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2"/>
  <workbookPr/>
  <mc:AlternateContent xmlns:mc="http://schemas.openxmlformats.org/markup-compatibility/2006">
    <mc:Choice Requires="x15">
      <x15ac:absPath xmlns:x15ac="http://schemas.microsoft.com/office/spreadsheetml/2010/11/ac" url="C:\Users\leidy.portilla\Desktop\SGO\ARCHIVOS LEIDY PORTILLA\SEGUIMIENTOS 2019\SEGUIMIENTO IV TRIMESTRE 2019\31. ADMINISTRACIÓN DE TESORERÍA\"/>
    </mc:Choice>
  </mc:AlternateContent>
  <xr:revisionPtr revIDLastSave="0" documentId="13_ncr:1_{BB60FB99-6C3D-4D9B-A8CF-4003F36303C2}" xr6:coauthVersionLast="36" xr6:coauthVersionMax="36" xr10:uidLastSave="{00000000-0000-0000-0000-000000000000}"/>
  <bookViews>
    <workbookView xWindow="0" yWindow="0" windowWidth="28800" windowHeight="13125" activeTab="1" xr2:uid="{00000000-000D-0000-FFFF-FFFF00000000}"/>
  </bookViews>
  <sheets>
    <sheet name="Ficha Técnica Formulación" sheetId="1" r:id="rId1"/>
    <sheet name="Ficha T Seguimiento" sheetId="3" r:id="rId2"/>
    <sheet name="Hoja1" sheetId="10" r:id="rId3"/>
    <sheet name="DataJunio" sheetId="9" r:id="rId4"/>
    <sheet name="Data Mayo" sheetId="4" r:id="rId5"/>
    <sheet name="Data Abril" sheetId="5" r:id="rId6"/>
    <sheet name="Data Marzo" sheetId="8" r:id="rId7"/>
    <sheet name="Data Febrero" sheetId="7" r:id="rId8"/>
    <sheet name="Data Enero" sheetId="6" r:id="rId9"/>
  </sheets>
  <definedNames>
    <definedName name="_xlnm.Print_Area" localSheetId="0">'Ficha Técnica Formulación'!$B$2:$M$56</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4" i="3" l="1"/>
  <c r="E24" i="3"/>
  <c r="F23" i="3"/>
  <c r="E23" i="3"/>
  <c r="C72" i="10" l="1"/>
  <c r="B74" i="10" s="1"/>
  <c r="B72" i="10"/>
  <c r="D70" i="10"/>
  <c r="D69" i="10"/>
  <c r="D68" i="10"/>
  <c r="D67" i="10"/>
  <c r="D66" i="10"/>
  <c r="D65" i="10"/>
  <c r="H63"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F7" i="10"/>
  <c r="D7" i="10"/>
  <c r="D6" i="10"/>
  <c r="D5" i="10"/>
  <c r="D4" i="10"/>
  <c r="D3" i="10"/>
  <c r="D72" i="10" l="1"/>
  <c r="B71" i="9"/>
  <c r="C38" i="9"/>
  <c r="C71" i="9" s="1"/>
  <c r="B73" i="9" s="1"/>
  <c r="C82" i="8" l="1"/>
  <c r="B84" i="8" s="1"/>
  <c r="B82" i="8"/>
  <c r="C71" i="7" l="1"/>
  <c r="B71" i="7"/>
  <c r="C73" i="6" l="1"/>
  <c r="B73" i="6"/>
  <c r="C71" i="5" l="1"/>
  <c r="B69" i="5"/>
  <c r="B65" i="5"/>
  <c r="B39" i="5"/>
  <c r="B38" i="5"/>
  <c r="B24" i="5"/>
  <c r="B71" i="5" l="1"/>
  <c r="B73" i="5" s="1"/>
  <c r="C71" i="4"/>
  <c r="B71" i="4"/>
  <c r="B73" i="4" s="1"/>
  <c r="G18" i="3" l="1"/>
  <c r="H18" i="3" s="1"/>
  <c r="G19" i="3"/>
  <c r="H19" i="3" s="1"/>
  <c r="G20" i="3"/>
  <c r="H20" i="3" s="1"/>
  <c r="G21" i="3"/>
  <c r="H21" i="3" s="1"/>
  <c r="G22" i="3"/>
  <c r="H22" i="3" s="1"/>
  <c r="G23" i="3"/>
  <c r="G24" i="3"/>
  <c r="G16" i="3" l="1"/>
  <c r="H16" i="3" s="1"/>
  <c r="G17" i="3"/>
  <c r="H17" i="3" s="1"/>
  <c r="I19" i="3" l="1"/>
  <c r="G14" i="3"/>
  <c r="H14" i="3" s="1"/>
  <c r="I14" i="3" s="1"/>
  <c r="G15" i="3"/>
  <c r="H15" i="3" s="1"/>
  <c r="I15" i="3" s="1"/>
  <c r="I16" i="3"/>
  <c r="I17" i="3"/>
  <c r="I18" i="3"/>
  <c r="I20" i="3"/>
  <c r="I21" i="3"/>
  <c r="I22" i="3"/>
  <c r="I23" i="3"/>
  <c r="I24" i="3"/>
  <c r="G13" i="3"/>
  <c r="H13" i="3" s="1"/>
  <c r="I13" i="3" s="1"/>
  <c r="E1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Leidy Lorena Torres Ramirez</author>
    <author>Leidy torres</author>
    <author>Jessica Alejandra Muñoz</author>
  </authors>
  <commentList>
    <comment ref="B14" authorId="0" shapeId="0" xr:uid="{00000000-0006-0000-0000-000001000000}">
      <text>
        <r>
          <rPr>
            <sz val="9"/>
            <color indexed="81"/>
            <rFont val="Tahoma"/>
            <family val="2"/>
          </rPr>
          <t>se refiere al contexto de medición, es decir, bajo que enfoque está dado el indicador que se está registrando; por lo cual, seleccione con una “X”, en:</t>
        </r>
      </text>
    </comment>
    <comment ref="F14" authorId="0" shapeId="0" xr:uid="{00000000-0006-0000-0000-000002000000}">
      <text>
        <r>
          <rPr>
            <sz val="9"/>
            <color indexed="81"/>
            <rFont val="Tahoma"/>
            <family val="2"/>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xr:uid="{00000000-0006-0000-0000-000003000000}">
      <text>
        <r>
          <rPr>
            <sz val="9"/>
            <color indexed="81"/>
            <rFont val="Tahoma"/>
            <family val="2"/>
          </rPr>
          <t xml:space="preserve">se refiere al campo que ayudará al control documental de los indicadores; por lo cual, diligencie considerando que:
Código asignado al indicador en el Plan Desarrollo o área funcional
Código del proceso.18.FT##
Código de la Hoja de vida del trámite y/o servicio.FT##
</t>
        </r>
      </text>
    </comment>
    <comment ref="B16" authorId="0" shapeId="0" xr:uid="{00000000-0006-0000-0000-000004000000}">
      <text>
        <r>
          <rPr>
            <sz val="9"/>
            <color indexed="81"/>
            <rFont val="Tahoma"/>
            <family val="2"/>
          </rPr>
          <t>si el indicador corresponde a un indicador de producto o resultado del Plan de Desarrollo vigente.</t>
        </r>
      </text>
    </comment>
    <comment ref="F16" authorId="0" shapeId="0" xr:uid="{00000000-0006-0000-0000-000005000000}">
      <text>
        <r>
          <rPr>
            <sz val="9"/>
            <color indexed="81"/>
            <rFont val="Tahoma"/>
            <family val="2"/>
          </rPr>
          <t xml:space="preserve">si el indicador expresa el logro de los objetivos, metas y resultados de un proceso, plan, programa, proyecto o política. (DANE)
</t>
        </r>
      </text>
    </comment>
    <comment ref="B17" authorId="0" shapeId="0" xr:uid="{00000000-0006-0000-0000-000006000000}">
      <text>
        <r>
          <rPr>
            <sz val="9"/>
            <color indexed="81"/>
            <rFont val="Tahoma"/>
            <family val="2"/>
          </rPr>
          <t>si el indicador corresponde a la medición de un Proceso determinado en el Modelo de Operación por Procesos - MOP de la Entidad.</t>
        </r>
      </text>
    </comment>
    <comment ref="F17" authorId="0" shapeId="0" xr:uid="{00000000-0006-0000-0000-000007000000}">
      <text>
        <r>
          <rPr>
            <sz val="9"/>
            <color indexed="81"/>
            <rFont val="Tahoma"/>
            <family val="2"/>
          </rPr>
          <t>si el indicador permite establecer la relación de productividad en el uso de los recursos. (DANE)</t>
        </r>
      </text>
    </comment>
    <comment ref="B18" authorId="0" shapeId="0" xr:uid="{00000000-0006-0000-0000-000008000000}">
      <text>
        <r>
          <rPr>
            <sz val="9"/>
            <color indexed="81"/>
            <rFont val="Tahoma"/>
            <family val="2"/>
          </rPr>
          <t>si el indicador corresponde a la medición de un trámite o un servicio priorizado por la entidad.</t>
        </r>
      </text>
    </comment>
    <comment ref="F18" authorId="0" shapeId="0" xr:uid="{00000000-0006-0000-0000-000009000000}">
      <text>
        <r>
          <rPr>
            <sz val="9"/>
            <color indexed="81"/>
            <rFont val="Tahoma"/>
            <family val="2"/>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xr:uid="{00000000-0006-0000-0000-00000A000000}">
      <text>
        <r>
          <rPr>
            <sz val="9"/>
            <color indexed="81"/>
            <rFont val="Tahoma"/>
            <family val="2"/>
          </rPr>
          <t>si el indicador no se encuentra asociado ninguna de las anteriores categorías e indique cual sería la temática a la cual se asocia el indicador.
Ejemplo: Plan Sectorial, Expediente Municipal, Indicador Social, …etc</t>
        </r>
      </text>
    </comment>
    <comment ref="F19" authorId="0" shapeId="0" xr:uid="{00000000-0006-0000-0000-00000B000000}">
      <text>
        <r>
          <rPr>
            <sz val="9"/>
            <color indexed="81"/>
            <rFont val="Tahoma"/>
            <family val="2"/>
          </rPr>
          <t>Diligenciar otra  clasificación para el indicador, por ejemplo:indicadores de gestión, estatégicos, tácticos, insumos, productos y resultado.</t>
        </r>
      </text>
    </comment>
    <comment ref="B21" authorId="0" shapeId="0" xr:uid="{00000000-0006-0000-0000-00000C000000}">
      <text>
        <r>
          <rPr>
            <sz val="9"/>
            <color indexed="81"/>
            <rFont val="Tahoma"/>
            <family val="2"/>
          </rPr>
          <t>pretende identificar a mayor detalle el contexto donde se realiza la medición del indicador; diligencie en el campo:</t>
        </r>
      </text>
    </comment>
    <comment ref="B23" authorId="1" shapeId="0" xr:uid="{00000000-0006-0000-0000-00000D000000}">
      <text>
        <r>
          <rPr>
            <sz val="9"/>
            <color indexed="81"/>
            <rFont val="Tahoma"/>
            <family val="2"/>
          </rPr>
          <t xml:space="preserve">Diligencie el nombre y vigencia del Plan, el código y nombre del eje, componente y programa, al cual pertenece o se asocia el indicador, escribiéndose tal cual aparece en el Plan vigente. </t>
        </r>
      </text>
    </comment>
    <comment ref="B27" authorId="1" shapeId="0" xr:uid="{00000000-0006-0000-0000-00000E000000}">
      <text>
        <r>
          <rPr>
            <sz val="9"/>
            <color indexed="81"/>
            <rFont val="Tahoma"/>
            <family val="2"/>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1" shapeId="0" xr:uid="{00000000-0006-0000-0000-00000F000000}">
      <text>
        <r>
          <rPr>
            <sz val="9"/>
            <color indexed="81"/>
            <rFont val="Tahoma"/>
            <family val="2"/>
          </rPr>
          <t>Si el indicador corresponde a la medición de un Trámite o Servicio, sdiligencie el nombre, el tiempo máximo de respuesta legal y el documento normativo específico que lo regula.</t>
        </r>
      </text>
    </comment>
    <comment ref="B34" authorId="1" shapeId="0" xr:uid="{00000000-0006-0000-0000-000010000000}">
      <text>
        <r>
          <rPr>
            <sz val="9"/>
            <color indexed="81"/>
            <rFont val="Tahoma"/>
            <family val="2"/>
          </rPr>
          <t>Si el indicador no se encuentra asociado a las anteriores categorías, se diligencia el nombre y la vigencia del plan, programa o documento, que está asociado, por ejemplo: Plan Sectorial, Plan de Ordenamiento Territorial, etc.</t>
        </r>
      </text>
    </comment>
    <comment ref="B35" authorId="0" shapeId="0" xr:uid="{00000000-0006-0000-0000-000011000000}">
      <text>
        <r>
          <rPr>
            <sz val="9"/>
            <color indexed="81"/>
            <rFont val="Tahoma"/>
            <family val="2"/>
          </rPr>
          <t xml:space="preserve">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  </t>
        </r>
      </text>
    </comment>
    <comment ref="B37" authorId="2" shapeId="0" xr:uid="{00000000-0006-0000-0000-000012000000}">
      <text>
        <r>
          <rPr>
            <sz val="9"/>
            <color indexed="81"/>
            <rFont val="Tahoma"/>
            <family val="2"/>
          </rPr>
          <t>Se diligencia la expresión verbal, precisa y concreta que identifica el indicador.</t>
        </r>
      </text>
    </comment>
    <comment ref="B38" authorId="2" shapeId="0" xr:uid="{00000000-0006-0000-0000-000013000000}">
      <text>
        <r>
          <rPr>
            <sz val="9"/>
            <color indexed="81"/>
            <rFont val="Tahoma"/>
            <family val="2"/>
          </rPr>
          <t xml:space="preserve">Se especifican el término abreviado que representa el nombre del indicador. De ser complejo o no ser posible, se diligencia no aplica. </t>
        </r>
      </text>
    </comment>
    <comment ref="B39" authorId="2" shapeId="0" xr:uid="{00000000-0006-0000-0000-000014000000}">
      <text>
        <r>
          <rPr>
            <sz val="9"/>
            <color indexed="81"/>
            <rFont val="Tahoma"/>
            <family val="2"/>
          </rPr>
          <t xml:space="preserve">Se diligencia la explicación conceptual de cada uno de los términos utilizados en el indicador. </t>
        </r>
      </text>
    </comment>
    <comment ref="B40" authorId="2" shapeId="0" xr:uid="{00000000-0006-0000-0000-000015000000}">
      <text>
        <r>
          <rPr>
            <sz val="9"/>
            <color indexed="81"/>
            <rFont val="Tahoma"/>
            <family val="2"/>
          </rPr>
          <t>Se diligencia el propósito que se persigue con la medición del indicador, es decir, la finalidad e importancia del indicador.</t>
        </r>
      </text>
    </comment>
    <comment ref="B41" authorId="2" shapeId="0" xr:uid="{00000000-0006-0000-0000-000016000000}">
      <text>
        <r>
          <rPr>
            <sz val="9"/>
            <color indexed="81"/>
            <rFont val="Tahoma"/>
            <family val="2"/>
          </rPr>
          <t xml:space="preserve">Se registra una explicación técnica sobre los pasos que se deben realizar para la obtención de los datos y del cálculo del indicador.
</t>
        </r>
      </text>
    </comment>
    <comment ref="B42" authorId="2" shapeId="0" xr:uid="{00000000-0006-0000-0000-000017000000}">
      <text>
        <r>
          <rPr>
            <sz val="9"/>
            <color indexed="81"/>
            <rFont val="Tahoma"/>
            <family val="2"/>
          </rPr>
          <t xml:space="preserve">Se diligencian los intervalos o límites de calificación que se toman como referente para categorizar el nivel de cumplimiento del indicador frente a la meta. Entre las calificaciones se encuentran cumplimiento: satisfactorio, medio, crítico </t>
        </r>
      </text>
    </comment>
    <comment ref="B43" authorId="2" shapeId="0" xr:uid="{00000000-0006-0000-0000-000018000000}">
      <text>
        <r>
          <rPr>
            <sz val="9"/>
            <color indexed="81"/>
            <rFont val="Tahoma"/>
            <family val="2"/>
          </rPr>
          <t>se diligencia el parámetro de referencia para la medición, de acuerdo con la(s) variable(s) establecidas, ejemplo: porcentaje, número, kilo, grados, etc.</t>
        </r>
      </text>
    </comment>
    <comment ref="B44" authorId="2" shapeId="0" xr:uid="{00000000-0006-0000-0000-000019000000}">
      <text>
        <r>
          <rPr>
            <sz val="9"/>
            <color indexed="81"/>
            <rFont val="Tahoma"/>
            <family val="2"/>
          </rPr>
          <t>Se diligencia la expresión matemática mediante la cual se calcula el indicador. La fórmula se debe presentar con siglas claras, donde en lo posible den cuenta del nombre del indicador.</t>
        </r>
        <r>
          <rPr>
            <b/>
            <sz val="9"/>
            <color indexed="81"/>
            <rFont val="Tahoma"/>
            <family val="2"/>
          </rPr>
          <t xml:space="preserve">
</t>
        </r>
      </text>
    </comment>
    <comment ref="B45" authorId="2" shapeId="0" xr:uid="{00000000-0006-0000-0000-00001A000000}">
      <text>
        <r>
          <rPr>
            <sz val="9"/>
            <color indexed="81"/>
            <rFont val="Tahoma"/>
            <family val="2"/>
          </rPr>
          <t xml:space="preserve">Diligenciar la descripción de cada variable de la fórmula. Se especifica claramente cada una de las variables con su respectiva sigla. </t>
        </r>
      </text>
    </comment>
    <comment ref="B47" authorId="2" shapeId="0" xr:uid="{00000000-0006-0000-0000-00001B000000}">
      <text>
        <r>
          <rPr>
            <sz val="9"/>
            <color indexed="81"/>
            <rFont val="Tahoma"/>
            <family val="2"/>
          </rPr>
          <t>Se diligencia los valores, intervalos o límites de calificación que se toman como referente ya sea a nivel nacional o internacional, que permite  hacer comparativos y análisis de los resultados del indicador. De no ser posible obtener estos valores se diligencia “No Aplica”</t>
        </r>
        <r>
          <rPr>
            <b/>
            <sz val="9"/>
            <color indexed="81"/>
            <rFont val="Tahoma"/>
            <family val="2"/>
          </rPr>
          <t xml:space="preserve">
</t>
        </r>
      </text>
    </comment>
    <comment ref="B48" authorId="2" shapeId="0" xr:uid="{00000000-0006-0000-0000-00001C000000}">
      <text>
        <r>
          <rPr>
            <sz val="9"/>
            <color indexed="81"/>
            <rFont val="Tahoma"/>
            <family val="2"/>
          </rPr>
          <t>Se diligencia si el indicador posee desagregaciones temáticas, entre las que se encuentran: la escolaridad, ingresos, áreas geográficas, la edad, sexo, raza, etnicidad, tipo de hogar. De no obtener esta desagregación se diligencia  “No Aplica”.</t>
        </r>
      </text>
    </comment>
    <comment ref="B49" authorId="2" shapeId="0" xr:uid="{00000000-0006-0000-0000-00001D000000}">
      <text>
        <r>
          <rPr>
            <sz val="9"/>
            <color indexed="81"/>
            <rFont val="Tahoma"/>
            <family val="2"/>
          </rPr>
          <t>Se registra si el indicador posee desagregaciones a nivel geográfico, por ejemplo: nacional, departamentales, municipal, comunas y barrios. De no obtener esta desagregación se diligencia  “No Aplica”.</t>
        </r>
      </text>
    </comment>
    <comment ref="B50" authorId="2" shapeId="0" xr:uid="{00000000-0006-0000-0000-00001E000000}">
      <text>
        <r>
          <rPr>
            <sz val="9"/>
            <color indexed="81"/>
            <rFont val="Tahoma"/>
            <family val="2"/>
          </rPr>
          <t xml:space="preserve">Diligenciar el valor inicial del indicador antes de empezar a ejecutar acciones para su cambio o modificación, especificando el tiempo o periodo de dicha medición. </t>
        </r>
      </text>
    </comment>
    <comment ref="B51" authorId="2" shapeId="0" xr:uid="{00000000-0006-0000-0000-00001F000000}">
      <text>
        <r>
          <rPr>
            <sz val="9"/>
            <color indexed="81"/>
            <rFont val="Tahoma"/>
            <family val="2"/>
          </rPr>
          <t>Se diligencia la frecuencia con que se recolecta la información. Esta se registra teniendo en cuenta la disponibilidad de los datos, la necesidad de seguimiento, la complejidad del indicador.</t>
        </r>
      </text>
    </comment>
    <comment ref="B52" authorId="2" shapeId="0" xr:uid="{00000000-0006-0000-0000-000020000000}">
      <text>
        <r>
          <rPr>
            <sz val="9"/>
            <color indexed="81"/>
            <rFont val="Tahoma"/>
            <family val="2"/>
          </rPr>
          <t>Diligenciar el nombre de los organismos encargados de la producción y/o suministro de la información que se utiliza para la construcción del indicador y operación estadística que produce la fuente.</t>
        </r>
      </text>
    </comment>
    <comment ref="B53" authorId="2" shapeId="0" xr:uid="{00000000-0006-0000-0000-000021000000}">
      <text>
        <r>
          <rPr>
            <sz val="9"/>
            <color indexed="81"/>
            <rFont val="Tahoma"/>
            <family val="2"/>
          </rPr>
          <t>Se diligencia el organismo  encargado de la elaboración del indicador.</t>
        </r>
      </text>
    </comment>
    <comment ref="B54" authorId="2" shapeId="0" xr:uid="{00000000-0006-0000-0000-000022000000}">
      <text>
        <r>
          <rPr>
            <sz val="9"/>
            <color indexed="81"/>
            <rFont val="Tahoma"/>
            <family val="2"/>
          </rPr>
          <t>Se diligencia las reflexiones o recomendaciones que se consideren pertinentes para la conceptualización y comprensión del indicador además de señalar la bibliografía de referencia o documentos utilizados para a elaboración de conceptos.</t>
        </r>
        <r>
          <rPr>
            <b/>
            <sz val="9"/>
            <color indexed="81"/>
            <rFont val="Tahoma"/>
            <family val="2"/>
          </rPr>
          <t xml:space="preserve">
</t>
        </r>
      </text>
    </comment>
    <comment ref="B55" authorId="2" shapeId="0" xr:uid="{00000000-0006-0000-0000-000023000000}">
      <text>
        <r>
          <rPr>
            <sz val="9"/>
            <color indexed="81"/>
            <rFont val="Tahoma"/>
            <family val="2"/>
          </rPr>
          <t>Se diligencia la fecha en que formula el indicador.</t>
        </r>
      </text>
    </comment>
    <comment ref="H55" authorId="2" shapeId="0" xr:uid="{00000000-0006-0000-0000-000024000000}">
      <text>
        <r>
          <rPr>
            <sz val="9"/>
            <color indexed="81"/>
            <rFont val="Tahoma"/>
            <family val="2"/>
          </rPr>
          <t>Se diligencia la fecha en la se realizan ajustes o modificaciones a la ficha.</t>
        </r>
      </text>
    </comment>
  </commentList>
</comments>
</file>

<file path=xl/sharedStrings.xml><?xml version="1.0" encoding="utf-8"?>
<sst xmlns="http://schemas.openxmlformats.org/spreadsheetml/2006/main" count="673" uniqueCount="228">
  <si>
    <t xml:space="preserve">1. IDENTIFICACIÓN </t>
  </si>
  <si>
    <t>Indicador asociado a:</t>
  </si>
  <si>
    <t>Código del Indicador</t>
  </si>
  <si>
    <t>Plan de desarrollo</t>
  </si>
  <si>
    <t>Procesos</t>
  </si>
  <si>
    <t>Trámites y servicios</t>
  </si>
  <si>
    <t xml:space="preserve">Descripción </t>
  </si>
  <si>
    <t>Nombre y vigencia :</t>
  </si>
  <si>
    <t>Eje:</t>
  </si>
  <si>
    <t xml:space="preserve">Componente: </t>
  </si>
  <si>
    <t>Programa:</t>
  </si>
  <si>
    <t>Macroproceso:</t>
  </si>
  <si>
    <t>Proceso:</t>
  </si>
  <si>
    <t>Subproceso:</t>
  </si>
  <si>
    <t>Procedimiento (Código):</t>
  </si>
  <si>
    <t>Nombre del Tramite o Servicio:</t>
  </si>
  <si>
    <t>Tiempo máximo de respuesta legal:</t>
  </si>
  <si>
    <t>Normatividad que regula el tiempo de respuesta:</t>
  </si>
  <si>
    <t>2. METADATO DEL INDICADOR</t>
  </si>
  <si>
    <t>Componente</t>
  </si>
  <si>
    <t>Descripción</t>
  </si>
  <si>
    <t>Nombre del Indicador</t>
  </si>
  <si>
    <t>Sigla o abreviatura*</t>
  </si>
  <si>
    <t>Objetivo del Indicador</t>
  </si>
  <si>
    <t>Método de Medición</t>
  </si>
  <si>
    <t>Rangos de Cumplimiento</t>
  </si>
  <si>
    <t>Unidad de Medida</t>
  </si>
  <si>
    <t>Formula</t>
  </si>
  <si>
    <t>Definición de Variables de la Formula</t>
  </si>
  <si>
    <t>Valores de Referencia*</t>
  </si>
  <si>
    <t>Desagregación temática*</t>
  </si>
  <si>
    <t>Desagregación geográfica*</t>
  </si>
  <si>
    <t xml:space="preserve">Línea de Base </t>
  </si>
  <si>
    <t>Fuente de los Datos</t>
  </si>
  <si>
    <t xml:space="preserve">Responsable </t>
  </si>
  <si>
    <t>Observaciones</t>
  </si>
  <si>
    <t>Fecha de elaboración de la Ficha  Técnica</t>
  </si>
  <si>
    <t>Fecha de actualización de la Ficha  Técnica</t>
  </si>
  <si>
    <t>* Si aplica</t>
  </si>
  <si>
    <t>Otro ¿cual?</t>
  </si>
  <si>
    <t>Otro ¿Cuál?</t>
  </si>
  <si>
    <t>Eficiencia</t>
  </si>
  <si>
    <t>Eficacia</t>
  </si>
  <si>
    <t>Efectividad</t>
  </si>
  <si>
    <t>Vigencia 
(Año del seguiminto)</t>
  </si>
  <si>
    <t>Análisis y Observaciones</t>
  </si>
  <si>
    <t>% de Cumplimiento de la meta</t>
  </si>
  <si>
    <t>Tipo de Indicador</t>
  </si>
  <si>
    <t>Meta según Periodicidad de medición</t>
  </si>
  <si>
    <t>Resultado del Indicador</t>
  </si>
  <si>
    <t>Mejora</t>
  </si>
  <si>
    <t>Periodicidad de  medición (Mes/trimestre/Semestre/Anual)</t>
  </si>
  <si>
    <t>Plan de Desarrollo Municipal</t>
  </si>
  <si>
    <t>Modelo de operación por procesos</t>
  </si>
  <si>
    <t>Tramites y Servicios</t>
  </si>
  <si>
    <t>Otro</t>
  </si>
  <si>
    <t>% Cumplimiento</t>
  </si>
  <si>
    <t>70% y 90%</t>
  </si>
  <si>
    <t xml:space="preserve">&gt; </t>
  </si>
  <si>
    <t xml:space="preserve">entre </t>
  </si>
  <si>
    <t>&lt;</t>
  </si>
  <si>
    <t>Definiciones y conceptos</t>
  </si>
  <si>
    <t>Nombre del indicador</t>
  </si>
  <si>
    <t>Periodicidad de  medición (Mes/Trimestre/Semestre/Año)</t>
  </si>
  <si>
    <t>X</t>
  </si>
  <si>
    <t>Cali Progresa Contigo, 2016 – 2019</t>
  </si>
  <si>
    <t>Porcentaje</t>
  </si>
  <si>
    <t>Ninguna</t>
  </si>
  <si>
    <t>22/Marz/2018</t>
  </si>
  <si>
    <t>PRLD</t>
  </si>
  <si>
    <t>Cumplimiento satisfactorio &gt; 90%
Cumplimiento Medio Entre 70% y 90%
Cumplimiento Critico &lt; 70%</t>
  </si>
  <si>
    <t>PRLD=(V1/V2)*100</t>
  </si>
  <si>
    <t>No.5 Cali Participativa y Bien Gobernada</t>
  </si>
  <si>
    <t>5.1 Gerencia Pública basada en resultados y la defensa de lo público</t>
  </si>
  <si>
    <t>5.1.1 Finanzas públicas sostenibles</t>
  </si>
  <si>
    <t>Mensual</t>
  </si>
  <si>
    <t>V1= Valor del recaudo registrado en Sistema de Gestón Administrativo y Financiera Territorial-SAP de Libre Destinación</t>
  </si>
  <si>
    <t>V2= Valor total del recaudo de recursos de Libre Destinación reportado por los establecimientos bancarios</t>
  </si>
  <si>
    <t>Porcentaje de recaudos de destinación específica registrados en el Sistema de Gestión Administrativa  Financiera Territorial - SGAFT -SAP</t>
  </si>
  <si>
    <t>Valor total de los recaudos destinación específica registrado en el Sistema SGAFT-SAP, sobre Valor total de los recaudos de destinación específica reportado por los establecimientos bancarios por cien (100)</t>
  </si>
  <si>
    <t>Medir la operación de registro en el Sistema SGAFT-SAP, del valor de los recaudos destinación específica, reportados por los establecimientos bancarios.</t>
  </si>
  <si>
    <t>V1=Valor del recaudo registrado en Sistema de Gestón Administrativo y Financiera Territorial-SAP de recursos de destinación específica</t>
  </si>
  <si>
    <t>V2=Valor total del recaudo de recursos de destinación específica reportado por los establecimientos bancarios</t>
  </si>
  <si>
    <t>MAHP03.02.02.18.P01</t>
  </si>
  <si>
    <t>No aplica</t>
  </si>
  <si>
    <t>Los recaudos de destinación específica corresponden a los ingresos que según la Ley tienen  una inversión específica, tales como las estampillas y valorización, las cuales solo se pueden invetir en lo que determina la Ley. Estas se registran en la plataforma SAP (Sistema de Gestión Administrativa  Financiera Territorial) para que sean administrados por el Municipio de Santiago de Cali.</t>
  </si>
  <si>
    <t>Enero</t>
  </si>
  <si>
    <t>Febrero</t>
  </si>
  <si>
    <t>Marzo</t>
  </si>
  <si>
    <t>Abril</t>
  </si>
  <si>
    <t>Mayo</t>
  </si>
  <si>
    <t>Junio</t>
  </si>
  <si>
    <t>Julio</t>
  </si>
  <si>
    <t>Agosto</t>
  </si>
  <si>
    <t>Septiembre</t>
  </si>
  <si>
    <t>Octubre</t>
  </si>
  <si>
    <t>Noviembre</t>
  </si>
  <si>
    <t>Diciembre</t>
  </si>
  <si>
    <t>Departamento Administrativo de Hacienda/Subdirección de Tesorería/Luis Eduardo Ocampo Hincapié</t>
  </si>
  <si>
    <t>Departamento Administrativo de Hacienda/Subdirección de Tesorería/Subproceso de Administración de Ingresos/Base de datos</t>
  </si>
  <si>
    <t>Se calcula la suma en pesos de los valores de los pagos registrados en el mes en el sistema SAP, y se calcula la suma en pesos de los valores de los pagos reportados el archivos.</t>
  </si>
  <si>
    <t>MAHP03.02.18.FT01</t>
  </si>
  <si>
    <t xml:space="preserve">MAHP03 Gestión de Hacienda Pública </t>
  </si>
  <si>
    <t xml:space="preserve">MAHP03.02 Administración de Tesorería </t>
  </si>
  <si>
    <t>MAHP03.02.02 Administración de Ingresos</t>
  </si>
  <si>
    <t>satisfactorio</t>
  </si>
  <si>
    <t>medio</t>
  </si>
  <si>
    <t>critico</t>
  </si>
  <si>
    <t>100% vigencia 2017</t>
  </si>
  <si>
    <t>INDICADOR DE GESTION RENTAS DE DESTINACION ESPECIFICA:   MAYO 2019</t>
  </si>
  <si>
    <t>AÑO 2019</t>
  </si>
  <si>
    <t xml:space="preserve">EXTRACTO BANCARIO </t>
  </si>
  <si>
    <t>RECAUDO REGISTRADO</t>
  </si>
  <si>
    <t>****  0-1202  Sobretasa ambiental C.V.C.   (igual)</t>
  </si>
  <si>
    <t>TOTAL (0-1204-0-1233-0-1250-0-1251-0-1252-0-1256) Otros Concep ambientales-Tasa Agua Subte-Concepto perfor.  pozos</t>
  </si>
  <si>
    <t>****  0-1211  Contrib Fondo Especial Intervenidas</t>
  </si>
  <si>
    <t>****  0-1212  Tasa prodeporte</t>
  </si>
  <si>
    <t>TOTAL (0-1213-0-1219-0-1255-0-1258-0-1264-0-1265)</t>
  </si>
  <si>
    <t>****0-1213 Estampilla Pro-Cultura Inversión</t>
  </si>
  <si>
    <t>****0-1219 Estamp Pro-Cul Fon P</t>
  </si>
  <si>
    <t>****0-1255  Estam Procult Ley 397/</t>
  </si>
  <si>
    <t>****0-1258 Estam Procult Ley 1379</t>
  </si>
  <si>
    <t>****0-1264 Estam Pro-Cult Acdo 232 (cons pat cult5%)</t>
  </si>
  <si>
    <t>****0-1265  Estam Pro-Cult Acd. 0313 (ins cult 7%)</t>
  </si>
  <si>
    <t>****  0-1214  Alumbrado publico (Impto. Predial)  (igual)</t>
  </si>
  <si>
    <t>****  0-1218 / 0-1103 Pospre Ingresos 1-10201013903  Amoblamiento Urbano Interv.</t>
  </si>
  <si>
    <t>****  0-1220  Tasa Retributiva</t>
  </si>
  <si>
    <t>TOTAL (0-1221-0-1222-0-1226)</t>
  </si>
  <si>
    <t>****  0-1221  CNPyC 45% Dec 1284/17</t>
  </si>
  <si>
    <t>****  0-1222  CNPyC 15% Dec 1284/17</t>
  </si>
  <si>
    <t>****  0-1226  CN Policia y C 40% ley1801/16</t>
  </si>
  <si>
    <t>****  0-1227  Cuota parte pensional</t>
  </si>
  <si>
    <t>****  0-1232  Estrat.soc-econ L505</t>
  </si>
  <si>
    <t>****  0-1234  Sobretasa Bomberil     (igual)</t>
  </si>
  <si>
    <t>****  0-1239  Contribucion Especial</t>
  </si>
  <si>
    <t>****  0-1268  Zonas verdes adquisicion terrenos</t>
  </si>
  <si>
    <t>****  0-1271  telefonia acdo 357/13</t>
  </si>
  <si>
    <t>****  0-1276  Multas Educacion Ley 1269/08</t>
  </si>
  <si>
    <t>****  0-1278  Fondo espacio publico</t>
  </si>
  <si>
    <t>TOTAL (0-1281-0-1282-0-1286)</t>
  </si>
  <si>
    <t>****  0-1281  alumb publico EMCALI y Comercializadoras</t>
  </si>
  <si>
    <t>****  0-1282  alumb Acdo 357  (10% navideño)</t>
  </si>
  <si>
    <t>****  0-1286  alumb publico Liq Directa</t>
  </si>
  <si>
    <t>****  0-1283 Program y Trámites Educ Licen trabaj y des</t>
  </si>
  <si>
    <t>****  0-1284  Movilidad Sostenible POT</t>
  </si>
  <si>
    <t>****  0-1289  Tasa por Congestión</t>
  </si>
  <si>
    <t>****  0-1300 Participación en Plusvalía</t>
  </si>
  <si>
    <t>****  0-1302 Espectáculos Públicos del Deporte</t>
  </si>
  <si>
    <t>****  0-1303  Sobretasa Gasol 97% (15%)</t>
  </si>
  <si>
    <t>****  0-1304  0-1305  0-1306  0-1307  0-1308  0-1309 Estampilla Prodesarrollo</t>
  </si>
  <si>
    <t>**** 0-1313 Multa Violencia Intrafamiliar</t>
  </si>
  <si>
    <t>TOTAL (0-2101-0-2104-0-2117)</t>
  </si>
  <si>
    <t>****  0-2101  SGP. Educ.Prest Serv</t>
  </si>
  <si>
    <t>****  0-2104  S.G.P. Sector Educación-Calidad</t>
  </si>
  <si>
    <t>****  0-2117  SGP Sec Educ-cuot ad</t>
  </si>
  <si>
    <t>****  0-2115  RetSGPSecEdcPretSer (pospre ingres. 1-102980901 Reintegros Tesorería)</t>
  </si>
  <si>
    <t>TOTAL (0-2302-0-2312) (igual)</t>
  </si>
  <si>
    <t>****  0-2302  SGP P.G. Otros Sect.</t>
  </si>
  <si>
    <t xml:space="preserve">****  0-2312  SGP.12/12 PG-Otros S </t>
  </si>
  <si>
    <t>TOTAL (0-2303-0-2313) (igual)</t>
  </si>
  <si>
    <t>****  0-2303  S.G.P. Proposito General-Deporte</t>
  </si>
  <si>
    <t xml:space="preserve">****  0-2313  SGP.12/12 PG-Deporte </t>
  </si>
  <si>
    <t>TOTAL (0-2304-0-2314) (igual)</t>
  </si>
  <si>
    <t xml:space="preserve">****  0-2304  S.G.P. Proposito General-Cultura </t>
  </si>
  <si>
    <t xml:space="preserve">****  0-2314  SGP.12/12 PG-Cultura  </t>
  </si>
  <si>
    <t>TOTAL (0-2401-0-2411) (igual)</t>
  </si>
  <si>
    <t>****  0-2401  S.G.P. Alimentacion escolar</t>
  </si>
  <si>
    <t>****  0-2411  S.G.P. 12/12 Alimentacion escolar</t>
  </si>
  <si>
    <t>TOTAL (0-2501 - 0-2511) (igual)</t>
  </si>
  <si>
    <t xml:space="preserve">****  0-2501  S.G.P. Sector Agua P </t>
  </si>
  <si>
    <t xml:space="preserve">****  0-2511  S.G.P. 12/12 Sector     </t>
  </si>
  <si>
    <r>
      <t>***</t>
    </r>
    <r>
      <rPr>
        <sz val="10"/>
        <rFont val="Arial"/>
        <family val="2"/>
      </rPr>
      <t>*  0-3115 Transferencia Epsa Ley 99/93</t>
    </r>
  </si>
  <si>
    <t>****  0-3157  Ley 1493/11 Artes Escénicas</t>
  </si>
  <si>
    <t>****  0-3182  Recursos PAE 2019</t>
  </si>
  <si>
    <t>****  0-3401  Transferencia Cuotas de Auditaje</t>
  </si>
  <si>
    <t>****  0-3402  Fondo Solidaridad (Acueducto-Aseo)</t>
  </si>
  <si>
    <t>****  0-4318 Conv. Metrocali 001/18</t>
  </si>
  <si>
    <t>****  0-4319 Conv Emcali 002/2018</t>
  </si>
  <si>
    <t>****  0-4405  Convenio Municipio Univalle Estadio (Tomar dato de registro manual que incluye el IVA)</t>
  </si>
  <si>
    <t>****  0-6203  Crédito Banca Privada</t>
  </si>
  <si>
    <t>TOTALES</t>
  </si>
  <si>
    <t xml:space="preserve">INDICADOR </t>
  </si>
  <si>
    <t>Elaboro: Subproceso de Administracion de Ingresos - Subdirección de Tesoreria Municipal</t>
  </si>
  <si>
    <t>Fuente: Sistema de Gestión Administrativa y  Financiera Territorial - SGAFT -SAP</t>
  </si>
  <si>
    <t>INDICADOR DE GESTION RENTAS DE DESTINACION ESPECIFICA:   ABRIL 2019</t>
  </si>
  <si>
    <t>INDICADOR DE GESTION RENTAS DE DESTINACION ESPECIFICA:   ENERO 2019</t>
  </si>
  <si>
    <t>****  0-1253  Reintegro Contratos-Liquid Judicial Vias de Cali- Contrib Valorizacion TESORERIA Pospre 1-102980901</t>
  </si>
  <si>
    <t>****  0-3187   Resol. 3241/18 Biblioteca Daniel Samper</t>
  </si>
  <si>
    <t xml:space="preserve">99.97 % </t>
  </si>
  <si>
    <t>INDICADOR DE GESTION RENTAS DE DESTINACION ESPECIFICA:   FEBRERO 2019</t>
  </si>
  <si>
    <t>INDICADOR DE GESTION RENTAS DE DESTINACION ESPECIFICA:   MARZO 2019</t>
  </si>
  <si>
    <t>Elaboro: Subproceso de Administración de Ingresos - Subdirección de Tesoreria Municipal</t>
  </si>
  <si>
    <t>INDICADOR DE GESTION RENTAS DE DESTINACION ESPECIFICA:   JUNIO 2019</t>
  </si>
  <si>
    <t>Se observa variaciones en l valores registrados y presupuesto,  se evidencian: reversiones, transferencias y reclasificaciones, ademas de registros de valores con fecha valor asociados a meses anteriores, los cuales corresponden a la Subdirección de Tesorería, Subdirección de Finanzas Públicas y Contaduría.
- La información del recaudo del concepto Tasa Pro-deporte correspondiente al fondo 0-1212 se evidencia mediante el extracto bancario de la cuenta del Banco GNB Sudameris 501025290, cuenta de Fiducia.
- El concepto de Sobretasa Gasolina correspondiente al fondo 0-1303 es afectado en el Sistema de Gestión Administrativa Financiera y Territorial SGAFT-SAP por Contabilidad y Finanzas.
- El concepto asociado al Arrendamiento Estadio correspondiente al fondo 0-4405 es afectado en el Sistema de Gestión Administrativa Financiera y Territorial SGAFT-SAP por cuanto se descuenta el IVA.</t>
  </si>
  <si>
    <t>No se observa variaciones en lo valores registrados y presupuesto.
El concepto de Contribución Especial correspondiente al fondo 0-1239 es afectado en el Sistema de Gestión Administrativa Financiera y Territorial SGAFT-SAP por el Documento de Reversión. 4900000792 por un valor de $354.123.000 Correspondiente al Subproceso de Administración de Ingresos de la Subdirección de Tesorería.
El concepto asociado Sobretasa Gasolina 97% (15%) correspondiente al fondo 0-1303 es afectado en el Sistema de Gestión Administrativa Financiera y Territorial SGAFT-SAP por el Documento 3200326317 asociado a una Reclasificación contable por  por $1.767.172.778 Correspondiente a la Contaduría General del Municipio.  
 El concepto asociado al Arrendamiento Estadio correspondiente al fondo 0-4405 es afectado en el Sistema de Gestión Administrativa Financiera y Territorial SGAFT-SAP por cuanto se descuenta el IVA mediante Documento 3200326334 asociado a una Reclasificación contable por $6,142,324 Correspondiente a la Contaduría General del Municipio.
Por lo tanto, el 100% de los recursos reflejados en el extracto bancario fueron registrados en el Sistema de Gestión Administrativa Financiera y Territorial SGAFT-SAP, las variaciones reflejadas en el total registrado en el ingreso disponible (presupuesto) son producto de dos (2) reclasificaciones y una (1) reversión.</t>
  </si>
  <si>
    <t>No se observa variaciones en lo valores registrados y presupuesto.
El concepto de Contribución Fondo Especial Intervenidas correspondiente al fondo 0-1211 es afectado en el Sistema de Gestión Administrativa Financiera y Territorial SGAFT-SAP por los documentos: crédito 6201050176 por $5.435.356 y crédito 6201050193 por $6.121.293, sin representar alteraciones en la información plasmada.
El concepto asociado al Arrendamiento Estadio correspondiente al fondo 0-4405 es afectado en el Sistema de Gestión Administrativa Financiera y Territorial SGAFT-SAP por cuanto se descuenta el IVA.</t>
  </si>
  <si>
    <t>INDICADOR DE GESTION RENTAS DE DESTINACION ESPECIFICA:   SEPTIEMBRE 2019</t>
  </si>
  <si>
    <t>Observacion</t>
  </si>
  <si>
    <t>extracto 501025290</t>
  </si>
  <si>
    <t>FIDUCIA-Bogotá</t>
  </si>
  <si>
    <t xml:space="preserve">ANGELA </t>
  </si>
  <si>
    <t>Bogotá Contri Esp 5% Cont Obra Pública</t>
  </si>
  <si>
    <t>CRISTHIAN</t>
  </si>
  <si>
    <t>no es literal</t>
  </si>
  <si>
    <t>****  0-1304-0-1305-0-1306-0-1307-0-1308-0-1309 Estampilla Prodesarrollo</t>
  </si>
  <si>
    <t xml:space="preserve"> Cta. 21123</t>
  </si>
  <si>
    <t>concepto 481</t>
  </si>
  <si>
    <t>afecta por aca</t>
  </si>
  <si>
    <t>****  0-3207  Impuesto al Cigarrillo Ley 1289/2009</t>
  </si>
  <si>
    <t>o.k</t>
  </si>
  <si>
    <t>sin asociar</t>
  </si>
  <si>
    <t>Patricia</t>
  </si>
  <si>
    <t>Ver listado ctas. Al final</t>
  </si>
  <si>
    <t xml:space="preserve">ver consolidado de Ivonne </t>
  </si>
  <si>
    <t>Concepto:69</t>
  </si>
  <si>
    <t>Occidente</t>
  </si>
  <si>
    <t>Bogotá</t>
  </si>
  <si>
    <t>110560021545</t>
  </si>
  <si>
    <t>Popular</t>
  </si>
  <si>
    <t>Gnb Sudameris</t>
  </si>
  <si>
    <t>Pichincha</t>
  </si>
  <si>
    <t>379469999203</t>
  </si>
  <si>
    <t>Davivienda</t>
  </si>
  <si>
    <t>Corpbanca</t>
  </si>
  <si>
    <t xml:space="preserve">BBVA </t>
  </si>
  <si>
    <t>Av Villas</t>
  </si>
  <si>
    <t>Se observan una variación en lo registrado en el extracto con respecto a lo reportado por el Sistema SAP, teniendo en cuenta que reporta lo previamente registrado en meses anteriores en el Sistema SAP</t>
  </si>
  <si>
    <t>Se registro el total de los recursos recibidos, algunos conceptos de acuerdo a su destinacion son reclasificados por la oficina de la Contaduria posteriormente y no afectan el recaudo registrado.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</si>
</sst>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_(&quot;$&quot;\ * #,##0.00_);_(&quot;$&quot;\ * \(#,##0.00\);_(&quot;$&quot;\ * &quot;-&quot;??_);_(@_)"/>
    <numFmt numFmtId="165" formatCode="_(* #,##0.00_);_(* \(#,##0.00\);_(* &quot;-&quot;??_);_(@_)"/>
    <numFmt numFmtId="166" formatCode="_-* #,##0.00\ &quot;€&quot;_-;\-* #,##0.00\ &quot;€&quot;_-;_-* &quot;-&quot;??\ &quot;€&quot;_-;_-@_-"/>
    <numFmt numFmtId="167" formatCode="0.0%"/>
    <numFmt numFmtId="168" formatCode="0.0"/>
    <numFmt numFmtId="169" formatCode="_ &quot;$&quot;\ * #,##0.00_ ;_ &quot;$&quot;\ * \-#,##0.00_ ;_ &quot;$&quot;\ * &quot;-&quot;??_ ;_ @_ "/>
    <numFmt numFmtId="170" formatCode="_(&quot;$&quot;\ * #,##0_);_(&quot;$&quot;\ * \(#,##0\);_(&quot;$&quot;\ * &quot;-&quot;??_);_(@_)"/>
    <numFmt numFmtId="171" formatCode="_(* #,##0_);_(* \(#,##0\);_(* &quot;-&quot;??_);_(@_)"/>
    <numFmt numFmtId="172" formatCode="&quot;$&quot;\ #,##0"/>
  </numFmts>
  <fonts count="27" x14ac:knownFonts="1">
    <font>
      <sz val="11"/>
      <color theme="1"/>
      <name val="Calibri"/>
      <family val="2"/>
      <scheme val="minor"/>
    </font>
    <font>
      <sz val="11"/>
      <color theme="1"/>
      <name val="Arial"/>
      <family val="2"/>
    </font>
    <font>
      <b/>
      <sz val="16"/>
      <color theme="0"/>
      <name val="Arial"/>
      <family val="2"/>
    </font>
    <font>
      <b/>
      <sz val="11"/>
      <color theme="0"/>
      <name val="Arial"/>
      <family val="2"/>
    </font>
    <font>
      <b/>
      <sz val="13"/>
      <color theme="1"/>
      <name val="Arial"/>
      <family val="2"/>
    </font>
    <font>
      <b/>
      <sz val="11"/>
      <name val="Arial"/>
      <family val="2"/>
    </font>
    <font>
      <b/>
      <sz val="11"/>
      <color theme="1"/>
      <name val="Arial"/>
      <family val="2"/>
    </font>
    <font>
      <sz val="11"/>
      <name val="Arial"/>
      <family val="2"/>
    </font>
    <font>
      <b/>
      <sz val="12"/>
      <color theme="1"/>
      <name val="Calibri"/>
      <family val="2"/>
      <scheme val="minor"/>
    </font>
    <font>
      <sz val="9"/>
      <color indexed="81"/>
      <name val="Tahoma"/>
      <family val="2"/>
    </font>
    <font>
      <b/>
      <sz val="9"/>
      <color indexed="81"/>
      <name val="Tahoma"/>
      <family val="2"/>
    </font>
    <font>
      <sz val="11"/>
      <color theme="1"/>
      <name val="Calibri"/>
      <family val="2"/>
      <scheme val="minor"/>
    </font>
    <font>
      <b/>
      <sz val="12"/>
      <color theme="0"/>
      <name val="Arial"/>
      <family val="2"/>
    </font>
    <font>
      <b/>
      <sz val="14"/>
      <color theme="1"/>
      <name val="Arial"/>
      <family val="2"/>
    </font>
    <font>
      <sz val="11"/>
      <color indexed="8"/>
      <name val="Calibri"/>
      <family val="2"/>
    </font>
    <font>
      <b/>
      <sz val="9"/>
      <name val="Arial"/>
      <family val="2"/>
    </font>
    <font>
      <sz val="10"/>
      <color indexed="8"/>
      <name val="Tahoma"/>
      <family val="2"/>
    </font>
    <font>
      <sz val="10"/>
      <name val="Arial"/>
      <family val="2"/>
    </font>
    <font>
      <sz val="10"/>
      <color theme="1"/>
      <name val="Tahoma"/>
      <family val="2"/>
    </font>
    <font>
      <sz val="11"/>
      <color rgb="FFFF0000"/>
      <name val="Calibri"/>
      <family val="2"/>
      <scheme val="minor"/>
    </font>
    <font>
      <sz val="11"/>
      <color rgb="FFFF0000"/>
      <name val="Arial"/>
      <family val="2"/>
    </font>
    <font>
      <sz val="8"/>
      <color rgb="FFFF0000"/>
      <name val="Calibri"/>
      <family val="2"/>
      <scheme val="minor"/>
    </font>
    <font>
      <b/>
      <sz val="11"/>
      <color theme="1"/>
      <name val="Calibri"/>
      <family val="2"/>
      <scheme val="minor"/>
    </font>
    <font>
      <b/>
      <sz val="10"/>
      <name val="Arial"/>
      <family val="2"/>
    </font>
    <font>
      <b/>
      <i/>
      <sz val="11"/>
      <color theme="1"/>
      <name val="Calibri"/>
      <family val="2"/>
      <scheme val="minor"/>
    </font>
    <font>
      <i/>
      <sz val="11"/>
      <color theme="1"/>
      <name val="Calibri"/>
      <family val="2"/>
      <scheme val="minor"/>
    </font>
    <font>
      <sz val="9"/>
      <name val="Arial"/>
      <family val="2"/>
    </font>
  </fonts>
  <fills count="22">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4"/>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indexed="9"/>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7"/>
        <bgColor indexed="64"/>
      </patternFill>
    </fill>
    <fill>
      <patternFill patternType="solid">
        <fgColor theme="4" tint="0.39997558519241921"/>
        <bgColor indexed="64"/>
      </patternFill>
    </fill>
  </fills>
  <borders count="4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5">
    <xf numFmtId="0" fontId="0" fillId="0" borderId="0"/>
    <xf numFmtId="9" fontId="11" fillId="0" borderId="0" applyFont="0" applyFill="0" applyBorder="0" applyAlignment="0" applyProtection="0"/>
    <xf numFmtId="0" fontId="14" fillId="0" borderId="0"/>
    <xf numFmtId="43" fontId="11" fillId="0" borderId="0" applyFont="0" applyFill="0" applyBorder="0" applyAlignment="0" applyProtection="0"/>
    <xf numFmtId="166" fontId="16" fillId="0" borderId="0" applyFont="0" applyFill="0" applyBorder="0" applyAlignment="0" applyProtection="0"/>
    <xf numFmtId="0" fontId="17" fillId="0" borderId="0"/>
    <xf numFmtId="0" fontId="11" fillId="0" borderId="0"/>
    <xf numFmtId="0" fontId="18" fillId="0" borderId="0"/>
    <xf numFmtId="0" fontId="17" fillId="0" borderId="0"/>
    <xf numFmtId="9" fontId="14" fillId="0" borderId="0" applyFont="0" applyFill="0" applyBorder="0" applyAlignment="0" applyProtection="0"/>
    <xf numFmtId="9" fontId="14" fillId="0" borderId="0" applyFill="0" applyBorder="0" applyAlignment="0" applyProtection="0"/>
    <xf numFmtId="9" fontId="16" fillId="0" borderId="0" applyFont="0" applyFill="0" applyBorder="0" applyAlignment="0" applyProtection="0"/>
    <xf numFmtId="169" fontId="17"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cellStyleXfs>
  <cellXfs count="249">
    <xf numFmtId="0" fontId="0" fillId="0" borderId="0" xfId="0"/>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2" xfId="0" applyBorder="1" applyAlignment="1">
      <alignment vertical="center"/>
    </xf>
    <xf numFmtId="0" fontId="1" fillId="2" borderId="3" xfId="0" applyFont="1" applyFill="1" applyBorder="1" applyAlignment="1">
      <alignment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1" fillId="2" borderId="0" xfId="0" applyFont="1" applyFill="1" applyBorder="1" applyAlignment="1">
      <alignment vertical="center"/>
    </xf>
    <xf numFmtId="0" fontId="1" fillId="2" borderId="5" xfId="0" applyFont="1" applyFill="1" applyBorder="1" applyAlignment="1">
      <alignment vertical="center"/>
    </xf>
    <xf numFmtId="0" fontId="1" fillId="5" borderId="14" xfId="0" applyFont="1" applyFill="1" applyBorder="1" applyAlignment="1">
      <alignment horizontal="left" vertical="center"/>
    </xf>
    <xf numFmtId="0" fontId="1" fillId="2" borderId="15" xfId="0" applyFont="1" applyFill="1" applyBorder="1" applyAlignment="1" applyProtection="1">
      <alignment horizontal="center" vertical="center"/>
      <protection locked="0"/>
    </xf>
    <xf numFmtId="0" fontId="0" fillId="0" borderId="0" xfId="0" applyBorder="1" applyAlignment="1">
      <alignment vertical="center"/>
    </xf>
    <xf numFmtId="0" fontId="1" fillId="2" borderId="0" xfId="0" applyFont="1" applyFill="1" applyBorder="1" applyAlignment="1" applyProtection="1">
      <alignment vertical="center"/>
      <protection locked="0"/>
    </xf>
    <xf numFmtId="0" fontId="0" fillId="2" borderId="0" xfId="0" applyFill="1" applyBorder="1" applyAlignment="1">
      <alignment vertical="center"/>
    </xf>
    <xf numFmtId="0" fontId="0" fillId="0" borderId="4" xfId="0" applyBorder="1" applyAlignment="1">
      <alignment vertical="center"/>
    </xf>
    <xf numFmtId="0" fontId="1" fillId="2" borderId="0" xfId="0" applyFont="1" applyFill="1" applyBorder="1" applyAlignment="1" applyProtection="1">
      <alignment horizontal="center" vertical="center"/>
      <protection locked="0"/>
    </xf>
    <xf numFmtId="0" fontId="5" fillId="5" borderId="14" xfId="0" applyFont="1" applyFill="1" applyBorder="1" applyAlignment="1">
      <alignment horizontal="left" vertical="center"/>
    </xf>
    <xf numFmtId="0" fontId="0" fillId="0" borderId="0" xfId="0" applyAlignment="1">
      <alignment horizontal="left" vertical="center"/>
    </xf>
    <xf numFmtId="0" fontId="6" fillId="6" borderId="14" xfId="0" applyFont="1" applyFill="1" applyBorder="1" applyAlignment="1" applyProtection="1">
      <alignment horizontal="center" vertical="center"/>
      <protection locked="0"/>
    </xf>
    <xf numFmtId="0" fontId="6" fillId="5" borderId="14" xfId="0" applyFont="1" applyFill="1" applyBorder="1" applyAlignment="1">
      <alignment vertical="center"/>
    </xf>
    <xf numFmtId="0" fontId="5" fillId="5" borderId="14" xfId="0" applyFont="1" applyFill="1" applyBorder="1" applyAlignment="1">
      <alignment vertical="center"/>
    </xf>
    <xf numFmtId="0" fontId="6" fillId="5" borderId="14" xfId="0" applyFont="1" applyFill="1" applyBorder="1" applyAlignment="1" applyProtection="1">
      <alignment horizontal="left" vertical="center" wrapText="1"/>
    </xf>
    <xf numFmtId="0" fontId="6" fillId="5" borderId="14" xfId="0" applyFont="1" applyFill="1" applyBorder="1" applyAlignment="1" applyProtection="1">
      <alignment vertical="center" wrapText="1"/>
    </xf>
    <xf numFmtId="0" fontId="6" fillId="5" borderId="26" xfId="0" applyFont="1" applyFill="1" applyBorder="1" applyAlignment="1" applyProtection="1">
      <alignment vertical="center" wrapText="1"/>
    </xf>
    <xf numFmtId="0" fontId="6" fillId="5" borderId="32" xfId="0" applyFont="1" applyFill="1" applyBorder="1" applyAlignment="1" applyProtection="1">
      <alignment vertical="center" wrapText="1"/>
    </xf>
    <xf numFmtId="0" fontId="1" fillId="5" borderId="15" xfId="0" applyFont="1" applyFill="1" applyBorder="1" applyAlignment="1">
      <alignment horizontal="left" vertical="center"/>
    </xf>
    <xf numFmtId="0" fontId="1" fillId="0" borderId="0" xfId="0" applyFont="1" applyBorder="1" applyAlignment="1">
      <alignment vertical="center"/>
    </xf>
    <xf numFmtId="0" fontId="0" fillId="0" borderId="0" xfId="0" applyBorder="1"/>
    <xf numFmtId="0" fontId="0" fillId="0" borderId="18" xfId="0" applyBorder="1"/>
    <xf numFmtId="0" fontId="0" fillId="0" borderId="0" xfId="0" applyBorder="1" applyAlignment="1" applyProtection="1">
      <alignment vertical="center"/>
      <protection hidden="1"/>
    </xf>
    <xf numFmtId="0" fontId="0" fillId="0" borderId="0" xfId="0" applyBorder="1" applyAlignment="1"/>
    <xf numFmtId="168" fontId="0" fillId="0" borderId="0" xfId="0" applyNumberFormat="1" applyBorder="1"/>
    <xf numFmtId="3" fontId="1" fillId="7" borderId="38" xfId="0" applyNumberFormat="1" applyFont="1" applyFill="1" applyBorder="1" applyAlignment="1">
      <alignment horizontal="center" vertical="center"/>
    </xf>
    <xf numFmtId="0" fontId="7" fillId="0" borderId="38" xfId="0" applyFont="1" applyBorder="1" applyAlignment="1">
      <alignment horizontal="center" vertical="center"/>
    </xf>
    <xf numFmtId="167" fontId="7" fillId="8" borderId="15" xfId="1" applyNumberFormat="1" applyFont="1" applyFill="1" applyBorder="1" applyAlignment="1" applyProtection="1">
      <alignment horizontal="center" vertical="center"/>
      <protection hidden="1"/>
    </xf>
    <xf numFmtId="0" fontId="0" fillId="9" borderId="0" xfId="0" applyFill="1"/>
    <xf numFmtId="0" fontId="0" fillId="11" borderId="0" xfId="0" applyFill="1"/>
    <xf numFmtId="0" fontId="0" fillId="10" borderId="0" xfId="0" applyFill="1"/>
    <xf numFmtId="9" fontId="7" fillId="0" borderId="39" xfId="1" applyFont="1" applyBorder="1" applyAlignment="1">
      <alignment horizontal="center" vertical="center"/>
    </xf>
    <xf numFmtId="0" fontId="7" fillId="0" borderId="39" xfId="0" applyFont="1" applyBorder="1" applyAlignment="1">
      <alignment horizontal="center" vertical="center"/>
    </xf>
    <xf numFmtId="3" fontId="1" fillId="7" borderId="39" xfId="0" applyNumberFormat="1" applyFont="1" applyFill="1" applyBorder="1" applyAlignment="1">
      <alignment horizontal="center" vertical="center"/>
    </xf>
    <xf numFmtId="0" fontId="15" fillId="6" borderId="15" xfId="2" applyFont="1" applyFill="1" applyBorder="1" applyAlignment="1" applyProtection="1">
      <alignment horizontal="center" vertical="center" wrapText="1"/>
      <protection hidden="1"/>
    </xf>
    <xf numFmtId="0" fontId="15" fillId="6" borderId="15" xfId="0" applyFont="1" applyFill="1" applyBorder="1" applyAlignment="1" applyProtection="1">
      <alignment horizontal="center" vertical="center" wrapText="1"/>
      <protection hidden="1"/>
    </xf>
    <xf numFmtId="0" fontId="1" fillId="0" borderId="10" xfId="0" applyFont="1" applyBorder="1" applyAlignment="1" applyProtection="1">
      <alignment horizontal="left" vertical="center" wrapText="1"/>
      <protection locked="0"/>
    </xf>
    <xf numFmtId="0" fontId="1" fillId="0" borderId="11" xfId="0" applyFont="1" applyBorder="1" applyAlignment="1" applyProtection="1">
      <alignment horizontal="left" vertical="center" wrapText="1"/>
      <protection locked="0"/>
    </xf>
    <xf numFmtId="0" fontId="0" fillId="0" borderId="0" xfId="0" applyAlignment="1">
      <alignment horizontal="right"/>
    </xf>
    <xf numFmtId="9" fontId="0" fillId="0" borderId="0" xfId="0" applyNumberFormat="1" applyAlignment="1">
      <alignment horizontal="left" vertical="center"/>
    </xf>
    <xf numFmtId="0" fontId="19" fillId="0" borderId="0" xfId="0" applyFont="1" applyAlignment="1">
      <alignment vertical="center"/>
    </xf>
    <xf numFmtId="0" fontId="21" fillId="0" borderId="0" xfId="0" applyFont="1" applyAlignment="1">
      <alignment vertical="center" wrapText="1"/>
    </xf>
    <xf numFmtId="1" fontId="7" fillId="0" borderId="39" xfId="1" applyNumberFormat="1" applyFont="1" applyBorder="1" applyAlignment="1">
      <alignment horizontal="center" vertical="center"/>
    </xf>
    <xf numFmtId="0" fontId="7" fillId="0" borderId="39" xfId="0" applyFont="1" applyBorder="1" applyAlignment="1">
      <alignment horizontal="center" vertical="center" wrapText="1"/>
    </xf>
    <xf numFmtId="0" fontId="7" fillId="0" borderId="38" xfId="0" applyFont="1" applyBorder="1" applyAlignment="1">
      <alignment horizontal="center" vertical="center" wrapText="1"/>
    </xf>
    <xf numFmtId="167" fontId="7" fillId="0" borderId="39" xfId="1" applyNumberFormat="1" applyFont="1" applyBorder="1" applyAlignment="1">
      <alignment horizontal="center" vertical="center"/>
    </xf>
    <xf numFmtId="167" fontId="7" fillId="0" borderId="38" xfId="1" applyNumberFormat="1" applyFont="1" applyBorder="1" applyAlignment="1">
      <alignment horizontal="center" vertical="center"/>
    </xf>
    <xf numFmtId="0" fontId="15" fillId="6" borderId="15" xfId="0" applyFont="1" applyFill="1" applyBorder="1" applyAlignment="1" applyProtection="1">
      <alignment horizontal="center" vertical="center" wrapText="1"/>
      <protection hidden="1"/>
    </xf>
    <xf numFmtId="0" fontId="15" fillId="6" borderId="15" xfId="0" applyFont="1" applyFill="1" applyBorder="1" applyAlignment="1" applyProtection="1">
      <alignment horizontal="center" vertical="center" wrapText="1"/>
      <protection hidden="1"/>
    </xf>
    <xf numFmtId="0" fontId="0" fillId="0" borderId="15" xfId="0" applyBorder="1"/>
    <xf numFmtId="0" fontId="0" fillId="0" borderId="15" xfId="0" applyBorder="1" applyAlignment="1">
      <alignment wrapText="1"/>
    </xf>
    <xf numFmtId="49" fontId="17" fillId="0" borderId="15" xfId="5" applyNumberFormat="1" applyFont="1" applyFill="1" applyBorder="1" applyAlignment="1">
      <alignment horizontal="left"/>
    </xf>
    <xf numFmtId="170" fontId="0" fillId="0" borderId="15" xfId="14" applyNumberFormat="1" applyFont="1" applyFill="1" applyBorder="1"/>
    <xf numFmtId="49" fontId="17" fillId="13" borderId="15" xfId="5" applyNumberFormat="1" applyFont="1" applyFill="1" applyBorder="1" applyAlignment="1">
      <alignment horizontal="left" wrapText="1"/>
    </xf>
    <xf numFmtId="170" fontId="0" fillId="13" borderId="15" xfId="14" applyNumberFormat="1" applyFont="1" applyFill="1" applyBorder="1"/>
    <xf numFmtId="49" fontId="17" fillId="0" borderId="15" xfId="5" applyNumberFormat="1" applyFill="1" applyBorder="1" applyAlignment="1">
      <alignment horizontal="left"/>
    </xf>
    <xf numFmtId="49" fontId="17" fillId="14" borderId="15" xfId="5" applyNumberFormat="1" applyFont="1" applyFill="1" applyBorder="1" applyAlignment="1">
      <alignment horizontal="left"/>
    </xf>
    <xf numFmtId="49" fontId="23" fillId="0" borderId="15" xfId="5" applyNumberFormat="1" applyFont="1" applyFill="1" applyBorder="1" applyAlignment="1">
      <alignment horizontal="left"/>
    </xf>
    <xf numFmtId="49" fontId="17" fillId="0" borderId="15" xfId="5" applyNumberFormat="1" applyFont="1" applyFill="1" applyBorder="1" applyAlignment="1">
      <alignment horizontal="left" wrapText="1"/>
    </xf>
    <xf numFmtId="49" fontId="17" fillId="13" borderId="15" xfId="5" applyNumberFormat="1" applyFont="1" applyFill="1" applyBorder="1" applyAlignment="1">
      <alignment horizontal="left"/>
    </xf>
    <xf numFmtId="170" fontId="0" fillId="0" borderId="15" xfId="14" applyNumberFormat="1" applyFont="1" applyBorder="1"/>
    <xf numFmtId="49" fontId="17" fillId="0" borderId="15" xfId="5" applyNumberFormat="1" applyFill="1" applyBorder="1" applyAlignment="1">
      <alignment horizontal="left" wrapText="1"/>
    </xf>
    <xf numFmtId="170" fontId="23" fillId="0" borderId="15" xfId="14" applyNumberFormat="1" applyFont="1" applyFill="1" applyBorder="1"/>
    <xf numFmtId="170" fontId="0" fillId="0" borderId="40" xfId="14" applyNumberFormat="1" applyFont="1" applyFill="1" applyBorder="1"/>
    <xf numFmtId="170" fontId="0" fillId="0" borderId="27" xfId="14" applyNumberFormat="1" applyFont="1" applyBorder="1"/>
    <xf numFmtId="171" fontId="0" fillId="0" borderId="15" xfId="13" applyNumberFormat="1" applyFont="1" applyFill="1" applyBorder="1"/>
    <xf numFmtId="171" fontId="0" fillId="13" borderId="15" xfId="13" applyNumberFormat="1" applyFont="1" applyFill="1" applyBorder="1"/>
    <xf numFmtId="0" fontId="24" fillId="0" borderId="0" xfId="0" applyFont="1"/>
    <xf numFmtId="171" fontId="0" fillId="0" borderId="15" xfId="13" applyNumberFormat="1" applyFont="1" applyBorder="1"/>
    <xf numFmtId="171" fontId="0" fillId="15" borderId="15" xfId="13" applyNumberFormat="1" applyFont="1" applyFill="1" applyBorder="1"/>
    <xf numFmtId="171" fontId="23" fillId="0" borderId="15" xfId="13" applyNumberFormat="1" applyFont="1" applyFill="1" applyBorder="1"/>
    <xf numFmtId="171" fontId="0" fillId="0" borderId="40" xfId="13" applyNumberFormat="1" applyFont="1" applyFill="1" applyBorder="1"/>
    <xf numFmtId="3" fontId="0" fillId="0" borderId="15" xfId="0" applyNumberFormat="1" applyFill="1" applyBorder="1"/>
    <xf numFmtId="3" fontId="0" fillId="0" borderId="27" xfId="0" applyNumberFormat="1" applyFont="1" applyBorder="1"/>
    <xf numFmtId="49" fontId="17" fillId="0" borderId="16" xfId="5" applyNumberFormat="1" applyFont="1" applyFill="1" applyBorder="1" applyAlignment="1">
      <alignment horizontal="left"/>
    </xf>
    <xf numFmtId="49" fontId="17" fillId="13" borderId="27" xfId="5" applyNumberFormat="1" applyFont="1" applyFill="1" applyBorder="1" applyAlignment="1">
      <alignment horizontal="left" wrapText="1"/>
    </xf>
    <xf numFmtId="3" fontId="0" fillId="13" borderId="15" xfId="0" applyNumberFormat="1" applyFill="1" applyBorder="1"/>
    <xf numFmtId="49" fontId="17" fillId="0" borderId="27" xfId="5" applyNumberFormat="1" applyFill="1" applyBorder="1" applyAlignment="1">
      <alignment horizontal="left"/>
    </xf>
    <xf numFmtId="49" fontId="17" fillId="0" borderId="16" xfId="5" applyNumberFormat="1" applyFill="1" applyBorder="1" applyAlignment="1">
      <alignment horizontal="left"/>
    </xf>
    <xf numFmtId="49" fontId="17" fillId="14" borderId="27" xfId="5" applyNumberFormat="1" applyFont="1" applyFill="1" applyBorder="1" applyAlignment="1">
      <alignment horizontal="left"/>
    </xf>
    <xf numFmtId="49" fontId="23" fillId="0" borderId="20" xfId="5" applyNumberFormat="1" applyFont="1" applyFill="1" applyBorder="1" applyAlignment="1">
      <alignment horizontal="left"/>
    </xf>
    <xf numFmtId="49" fontId="17" fillId="0" borderId="20" xfId="5" applyNumberFormat="1" applyFont="1" applyFill="1" applyBorder="1" applyAlignment="1">
      <alignment horizontal="left"/>
    </xf>
    <xf numFmtId="49" fontId="17" fillId="13" borderId="27" xfId="5" applyNumberFormat="1" applyFont="1" applyFill="1" applyBorder="1" applyAlignment="1">
      <alignment horizontal="left"/>
    </xf>
    <xf numFmtId="49" fontId="23" fillId="0" borderId="12" xfId="5" applyNumberFormat="1" applyFont="1" applyFill="1" applyBorder="1" applyAlignment="1">
      <alignment horizontal="left"/>
    </xf>
    <xf numFmtId="3" fontId="0" fillId="0" borderId="15" xfId="0" applyNumberFormat="1" applyBorder="1"/>
    <xf numFmtId="49" fontId="23" fillId="0" borderId="9" xfId="5" applyNumberFormat="1" applyFont="1" applyFill="1" applyBorder="1" applyAlignment="1">
      <alignment horizontal="left"/>
    </xf>
    <xf numFmtId="49" fontId="23" fillId="0" borderId="41" xfId="5" applyNumberFormat="1" applyFont="1" applyFill="1" applyBorder="1" applyAlignment="1">
      <alignment horizontal="left"/>
    </xf>
    <xf numFmtId="49" fontId="17" fillId="0" borderId="20" xfId="5" applyNumberFormat="1" applyFill="1" applyBorder="1" applyAlignment="1">
      <alignment horizontal="left"/>
    </xf>
    <xf numFmtId="49" fontId="17" fillId="0" borderId="27" xfId="5" applyNumberFormat="1" applyFont="1" applyFill="1" applyBorder="1" applyAlignment="1">
      <alignment horizontal="left"/>
    </xf>
    <xf numFmtId="49" fontId="17" fillId="0" borderId="27" xfId="5" applyNumberFormat="1" applyFont="1" applyFill="1" applyBorder="1" applyAlignment="1">
      <alignment horizontal="left" wrapText="1"/>
    </xf>
    <xf numFmtId="49" fontId="23" fillId="0" borderId="22" xfId="5" applyNumberFormat="1" applyFont="1" applyFill="1" applyBorder="1" applyAlignment="1">
      <alignment horizontal="left"/>
    </xf>
    <xf numFmtId="3" fontId="0" fillId="0" borderId="42" xfId="0" applyNumberFormat="1" applyBorder="1"/>
    <xf numFmtId="49" fontId="17" fillId="0" borderId="16" xfId="5" applyNumberFormat="1" applyFill="1" applyBorder="1" applyAlignment="1">
      <alignment horizontal="left" wrapText="1"/>
    </xf>
    <xf numFmtId="49" fontId="17" fillId="13" borderId="43" xfId="5" applyNumberFormat="1" applyFont="1" applyFill="1" applyBorder="1" applyAlignment="1">
      <alignment horizontal="left" wrapText="1"/>
    </xf>
    <xf numFmtId="49" fontId="23" fillId="0" borderId="44" xfId="5" applyNumberFormat="1" applyFont="1" applyFill="1" applyBorder="1" applyAlignment="1">
      <alignment horizontal="left"/>
    </xf>
    <xf numFmtId="49" fontId="17" fillId="13" borderId="4" xfId="5" applyNumberFormat="1" applyFont="1" applyFill="1" applyBorder="1" applyAlignment="1">
      <alignment horizontal="left"/>
    </xf>
    <xf numFmtId="49" fontId="23" fillId="0" borderId="1" xfId="5" applyNumberFormat="1" applyFont="1" applyFill="1" applyBorder="1" applyAlignment="1">
      <alignment horizontal="left"/>
    </xf>
    <xf numFmtId="49" fontId="17" fillId="13" borderId="43" xfId="5" applyNumberFormat="1" applyFont="1" applyFill="1" applyBorder="1" applyAlignment="1">
      <alignment horizontal="left"/>
    </xf>
    <xf numFmtId="49" fontId="23" fillId="0" borderId="23" xfId="5" applyNumberFormat="1" applyFont="1" applyFill="1" applyBorder="1" applyAlignment="1">
      <alignment horizontal="left"/>
    </xf>
    <xf numFmtId="3" fontId="0" fillId="0" borderId="15" xfId="0" applyNumberFormat="1" applyFont="1" applyBorder="1"/>
    <xf numFmtId="0" fontId="0" fillId="0" borderId="0" xfId="0" applyBorder="1" applyAlignment="1">
      <alignment horizontal="right"/>
    </xf>
    <xf numFmtId="0" fontId="0" fillId="0" borderId="0" xfId="0" applyFill="1"/>
    <xf numFmtId="0" fontId="15" fillId="6" borderId="27" xfId="0" applyFont="1" applyFill="1" applyBorder="1" applyAlignment="1" applyProtection="1">
      <alignment horizontal="center" vertical="center" wrapText="1"/>
      <protection hidden="1"/>
    </xf>
    <xf numFmtId="0" fontId="25" fillId="0" borderId="0" xfId="0" applyFont="1"/>
    <xf numFmtId="3" fontId="0" fillId="0" borderId="0" xfId="0" applyNumberFormat="1"/>
    <xf numFmtId="49" fontId="17" fillId="2" borderId="15" xfId="5" applyNumberFormat="1" applyFill="1" applyBorder="1" applyAlignment="1">
      <alignment horizontal="left"/>
    </xf>
    <xf numFmtId="0" fontId="26" fillId="0" borderId="38" xfId="0" applyFont="1" applyBorder="1" applyAlignment="1">
      <alignment horizontal="left" vertical="center" wrapText="1"/>
    </xf>
    <xf numFmtId="0" fontId="15" fillId="6" borderId="15" xfId="0" applyFont="1" applyFill="1" applyBorder="1" applyAlignment="1" applyProtection="1">
      <alignment horizontal="center" vertical="center" wrapText="1"/>
      <protection hidden="1"/>
    </xf>
    <xf numFmtId="164" fontId="0" fillId="0" borderId="0" xfId="14" applyFont="1"/>
    <xf numFmtId="172" fontId="0" fillId="0" borderId="15" xfId="14" applyNumberFormat="1" applyFont="1" applyFill="1" applyBorder="1"/>
    <xf numFmtId="170" fontId="0" fillId="0" borderId="0" xfId="14" applyNumberFormat="1" applyFont="1"/>
    <xf numFmtId="172" fontId="0" fillId="13" borderId="15" xfId="14" applyNumberFormat="1" applyFont="1" applyFill="1" applyBorder="1"/>
    <xf numFmtId="172" fontId="0" fillId="0" borderId="15" xfId="0" applyNumberFormat="1" applyFill="1" applyBorder="1"/>
    <xf numFmtId="172" fontId="0" fillId="0" borderId="40" xfId="0" applyNumberFormat="1" applyFill="1" applyBorder="1"/>
    <xf numFmtId="170" fontId="0" fillId="0" borderId="0" xfId="14" applyNumberFormat="1" applyFont="1" applyFill="1"/>
    <xf numFmtId="0" fontId="0" fillId="0" borderId="0" xfId="0" applyFill="1" applyBorder="1"/>
    <xf numFmtId="0" fontId="0" fillId="0" borderId="0" xfId="0" applyFont="1"/>
    <xf numFmtId="172" fontId="23" fillId="16" borderId="40" xfId="0" applyNumberFormat="1" applyFont="1" applyFill="1" applyBorder="1"/>
    <xf numFmtId="172" fontId="23" fillId="0" borderId="15" xfId="0" applyNumberFormat="1" applyFont="1" applyFill="1" applyBorder="1"/>
    <xf numFmtId="172" fontId="23" fillId="0" borderId="40" xfId="0" applyNumberFormat="1" applyFont="1" applyFill="1" applyBorder="1"/>
    <xf numFmtId="170" fontId="0" fillId="17" borderId="0" xfId="14" applyNumberFormat="1" applyFont="1" applyFill="1"/>
    <xf numFmtId="0" fontId="0" fillId="18" borderId="0" xfId="0" applyFill="1" applyBorder="1"/>
    <xf numFmtId="0" fontId="0" fillId="18" borderId="0" xfId="0" applyFill="1"/>
    <xf numFmtId="0" fontId="0" fillId="17" borderId="0" xfId="0" applyFill="1"/>
    <xf numFmtId="172" fontId="23" fillId="19" borderId="40" xfId="0" applyNumberFormat="1" applyFont="1" applyFill="1" applyBorder="1"/>
    <xf numFmtId="3" fontId="0" fillId="0" borderId="0" xfId="0" applyNumberFormat="1" applyFill="1"/>
    <xf numFmtId="172" fontId="0" fillId="0" borderId="15" xfId="14" applyNumberFormat="1" applyFont="1" applyBorder="1"/>
    <xf numFmtId="172" fontId="0" fillId="0" borderId="46" xfId="0" applyNumberFormat="1" applyFill="1" applyBorder="1"/>
    <xf numFmtId="170" fontId="0" fillId="20" borderId="0" xfId="14" applyNumberFormat="1" applyFont="1" applyFill="1"/>
    <xf numFmtId="172" fontId="23" fillId="0" borderId="15" xfId="14" applyNumberFormat="1" applyFont="1" applyFill="1" applyBorder="1"/>
    <xf numFmtId="0" fontId="22" fillId="0" borderId="0" xfId="0" applyFont="1" applyBorder="1"/>
    <xf numFmtId="0" fontId="22" fillId="0" borderId="0" xfId="0" applyFont="1"/>
    <xf numFmtId="164" fontId="0" fillId="21" borderId="0" xfId="14" applyFont="1" applyFill="1"/>
    <xf numFmtId="1" fontId="0" fillId="0" borderId="0" xfId="0" applyNumberFormat="1"/>
    <xf numFmtId="170" fontId="0" fillId="0" borderId="20" xfId="14" applyNumberFormat="1" applyFont="1" applyBorder="1"/>
    <xf numFmtId="172" fontId="0" fillId="0" borderId="40" xfId="14" applyNumberFormat="1" applyFont="1" applyFill="1" applyBorder="1"/>
    <xf numFmtId="0" fontId="0" fillId="15" borderId="0" xfId="0" applyFill="1"/>
    <xf numFmtId="172" fontId="23" fillId="0" borderId="46" xfId="0" applyNumberFormat="1" applyFont="1" applyFill="1" applyBorder="1"/>
    <xf numFmtId="0" fontId="0" fillId="0" borderId="28" xfId="0" applyBorder="1"/>
    <xf numFmtId="170" fontId="0" fillId="0" borderId="15" xfId="0" applyNumberFormat="1" applyBorder="1"/>
    <xf numFmtId="170" fontId="0" fillId="0" borderId="20" xfId="0" applyNumberFormat="1" applyBorder="1"/>
    <xf numFmtId="170" fontId="0" fillId="0" borderId="0" xfId="14" applyNumberFormat="1" applyFont="1" applyFill="1" applyBorder="1"/>
    <xf numFmtId="0" fontId="0" fillId="0" borderId="42" xfId="0" applyBorder="1"/>
    <xf numFmtId="164" fontId="0" fillId="0" borderId="16" xfId="14" applyFont="1" applyBorder="1"/>
    <xf numFmtId="170" fontId="0" fillId="0" borderId="0" xfId="0" applyNumberFormat="1"/>
    <xf numFmtId="0" fontId="22" fillId="0" borderId="0" xfId="0" applyFont="1" applyAlignment="1">
      <alignment horizontal="center"/>
    </xf>
    <xf numFmtId="0" fontId="0" fillId="0" borderId="0" xfId="0" applyAlignment="1">
      <alignment horizontal="center"/>
    </xf>
    <xf numFmtId="49" fontId="0" fillId="0" borderId="0" xfId="0" applyNumberFormat="1" applyAlignment="1">
      <alignment horizontal="right"/>
    </xf>
    <xf numFmtId="0" fontId="8" fillId="0" borderId="0" xfId="0" applyFont="1" applyAlignment="1">
      <alignment horizontal="left" vertical="center"/>
    </xf>
    <xf numFmtId="0" fontId="7" fillId="2" borderId="27" xfId="0" applyFont="1" applyFill="1" applyBorder="1" applyAlignment="1" applyProtection="1">
      <alignment horizontal="left" vertical="center" wrapText="1"/>
      <protection locked="0"/>
    </xf>
    <xf numFmtId="0" fontId="7" fillId="2" borderId="10" xfId="0" applyFont="1" applyFill="1" applyBorder="1" applyAlignment="1" applyProtection="1">
      <alignment horizontal="left" vertical="center" wrapText="1"/>
      <protection locked="0"/>
    </xf>
    <xf numFmtId="0" fontId="7" fillId="2" borderId="11" xfId="0" applyFont="1" applyFill="1" applyBorder="1" applyAlignment="1" applyProtection="1">
      <alignment horizontal="left" vertical="center" wrapText="1"/>
      <protection locked="0"/>
    </xf>
    <xf numFmtId="9" fontId="1" fillId="0" borderId="15" xfId="0" applyNumberFormat="1" applyFont="1" applyBorder="1" applyAlignment="1" applyProtection="1">
      <alignment horizontal="left" vertical="center" wrapText="1"/>
      <protection locked="0"/>
    </xf>
    <xf numFmtId="0" fontId="1" fillId="0" borderId="15" xfId="0" applyNumberFormat="1" applyFont="1" applyBorder="1" applyAlignment="1" applyProtection="1">
      <alignment horizontal="left" vertical="center" wrapText="1"/>
      <protection locked="0"/>
    </xf>
    <xf numFmtId="0" fontId="1" fillId="0" borderId="31" xfId="0" applyNumberFormat="1" applyFont="1" applyBorder="1" applyAlignment="1" applyProtection="1">
      <alignment horizontal="left" vertical="center" wrapText="1"/>
      <protection locked="0"/>
    </xf>
    <xf numFmtId="9" fontId="1" fillId="0" borderId="27" xfId="0" applyNumberFormat="1" applyFont="1" applyBorder="1" applyAlignment="1" applyProtection="1">
      <alignment horizontal="left" vertical="center" wrapText="1"/>
      <protection locked="0"/>
    </xf>
    <xf numFmtId="9" fontId="1" fillId="0" borderId="10" xfId="0" applyNumberFormat="1" applyFont="1" applyBorder="1" applyAlignment="1" applyProtection="1">
      <alignment horizontal="left" vertical="center" wrapText="1"/>
      <protection locked="0"/>
    </xf>
    <xf numFmtId="9" fontId="1" fillId="0" borderId="11" xfId="0" applyNumberFormat="1" applyFont="1" applyBorder="1" applyAlignment="1" applyProtection="1">
      <alignment horizontal="left" vertical="center" wrapText="1"/>
      <protection locked="0"/>
    </xf>
    <xf numFmtId="0" fontId="1" fillId="0" borderId="15" xfId="0" applyFont="1" applyBorder="1" applyAlignment="1" applyProtection="1">
      <alignment horizontal="left" vertical="center" wrapText="1"/>
      <protection locked="0"/>
    </xf>
    <xf numFmtId="0" fontId="1" fillId="0" borderId="31" xfId="0" applyFont="1" applyBorder="1" applyAlignment="1" applyProtection="1">
      <alignment horizontal="left" vertical="center" wrapText="1"/>
      <protection locked="0"/>
    </xf>
    <xf numFmtId="0" fontId="1" fillId="0" borderId="27" xfId="0" applyFont="1" applyBorder="1" applyAlignment="1" applyProtection="1">
      <alignment horizontal="left" vertical="center" wrapText="1"/>
      <protection locked="0"/>
    </xf>
    <xf numFmtId="0" fontId="1" fillId="0" borderId="10" xfId="0" applyFont="1" applyBorder="1" applyAlignment="1" applyProtection="1">
      <alignment horizontal="left" vertical="center" wrapText="1"/>
      <protection locked="0"/>
    </xf>
    <xf numFmtId="0" fontId="1" fillId="0" borderId="11" xfId="0" applyFont="1" applyBorder="1" applyAlignment="1" applyProtection="1">
      <alignment horizontal="left" vertical="center" wrapText="1"/>
      <protection locked="0"/>
    </xf>
    <xf numFmtId="49" fontId="1" fillId="0" borderId="33" xfId="0" applyNumberFormat="1" applyFont="1" applyBorder="1" applyAlignment="1" applyProtection="1">
      <alignment horizontal="left" vertical="center" wrapText="1"/>
      <protection locked="0"/>
    </xf>
    <xf numFmtId="49" fontId="1" fillId="0" borderId="34" xfId="0" applyNumberFormat="1" applyFont="1" applyBorder="1" applyAlignment="1" applyProtection="1">
      <alignment horizontal="left" vertical="center" wrapText="1"/>
      <protection locked="0"/>
    </xf>
    <xf numFmtId="49" fontId="1" fillId="0" borderId="35" xfId="0" applyNumberFormat="1" applyFont="1" applyBorder="1" applyAlignment="1" applyProtection="1">
      <alignment horizontal="left" vertical="center" wrapText="1"/>
      <protection locked="0"/>
    </xf>
    <xf numFmtId="0" fontId="6" fillId="5" borderId="36" xfId="0" applyFont="1" applyFill="1" applyBorder="1" applyAlignment="1" applyProtection="1">
      <alignment horizontal="center" vertical="center" wrapText="1"/>
    </xf>
    <xf numFmtId="49" fontId="1" fillId="0" borderId="33" xfId="0" applyNumberFormat="1" applyFont="1" applyBorder="1" applyAlignment="1" applyProtection="1">
      <alignment horizontal="center" vertical="center" wrapText="1"/>
      <protection locked="0"/>
    </xf>
    <xf numFmtId="49" fontId="1" fillId="0" borderId="34" xfId="0" applyNumberFormat="1" applyFont="1" applyBorder="1" applyAlignment="1" applyProtection="1">
      <alignment horizontal="center" vertical="center" wrapText="1"/>
      <protection locked="0"/>
    </xf>
    <xf numFmtId="49" fontId="1" fillId="0" borderId="37" xfId="0" applyNumberFormat="1" applyFont="1" applyBorder="1" applyAlignment="1" applyProtection="1">
      <alignment horizontal="center" vertical="center" wrapText="1"/>
      <protection locked="0"/>
    </xf>
    <xf numFmtId="0" fontId="6" fillId="5" borderId="14" xfId="0" applyFont="1" applyFill="1" applyBorder="1" applyAlignment="1" applyProtection="1">
      <alignment vertical="center" wrapText="1"/>
    </xf>
    <xf numFmtId="0" fontId="5" fillId="5" borderId="30" xfId="0" applyFont="1" applyFill="1" applyBorder="1" applyAlignment="1">
      <alignment horizontal="left" vertical="center"/>
    </xf>
    <xf numFmtId="0" fontId="5" fillId="5" borderId="14" xfId="0" applyFont="1" applyFill="1" applyBorder="1" applyAlignment="1">
      <alignment horizontal="left" vertical="center"/>
    </xf>
    <xf numFmtId="0" fontId="6" fillId="2" borderId="15" xfId="0" applyFont="1" applyFill="1" applyBorder="1" applyAlignment="1">
      <alignment horizontal="left" vertical="center"/>
    </xf>
    <xf numFmtId="0" fontId="7" fillId="2" borderId="15" xfId="0" applyFont="1" applyFill="1" applyBorder="1" applyAlignment="1" applyProtection="1">
      <alignment horizontal="left" vertical="center"/>
    </xf>
    <xf numFmtId="0" fontId="7" fillId="2" borderId="31" xfId="0" applyFont="1" applyFill="1" applyBorder="1" applyAlignment="1" applyProtection="1">
      <alignment horizontal="left" vertical="center"/>
    </xf>
    <xf numFmtId="0" fontId="6" fillId="2" borderId="15" xfId="0" applyFont="1" applyFill="1" applyBorder="1" applyAlignment="1">
      <alignment horizontal="left" vertical="center" wrapText="1"/>
    </xf>
    <xf numFmtId="0" fontId="5" fillId="2" borderId="27" xfId="0" applyFont="1" applyFill="1" applyBorder="1" applyAlignment="1" applyProtection="1">
      <alignment horizontal="left" vertical="center"/>
    </xf>
    <xf numFmtId="0" fontId="5" fillId="2" borderId="10" xfId="0" applyFont="1" applyFill="1" applyBorder="1" applyAlignment="1" applyProtection="1">
      <alignment horizontal="left" vertical="center"/>
    </xf>
    <xf numFmtId="0" fontId="5" fillId="2" borderId="28" xfId="0" applyFont="1" applyFill="1" applyBorder="1" applyAlignment="1" applyProtection="1">
      <alignment horizontal="left" vertical="center"/>
    </xf>
    <xf numFmtId="0" fontId="7" fillId="2" borderId="27" xfId="0" applyFont="1" applyFill="1" applyBorder="1" applyAlignment="1" applyProtection="1">
      <alignment horizontal="left" vertical="center"/>
    </xf>
    <xf numFmtId="0" fontId="7" fillId="2" borderId="10" xfId="0" applyFont="1" applyFill="1" applyBorder="1" applyAlignment="1" applyProtection="1">
      <alignment horizontal="left" vertical="center"/>
    </xf>
    <xf numFmtId="0" fontId="7" fillId="2" borderId="11" xfId="0" applyFont="1" applyFill="1" applyBorder="1" applyAlignment="1" applyProtection="1">
      <alignment horizontal="left" vertic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25" xfId="0" applyFont="1" applyFill="1" applyBorder="1" applyAlignment="1">
      <alignment horizontal="center" vertical="center"/>
    </xf>
    <xf numFmtId="0" fontId="6" fillId="6" borderId="15" xfId="0" applyFont="1" applyFill="1" applyBorder="1" applyAlignment="1" applyProtection="1">
      <alignment horizontal="center" vertical="center"/>
      <protection locked="0"/>
    </xf>
    <xf numFmtId="0" fontId="6" fillId="6" borderId="31" xfId="0" applyFont="1" applyFill="1" applyBorder="1" applyAlignment="1" applyProtection="1">
      <alignment horizontal="center" vertical="center"/>
      <protection locked="0"/>
    </xf>
    <xf numFmtId="0" fontId="1" fillId="2" borderId="15" xfId="0" applyFont="1" applyFill="1" applyBorder="1" applyAlignment="1" applyProtection="1">
      <alignment horizontal="left" vertical="center" wrapText="1"/>
      <protection locked="0"/>
    </xf>
    <xf numFmtId="0" fontId="1" fillId="2" borderId="31" xfId="0" applyFont="1" applyFill="1" applyBorder="1" applyAlignment="1" applyProtection="1">
      <alignment horizontal="left" vertical="center" wrapText="1"/>
      <protection locked="0"/>
    </xf>
    <xf numFmtId="0" fontId="5" fillId="5" borderId="26" xfId="0" applyFont="1" applyFill="1" applyBorder="1" applyAlignment="1">
      <alignment horizontal="left" vertical="center" wrapText="1"/>
    </xf>
    <xf numFmtId="0" fontId="5" fillId="5" borderId="29" xfId="0" applyFont="1" applyFill="1" applyBorder="1" applyAlignment="1">
      <alignment horizontal="left" vertical="center" wrapText="1"/>
    </xf>
    <xf numFmtId="0" fontId="5" fillId="5" borderId="30"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3" fillId="12" borderId="14" xfId="0" applyFont="1" applyFill="1" applyBorder="1" applyAlignment="1">
      <alignment horizontal="center" vertical="center"/>
    </xf>
    <xf numFmtId="0" fontId="3" fillId="12" borderId="15" xfId="0" applyFont="1" applyFill="1" applyBorder="1" applyAlignment="1">
      <alignment horizontal="center" vertical="center"/>
    </xf>
    <xf numFmtId="0" fontId="3" fillId="4" borderId="15" xfId="0" applyFont="1" applyFill="1" applyBorder="1" applyAlignment="1">
      <alignment horizontal="center" vertical="center"/>
    </xf>
    <xf numFmtId="0" fontId="0" fillId="0" borderId="15" xfId="0" applyBorder="1" applyAlignment="1">
      <alignment horizontal="center" vertical="center"/>
    </xf>
    <xf numFmtId="0" fontId="7" fillId="2" borderId="16" xfId="0" applyFont="1" applyFill="1" applyBorder="1" applyAlignment="1">
      <alignment horizontal="center" vertical="center" wrapText="1"/>
    </xf>
    <xf numFmtId="0" fontId="20" fillId="2" borderId="17" xfId="0" applyFont="1" applyFill="1" applyBorder="1" applyAlignment="1">
      <alignment horizontal="center" vertical="center" wrapText="1"/>
    </xf>
    <xf numFmtId="0" fontId="20" fillId="2" borderId="18" xfId="0" applyFont="1" applyFill="1" applyBorder="1" applyAlignment="1">
      <alignment horizontal="center" vertical="center" wrapText="1"/>
    </xf>
    <xf numFmtId="0" fontId="20" fillId="2" borderId="19" xfId="0" applyFont="1" applyFill="1" applyBorder="1" applyAlignment="1">
      <alignment horizontal="center" vertical="center" wrapText="1"/>
    </xf>
    <xf numFmtId="0" fontId="20" fillId="2" borderId="20" xfId="0" applyFont="1" applyFill="1" applyBorder="1" applyAlignment="1">
      <alignment horizontal="center" vertical="center" wrapText="1"/>
    </xf>
    <xf numFmtId="0" fontId="20" fillId="2" borderId="21" xfId="0" applyFont="1" applyFill="1" applyBorder="1" applyAlignment="1">
      <alignment horizontal="center" vertical="center" wrapText="1"/>
    </xf>
    <xf numFmtId="0" fontId="4" fillId="6" borderId="22" xfId="0" applyFont="1" applyFill="1" applyBorder="1" applyAlignment="1">
      <alignment horizontal="center" vertical="center"/>
    </xf>
    <xf numFmtId="0" fontId="4" fillId="6" borderId="23" xfId="0" applyFont="1" applyFill="1" applyBorder="1" applyAlignment="1">
      <alignment horizontal="center" vertical="center"/>
    </xf>
    <xf numFmtId="0" fontId="4" fillId="6" borderId="24" xfId="0" applyFont="1" applyFill="1" applyBorder="1" applyAlignment="1">
      <alignment horizontal="center" vertical="center"/>
    </xf>
    <xf numFmtId="0" fontId="4" fillId="6" borderId="12" xfId="0" applyFont="1" applyFill="1" applyBorder="1" applyAlignment="1">
      <alignment horizontal="center" vertical="center"/>
    </xf>
    <xf numFmtId="0" fontId="4" fillId="6" borderId="13" xfId="0" applyFont="1" applyFill="1" applyBorder="1" applyAlignment="1">
      <alignment horizontal="center" vertical="center"/>
    </xf>
    <xf numFmtId="0" fontId="4" fillId="6" borderId="25" xfId="0" applyFont="1" applyFill="1" applyBorder="1" applyAlignment="1">
      <alignment horizontal="center" vertical="center"/>
    </xf>
    <xf numFmtId="0" fontId="7" fillId="2" borderId="27" xfId="0" applyFont="1" applyFill="1" applyBorder="1" applyAlignment="1" applyProtection="1">
      <alignment horizontal="left" vertical="center" wrapText="1"/>
    </xf>
    <xf numFmtId="0" fontId="7" fillId="2" borderId="10" xfId="0" applyFont="1" applyFill="1" applyBorder="1" applyAlignment="1" applyProtection="1">
      <alignment horizontal="left" vertical="center" wrapText="1"/>
    </xf>
    <xf numFmtId="0" fontId="7" fillId="2" borderId="11" xfId="0" applyFont="1" applyFill="1" applyBorder="1" applyAlignment="1" applyProtection="1">
      <alignment horizontal="left" vertical="center" wrapText="1"/>
    </xf>
    <xf numFmtId="0" fontId="15" fillId="6" borderId="15" xfId="0" applyFont="1" applyFill="1" applyBorder="1" applyAlignment="1" applyProtection="1">
      <alignment horizontal="center" vertical="center" wrapText="1"/>
      <protection hidden="1"/>
    </xf>
    <xf numFmtId="0" fontId="12" fillId="3" borderId="15" xfId="0" applyFont="1" applyFill="1" applyBorder="1" applyAlignment="1">
      <alignment horizontal="left" vertical="center"/>
    </xf>
    <xf numFmtId="0" fontId="13" fillId="2" borderId="27" xfId="0" applyFont="1" applyFill="1" applyBorder="1" applyAlignment="1" applyProtection="1">
      <alignment horizontal="center" vertical="center" wrapText="1"/>
    </xf>
    <xf numFmtId="0" fontId="13" fillId="2" borderId="10" xfId="0" applyFont="1" applyFill="1" applyBorder="1" applyAlignment="1" applyProtection="1">
      <alignment horizontal="center" vertical="center" wrapText="1"/>
    </xf>
    <xf numFmtId="0" fontId="13" fillId="2" borderId="28" xfId="0" applyFont="1" applyFill="1" applyBorder="1" applyAlignment="1" applyProtection="1">
      <alignment horizontal="center" vertical="center" wrapText="1"/>
    </xf>
    <xf numFmtId="0" fontId="0" fillId="0" borderId="0" xfId="0" applyAlignment="1">
      <alignment horizontal="center" vertical="center"/>
    </xf>
    <xf numFmtId="0" fontId="0" fillId="0" borderId="15" xfId="0" applyFont="1" applyBorder="1" applyAlignment="1">
      <alignment horizontal="left" vertical="center" wrapText="1"/>
    </xf>
    <xf numFmtId="167" fontId="7" fillId="8" borderId="20" xfId="1" applyNumberFormat="1" applyFont="1" applyFill="1" applyBorder="1" applyAlignment="1" applyProtection="1">
      <alignment horizontal="center" vertical="center"/>
      <protection hidden="1"/>
    </xf>
    <xf numFmtId="167" fontId="7" fillId="8" borderId="21" xfId="1" applyNumberFormat="1" applyFont="1" applyFill="1" applyBorder="1" applyAlignment="1" applyProtection="1">
      <alignment horizontal="center" vertical="center"/>
      <protection hidden="1"/>
    </xf>
    <xf numFmtId="0" fontId="22" fillId="0" borderId="15" xfId="0" applyFont="1" applyBorder="1" applyAlignment="1">
      <alignment horizontal="left" vertical="center" wrapText="1"/>
    </xf>
    <xf numFmtId="167" fontId="7" fillId="8" borderId="43" xfId="1" applyNumberFormat="1" applyFont="1" applyFill="1" applyBorder="1" applyAlignment="1" applyProtection="1">
      <alignment horizontal="center" vertical="center"/>
      <protection hidden="1"/>
    </xf>
    <xf numFmtId="167" fontId="7" fillId="8" borderId="45" xfId="1" applyNumberFormat="1" applyFont="1" applyFill="1" applyBorder="1" applyAlignment="1" applyProtection="1">
      <alignment horizontal="center" vertical="center"/>
      <protection hidden="1"/>
    </xf>
    <xf numFmtId="10" fontId="22" fillId="0" borderId="15" xfId="0" applyNumberFormat="1" applyFont="1" applyBorder="1" applyAlignment="1">
      <alignment horizontal="center"/>
    </xf>
    <xf numFmtId="0" fontId="0" fillId="0" borderId="20" xfId="0" applyFont="1" applyBorder="1" applyAlignment="1">
      <alignment horizontal="left" vertical="center" wrapText="1"/>
    </xf>
    <xf numFmtId="0" fontId="0" fillId="0" borderId="13" xfId="0" applyFont="1" applyBorder="1" applyAlignment="1">
      <alignment horizontal="left" vertical="center" wrapText="1"/>
    </xf>
  </cellXfs>
  <cellStyles count="15">
    <cellStyle name="Euro" xfId="4" xr:uid="{00000000-0005-0000-0000-000000000000}"/>
    <cellStyle name="Millares" xfId="13" builtinId="3"/>
    <cellStyle name="Millares 2" xfId="3" xr:uid="{00000000-0005-0000-0000-000002000000}"/>
    <cellStyle name="Moneda" xfId="14" builtinId="4"/>
    <cellStyle name="Moneda 4" xfId="12" xr:uid="{00000000-0005-0000-0000-000004000000}"/>
    <cellStyle name="Normal" xfId="0" builtinId="0"/>
    <cellStyle name="Normal 2" xfId="2" xr:uid="{00000000-0005-0000-0000-000006000000}"/>
    <cellStyle name="Normal 2 2" xfId="5" xr:uid="{00000000-0005-0000-0000-000007000000}"/>
    <cellStyle name="Normal 2 3" xfId="6" xr:uid="{00000000-0005-0000-0000-000008000000}"/>
    <cellStyle name="Normal 2 4" xfId="7" xr:uid="{00000000-0005-0000-0000-000009000000}"/>
    <cellStyle name="Normal 3" xfId="8" xr:uid="{00000000-0005-0000-0000-00000A000000}"/>
    <cellStyle name="Porcentaje" xfId="1" builtinId="5"/>
    <cellStyle name="Porcentaje 2" xfId="9" xr:uid="{00000000-0005-0000-0000-00000C000000}"/>
    <cellStyle name="Porcentual 2" xfId="10" xr:uid="{00000000-0005-0000-0000-00000D000000}"/>
    <cellStyle name="Porcentual 2 2" xfId="11" xr:uid="{00000000-0005-0000-0000-00000E000000}"/>
  </cellStyles>
  <dxfs count="57">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a:pPr>
            <a:r>
              <a:rPr lang="es-CO"/>
              <a:t>Seguimiento </a:t>
            </a:r>
          </a:p>
        </c:rich>
      </c:tx>
      <c:overlay val="0"/>
    </c:title>
    <c:autoTitleDeleted val="0"/>
    <c:plotArea>
      <c:layout>
        <c:manualLayout>
          <c:layoutTarget val="inner"/>
          <c:xMode val="edge"/>
          <c:yMode val="edge"/>
          <c:x val="3.7735002549141791E-2"/>
          <c:y val="0.16086462676161645"/>
          <c:w val="0.85420154154938777"/>
          <c:h val="0.7238041352923702"/>
        </c:manualLayout>
      </c:layout>
      <c:barChart>
        <c:barDir val="col"/>
        <c:grouping val="clustered"/>
        <c:varyColors val="0"/>
        <c:ser>
          <c:idx val="0"/>
          <c:order val="0"/>
          <c:tx>
            <c:v>Meta</c:v>
          </c:tx>
          <c:spPr>
            <a:solidFill>
              <a:srgbClr val="CC99FF"/>
            </a:solidFill>
            <a:scene3d>
              <a:camera prst="orthographicFront"/>
              <a:lightRig rig="threePt" dir="t"/>
            </a:scene3d>
            <a:sp3d>
              <a:bevelT/>
            </a:sp3d>
          </c:spPr>
          <c:invertIfNegative val="0"/>
          <c:cat>
            <c:strRef>
              <c:f>'Ficha T Seguimiento'!$C$13:$C$24</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'Ficha T Seguimiento'!$D$13:$D$24</c:f>
              <c:numCache>
                <c:formatCode>0%</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0-EC3F-470A-BA61-6F56121C36D4}"/>
            </c:ext>
          </c:extLst>
        </c:ser>
        <c:ser>
          <c:idx val="1"/>
          <c:order val="1"/>
          <c:tx>
            <c:v>Resultado</c:v>
          </c:tx>
          <c:spPr>
            <a:solidFill>
              <a:srgbClr val="0070C0"/>
            </a:solidFill>
            <a:scene3d>
              <a:camera prst="orthographicFront"/>
              <a:lightRig rig="threePt" dir="t"/>
            </a:scene3d>
            <a:sp3d>
              <a:bevelT/>
            </a:sp3d>
          </c:spPr>
          <c:invertIfNegative val="0"/>
          <c:cat>
            <c:strRef>
              <c:f>'Ficha T Seguimiento'!$C$13:$C$24</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'Ficha T Seguimiento'!$G$13:$G$24</c:f>
              <c:numCache>
                <c:formatCode>0.0%</c:formatCode>
                <c:ptCount val="12"/>
                <c:pt idx="0">
                  <c:v>1.0003210796040474</c:v>
                </c:pt>
                <c:pt idx="1">
                  <c:v>1</c:v>
                </c:pt>
                <c:pt idx="2">
                  <c:v>1</c:v>
                </c:pt>
                <c:pt idx="3">
                  <c:v>1.0053963927989173</c:v>
                </c:pt>
                <c:pt idx="4">
                  <c:v>1.0170017303590071</c:v>
                </c:pt>
                <c:pt idx="5">
                  <c:v>1</c:v>
                </c:pt>
                <c:pt idx="6">
                  <c:v>1</c:v>
                </c:pt>
                <c:pt idx="7">
                  <c:v>1.0220766011770135</c:v>
                </c:pt>
                <c:pt idx="8">
                  <c:v>0.98871031601012838</c:v>
                </c:pt>
                <c:pt idx="9">
                  <c:v>1</c:v>
                </c:pt>
                <c:pt idx="10">
                  <c:v>1</c:v>
                </c:pt>
                <c:pt idx="11">
                  <c:v>1</c:v>
                </c:pt>
              </c:numCache>
            </c:numRef>
          </c:val>
          <c:extLst>
            <c:ext xmlns:c16="http://schemas.microsoft.com/office/drawing/2014/chart" uri="{C3380CC4-5D6E-409C-BE32-E72D297353CC}">
              <c16:uniqueId val="{00000001-EC3F-470A-BA61-6F56121C36D4}"/>
            </c:ext>
          </c:extLst>
        </c:ser>
        <c:dLbls>
          <c:showLegendKey val="0"/>
          <c:showVal val="0"/>
          <c:showCatName val="0"/>
          <c:showSerName val="0"/>
          <c:showPercent val="0"/>
          <c:showBubbleSize val="0"/>
        </c:dLbls>
        <c:gapWidth val="75"/>
        <c:overlap val="-25"/>
        <c:axId val="570094576"/>
        <c:axId val="569872944"/>
      </c:barChart>
      <c:catAx>
        <c:axId val="570094576"/>
        <c:scaling>
          <c:orientation val="minMax"/>
        </c:scaling>
        <c:delete val="0"/>
        <c:axPos val="b"/>
        <c:numFmt formatCode="General" sourceLinked="1"/>
        <c:majorTickMark val="none"/>
        <c:minorTickMark val="none"/>
        <c:tickLblPos val="nextTo"/>
        <c:txPr>
          <a:bodyPr/>
          <a:lstStyle/>
          <a:p>
            <a:pPr>
              <a:defRPr sz="1100"/>
            </a:pPr>
            <a:endParaRPr lang="es-CO"/>
          </a:p>
        </c:txPr>
        <c:crossAx val="569872944"/>
        <c:crosses val="autoZero"/>
        <c:auto val="1"/>
        <c:lblAlgn val="ctr"/>
        <c:lblOffset val="100"/>
        <c:noMultiLvlLbl val="0"/>
      </c:catAx>
      <c:valAx>
        <c:axId val="569872944"/>
        <c:scaling>
          <c:orientation val="minMax"/>
        </c:scaling>
        <c:delete val="0"/>
        <c:axPos val="l"/>
        <c:majorGridlines/>
        <c:numFmt formatCode="0%" sourceLinked="1"/>
        <c:majorTickMark val="none"/>
        <c:minorTickMark val="none"/>
        <c:tickLblPos val="nextTo"/>
        <c:txPr>
          <a:bodyPr/>
          <a:lstStyle/>
          <a:p>
            <a:pPr>
              <a:defRPr sz="1050"/>
            </a:pPr>
            <a:endParaRPr lang="es-CO"/>
          </a:p>
        </c:txPr>
        <c:crossAx val="570094576"/>
        <c:crosses val="autoZero"/>
        <c:crossBetween val="between"/>
      </c:valAx>
    </c:plotArea>
    <c:legend>
      <c:legendPos val="b"/>
      <c:layout>
        <c:manualLayout>
          <c:xMode val="edge"/>
          <c:yMode val="edge"/>
          <c:x val="0.89768444555290317"/>
          <c:y val="0.25742959705741564"/>
          <c:w val="9.2715478438498339E-2"/>
          <c:h val="0.40383156808727194"/>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1020</xdr:colOff>
      <xdr:row>0</xdr:row>
      <xdr:rowOff>176894</xdr:rowOff>
    </xdr:from>
    <xdr:to>
      <xdr:col>12</xdr:col>
      <xdr:colOff>81642</xdr:colOff>
      <xdr:row>9</xdr:row>
      <xdr:rowOff>148319</xdr:rowOff>
    </xdr:to>
    <xdr:grpSp>
      <xdr:nvGrpSpPr>
        <xdr:cNvPr id="2" name="13 Grupo">
          <a:extLst>
            <a:ext uri="{FF2B5EF4-FFF2-40B4-BE49-F238E27FC236}">
              <a16:creationId xmlns:a16="http://schemas.microsoft.com/office/drawing/2014/main" id="{00000000-0008-0000-0000-000002000000}"/>
            </a:ext>
          </a:extLst>
        </xdr:cNvPr>
        <xdr:cNvGrpSpPr>
          <a:grpSpLocks/>
        </xdr:cNvGrpSpPr>
      </xdr:nvGrpSpPr>
      <xdr:grpSpPr bwMode="auto">
        <a:xfrm>
          <a:off x="371437" y="176894"/>
          <a:ext cx="10028955" cy="1696508"/>
          <a:chOff x="596900" y="2852737"/>
          <a:chExt cx="7950200" cy="1152527"/>
        </a:xfrm>
      </xdr:grpSpPr>
      <xdr:grpSp>
        <xdr:nvGrpSpPr>
          <xdr:cNvPr id="3" name="37 Grupo">
            <a:extLst>
              <a:ext uri="{FF2B5EF4-FFF2-40B4-BE49-F238E27FC236}">
                <a16:creationId xmlns:a16="http://schemas.microsoft.com/office/drawing/2014/main" id="{00000000-0008-0000-00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0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000-000006000000}"/>
                </a:ext>
              </a:extLst>
            </xdr:cNvPr>
            <xdr:cNvSpPr txBox="1">
              <a:spLocks noChangeArrowheads="1"/>
            </xdr:cNvSpPr>
          </xdr:nvSpPr>
          <xdr:spPr bwMode="auto">
            <a:xfrm>
              <a:off x="6315481" y="16850"/>
              <a:ext cx="2333219" cy="373837"/>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eaLnBrk="1" fontAlgn="auto" latinLnBrk="0" hangingPunct="1"/>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MEDE01.07.01.18.P05.F02</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00000000-0008-0000-0000-000007000000}"/>
                </a:ext>
              </a:extLst>
            </xdr:cNvPr>
            <xdr:cNvSpPr>
              <a:spLocks noChangeArrowheads="1"/>
            </xdr:cNvSpPr>
          </xdr:nvSpPr>
          <xdr:spPr bwMode="auto">
            <a:xfrm>
              <a:off x="7561034" y="390687"/>
              <a:ext cx="1087666"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000-000008000000}"/>
                </a:ext>
              </a:extLst>
            </xdr:cNvPr>
            <xdr:cNvSpPr>
              <a:spLocks noChangeArrowheads="1"/>
            </xdr:cNvSpPr>
          </xdr:nvSpPr>
          <xdr:spPr bwMode="auto">
            <a:xfrm>
              <a:off x="6315481" y="390687"/>
              <a:ext cx="1245553"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000-000009000000}"/>
                </a:ext>
              </a:extLst>
            </xdr:cNvPr>
            <xdr:cNvSpPr txBox="1">
              <a:spLocks noChangeArrowheads="1"/>
            </xdr:cNvSpPr>
          </xdr:nvSpPr>
          <xdr:spPr bwMode="auto">
            <a:xfrm>
              <a:off x="7552262" y="579519"/>
              <a:ext cx="1096438" cy="573007"/>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000-00000A000000}"/>
                </a:ext>
              </a:extLst>
            </xdr:cNvPr>
            <xdr:cNvSpPr txBox="1">
              <a:spLocks noChangeArrowheads="1"/>
            </xdr:cNvSpPr>
          </xdr:nvSpPr>
          <xdr:spPr bwMode="auto">
            <a:xfrm>
              <a:off x="6315481" y="579519"/>
              <a:ext cx="1245553" cy="573007"/>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a:t>
              </a:r>
              <a:r>
                <a:rPr lang="es-ES" sz="800" b="0" i="0" baseline="0">
                  <a:latin typeface="Arial" pitchFamily="34" charset="0"/>
                  <a:ea typeface="+mn-ea"/>
                  <a:cs typeface="Arial" pitchFamily="34" charset="0"/>
                </a:rPr>
                <a:t> </a:t>
              </a:r>
              <a:r>
                <a:rPr lang="es-ES" sz="800" b="0" i="0">
                  <a:latin typeface="Arial" pitchFamily="34" charset="0"/>
                  <a:ea typeface="+mn-ea"/>
                  <a:cs typeface="Arial" pitchFamily="34" charset="0"/>
                </a:rPr>
                <a:t>DE</a:t>
              </a:r>
              <a:r>
                <a:rPr lang="es-ES" sz="800" b="0" i="0" baseline="0">
                  <a:latin typeface="Arial" pitchFamily="34" charset="0"/>
                  <a:ea typeface="+mn-ea"/>
                  <a:cs typeface="Arial" pitchFamily="34" charset="0"/>
                </a:rPr>
                <a:t> </a:t>
              </a:r>
            </a:p>
            <a:p>
              <a:pPr algn="ctr" rtl="0"/>
              <a:r>
                <a:rPr lang="es-ES" sz="800" b="0" i="0" baseline="0">
                  <a:latin typeface="Arial" pitchFamily="34" charset="0"/>
                  <a:ea typeface="+mn-ea"/>
                  <a:cs typeface="Arial" pitchFamily="34" charset="0"/>
                </a:rPr>
                <a:t>ENTRADA EN </a:t>
              </a:r>
            </a:p>
            <a:p>
              <a:pPr algn="ctr" rtl="0"/>
              <a:r>
                <a:rPr lang="es-ES" sz="800" b="0" i="0" baseline="0">
                  <a:latin typeface="Arial" pitchFamily="34" charset="0"/>
                  <a:ea typeface="+mn-ea"/>
                  <a:cs typeface="Arial" pitchFamily="34" charset="0"/>
                </a:rPr>
                <a:t>VIGENCIA</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00000000-0008-0000-0000-00000B000000}"/>
                </a:ext>
              </a:extLst>
            </xdr:cNvPr>
            <xdr:cNvSpPr txBox="1">
              <a:spLocks noChangeArrowheads="1"/>
            </xdr:cNvSpPr>
          </xdr:nvSpPr>
          <xdr:spPr bwMode="auto">
            <a:xfrm>
              <a:off x="1999902" y="16851"/>
              <a:ext cx="4315578" cy="1133881"/>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ES" sz="1000">
                <a:latin typeface="Arial" pitchFamily="34" charset="0"/>
                <a:ea typeface="+mn-ea"/>
                <a:cs typeface="Arial" pitchFamily="34" charset="0"/>
              </a:endParaRPr>
            </a:p>
            <a:p>
              <a:pPr algn="ctr"/>
              <a:r>
                <a:rPr lang="es-ES" sz="1200">
                  <a:latin typeface="Arial" pitchFamily="34" charset="0"/>
                  <a:ea typeface="+mn-ea"/>
                  <a:cs typeface="Arial" pitchFamily="34" charset="0"/>
                </a:rPr>
                <a:t>SISTEMAS DE GESTIÓN</a:t>
              </a:r>
              <a:r>
                <a:rPr lang="es-ES" sz="1200" baseline="0">
                  <a:latin typeface="Arial" pitchFamily="34" charset="0"/>
                  <a:ea typeface="+mn-ea"/>
                  <a:cs typeface="Arial" pitchFamily="34" charset="0"/>
                </a:rPr>
                <a:t> Y CONTROL </a:t>
              </a:r>
            </a:p>
            <a:p>
              <a:pPr algn="ctr"/>
              <a:r>
                <a:rPr lang="es-ES" sz="1200" baseline="0">
                  <a:latin typeface="Arial" pitchFamily="34" charset="0"/>
                  <a:ea typeface="+mn-ea"/>
                  <a:cs typeface="Arial" pitchFamily="34" charset="0"/>
                </a:rPr>
                <a:t>INTEGRADOS</a:t>
              </a:r>
              <a:endParaRPr lang="es-ES" sz="1200">
                <a:latin typeface="Arial" pitchFamily="34" charset="0"/>
                <a:ea typeface="+mn-ea"/>
                <a:cs typeface="Arial" pitchFamily="34" charset="0"/>
              </a:endParaRPr>
            </a:p>
            <a:p>
              <a:pPr algn="ctr"/>
              <a:r>
                <a:rPr lang="es-ES" sz="1200">
                  <a:latin typeface="Arial" pitchFamily="34" charset="0"/>
                  <a:ea typeface="+mn-ea"/>
                  <a:cs typeface="Arial" pitchFamily="34" charset="0"/>
                </a:rPr>
                <a:t> (SISTEDA,</a:t>
              </a:r>
              <a:r>
                <a:rPr lang="es-ES" sz="1200" baseline="0">
                  <a:latin typeface="Arial" pitchFamily="34" charset="0"/>
                  <a:ea typeface="+mn-ea"/>
                  <a:cs typeface="Arial" pitchFamily="34" charset="0"/>
                </a:rPr>
                <a:t> SGC y MECI)</a:t>
              </a:r>
            </a:p>
            <a:p>
              <a:pPr algn="ct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FICHA TÉCNICA </a:t>
              </a:r>
              <a:r>
                <a:rPr lang="es-CO" sz="1200" b="1" i="0" kern="1200">
                  <a:solidFill>
                    <a:schemeClr val="tx1"/>
                  </a:solidFill>
                  <a:latin typeface="Arial" pitchFamily="34" charset="0"/>
                  <a:ea typeface="+mn-ea"/>
                  <a:cs typeface="Arial" pitchFamily="34" charset="0"/>
                </a:rPr>
                <a:t>DE FORMULACIÓN DE INDICADORES</a:t>
              </a:r>
              <a:r>
                <a:rPr lang="es-CO" sz="1200" b="1" i="0" kern="1200" baseline="0">
                  <a:solidFill>
                    <a:schemeClr val="tx1"/>
                  </a:solidFill>
                  <a:latin typeface="Arial" pitchFamily="34" charset="0"/>
                  <a:ea typeface="+mn-ea"/>
                  <a:cs typeface="Arial" pitchFamily="34" charset="0"/>
                </a:rPr>
                <a:t> </a:t>
              </a: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  </a:t>
              </a:r>
              <a:endParaRPr lang="es-CO" sz="1200">
                <a:latin typeface="Arial" pitchFamily="34" charset="0"/>
                <a:ea typeface="+mn-ea"/>
                <a:cs typeface="Arial" pitchFamily="34" charset="0"/>
              </a:endParaRPr>
            </a:p>
          </xdr:txBody>
        </xdr:sp>
        <xdr:sp macro="" textlink="">
          <xdr:nvSpPr>
            <xdr:cNvPr id="12" name="Text Box 49">
              <a:extLst>
                <a:ext uri="{FF2B5EF4-FFF2-40B4-BE49-F238E27FC236}">
                  <a16:creationId xmlns:a16="http://schemas.microsoft.com/office/drawing/2014/main" id="{00000000-0008-0000-0000-00000C000000}"/>
                </a:ext>
              </a:extLst>
            </xdr:cNvPr>
            <xdr:cNvSpPr txBox="1">
              <a:spLocks noChangeArrowheads="1"/>
            </xdr:cNvSpPr>
          </xdr:nvSpPr>
          <xdr:spPr bwMode="auto">
            <a:xfrm>
              <a:off x="85715" y="670679"/>
              <a:ext cx="1826472" cy="481847"/>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endParaRPr lang="es-CO" sz="700" b="0" i="0">
                <a:solidFill>
                  <a:sysClr val="windowText" lastClr="000000"/>
                </a:solidFill>
                <a:latin typeface="Arial" pitchFamily="34" charset="0"/>
                <a:ea typeface="+mn-ea"/>
                <a:cs typeface="Arial" pitchFamily="34" charset="0"/>
              </a:endParaRPr>
            </a:p>
            <a:p>
              <a:pPr algn="ctr" rtl="0"/>
              <a:r>
                <a:rPr lang="es-CO" sz="700" b="0" i="0">
                  <a:solidFill>
                    <a:sysClr val="windowText" lastClr="000000"/>
                  </a:solidFill>
                  <a:latin typeface="Arial" pitchFamily="34" charset="0"/>
                  <a:ea typeface="+mn-ea"/>
                  <a:cs typeface="Arial" pitchFamily="34" charset="0"/>
                </a:rPr>
                <a:t>DIRECCIONAMIENTO </a:t>
              </a:r>
            </a:p>
            <a:p>
              <a:pPr algn="ctr" rtl="0"/>
              <a:r>
                <a:rPr lang="es-CO" sz="700" b="0" i="0">
                  <a:solidFill>
                    <a:sysClr val="windowText" lastClr="000000"/>
                  </a:solidFill>
                  <a:latin typeface="Arial" pitchFamily="34" charset="0"/>
                  <a:ea typeface="+mn-ea"/>
                  <a:cs typeface="Arial" pitchFamily="34" charset="0"/>
                </a:rPr>
                <a:t>ESTRATÉGICO</a:t>
              </a:r>
            </a:p>
            <a:p>
              <a:pPr algn="ctr" rtl="0"/>
              <a:r>
                <a:rPr lang="es-CO" sz="700" b="0" i="0">
                  <a:solidFill>
                    <a:sysClr val="windowText" lastClr="000000"/>
                  </a:solidFill>
                  <a:latin typeface="Arial" pitchFamily="34" charset="0"/>
                  <a:ea typeface="+mn-ea"/>
                  <a:cs typeface="Arial" pitchFamily="34" charset="0"/>
                </a:rPr>
                <a:t>INFORMACIÓN</a:t>
              </a:r>
              <a:r>
                <a:rPr lang="es-CO" sz="700" b="0" i="0" baseline="0">
                  <a:solidFill>
                    <a:sysClr val="windowText" lastClr="000000"/>
                  </a:solidFill>
                  <a:latin typeface="Arial" pitchFamily="34" charset="0"/>
                  <a:ea typeface="+mn-ea"/>
                  <a:cs typeface="Arial" pitchFamily="34" charset="0"/>
                </a:rPr>
                <a:t> ESTRATÉGICA</a:t>
              </a:r>
              <a:endParaRPr lang="es-CO" sz="700">
                <a:solidFill>
                  <a:sysClr val="windowText" lastClr="000000"/>
                </a:solidFill>
                <a:latin typeface="Arial" pitchFamily="34" charset="0"/>
                <a:cs typeface="Arial" pitchFamily="34" charset="0"/>
              </a:endParaRPr>
            </a:p>
          </xdr:txBody>
        </xdr:sp>
      </xdr:grpSp>
      <xdr:pic>
        <xdr:nvPicPr>
          <xdr:cNvPr id="4" name="Picture 250" descr="escudo">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0100" y="3069272"/>
            <a:ext cx="910099" cy="515060"/>
          </a:xfrm>
          <a:prstGeom prst="rect">
            <a:avLst/>
          </a:prstGeom>
          <a:noFill/>
          <a:ln w="9525">
            <a:noFill/>
            <a:miter lim="800000"/>
            <a:headEnd/>
            <a:tailEnd/>
          </a:ln>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11</xdr:col>
      <xdr:colOff>9525</xdr:colOff>
      <xdr:row>8</xdr:row>
      <xdr:rowOff>123825</xdr:rowOff>
    </xdr:to>
    <xdr:grpSp>
      <xdr:nvGrpSpPr>
        <xdr:cNvPr id="2" name="13 Grupo">
          <a:extLst>
            <a:ext uri="{FF2B5EF4-FFF2-40B4-BE49-F238E27FC236}">
              <a16:creationId xmlns:a16="http://schemas.microsoft.com/office/drawing/2014/main" id="{00000000-0008-0000-0200-000002000000}"/>
            </a:ext>
          </a:extLst>
        </xdr:cNvPr>
        <xdr:cNvGrpSpPr>
          <a:grpSpLocks/>
        </xdr:cNvGrpSpPr>
      </xdr:nvGrpSpPr>
      <xdr:grpSpPr bwMode="auto">
        <a:xfrm>
          <a:off x="357188" y="381000"/>
          <a:ext cx="13034962" cy="1302544"/>
          <a:chOff x="596900" y="2852737"/>
          <a:chExt cx="7950200" cy="1152527"/>
        </a:xfrm>
      </xdr:grpSpPr>
      <xdr:grpSp>
        <xdr:nvGrpSpPr>
          <xdr:cNvPr id="3" name="37 Grupo">
            <a:extLst>
              <a:ext uri="{FF2B5EF4-FFF2-40B4-BE49-F238E27FC236}">
                <a16:creationId xmlns:a16="http://schemas.microsoft.com/office/drawing/2014/main" id="{00000000-0008-0000-02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2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200-000006000000}"/>
                </a:ext>
              </a:extLst>
            </xdr:cNvPr>
            <xdr:cNvSpPr txBox="1">
              <a:spLocks noChangeArrowheads="1"/>
            </xdr:cNvSpPr>
          </xdr:nvSpPr>
          <xdr:spPr bwMode="auto">
            <a:xfrm>
              <a:off x="6310105" y="0"/>
              <a:ext cx="2338595" cy="389952"/>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MEDE01.07.01.18.P05.F05</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00000000-0008-0000-0200-000007000000}"/>
                </a:ext>
              </a:extLst>
            </xdr:cNvPr>
            <xdr:cNvSpPr>
              <a:spLocks noChangeArrowheads="1"/>
            </xdr:cNvSpPr>
          </xdr:nvSpPr>
          <xdr:spPr bwMode="auto">
            <a:xfrm>
              <a:off x="7557356" y="389952"/>
              <a:ext cx="1091344"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200-000008000000}"/>
                </a:ext>
              </a:extLst>
            </xdr:cNvPr>
            <xdr:cNvSpPr>
              <a:spLocks noChangeArrowheads="1"/>
            </xdr:cNvSpPr>
          </xdr:nvSpPr>
          <xdr:spPr bwMode="auto">
            <a:xfrm>
              <a:off x="6310105" y="389952"/>
              <a:ext cx="1247251"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200-000009000000}"/>
                </a:ext>
              </a:extLst>
            </xdr:cNvPr>
            <xdr:cNvSpPr txBox="1">
              <a:spLocks noChangeArrowheads="1"/>
            </xdr:cNvSpPr>
          </xdr:nvSpPr>
          <xdr:spPr bwMode="auto">
            <a:xfrm>
              <a:off x="7549150" y="580596"/>
              <a:ext cx="1099550" cy="571930"/>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200-00000A000000}"/>
                </a:ext>
              </a:extLst>
            </xdr:cNvPr>
            <xdr:cNvSpPr txBox="1">
              <a:spLocks noChangeArrowheads="1"/>
            </xdr:cNvSpPr>
          </xdr:nvSpPr>
          <xdr:spPr bwMode="auto">
            <a:xfrm>
              <a:off x="6310105" y="580596"/>
              <a:ext cx="1247251" cy="571930"/>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DE</a:t>
              </a:r>
            </a:p>
            <a:p>
              <a:pPr algn="ctr" rtl="0"/>
              <a:r>
                <a:rPr lang="es-ES" sz="800" b="0" i="0">
                  <a:latin typeface="Arial" pitchFamily="34" charset="0"/>
                  <a:ea typeface="+mn-ea"/>
                  <a:cs typeface="Arial" pitchFamily="34" charset="0"/>
                </a:rPr>
                <a:t>ENTRADA</a:t>
              </a:r>
            </a:p>
            <a:p>
              <a:pPr algn="ctr" rtl="0"/>
              <a:r>
                <a:rPr lang="es-ES" sz="800" b="0" i="0">
                  <a:latin typeface="Arial" pitchFamily="34" charset="0"/>
                  <a:ea typeface="+mn-ea"/>
                  <a:cs typeface="Arial" pitchFamily="34" charset="0"/>
                </a:rPr>
                <a:t>EN VIGENCIA                    </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00000000-0008-0000-0200-00000B000000}"/>
                </a:ext>
              </a:extLst>
            </xdr:cNvPr>
            <xdr:cNvSpPr txBox="1">
              <a:spLocks noChangeArrowheads="1"/>
            </xdr:cNvSpPr>
          </xdr:nvSpPr>
          <xdr:spPr bwMode="auto">
            <a:xfrm>
              <a:off x="2002166" y="0"/>
              <a:ext cx="4307939" cy="115252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SISTEMAS DE GESTIÓN Y CONTROL</a:t>
              </a:r>
              <a:r>
                <a:rPr lang="es-ES" sz="1000" baseline="0">
                  <a:latin typeface="Arial" pitchFamily="34" charset="0"/>
                  <a:ea typeface="+mn-ea"/>
                  <a:cs typeface="Arial" pitchFamily="34" charset="0"/>
                </a:rPr>
                <a:t> </a:t>
              </a:r>
            </a:p>
            <a:p>
              <a:pPr algn="ctr"/>
              <a:r>
                <a:rPr lang="es-ES" sz="1000" baseline="0">
                  <a:latin typeface="Arial" pitchFamily="34" charset="0"/>
                  <a:ea typeface="+mn-ea"/>
                  <a:cs typeface="Arial" pitchFamily="34" charset="0"/>
                </a:rPr>
                <a:t>INTEGRADOS</a:t>
              </a:r>
              <a:endParaRPr lang="es-ES" sz="1000">
                <a:latin typeface="Arial" pitchFamily="34" charset="0"/>
                <a:ea typeface="+mn-ea"/>
                <a:cs typeface="Arial" pitchFamily="34" charset="0"/>
              </a:endParaRPr>
            </a:p>
            <a:p>
              <a:pPr algn="ctr"/>
              <a:r>
                <a:rPr lang="es-ES" sz="1000">
                  <a:latin typeface="Arial" pitchFamily="34" charset="0"/>
                  <a:ea typeface="+mn-ea"/>
                  <a:cs typeface="Arial" pitchFamily="34" charset="0"/>
                </a:rPr>
                <a:t>(SISTEDA, SGC y</a:t>
              </a:r>
              <a:r>
                <a:rPr lang="es-ES" sz="1000" baseline="0">
                  <a:latin typeface="Arial" pitchFamily="34" charset="0"/>
                  <a:ea typeface="+mn-ea"/>
                  <a:cs typeface="Arial" pitchFamily="34" charset="0"/>
                </a:rPr>
                <a:t> MECI)</a:t>
              </a:r>
            </a:p>
            <a:p>
              <a:pPr algn="ctr"/>
              <a:endParaRPr lang="es-ES" sz="1000">
                <a:latin typeface="Arial" pitchFamily="34" charset="0"/>
                <a:ea typeface="+mn-ea"/>
                <a:cs typeface="Arial" pitchFamily="34" charset="0"/>
              </a:endParaRPr>
            </a:p>
            <a:p>
              <a:pPr algn="ctr"/>
              <a:r>
                <a:rPr lang="es-ES" sz="1200" b="1" kern="1200">
                  <a:solidFill>
                    <a:schemeClr val="tx1"/>
                  </a:solidFill>
                  <a:latin typeface="Arial" pitchFamily="34" charset="0"/>
                  <a:ea typeface="+mn-ea"/>
                  <a:cs typeface="Arial" pitchFamily="34" charset="0"/>
                </a:rPr>
                <a:t>FICHA TÉCNICA </a:t>
              </a:r>
              <a:r>
                <a:rPr lang="es-CO" sz="1200" b="1" kern="1200">
                  <a:solidFill>
                    <a:schemeClr val="tx1"/>
                  </a:solidFill>
                  <a:latin typeface="Arial" pitchFamily="34" charset="0"/>
                  <a:ea typeface="+mn-ea"/>
                  <a:cs typeface="Arial" pitchFamily="34" charset="0"/>
                </a:rPr>
                <a:t>DE </a:t>
              </a:r>
              <a:r>
                <a:rPr lang="es-ES" sz="1200" b="1" kern="1200">
                  <a:solidFill>
                    <a:schemeClr val="tx1"/>
                  </a:solidFill>
                  <a:latin typeface="Arial" pitchFamily="34" charset="0"/>
                  <a:ea typeface="+mn-ea"/>
                  <a:cs typeface="Arial" pitchFamily="34" charset="0"/>
                </a:rPr>
                <a:t>SEGUIMIENTO</a:t>
              </a:r>
              <a:r>
                <a:rPr lang="es-CO" sz="1200" b="1" kern="1200">
                  <a:solidFill>
                    <a:schemeClr val="tx1"/>
                  </a:solidFill>
                  <a:latin typeface="Arial" pitchFamily="34" charset="0"/>
                  <a:ea typeface="+mn-ea"/>
                  <a:cs typeface="Arial" pitchFamily="34" charset="0"/>
                </a:rPr>
                <a:t> DE INDICADORES  </a:t>
              </a:r>
            </a:p>
          </xdr:txBody>
        </xdr:sp>
        <xdr:sp macro="" textlink="">
          <xdr:nvSpPr>
            <xdr:cNvPr id="12" name="Text Box 49">
              <a:extLst>
                <a:ext uri="{FF2B5EF4-FFF2-40B4-BE49-F238E27FC236}">
                  <a16:creationId xmlns:a16="http://schemas.microsoft.com/office/drawing/2014/main" id="{00000000-0008-0000-0200-00000C000000}"/>
                </a:ext>
              </a:extLst>
            </xdr:cNvPr>
            <xdr:cNvSpPr txBox="1">
              <a:spLocks noChangeArrowheads="1"/>
            </xdr:cNvSpPr>
          </xdr:nvSpPr>
          <xdr:spPr bwMode="auto">
            <a:xfrm>
              <a:off x="49234" y="762574"/>
              <a:ext cx="1920110" cy="363956"/>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CO" sz="700" b="0" i="0">
                  <a:solidFill>
                    <a:sysClr val="windowText" lastClr="000000"/>
                  </a:solidFill>
                  <a:latin typeface="Arial" pitchFamily="34" charset="0"/>
                  <a:ea typeface="+mn-ea"/>
                  <a:cs typeface="Arial" pitchFamily="34" charset="0"/>
                </a:rPr>
                <a:t>DIRECCIONAMIENTO ESTRATEGICO</a:t>
              </a:r>
            </a:p>
            <a:p>
              <a:pPr algn="ctr" rtl="0"/>
              <a:r>
                <a:rPr lang="es-ES" sz="700" kern="1200">
                  <a:solidFill>
                    <a:sysClr val="windowText" lastClr="000000"/>
                  </a:solidFill>
                  <a:effectLst/>
                  <a:latin typeface="Arial" panose="020B0604020202020204" pitchFamily="34" charset="0"/>
                  <a:ea typeface="+mn-ea"/>
                  <a:cs typeface="Arial" panose="020B0604020202020204" pitchFamily="34" charset="0"/>
                </a:rPr>
                <a:t>INFORMACIÓN ESTRATEGICA</a:t>
              </a:r>
              <a:endParaRPr lang="es-CO" sz="700">
                <a:solidFill>
                  <a:sysClr val="windowText" lastClr="000000"/>
                </a:solidFill>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02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60480" y="2886932"/>
            <a:ext cx="934135" cy="753295"/>
          </a:xfrm>
          <a:prstGeom prst="rect">
            <a:avLst/>
          </a:prstGeom>
          <a:noFill/>
          <a:ln w="9525">
            <a:noFill/>
            <a:miter lim="800000"/>
            <a:headEnd/>
            <a:tailEnd/>
          </a:ln>
        </xdr:spPr>
      </xdr:pic>
    </xdr:grpSp>
    <xdr:clientData/>
  </xdr:twoCellAnchor>
  <xdr:twoCellAnchor>
    <xdr:from>
      <xdr:col>1</xdr:col>
      <xdr:colOff>111124</xdr:colOff>
      <xdr:row>25</xdr:row>
      <xdr:rowOff>63500</xdr:rowOff>
    </xdr:from>
    <xdr:to>
      <xdr:col>10</xdr:col>
      <xdr:colOff>1269999</xdr:colOff>
      <xdr:row>45</xdr:row>
      <xdr:rowOff>63499</xdr:rowOff>
    </xdr:to>
    <xdr:graphicFrame macro="">
      <xdr:nvGraphicFramePr>
        <xdr:cNvPr id="13" name="12 Gráfico">
          <a:extLst>
            <a:ext uri="{FF2B5EF4-FFF2-40B4-BE49-F238E27FC236}">
              <a16:creationId xmlns:a16="http://schemas.microsoft.com/office/drawing/2014/main" id="{00000000-0008-0000-02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10</xdr:row>
      <xdr:rowOff>147000</xdr:rowOff>
    </xdr:to>
    <xdr:grpSp>
      <xdr:nvGrpSpPr>
        <xdr:cNvPr id="2" name="Grupo 1">
          <a:extLst>
            <a:ext uri="{FF2B5EF4-FFF2-40B4-BE49-F238E27FC236}">
              <a16:creationId xmlns:a16="http://schemas.microsoft.com/office/drawing/2014/main" id="{00000000-0008-0000-0600-000002000000}"/>
            </a:ext>
          </a:extLst>
        </xdr:cNvPr>
        <xdr:cNvGrpSpPr/>
      </xdr:nvGrpSpPr>
      <xdr:grpSpPr>
        <a:xfrm>
          <a:off x="0" y="0"/>
          <a:ext cx="6200775" cy="2052000"/>
          <a:chOff x="4401585" y="176891"/>
          <a:chExt cx="10183993" cy="1813844"/>
        </a:xfrm>
      </xdr:grpSpPr>
      <xdr:grpSp>
        <xdr:nvGrpSpPr>
          <xdr:cNvPr id="3" name="Grupo 2">
            <a:extLst>
              <a:ext uri="{FF2B5EF4-FFF2-40B4-BE49-F238E27FC236}">
                <a16:creationId xmlns:a16="http://schemas.microsoft.com/office/drawing/2014/main" id="{00000000-0008-0000-0600-000003000000}"/>
              </a:ext>
            </a:extLst>
          </xdr:cNvPr>
          <xdr:cNvGrpSpPr/>
        </xdr:nvGrpSpPr>
        <xdr:grpSpPr>
          <a:xfrm>
            <a:off x="4401585" y="176891"/>
            <a:ext cx="10183993" cy="1813844"/>
            <a:chOff x="1819111" y="176891"/>
            <a:chExt cx="7717451" cy="1784053"/>
          </a:xfrm>
        </xdr:grpSpPr>
        <xdr:sp macro="" textlink="">
          <xdr:nvSpPr>
            <xdr:cNvPr id="5" name="Text Box 47">
              <a:extLst>
                <a:ext uri="{FF2B5EF4-FFF2-40B4-BE49-F238E27FC236}">
                  <a16:creationId xmlns:a16="http://schemas.microsoft.com/office/drawing/2014/main" id="{00000000-0008-0000-0600-000005000000}"/>
                </a:ext>
              </a:extLst>
            </xdr:cNvPr>
            <xdr:cNvSpPr txBox="1">
              <a:spLocks noChangeArrowheads="1"/>
            </xdr:cNvSpPr>
          </xdr:nvSpPr>
          <xdr:spPr bwMode="auto">
            <a:xfrm>
              <a:off x="1819111" y="176893"/>
              <a:ext cx="2163136" cy="178253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CO" sz="1200">
                <a:latin typeface="Arial" pitchFamily="34" charset="0"/>
                <a:ea typeface="+mn-ea"/>
                <a:cs typeface="Arial" pitchFamily="34" charset="0"/>
              </a:endParaRPr>
            </a:p>
          </xdr:txBody>
        </xdr:sp>
        <xdr:sp macro="" textlink="">
          <xdr:nvSpPr>
            <xdr:cNvPr id="6" name="Text Box 47">
              <a:extLst>
                <a:ext uri="{FF2B5EF4-FFF2-40B4-BE49-F238E27FC236}">
                  <a16:creationId xmlns:a16="http://schemas.microsoft.com/office/drawing/2014/main" id="{00000000-0008-0000-0600-000006000000}"/>
                </a:ext>
              </a:extLst>
            </xdr:cNvPr>
            <xdr:cNvSpPr txBox="1">
              <a:spLocks noChangeArrowheads="1"/>
            </xdr:cNvSpPr>
          </xdr:nvSpPr>
          <xdr:spPr bwMode="auto">
            <a:xfrm>
              <a:off x="3982247" y="176891"/>
              <a:ext cx="5554315" cy="1784053"/>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DEPARTAMENTO</a:t>
              </a:r>
              <a:r>
                <a:rPr lang="es-ES" sz="1000" baseline="0">
                  <a:latin typeface="Arial" pitchFamily="34" charset="0"/>
                  <a:ea typeface="+mn-ea"/>
                  <a:cs typeface="Arial" pitchFamily="34" charset="0"/>
                </a:rPr>
                <a:t> ADMINISTRATIVO DE HACIENDA MUNICIPAL</a:t>
              </a:r>
            </a:p>
            <a:p>
              <a:pPr algn="ctr"/>
              <a:r>
                <a:rPr lang="es-ES" sz="1000" baseline="0">
                  <a:latin typeface="Arial" pitchFamily="34" charset="0"/>
                  <a:ea typeface="+mn-ea"/>
                  <a:cs typeface="Arial" pitchFamily="34" charset="0"/>
                </a:rPr>
                <a:t>SUBDIRECCIÓN DE TESORERÍA</a:t>
              </a:r>
            </a:p>
            <a:p>
              <a:pPr algn="ctr"/>
              <a:r>
                <a:rPr lang="es-ES" sz="1000" baseline="0">
                  <a:latin typeface="Arial" pitchFamily="34" charset="0"/>
                  <a:ea typeface="+mn-ea"/>
                  <a:cs typeface="Arial" pitchFamily="34" charset="0"/>
                </a:rPr>
                <a:t>SUBPROCESO DE ADMINISTRACIÓN DE INGRESOS</a:t>
              </a:r>
            </a:p>
            <a:p>
              <a:pPr algn="ctr"/>
              <a:endParaRPr lang="es-ES" sz="1000">
                <a:latin typeface="Arial" pitchFamily="34" charset="0"/>
                <a:ea typeface="+mn-ea"/>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600" b="1" i="0" u="none" strike="noStrike" kern="1200">
                  <a:solidFill>
                    <a:schemeClr val="tx1"/>
                  </a:solidFill>
                  <a:effectLst/>
                  <a:latin typeface="+mn-lt"/>
                  <a:ea typeface="+mn-ea"/>
                  <a:cs typeface="+mn-cs"/>
                </a:rPr>
                <a:t>INFORME MENSUAL: </a:t>
              </a:r>
              <a:r>
                <a:rPr lang="es-CO" sz="1600" b="1" i="0" u="none" strike="noStrike" kern="1200" baseline="0">
                  <a:solidFill>
                    <a:schemeClr val="tx1"/>
                  </a:solidFill>
                  <a:effectLst/>
                  <a:latin typeface="+mn-lt"/>
                  <a:ea typeface="+mn-ea"/>
                  <a:cs typeface="+mn-cs"/>
                </a:rPr>
                <a:t> </a:t>
              </a:r>
              <a:r>
                <a:rPr lang="es-CO" sz="1600" b="1" i="0" u="none" strike="noStrike" kern="1200">
                  <a:solidFill>
                    <a:schemeClr val="tx1"/>
                  </a:solidFill>
                  <a:effectLst/>
                  <a:latin typeface="+mn-lt"/>
                  <a:ea typeface="+mn-ea"/>
                  <a:cs typeface="+mn-cs"/>
                </a:rPr>
                <a:t>INGRESOS  CORRIENTES DE DESTINACIÓN</a:t>
              </a:r>
              <a:r>
                <a:rPr lang="es-CO" sz="1600" b="1" i="0" u="none" strike="noStrike" kern="1200" baseline="0">
                  <a:solidFill>
                    <a:schemeClr val="tx1"/>
                  </a:solidFill>
                  <a:effectLst/>
                  <a:latin typeface="+mn-lt"/>
                  <a:ea typeface="+mn-ea"/>
                  <a:cs typeface="+mn-cs"/>
                </a:rPr>
                <a:t> ESPECIFICA</a:t>
              </a:r>
              <a:endParaRPr lang="es-CO" sz="3200">
                <a:latin typeface="Arial" pitchFamily="34" charset="0"/>
                <a:ea typeface="+mn-ea"/>
                <a:cs typeface="Arial" pitchFamily="34" charset="0"/>
              </a:endParaRPr>
            </a:p>
          </xdr:txBody>
        </xdr:sp>
      </xdr:grpSp>
      <xdr:pic>
        <xdr:nvPicPr>
          <xdr:cNvPr id="4" name="Imagen 3">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1"/>
          <a:srcRect/>
          <a:stretch>
            <a:fillRect/>
          </a:stretch>
        </xdr:blipFill>
        <xdr:spPr>
          <a:xfrm>
            <a:off x="4844422" y="467442"/>
            <a:ext cx="2025382" cy="1107090"/>
          </a:xfrm>
          <a:prstGeom prst="rect">
            <a:avLst/>
          </a:prstGeom>
        </xdr:spPr>
      </xdr:pic>
    </xdr:grpSp>
    <xdr:clientData/>
  </xdr:twoCellAnchor>
</xdr:wsDr>
</file>

<file path=xl/theme/theme1.xml><?xml version="1.0" encoding="utf-8"?>
<a:theme xmlns:a="http://schemas.openxmlformats.org/drawingml/2006/main" name="Tema de Office">
  <a:themeElements>
    <a:clrScheme name="Azul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57"/>
  <sheetViews>
    <sheetView showGridLines="0" topLeftCell="A25" zoomScale="90" zoomScaleNormal="90" workbookViewId="0">
      <selection activeCell="G24" sqref="G24:M24"/>
    </sheetView>
  </sheetViews>
  <sheetFormatPr baseColWidth="10" defaultColWidth="12.28515625" defaultRowHeight="15" x14ac:dyDescent="0.25"/>
  <cols>
    <col min="1" max="1" width="5.5703125" style="1" customWidth="1"/>
    <col min="2" max="2" width="32.5703125" style="1" customWidth="1"/>
    <col min="3" max="3" width="17.7109375" style="1" customWidth="1"/>
    <col min="4" max="4" width="7.140625" style="1" customWidth="1"/>
    <col min="5" max="5" width="7.5703125" style="1" customWidth="1"/>
    <col min="6" max="6" width="17.140625" style="1" customWidth="1"/>
    <col min="7" max="7" width="10" style="1" customWidth="1"/>
    <col min="8" max="8" width="8.42578125" style="1" customWidth="1"/>
    <col min="9" max="9" width="7" style="1" customWidth="1"/>
    <col min="10" max="10" width="3.5703125" style="1" customWidth="1"/>
    <col min="11" max="11" width="12.42578125" style="1" customWidth="1"/>
    <col min="12" max="12" width="25.5703125" style="1" customWidth="1"/>
    <col min="13" max="13" width="1.5703125" style="1" customWidth="1"/>
    <col min="14" max="14" width="65.5703125" style="1" customWidth="1"/>
    <col min="15" max="16384" width="12.28515625" style="1"/>
  </cols>
  <sheetData>
    <row r="1" spans="2:13" ht="15.75" thickBot="1" x14ac:dyDescent="0.3"/>
    <row r="2" spans="2:13" x14ac:dyDescent="0.25">
      <c r="B2" s="203"/>
      <c r="C2" s="204"/>
      <c r="D2" s="204"/>
      <c r="E2" s="204"/>
      <c r="F2" s="204"/>
      <c r="G2" s="204"/>
      <c r="H2" s="204"/>
      <c r="I2" s="204"/>
      <c r="J2" s="204"/>
      <c r="K2" s="204"/>
      <c r="L2" s="204"/>
      <c r="M2" s="205"/>
    </row>
    <row r="3" spans="2:13" x14ac:dyDescent="0.25">
      <c r="B3" s="206"/>
      <c r="C3" s="207"/>
      <c r="D3" s="207"/>
      <c r="E3" s="207"/>
      <c r="F3" s="207"/>
      <c r="G3" s="207"/>
      <c r="H3" s="207"/>
      <c r="I3" s="207"/>
      <c r="J3" s="207"/>
      <c r="K3" s="207"/>
      <c r="L3" s="207"/>
      <c r="M3" s="208"/>
    </row>
    <row r="4" spans="2:13" x14ac:dyDescent="0.25">
      <c r="B4" s="206"/>
      <c r="C4" s="207"/>
      <c r="D4" s="207"/>
      <c r="E4" s="207"/>
      <c r="F4" s="207"/>
      <c r="G4" s="207"/>
      <c r="H4" s="207"/>
      <c r="I4" s="207"/>
      <c r="J4" s="207"/>
      <c r="K4" s="207"/>
      <c r="L4" s="207"/>
      <c r="M4" s="208"/>
    </row>
    <row r="5" spans="2:13" x14ac:dyDescent="0.25">
      <c r="B5" s="206"/>
      <c r="C5" s="207"/>
      <c r="D5" s="207"/>
      <c r="E5" s="207"/>
      <c r="F5" s="207"/>
      <c r="G5" s="207"/>
      <c r="H5" s="207"/>
      <c r="I5" s="207"/>
      <c r="J5" s="207"/>
      <c r="K5" s="207"/>
      <c r="L5" s="207"/>
      <c r="M5" s="208"/>
    </row>
    <row r="6" spans="2:13" x14ac:dyDescent="0.25">
      <c r="B6" s="206"/>
      <c r="C6" s="207"/>
      <c r="D6" s="207"/>
      <c r="E6" s="207"/>
      <c r="F6" s="207"/>
      <c r="G6" s="207"/>
      <c r="H6" s="207"/>
      <c r="I6" s="207"/>
      <c r="J6" s="207"/>
      <c r="K6" s="207"/>
      <c r="L6" s="207"/>
      <c r="M6" s="208"/>
    </row>
    <row r="7" spans="2:13" x14ac:dyDescent="0.25">
      <c r="B7" s="206"/>
      <c r="C7" s="207"/>
      <c r="D7" s="207"/>
      <c r="E7" s="207"/>
      <c r="F7" s="207"/>
      <c r="G7" s="207"/>
      <c r="H7" s="207"/>
      <c r="I7" s="207"/>
      <c r="J7" s="207"/>
      <c r="K7" s="207"/>
      <c r="L7" s="207"/>
      <c r="M7" s="208"/>
    </row>
    <row r="8" spans="2:13" x14ac:dyDescent="0.25">
      <c r="B8" s="206"/>
      <c r="C8" s="207"/>
      <c r="D8" s="207"/>
      <c r="E8" s="207"/>
      <c r="F8" s="207"/>
      <c r="G8" s="207"/>
      <c r="H8" s="207"/>
      <c r="I8" s="207"/>
      <c r="J8" s="207"/>
      <c r="K8" s="207"/>
      <c r="L8" s="207"/>
      <c r="M8" s="208"/>
    </row>
    <row r="9" spans="2:13" x14ac:dyDescent="0.25">
      <c r="B9" s="206"/>
      <c r="C9" s="207"/>
      <c r="D9" s="207"/>
      <c r="E9" s="207"/>
      <c r="F9" s="207"/>
      <c r="G9" s="207"/>
      <c r="H9" s="207"/>
      <c r="I9" s="207"/>
      <c r="J9" s="207"/>
      <c r="K9" s="207"/>
      <c r="L9" s="207"/>
      <c r="M9" s="208"/>
    </row>
    <row r="10" spans="2:13" ht="15.75" thickBot="1" x14ac:dyDescent="0.3">
      <c r="B10" s="209"/>
      <c r="C10" s="210"/>
      <c r="D10" s="210"/>
      <c r="E10" s="210"/>
      <c r="F10" s="210"/>
      <c r="G10" s="210"/>
      <c r="H10" s="210"/>
      <c r="I10" s="210"/>
      <c r="J10" s="210"/>
      <c r="K10" s="210"/>
      <c r="L10" s="210"/>
      <c r="M10" s="211"/>
    </row>
    <row r="11" spans="2:13" ht="12.75" customHeight="1" x14ac:dyDescent="0.25">
      <c r="B11" s="2"/>
      <c r="C11" s="3"/>
      <c r="D11" s="3"/>
      <c r="E11" s="3"/>
      <c r="F11" s="4"/>
      <c r="G11" s="3"/>
      <c r="H11" s="3"/>
      <c r="I11" s="3"/>
      <c r="J11" s="3"/>
      <c r="K11" s="3"/>
      <c r="L11" s="3"/>
      <c r="M11" s="5"/>
    </row>
    <row r="12" spans="2:13" ht="23.25" customHeight="1" x14ac:dyDescent="0.25">
      <c r="B12" s="212" t="s">
        <v>0</v>
      </c>
      <c r="C12" s="213"/>
      <c r="D12" s="213"/>
      <c r="E12" s="213"/>
      <c r="F12" s="213"/>
      <c r="G12" s="213"/>
      <c r="H12" s="213"/>
      <c r="I12" s="213"/>
      <c r="J12" s="213"/>
      <c r="K12" s="213"/>
      <c r="L12" s="213"/>
      <c r="M12" s="214"/>
    </row>
    <row r="13" spans="2:13" ht="15.75" customHeight="1" x14ac:dyDescent="0.25">
      <c r="B13" s="6"/>
      <c r="C13" s="7"/>
      <c r="D13" s="8"/>
      <c r="E13" s="8"/>
      <c r="F13" s="7"/>
      <c r="G13" s="7"/>
      <c r="H13" s="7"/>
      <c r="I13" s="8"/>
      <c r="J13" s="8"/>
      <c r="K13" s="7"/>
      <c r="L13" s="7"/>
      <c r="M13" s="9"/>
    </row>
    <row r="14" spans="2:13" ht="12.75" customHeight="1" x14ac:dyDescent="0.25">
      <c r="B14" s="215" t="s">
        <v>1</v>
      </c>
      <c r="C14" s="216"/>
      <c r="D14" s="10"/>
      <c r="E14" s="10"/>
      <c r="F14" s="217" t="s">
        <v>47</v>
      </c>
      <c r="G14" s="217"/>
      <c r="H14" s="217"/>
      <c r="I14" s="10"/>
      <c r="J14" s="10"/>
      <c r="K14" s="217" t="s">
        <v>2</v>
      </c>
      <c r="L14" s="217"/>
      <c r="M14" s="11"/>
    </row>
    <row r="15" spans="2:13" ht="12.75" customHeight="1" x14ac:dyDescent="0.25">
      <c r="B15" s="215"/>
      <c r="C15" s="216"/>
      <c r="D15" s="10"/>
      <c r="E15" s="10"/>
      <c r="F15" s="217"/>
      <c r="G15" s="217"/>
      <c r="H15" s="217"/>
      <c r="I15" s="10"/>
      <c r="J15" s="10"/>
      <c r="K15" s="217"/>
      <c r="L15" s="217"/>
      <c r="M15" s="11"/>
    </row>
    <row r="16" spans="2:13" ht="14.25" customHeight="1" x14ac:dyDescent="0.25">
      <c r="B16" s="12" t="s">
        <v>3</v>
      </c>
      <c r="C16" s="13"/>
      <c r="D16" s="14"/>
      <c r="E16" s="14"/>
      <c r="F16" s="28" t="s">
        <v>41</v>
      </c>
      <c r="G16" s="218"/>
      <c r="H16" s="218"/>
      <c r="I16" s="14"/>
      <c r="J16" s="10"/>
      <c r="K16" s="219" t="s">
        <v>101</v>
      </c>
      <c r="L16" s="220"/>
      <c r="M16" s="11"/>
    </row>
    <row r="17" spans="2:14" x14ac:dyDescent="0.25">
      <c r="B17" s="12" t="s">
        <v>4</v>
      </c>
      <c r="C17" s="13" t="s">
        <v>64</v>
      </c>
      <c r="D17" s="14"/>
      <c r="E17" s="14"/>
      <c r="F17" s="28" t="s">
        <v>42</v>
      </c>
      <c r="G17" s="218" t="s">
        <v>64</v>
      </c>
      <c r="H17" s="218"/>
      <c r="I17" s="14"/>
      <c r="J17" s="10"/>
      <c r="K17" s="221"/>
      <c r="L17" s="222"/>
      <c r="M17" s="11"/>
    </row>
    <row r="18" spans="2:14" x14ac:dyDescent="0.25">
      <c r="B18" s="12" t="s">
        <v>5</v>
      </c>
      <c r="C18" s="13"/>
      <c r="D18" s="14"/>
      <c r="E18" s="14"/>
      <c r="F18" s="28" t="s">
        <v>43</v>
      </c>
      <c r="G18" s="218"/>
      <c r="H18" s="218"/>
      <c r="I18" s="14"/>
      <c r="J18" s="10"/>
      <c r="K18" s="223"/>
      <c r="L18" s="224"/>
      <c r="M18" s="11"/>
    </row>
    <row r="19" spans="2:14" x14ac:dyDescent="0.25">
      <c r="B19" s="12" t="s">
        <v>40</v>
      </c>
      <c r="C19" s="13"/>
      <c r="D19" s="14"/>
      <c r="E19" s="14"/>
      <c r="F19" s="28" t="s">
        <v>39</v>
      </c>
      <c r="G19" s="218"/>
      <c r="H19" s="218"/>
      <c r="I19" s="10"/>
      <c r="J19" s="16"/>
      <c r="K19" s="16"/>
      <c r="L19" s="16"/>
      <c r="M19" s="11"/>
    </row>
    <row r="20" spans="2:14" ht="10.5" customHeight="1" x14ac:dyDescent="0.25">
      <c r="B20" s="17"/>
      <c r="C20" s="18"/>
      <c r="D20" s="10"/>
      <c r="E20" s="10"/>
      <c r="F20" s="10"/>
      <c r="G20" s="10"/>
      <c r="H20" s="15"/>
      <c r="I20" s="10"/>
      <c r="J20" s="16"/>
      <c r="K20" s="16"/>
      <c r="L20" s="16"/>
      <c r="M20" s="11"/>
    </row>
    <row r="21" spans="2:14" ht="17.25" customHeight="1" x14ac:dyDescent="0.25">
      <c r="B21" s="225" t="s">
        <v>6</v>
      </c>
      <c r="C21" s="226"/>
      <c r="D21" s="226"/>
      <c r="E21" s="226"/>
      <c r="F21" s="226"/>
      <c r="G21" s="226"/>
      <c r="H21" s="226"/>
      <c r="I21" s="226"/>
      <c r="J21" s="226"/>
      <c r="K21" s="226"/>
      <c r="L21" s="226"/>
      <c r="M21" s="227"/>
    </row>
    <row r="22" spans="2:14" ht="14.25" customHeight="1" x14ac:dyDescent="0.25">
      <c r="B22" s="228"/>
      <c r="C22" s="229"/>
      <c r="D22" s="229"/>
      <c r="E22" s="229"/>
      <c r="F22" s="229"/>
      <c r="G22" s="229"/>
      <c r="H22" s="229"/>
      <c r="I22" s="229"/>
      <c r="J22" s="229"/>
      <c r="K22" s="229"/>
      <c r="L22" s="229"/>
      <c r="M22" s="230"/>
    </row>
    <row r="23" spans="2:14" ht="23.25" customHeight="1" x14ac:dyDescent="0.25">
      <c r="B23" s="200" t="s">
        <v>52</v>
      </c>
      <c r="C23" s="187" t="s">
        <v>7</v>
      </c>
      <c r="D23" s="188"/>
      <c r="E23" s="188"/>
      <c r="F23" s="189"/>
      <c r="G23" s="231" t="s">
        <v>65</v>
      </c>
      <c r="H23" s="232"/>
      <c r="I23" s="232"/>
      <c r="J23" s="232"/>
      <c r="K23" s="232"/>
      <c r="L23" s="232"/>
      <c r="M23" s="233"/>
    </row>
    <row r="24" spans="2:14" ht="20.100000000000001" customHeight="1" x14ac:dyDescent="0.25">
      <c r="B24" s="201"/>
      <c r="C24" s="187" t="s">
        <v>8</v>
      </c>
      <c r="D24" s="188"/>
      <c r="E24" s="188"/>
      <c r="F24" s="189"/>
      <c r="G24" s="190" t="s">
        <v>72</v>
      </c>
      <c r="H24" s="191"/>
      <c r="I24" s="191"/>
      <c r="J24" s="191"/>
      <c r="K24" s="191"/>
      <c r="L24" s="191"/>
      <c r="M24" s="192"/>
    </row>
    <row r="25" spans="2:14" ht="20.100000000000001" customHeight="1" x14ac:dyDescent="0.25">
      <c r="B25" s="201"/>
      <c r="C25" s="187" t="s">
        <v>9</v>
      </c>
      <c r="D25" s="188"/>
      <c r="E25" s="188"/>
      <c r="F25" s="189"/>
      <c r="G25" s="190" t="s">
        <v>73</v>
      </c>
      <c r="H25" s="191"/>
      <c r="I25" s="191"/>
      <c r="J25" s="191"/>
      <c r="K25" s="191"/>
      <c r="L25" s="191"/>
      <c r="M25" s="192"/>
    </row>
    <row r="26" spans="2:14" ht="20.100000000000001" customHeight="1" x14ac:dyDescent="0.25">
      <c r="B26" s="201"/>
      <c r="C26" s="187" t="s">
        <v>10</v>
      </c>
      <c r="D26" s="188"/>
      <c r="E26" s="188"/>
      <c r="F26" s="189"/>
      <c r="G26" s="190" t="s">
        <v>74</v>
      </c>
      <c r="H26" s="191"/>
      <c r="I26" s="191"/>
      <c r="J26" s="191"/>
      <c r="K26" s="191"/>
      <c r="L26" s="191"/>
      <c r="M26" s="192"/>
    </row>
    <row r="27" spans="2:14" ht="23.25" customHeight="1" x14ac:dyDescent="0.25">
      <c r="B27" s="200" t="s">
        <v>53</v>
      </c>
      <c r="C27" s="187" t="s">
        <v>11</v>
      </c>
      <c r="D27" s="188"/>
      <c r="E27" s="188"/>
      <c r="F27" s="189"/>
      <c r="G27" s="190" t="s">
        <v>102</v>
      </c>
      <c r="H27" s="191"/>
      <c r="I27" s="191"/>
      <c r="J27" s="191"/>
      <c r="K27" s="191"/>
      <c r="L27" s="191"/>
      <c r="M27" s="192"/>
      <c r="N27" s="50"/>
    </row>
    <row r="28" spans="2:14" ht="23.25" customHeight="1" x14ac:dyDescent="0.25">
      <c r="B28" s="201"/>
      <c r="C28" s="187" t="s">
        <v>12</v>
      </c>
      <c r="D28" s="188"/>
      <c r="E28" s="188"/>
      <c r="F28" s="189"/>
      <c r="G28" s="190" t="s">
        <v>103</v>
      </c>
      <c r="H28" s="191"/>
      <c r="I28" s="191"/>
      <c r="J28" s="191"/>
      <c r="K28" s="191"/>
      <c r="L28" s="191"/>
      <c r="M28" s="192"/>
      <c r="N28" s="50"/>
    </row>
    <row r="29" spans="2:14" ht="23.25" customHeight="1" x14ac:dyDescent="0.25">
      <c r="B29" s="201"/>
      <c r="C29" s="187" t="s">
        <v>13</v>
      </c>
      <c r="D29" s="188"/>
      <c r="E29" s="188"/>
      <c r="F29" s="189"/>
      <c r="G29" s="190" t="s">
        <v>104</v>
      </c>
      <c r="H29" s="191"/>
      <c r="I29" s="191"/>
      <c r="J29" s="191"/>
      <c r="K29" s="191"/>
      <c r="L29" s="191"/>
      <c r="M29" s="192"/>
      <c r="N29" s="50"/>
    </row>
    <row r="30" spans="2:14" ht="23.25" customHeight="1" x14ac:dyDescent="0.25">
      <c r="B30" s="202"/>
      <c r="C30" s="187" t="s">
        <v>14</v>
      </c>
      <c r="D30" s="188"/>
      <c r="E30" s="188"/>
      <c r="F30" s="189"/>
      <c r="G30" s="190" t="s">
        <v>83</v>
      </c>
      <c r="H30" s="191"/>
      <c r="I30" s="191"/>
      <c r="J30" s="191"/>
      <c r="K30" s="191"/>
      <c r="L30" s="191"/>
      <c r="M30" s="192"/>
    </row>
    <row r="31" spans="2:14" ht="25.5" customHeight="1" x14ac:dyDescent="0.25">
      <c r="B31" s="181" t="s">
        <v>54</v>
      </c>
      <c r="C31" s="183" t="s">
        <v>15</v>
      </c>
      <c r="D31" s="183"/>
      <c r="E31" s="183"/>
      <c r="F31" s="183"/>
      <c r="G31" s="184" t="s">
        <v>84</v>
      </c>
      <c r="H31" s="184"/>
      <c r="I31" s="184"/>
      <c r="J31" s="184"/>
      <c r="K31" s="184"/>
      <c r="L31" s="184"/>
      <c r="M31" s="185"/>
    </row>
    <row r="32" spans="2:14" ht="21" customHeight="1" x14ac:dyDescent="0.25">
      <c r="B32" s="182"/>
      <c r="C32" s="183" t="s">
        <v>16</v>
      </c>
      <c r="D32" s="183"/>
      <c r="E32" s="183"/>
      <c r="F32" s="183"/>
      <c r="G32" s="184" t="s">
        <v>84</v>
      </c>
      <c r="H32" s="184"/>
      <c r="I32" s="184"/>
      <c r="J32" s="184"/>
      <c r="K32" s="184"/>
      <c r="L32" s="184"/>
      <c r="M32" s="185"/>
    </row>
    <row r="33" spans="2:15" ht="33" customHeight="1" x14ac:dyDescent="0.25">
      <c r="B33" s="182"/>
      <c r="C33" s="186" t="s">
        <v>17</v>
      </c>
      <c r="D33" s="186"/>
      <c r="E33" s="186"/>
      <c r="F33" s="186"/>
      <c r="G33" s="184" t="s">
        <v>84</v>
      </c>
      <c r="H33" s="184"/>
      <c r="I33" s="184"/>
      <c r="J33" s="184"/>
      <c r="K33" s="184"/>
      <c r="L33" s="184"/>
      <c r="M33" s="185"/>
    </row>
    <row r="34" spans="2:15" ht="28.5" customHeight="1" x14ac:dyDescent="0.25">
      <c r="B34" s="19" t="s">
        <v>55</v>
      </c>
      <c r="C34" s="186" t="s">
        <v>7</v>
      </c>
      <c r="D34" s="186"/>
      <c r="E34" s="186"/>
      <c r="F34" s="186"/>
      <c r="G34" s="184" t="s">
        <v>84</v>
      </c>
      <c r="H34" s="184"/>
      <c r="I34" s="184"/>
      <c r="J34" s="184"/>
      <c r="K34" s="184"/>
      <c r="L34" s="184"/>
      <c r="M34" s="185"/>
    </row>
    <row r="35" spans="2:15" s="20" customFormat="1" ht="28.5" customHeight="1" x14ac:dyDescent="0.25">
      <c r="B35" s="193" t="s">
        <v>18</v>
      </c>
      <c r="C35" s="194"/>
      <c r="D35" s="194"/>
      <c r="E35" s="194"/>
      <c r="F35" s="194"/>
      <c r="G35" s="194"/>
      <c r="H35" s="194"/>
      <c r="I35" s="194"/>
      <c r="J35" s="194"/>
      <c r="K35" s="194"/>
      <c r="L35" s="194"/>
      <c r="M35" s="195"/>
    </row>
    <row r="36" spans="2:15" s="20" customFormat="1" ht="24.75" customHeight="1" x14ac:dyDescent="0.25">
      <c r="B36" s="21" t="s">
        <v>19</v>
      </c>
      <c r="C36" s="196" t="s">
        <v>20</v>
      </c>
      <c r="D36" s="196"/>
      <c r="E36" s="196"/>
      <c r="F36" s="196"/>
      <c r="G36" s="196"/>
      <c r="H36" s="196"/>
      <c r="I36" s="196"/>
      <c r="J36" s="196"/>
      <c r="K36" s="196"/>
      <c r="L36" s="196"/>
      <c r="M36" s="197"/>
    </row>
    <row r="37" spans="2:15" ht="29.25" customHeight="1" x14ac:dyDescent="0.25">
      <c r="B37" s="22" t="s">
        <v>62</v>
      </c>
      <c r="C37" s="198" t="s">
        <v>78</v>
      </c>
      <c r="D37" s="198"/>
      <c r="E37" s="198"/>
      <c r="F37" s="198"/>
      <c r="G37" s="198"/>
      <c r="H37" s="198"/>
      <c r="I37" s="198"/>
      <c r="J37" s="198"/>
      <c r="K37" s="198"/>
      <c r="L37" s="198"/>
      <c r="M37" s="199"/>
    </row>
    <row r="38" spans="2:15" ht="29.25" customHeight="1" x14ac:dyDescent="0.25">
      <c r="B38" s="23" t="s">
        <v>22</v>
      </c>
      <c r="C38" s="159" t="s">
        <v>69</v>
      </c>
      <c r="D38" s="160"/>
      <c r="E38" s="160"/>
      <c r="F38" s="160"/>
      <c r="G38" s="160"/>
      <c r="H38" s="160"/>
      <c r="I38" s="160"/>
      <c r="J38" s="160"/>
      <c r="K38" s="160"/>
      <c r="L38" s="160"/>
      <c r="M38" s="161"/>
    </row>
    <row r="39" spans="2:15" ht="64.5" customHeight="1" x14ac:dyDescent="0.25">
      <c r="B39" s="23" t="s">
        <v>61</v>
      </c>
      <c r="C39" s="159" t="s">
        <v>85</v>
      </c>
      <c r="D39" s="160"/>
      <c r="E39" s="160"/>
      <c r="F39" s="160"/>
      <c r="G39" s="160"/>
      <c r="H39" s="160"/>
      <c r="I39" s="160"/>
      <c r="J39" s="160"/>
      <c r="K39" s="160"/>
      <c r="L39" s="160"/>
      <c r="M39" s="161"/>
      <c r="N39" s="51"/>
      <c r="O39" s="1" t="s">
        <v>79</v>
      </c>
    </row>
    <row r="40" spans="2:15" ht="33" customHeight="1" x14ac:dyDescent="0.25">
      <c r="B40" s="24" t="s">
        <v>23</v>
      </c>
      <c r="C40" s="168" t="s">
        <v>80</v>
      </c>
      <c r="D40" s="168"/>
      <c r="E40" s="168"/>
      <c r="F40" s="168"/>
      <c r="G40" s="168"/>
      <c r="H40" s="168"/>
      <c r="I40" s="168"/>
      <c r="J40" s="168"/>
      <c r="K40" s="168"/>
      <c r="L40" s="168"/>
      <c r="M40" s="169"/>
    </row>
    <row r="41" spans="2:15" ht="34.5" customHeight="1" x14ac:dyDescent="0.25">
      <c r="B41" s="24" t="s">
        <v>24</v>
      </c>
      <c r="C41" s="170" t="s">
        <v>100</v>
      </c>
      <c r="D41" s="171"/>
      <c r="E41" s="171"/>
      <c r="F41" s="171"/>
      <c r="G41" s="171"/>
      <c r="H41" s="171"/>
      <c r="I41" s="171"/>
      <c r="J41" s="171"/>
      <c r="K41" s="171"/>
      <c r="L41" s="171"/>
      <c r="M41" s="172"/>
      <c r="N41" s="51"/>
    </row>
    <row r="42" spans="2:15" ht="48" customHeight="1" x14ac:dyDescent="0.25">
      <c r="B42" s="24" t="s">
        <v>25</v>
      </c>
      <c r="C42" s="170" t="s">
        <v>70</v>
      </c>
      <c r="D42" s="171"/>
      <c r="E42" s="171"/>
      <c r="F42" s="171"/>
      <c r="G42" s="46"/>
      <c r="H42" s="46"/>
      <c r="I42" s="46"/>
      <c r="J42" s="46"/>
      <c r="K42" s="46"/>
      <c r="L42" s="46"/>
      <c r="M42" s="47"/>
    </row>
    <row r="43" spans="2:15" ht="26.25" customHeight="1" x14ac:dyDescent="0.25">
      <c r="B43" s="25" t="s">
        <v>26</v>
      </c>
      <c r="C43" s="168" t="s">
        <v>66</v>
      </c>
      <c r="D43" s="168"/>
      <c r="E43" s="168"/>
      <c r="F43" s="168"/>
      <c r="G43" s="168"/>
      <c r="H43" s="168"/>
      <c r="I43" s="168"/>
      <c r="J43" s="168"/>
      <c r="K43" s="168"/>
      <c r="L43" s="168"/>
      <c r="M43" s="169"/>
    </row>
    <row r="44" spans="2:15" ht="26.25" customHeight="1" x14ac:dyDescent="0.25">
      <c r="B44" s="25" t="s">
        <v>27</v>
      </c>
      <c r="C44" s="170" t="s">
        <v>71</v>
      </c>
      <c r="D44" s="171"/>
      <c r="E44" s="171"/>
      <c r="F44" s="171"/>
      <c r="G44" s="171"/>
      <c r="H44" s="171"/>
      <c r="I44" s="171"/>
      <c r="J44" s="171"/>
      <c r="K44" s="171"/>
      <c r="L44" s="171"/>
      <c r="M44" s="172"/>
    </row>
    <row r="45" spans="2:15" ht="32.25" customHeight="1" x14ac:dyDescent="0.25">
      <c r="B45" s="180" t="s">
        <v>28</v>
      </c>
      <c r="C45" s="170" t="s">
        <v>81</v>
      </c>
      <c r="D45" s="171"/>
      <c r="E45" s="171"/>
      <c r="F45" s="171"/>
      <c r="G45" s="171"/>
      <c r="H45" s="171"/>
      <c r="I45" s="171"/>
      <c r="J45" s="171"/>
      <c r="K45" s="171"/>
      <c r="L45" s="171"/>
      <c r="M45" s="172"/>
    </row>
    <row r="46" spans="2:15" ht="23.25" customHeight="1" x14ac:dyDescent="0.25">
      <c r="B46" s="180"/>
      <c r="C46" s="170" t="s">
        <v>82</v>
      </c>
      <c r="D46" s="171"/>
      <c r="E46" s="171"/>
      <c r="F46" s="171"/>
      <c r="G46" s="171"/>
      <c r="H46" s="171"/>
      <c r="I46" s="171"/>
      <c r="J46" s="171"/>
      <c r="K46" s="171"/>
      <c r="L46" s="171"/>
      <c r="M46" s="172"/>
    </row>
    <row r="47" spans="2:15" ht="26.25" customHeight="1" x14ac:dyDescent="0.25">
      <c r="B47" s="25" t="s">
        <v>29</v>
      </c>
      <c r="C47" s="159" t="s">
        <v>84</v>
      </c>
      <c r="D47" s="160"/>
      <c r="E47" s="160"/>
      <c r="F47" s="160"/>
      <c r="G47" s="160"/>
      <c r="H47" s="160"/>
      <c r="I47" s="160"/>
      <c r="J47" s="160"/>
      <c r="K47" s="160"/>
      <c r="L47" s="160"/>
      <c r="M47" s="161"/>
    </row>
    <row r="48" spans="2:15" ht="33" customHeight="1" x14ac:dyDescent="0.25">
      <c r="B48" s="25" t="s">
        <v>30</v>
      </c>
      <c r="C48" s="159" t="s">
        <v>84</v>
      </c>
      <c r="D48" s="160"/>
      <c r="E48" s="160"/>
      <c r="F48" s="160"/>
      <c r="G48" s="160"/>
      <c r="H48" s="160"/>
      <c r="I48" s="160"/>
      <c r="J48" s="160"/>
      <c r="K48" s="160"/>
      <c r="L48" s="160"/>
      <c r="M48" s="161"/>
    </row>
    <row r="49" spans="2:14" ht="33" customHeight="1" x14ac:dyDescent="0.25">
      <c r="B49" s="25" t="s">
        <v>31</v>
      </c>
      <c r="C49" s="159" t="s">
        <v>84</v>
      </c>
      <c r="D49" s="160"/>
      <c r="E49" s="160"/>
      <c r="F49" s="160"/>
      <c r="G49" s="160"/>
      <c r="H49" s="160"/>
      <c r="I49" s="160"/>
      <c r="J49" s="160"/>
      <c r="K49" s="160"/>
      <c r="L49" s="160"/>
      <c r="M49" s="161"/>
    </row>
    <row r="50" spans="2:14" ht="27" customHeight="1" x14ac:dyDescent="0.25">
      <c r="B50" s="25" t="s">
        <v>32</v>
      </c>
      <c r="C50" s="162" t="s">
        <v>108</v>
      </c>
      <c r="D50" s="163"/>
      <c r="E50" s="163"/>
      <c r="F50" s="163"/>
      <c r="G50" s="163"/>
      <c r="H50" s="163"/>
      <c r="I50" s="163"/>
      <c r="J50" s="163"/>
      <c r="K50" s="163"/>
      <c r="L50" s="163"/>
      <c r="M50" s="164"/>
      <c r="N50" s="51"/>
    </row>
    <row r="51" spans="2:14" ht="42.75" customHeight="1" x14ac:dyDescent="0.25">
      <c r="B51" s="25" t="s">
        <v>51</v>
      </c>
      <c r="C51" s="165" t="s">
        <v>75</v>
      </c>
      <c r="D51" s="166"/>
      <c r="E51" s="166"/>
      <c r="F51" s="166"/>
      <c r="G51" s="166"/>
      <c r="H51" s="166"/>
      <c r="I51" s="166"/>
      <c r="J51" s="166"/>
      <c r="K51" s="166"/>
      <c r="L51" s="166"/>
      <c r="M51" s="167"/>
    </row>
    <row r="52" spans="2:14" ht="33" customHeight="1" x14ac:dyDescent="0.25">
      <c r="B52" s="25" t="s">
        <v>33</v>
      </c>
      <c r="C52" s="168" t="s">
        <v>99</v>
      </c>
      <c r="D52" s="168"/>
      <c r="E52" s="168"/>
      <c r="F52" s="168"/>
      <c r="G52" s="168"/>
      <c r="H52" s="168"/>
      <c r="I52" s="168"/>
      <c r="J52" s="168"/>
      <c r="K52" s="168"/>
      <c r="L52" s="168"/>
      <c r="M52" s="169"/>
      <c r="N52" s="51"/>
    </row>
    <row r="53" spans="2:14" ht="27" customHeight="1" x14ac:dyDescent="0.25">
      <c r="B53" s="25" t="s">
        <v>34</v>
      </c>
      <c r="C53" s="168" t="s">
        <v>98</v>
      </c>
      <c r="D53" s="168"/>
      <c r="E53" s="168"/>
      <c r="F53" s="168"/>
      <c r="G53" s="168"/>
      <c r="H53" s="168"/>
      <c r="I53" s="168"/>
      <c r="J53" s="168"/>
      <c r="K53" s="168"/>
      <c r="L53" s="168"/>
      <c r="M53" s="169"/>
      <c r="N53" s="51"/>
    </row>
    <row r="54" spans="2:14" ht="27" customHeight="1" x14ac:dyDescent="0.25">
      <c r="B54" s="26" t="s">
        <v>35</v>
      </c>
      <c r="C54" s="170" t="s">
        <v>67</v>
      </c>
      <c r="D54" s="171"/>
      <c r="E54" s="171"/>
      <c r="F54" s="171"/>
      <c r="G54" s="171"/>
      <c r="H54" s="171"/>
      <c r="I54" s="171"/>
      <c r="J54" s="171"/>
      <c r="K54" s="171"/>
      <c r="L54" s="171"/>
      <c r="M54" s="172"/>
    </row>
    <row r="55" spans="2:14" ht="48" customHeight="1" thickBot="1" x14ac:dyDescent="0.3">
      <c r="B55" s="27" t="s">
        <v>36</v>
      </c>
      <c r="C55" s="173" t="s">
        <v>68</v>
      </c>
      <c r="D55" s="174"/>
      <c r="E55" s="174"/>
      <c r="F55" s="174"/>
      <c r="G55" s="175"/>
      <c r="H55" s="176" t="s">
        <v>37</v>
      </c>
      <c r="I55" s="176"/>
      <c r="J55" s="176"/>
      <c r="K55" s="177"/>
      <c r="L55" s="178"/>
      <c r="M55" s="179"/>
    </row>
    <row r="56" spans="2:14" ht="9" customHeight="1" x14ac:dyDescent="0.25"/>
    <row r="57" spans="2:14" ht="15.75" x14ac:dyDescent="0.25">
      <c r="B57" s="158" t="s">
        <v>38</v>
      </c>
      <c r="C57" s="158"/>
      <c r="D57" s="158"/>
      <c r="E57" s="158"/>
      <c r="F57" s="158"/>
      <c r="G57" s="158"/>
      <c r="H57" s="158"/>
      <c r="I57" s="158"/>
      <c r="J57" s="158"/>
      <c r="K57" s="158"/>
      <c r="L57" s="158"/>
      <c r="M57" s="158"/>
    </row>
  </sheetData>
  <mergeCells count="63">
    <mergeCell ref="B23:B26"/>
    <mergeCell ref="C23:F23"/>
    <mergeCell ref="G23:M23"/>
    <mergeCell ref="C24:F24"/>
    <mergeCell ref="G24:M24"/>
    <mergeCell ref="C25:F25"/>
    <mergeCell ref="G25:M25"/>
    <mergeCell ref="C26:F26"/>
    <mergeCell ref="G26:M26"/>
    <mergeCell ref="G16:H16"/>
    <mergeCell ref="K16:L18"/>
    <mergeCell ref="G17:H17"/>
    <mergeCell ref="G18:H18"/>
    <mergeCell ref="B21:M22"/>
    <mergeCell ref="G19:H19"/>
    <mergeCell ref="B2:M10"/>
    <mergeCell ref="B12:M12"/>
    <mergeCell ref="B14:C15"/>
    <mergeCell ref="F14:H15"/>
    <mergeCell ref="K14:L15"/>
    <mergeCell ref="C28:F28"/>
    <mergeCell ref="G28:M28"/>
    <mergeCell ref="C29:F29"/>
    <mergeCell ref="G29:M29"/>
    <mergeCell ref="C38:M38"/>
    <mergeCell ref="G30:M30"/>
    <mergeCell ref="C30:F30"/>
    <mergeCell ref="C34:F34"/>
    <mergeCell ref="G34:M34"/>
    <mergeCell ref="B35:M35"/>
    <mergeCell ref="C36:M36"/>
    <mergeCell ref="C37:M37"/>
    <mergeCell ref="B27:B30"/>
    <mergeCell ref="C27:F27"/>
    <mergeCell ref="G27:M27"/>
    <mergeCell ref="B45:B46"/>
    <mergeCell ref="C45:M45"/>
    <mergeCell ref="C46:M46"/>
    <mergeCell ref="B31:B33"/>
    <mergeCell ref="C31:F31"/>
    <mergeCell ref="G31:M31"/>
    <mergeCell ref="C32:F32"/>
    <mergeCell ref="G32:M32"/>
    <mergeCell ref="C33:F33"/>
    <mergeCell ref="G33:M33"/>
    <mergeCell ref="C40:M40"/>
    <mergeCell ref="C41:M41"/>
    <mergeCell ref="C43:M43"/>
    <mergeCell ref="C44:M44"/>
    <mergeCell ref="C42:F42"/>
    <mergeCell ref="C39:M39"/>
    <mergeCell ref="B57:M57"/>
    <mergeCell ref="C47:M47"/>
    <mergeCell ref="C48:M48"/>
    <mergeCell ref="C49:M49"/>
    <mergeCell ref="C50:M50"/>
    <mergeCell ref="C51:M51"/>
    <mergeCell ref="C52:M52"/>
    <mergeCell ref="C53:M53"/>
    <mergeCell ref="C54:M54"/>
    <mergeCell ref="C55:G55"/>
    <mergeCell ref="H55:J55"/>
    <mergeCell ref="K55:M55"/>
  </mergeCells>
  <pageMargins left="0.55118110236220474" right="0.39370078740157483" top="0.39370078740157483" bottom="0.23622047244094491" header="0.31496062992125984" footer="0.19685039370078741"/>
  <pageSetup scale="59" orientation="portrait" r:id="rId1"/>
  <headerFooter>
    <oddFooter>&amp;L&amp;"Arial,Normal"&amp;8Este documento es propiedad de la Administración Central del Municipio de Santiago de Cali. Prohibida su alteración o modificación por cualquier medio, sin previa autorización del Alcalde.&amp;R&amp;"Arial,Normal"&amp;8Página &amp;P de 1</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O47"/>
  <sheetViews>
    <sheetView showGridLines="0" tabSelected="1" zoomScale="80" zoomScaleNormal="80" workbookViewId="0">
      <pane ySplit="12" topLeftCell="A22" activePane="bottomLeft" state="frozen"/>
      <selection pane="bottomLeft" activeCell="K12" sqref="K12"/>
    </sheetView>
  </sheetViews>
  <sheetFormatPr baseColWidth="10" defaultColWidth="14.140625" defaultRowHeight="15" x14ac:dyDescent="0.25"/>
  <cols>
    <col min="1" max="1" width="5.42578125" customWidth="1"/>
    <col min="2" max="2" width="12.85546875" customWidth="1"/>
    <col min="3" max="3" width="19" customWidth="1"/>
    <col min="4" max="4" width="17.5703125" customWidth="1"/>
    <col min="5" max="5" width="23.42578125" bestFit="1" customWidth="1"/>
    <col min="6" max="6" width="20" bestFit="1" customWidth="1"/>
    <col min="7" max="7" width="12.28515625" customWidth="1"/>
    <col min="8" max="8" width="9.42578125" customWidth="1"/>
    <col min="9" max="9" width="12.42578125" customWidth="1"/>
    <col min="10" max="10" width="47.7109375" customWidth="1"/>
    <col min="11" max="11" width="20.7109375" customWidth="1"/>
    <col min="12" max="13" width="12.5703125" customWidth="1"/>
    <col min="14" max="14" width="6.42578125" customWidth="1"/>
    <col min="15" max="254" width="11.42578125" customWidth="1"/>
    <col min="255" max="255" width="18.140625" customWidth="1"/>
    <col min="256" max="256" width="13.7109375" customWidth="1"/>
  </cols>
  <sheetData>
    <row r="3" spans="2:15" x14ac:dyDescent="0.25">
      <c r="B3" s="10"/>
      <c r="C3" s="10"/>
      <c r="D3" s="10"/>
      <c r="E3" s="29"/>
      <c r="F3" s="29"/>
      <c r="G3" s="29"/>
      <c r="H3" s="29"/>
      <c r="I3" s="29"/>
      <c r="J3" s="29"/>
      <c r="K3" s="1"/>
    </row>
    <row r="4" spans="2:15" x14ac:dyDescent="0.25">
      <c r="B4" s="10"/>
      <c r="C4" s="10"/>
      <c r="D4" s="10"/>
      <c r="E4" s="29"/>
      <c r="F4" s="29"/>
      <c r="G4" s="29"/>
      <c r="H4" s="29"/>
      <c r="I4" s="29"/>
      <c r="J4" s="29"/>
      <c r="K4" s="1"/>
    </row>
    <row r="5" spans="2:15" x14ac:dyDescent="0.25">
      <c r="B5" s="10"/>
      <c r="C5" s="10"/>
      <c r="D5" s="10"/>
      <c r="E5" s="29"/>
      <c r="F5" s="29"/>
      <c r="G5" s="29"/>
      <c r="H5" s="29"/>
      <c r="I5" s="29"/>
      <c r="J5" s="29"/>
      <c r="K5" s="1"/>
    </row>
    <row r="6" spans="2:15" ht="18" customHeight="1" x14ac:dyDescent="0.25">
      <c r="B6" s="10"/>
      <c r="C6" s="10"/>
      <c r="D6" s="10"/>
      <c r="E6" s="29"/>
      <c r="F6" s="29"/>
      <c r="G6" s="29"/>
      <c r="H6" s="29"/>
      <c r="I6" s="29"/>
      <c r="J6" s="29"/>
      <c r="K6" s="1"/>
      <c r="M6" s="239" t="s">
        <v>56</v>
      </c>
      <c r="N6" s="239"/>
      <c r="O6" s="239"/>
    </row>
    <row r="7" spans="2:15" x14ac:dyDescent="0.25">
      <c r="B7" s="10"/>
      <c r="C7" s="10"/>
      <c r="D7" s="10"/>
      <c r="E7" s="29"/>
      <c r="F7" s="29"/>
      <c r="G7" s="29"/>
      <c r="H7" s="29"/>
      <c r="I7" s="29"/>
      <c r="J7" s="29"/>
      <c r="K7" s="1"/>
      <c r="M7" s="39" t="s">
        <v>105</v>
      </c>
      <c r="N7" s="48" t="s">
        <v>58</v>
      </c>
      <c r="O7" s="49">
        <v>0.9</v>
      </c>
    </row>
    <row r="8" spans="2:15" x14ac:dyDescent="0.25">
      <c r="B8" s="29"/>
      <c r="C8" s="29"/>
      <c r="D8" s="29"/>
      <c r="E8" s="29"/>
      <c r="F8" s="29"/>
      <c r="G8" s="29"/>
      <c r="H8" s="29"/>
      <c r="I8" s="29"/>
      <c r="J8" s="29"/>
      <c r="K8" s="1"/>
      <c r="M8" s="38" t="s">
        <v>106</v>
      </c>
      <c r="N8" s="48" t="s">
        <v>59</v>
      </c>
      <c r="O8" s="20" t="s">
        <v>57</v>
      </c>
    </row>
    <row r="9" spans="2:15" ht="18.75" customHeight="1" x14ac:dyDescent="0.25">
      <c r="B9" s="29"/>
      <c r="C9" s="29"/>
      <c r="D9" s="29"/>
      <c r="E9" s="29"/>
      <c r="F9" s="29"/>
      <c r="G9" s="29"/>
      <c r="H9" s="29"/>
      <c r="I9" s="29"/>
      <c r="J9" s="29"/>
      <c r="K9" s="1"/>
      <c r="L9" s="30"/>
      <c r="M9" s="40" t="s">
        <v>107</v>
      </c>
      <c r="N9" s="48" t="s">
        <v>60</v>
      </c>
      <c r="O9" s="49">
        <v>0.7</v>
      </c>
    </row>
    <row r="10" spans="2:15" ht="51.75" customHeight="1" x14ac:dyDescent="0.25">
      <c r="B10" s="235" t="s">
        <v>21</v>
      </c>
      <c r="C10" s="235"/>
      <c r="D10" s="235"/>
      <c r="E10" s="236" t="str">
        <f>'Ficha Técnica Formulación'!C37</f>
        <v>Porcentaje de recaudos de destinación específica registrados en el Sistema de Gestión Administrativa  Financiera Territorial - SGAFT -SAP</v>
      </c>
      <c r="F10" s="237"/>
      <c r="G10" s="237"/>
      <c r="H10" s="237"/>
      <c r="I10" s="237"/>
      <c r="J10" s="237"/>
      <c r="K10" s="238"/>
      <c r="L10" s="31"/>
    </row>
    <row r="11" spans="2:15" ht="10.5" customHeight="1" x14ac:dyDescent="0.25">
      <c r="L11" s="30"/>
    </row>
    <row r="12" spans="2:15" ht="72" x14ac:dyDescent="0.25">
      <c r="B12" s="44" t="s">
        <v>44</v>
      </c>
      <c r="C12" s="44" t="s">
        <v>63</v>
      </c>
      <c r="D12" s="44" t="s">
        <v>48</v>
      </c>
      <c r="E12" s="45" t="s">
        <v>76</v>
      </c>
      <c r="F12" s="45" t="s">
        <v>77</v>
      </c>
      <c r="G12" s="45" t="s">
        <v>49</v>
      </c>
      <c r="H12" s="234" t="s">
        <v>46</v>
      </c>
      <c r="I12" s="234"/>
      <c r="J12" s="45" t="s">
        <v>45</v>
      </c>
      <c r="K12" s="45" t="s">
        <v>50</v>
      </c>
      <c r="L12" s="30"/>
    </row>
    <row r="13" spans="2:15" x14ac:dyDescent="0.25">
      <c r="B13" s="52">
        <v>2019</v>
      </c>
      <c r="C13" s="41" t="s">
        <v>86</v>
      </c>
      <c r="D13" s="41">
        <v>1</v>
      </c>
      <c r="E13" s="43">
        <v>91125536907</v>
      </c>
      <c r="F13" s="43">
        <v>91096287747</v>
      </c>
      <c r="G13" s="55">
        <f>IF(E13="","",E13/F13)</f>
        <v>1.0003210796040474</v>
      </c>
      <c r="H13" s="37">
        <f>IF(G13="","",G13/D13)</f>
        <v>1.0003210796040474</v>
      </c>
      <c r="I13" s="42" t="str">
        <f>IF(H13&lt;$O$9,"Critico",IF(H13&lt;$O$7,"Medio",IF(H13="","","Satisfactorio")))</f>
        <v>Satisfactorio</v>
      </c>
      <c r="J13" s="53"/>
      <c r="K13" s="53"/>
      <c r="L13" s="30"/>
    </row>
    <row r="14" spans="2:15" x14ac:dyDescent="0.25">
      <c r="B14" s="52">
        <v>2019</v>
      </c>
      <c r="C14" s="36" t="s">
        <v>87</v>
      </c>
      <c r="D14" s="41">
        <v>1</v>
      </c>
      <c r="E14" s="43">
        <v>114716761558</v>
      </c>
      <c r="F14" s="43">
        <v>114716761558</v>
      </c>
      <c r="G14" s="56">
        <f>IF(E14="","",E14/F14)</f>
        <v>1</v>
      </c>
      <c r="H14" s="37">
        <f t="shared" ref="H14" si="0">IF(G14="","",G14/D14)</f>
        <v>1</v>
      </c>
      <c r="I14" s="42" t="str">
        <f t="shared" ref="I14:I24" si="1">IF(H14&lt;$O$9,"Critico",IF(H14&lt;$O$7,"Medio",IF(H14="","","Satisfactorio")))</f>
        <v>Satisfactorio</v>
      </c>
      <c r="J14" s="54"/>
      <c r="K14" s="54"/>
      <c r="L14" s="30"/>
    </row>
    <row r="15" spans="2:15" x14ac:dyDescent="0.25">
      <c r="B15" s="52">
        <v>2019</v>
      </c>
      <c r="C15" s="41" t="s">
        <v>88</v>
      </c>
      <c r="D15" s="41">
        <v>1</v>
      </c>
      <c r="E15" s="35">
        <v>167949521043</v>
      </c>
      <c r="F15" s="35">
        <v>167949521043</v>
      </c>
      <c r="G15" s="56">
        <f>IF(E15="","",E15/F15)</f>
        <v>1</v>
      </c>
      <c r="H15" s="37">
        <f>IF(G15="","",G15/D15)</f>
        <v>1</v>
      </c>
      <c r="I15" s="42" t="str">
        <f t="shared" si="1"/>
        <v>Satisfactorio</v>
      </c>
      <c r="J15" s="54"/>
      <c r="K15" s="54"/>
      <c r="L15" s="30"/>
    </row>
    <row r="16" spans="2:15" x14ac:dyDescent="0.25">
      <c r="B16" s="52">
        <v>2019</v>
      </c>
      <c r="C16" s="36" t="s">
        <v>89</v>
      </c>
      <c r="D16" s="41">
        <v>1</v>
      </c>
      <c r="E16" s="35">
        <v>146219854809</v>
      </c>
      <c r="F16" s="35">
        <v>145435030259</v>
      </c>
      <c r="G16" s="56">
        <f t="shared" ref="G16:G24" si="2">IF(E16="","",E16/F16)</f>
        <v>1.0053963927989173</v>
      </c>
      <c r="H16" s="37">
        <f t="shared" ref="H16:H22" si="3">IF(G16="","",G16/D16)</f>
        <v>1.0053963927989173</v>
      </c>
      <c r="I16" s="42" t="str">
        <f t="shared" si="1"/>
        <v>Satisfactorio</v>
      </c>
      <c r="J16" s="54"/>
      <c r="K16" s="54"/>
      <c r="L16" s="30"/>
    </row>
    <row r="17" spans="2:12" x14ac:dyDescent="0.25">
      <c r="B17" s="52">
        <v>2019</v>
      </c>
      <c r="C17" s="41" t="s">
        <v>90</v>
      </c>
      <c r="D17" s="41">
        <v>1</v>
      </c>
      <c r="E17" s="35">
        <v>100817287348</v>
      </c>
      <c r="F17" s="35">
        <v>99131873957</v>
      </c>
      <c r="G17" s="56">
        <f t="shared" si="2"/>
        <v>1.0170017303590071</v>
      </c>
      <c r="H17" s="37">
        <f t="shared" si="3"/>
        <v>1.0170017303590071</v>
      </c>
      <c r="I17" s="42" t="str">
        <f t="shared" si="1"/>
        <v>Satisfactorio</v>
      </c>
      <c r="J17" s="54"/>
      <c r="K17" s="54"/>
      <c r="L17" s="30"/>
    </row>
    <row r="18" spans="2:12" ht="227.25" customHeight="1" x14ac:dyDescent="0.25">
      <c r="B18" s="52">
        <v>2019</v>
      </c>
      <c r="C18" s="36" t="s">
        <v>91</v>
      </c>
      <c r="D18" s="41">
        <v>1</v>
      </c>
      <c r="E18" s="35">
        <v>119173549895</v>
      </c>
      <c r="F18" s="35">
        <v>119173549895</v>
      </c>
      <c r="G18" s="56">
        <f t="shared" si="2"/>
        <v>1</v>
      </c>
      <c r="H18" s="37">
        <f t="shared" si="3"/>
        <v>1</v>
      </c>
      <c r="I18" s="42" t="str">
        <f t="shared" si="1"/>
        <v>Satisfactorio</v>
      </c>
      <c r="J18" s="116" t="s">
        <v>193</v>
      </c>
      <c r="K18" s="54"/>
      <c r="L18" s="30"/>
    </row>
    <row r="19" spans="2:12" ht="181.5" customHeight="1" x14ac:dyDescent="0.25">
      <c r="B19" s="52">
        <v>2019</v>
      </c>
      <c r="C19" s="41" t="s">
        <v>92</v>
      </c>
      <c r="D19" s="41">
        <v>1</v>
      </c>
      <c r="E19" s="35">
        <v>117787591214</v>
      </c>
      <c r="F19" s="35">
        <v>117787591214</v>
      </c>
      <c r="G19" s="56">
        <f t="shared" si="2"/>
        <v>1</v>
      </c>
      <c r="H19" s="37">
        <f t="shared" si="3"/>
        <v>1</v>
      </c>
      <c r="I19" s="42" t="str">
        <f>IF(H19&lt;$O$9,"Critico",IF(H19&lt;$O$7,"Medio",IF(H19="","","Satisfactorio")))</f>
        <v>Satisfactorio</v>
      </c>
      <c r="J19" s="116" t="s">
        <v>195</v>
      </c>
      <c r="K19" s="36"/>
      <c r="L19" s="30"/>
    </row>
    <row r="20" spans="2:12" ht="384" customHeight="1" x14ac:dyDescent="0.25">
      <c r="B20" s="52">
        <v>2019</v>
      </c>
      <c r="C20" s="36" t="s">
        <v>93</v>
      </c>
      <c r="D20" s="41">
        <v>1</v>
      </c>
      <c r="E20" s="35">
        <v>98493635278</v>
      </c>
      <c r="F20" s="35">
        <v>96366197176</v>
      </c>
      <c r="G20" s="56">
        <f t="shared" si="2"/>
        <v>1.0220766011770135</v>
      </c>
      <c r="H20" s="37">
        <f t="shared" si="3"/>
        <v>1.0220766011770135</v>
      </c>
      <c r="I20" s="42" t="str">
        <f t="shared" si="1"/>
        <v>Satisfactorio</v>
      </c>
      <c r="J20" s="116" t="s">
        <v>194</v>
      </c>
      <c r="K20" s="36"/>
      <c r="L20" s="30"/>
    </row>
    <row r="21" spans="2:12" ht="71.25" x14ac:dyDescent="0.25">
      <c r="B21" s="52">
        <v>2019</v>
      </c>
      <c r="C21" s="41" t="s">
        <v>94</v>
      </c>
      <c r="D21" s="41">
        <v>1</v>
      </c>
      <c r="E21" s="35">
        <v>135217805834</v>
      </c>
      <c r="F21" s="35">
        <v>136761803376</v>
      </c>
      <c r="G21" s="56">
        <f t="shared" si="2"/>
        <v>0.98871031601012838</v>
      </c>
      <c r="H21" s="37">
        <f t="shared" si="3"/>
        <v>0.98871031601012838</v>
      </c>
      <c r="I21" s="42" t="str">
        <f t="shared" si="1"/>
        <v>Satisfactorio</v>
      </c>
      <c r="J21" s="54" t="s">
        <v>226</v>
      </c>
      <c r="K21" s="36"/>
      <c r="L21" s="30"/>
    </row>
    <row r="22" spans="2:12" ht="71.25" x14ac:dyDescent="0.25">
      <c r="B22" s="52">
        <v>2019</v>
      </c>
      <c r="C22" s="36" t="s">
        <v>95</v>
      </c>
      <c r="D22" s="41">
        <v>1</v>
      </c>
      <c r="E22" s="35">
        <v>109091791273</v>
      </c>
      <c r="F22" s="35">
        <v>109091791273</v>
      </c>
      <c r="G22" s="56">
        <f t="shared" si="2"/>
        <v>1</v>
      </c>
      <c r="H22" s="37">
        <f t="shared" si="3"/>
        <v>1</v>
      </c>
      <c r="I22" s="42" t="str">
        <f t="shared" si="1"/>
        <v>Satisfactorio</v>
      </c>
      <c r="J22" s="54" t="s">
        <v>227</v>
      </c>
      <c r="K22" s="36"/>
      <c r="L22" s="30"/>
    </row>
    <row r="23" spans="2:12" ht="71.25" x14ac:dyDescent="0.25">
      <c r="B23" s="52">
        <v>2019</v>
      </c>
      <c r="C23" s="41" t="s">
        <v>96</v>
      </c>
      <c r="D23" s="41">
        <v>1</v>
      </c>
      <c r="E23" s="35">
        <f>119609326908.8+11000000000</f>
        <v>130609326908.8</v>
      </c>
      <c r="F23" s="35">
        <f>119609326908.8+11000000000</f>
        <v>130609326908.8</v>
      </c>
      <c r="G23" s="56">
        <f t="shared" si="2"/>
        <v>1</v>
      </c>
      <c r="H23" s="37">
        <v>1</v>
      </c>
      <c r="I23" s="42" t="str">
        <f t="shared" si="1"/>
        <v>Satisfactorio</v>
      </c>
      <c r="J23" s="54" t="s">
        <v>227</v>
      </c>
      <c r="K23" s="36"/>
      <c r="L23" s="30"/>
    </row>
    <row r="24" spans="2:12" ht="71.25" x14ac:dyDescent="0.25">
      <c r="B24" s="52">
        <v>2019</v>
      </c>
      <c r="C24" s="36" t="s">
        <v>97</v>
      </c>
      <c r="D24" s="41">
        <v>1</v>
      </c>
      <c r="E24" s="35">
        <f>121460696636.743+14000000000</f>
        <v>135460696636.743</v>
      </c>
      <c r="F24" s="35">
        <f>121460696636.743+14000000000</f>
        <v>135460696636.743</v>
      </c>
      <c r="G24" s="56">
        <f t="shared" si="2"/>
        <v>1</v>
      </c>
      <c r="H24" s="37">
        <v>1</v>
      </c>
      <c r="I24" s="42" t="str">
        <f t="shared" si="1"/>
        <v>Satisfactorio</v>
      </c>
      <c r="J24" s="54" t="s">
        <v>227</v>
      </c>
      <c r="K24" s="36"/>
      <c r="L24" s="30"/>
    </row>
    <row r="25" spans="2:12" x14ac:dyDescent="0.25">
      <c r="C25" s="32"/>
      <c r="D25" s="32"/>
      <c r="E25" s="32"/>
      <c r="F25" s="32"/>
      <c r="G25" s="32"/>
      <c r="H25" s="32"/>
      <c r="I25" s="32"/>
      <c r="J25" s="32"/>
      <c r="K25" s="32"/>
      <c r="L25" s="30"/>
    </row>
    <row r="26" spans="2:12" x14ac:dyDescent="0.25">
      <c r="B26" s="32"/>
      <c r="C26" s="32"/>
      <c r="D26" s="32"/>
      <c r="E26" s="32"/>
      <c r="F26" s="32"/>
      <c r="G26" s="32"/>
      <c r="H26" s="32"/>
      <c r="I26" s="32"/>
      <c r="J26" s="32"/>
      <c r="K26" s="32"/>
      <c r="L26" s="30"/>
    </row>
    <row r="27" spans="2:12" x14ac:dyDescent="0.25">
      <c r="B27" s="32"/>
      <c r="C27" s="32"/>
      <c r="D27" s="32"/>
      <c r="E27" s="32"/>
      <c r="F27" s="32"/>
      <c r="G27" s="32"/>
      <c r="H27" s="32"/>
      <c r="I27" s="32"/>
      <c r="J27" s="32"/>
      <c r="K27" s="32"/>
      <c r="L27" s="30"/>
    </row>
    <row r="28" spans="2:12" x14ac:dyDescent="0.25">
      <c r="B28" s="32"/>
      <c r="C28" s="32"/>
      <c r="D28" s="32"/>
      <c r="E28" s="32"/>
      <c r="F28" s="32"/>
      <c r="G28" s="32"/>
      <c r="H28" s="32"/>
      <c r="I28" s="32"/>
      <c r="J28" s="32"/>
      <c r="K28" s="32"/>
      <c r="L28" s="30"/>
    </row>
    <row r="29" spans="2:12" x14ac:dyDescent="0.25">
      <c r="B29" s="32"/>
      <c r="C29" s="32"/>
      <c r="D29" s="32"/>
      <c r="E29" s="32"/>
      <c r="F29" s="32"/>
      <c r="G29" s="32"/>
      <c r="H29" s="32"/>
      <c r="I29" s="32"/>
      <c r="J29" s="32"/>
      <c r="K29" s="32"/>
      <c r="L29" s="30"/>
    </row>
    <row r="30" spans="2:12" x14ac:dyDescent="0.25">
      <c r="B30" s="32"/>
      <c r="C30" s="32"/>
      <c r="D30" s="32"/>
      <c r="E30" s="32"/>
      <c r="F30" s="32"/>
      <c r="G30" s="32"/>
      <c r="H30" s="32"/>
      <c r="I30" s="32"/>
      <c r="J30" s="32"/>
      <c r="K30" s="32"/>
      <c r="L30" s="30"/>
    </row>
    <row r="31" spans="2:12" x14ac:dyDescent="0.25">
      <c r="B31" s="32"/>
      <c r="C31" s="32"/>
      <c r="D31" s="32"/>
      <c r="E31" s="32"/>
      <c r="F31" s="32"/>
      <c r="G31" s="32"/>
      <c r="H31" s="32"/>
      <c r="I31" s="32"/>
      <c r="J31" s="32"/>
      <c r="K31" s="32"/>
      <c r="L31" s="30"/>
    </row>
    <row r="32" spans="2:12" x14ac:dyDescent="0.25">
      <c r="B32" s="32"/>
      <c r="C32" s="32"/>
      <c r="D32" s="32"/>
      <c r="E32" s="32"/>
      <c r="F32" s="32"/>
      <c r="G32" s="32"/>
      <c r="H32" s="32"/>
      <c r="I32" s="32"/>
      <c r="J32" s="32"/>
      <c r="K32" s="32"/>
      <c r="L32" s="30"/>
    </row>
    <row r="33" spans="2:12" x14ac:dyDescent="0.25">
      <c r="B33" s="32"/>
      <c r="C33" s="32"/>
      <c r="D33" s="32"/>
      <c r="E33" s="32"/>
      <c r="F33" s="32"/>
      <c r="G33" s="32"/>
      <c r="H33" s="32"/>
      <c r="I33" s="32"/>
      <c r="J33" s="32"/>
      <c r="K33" s="32"/>
      <c r="L33" s="30"/>
    </row>
    <row r="34" spans="2:12" x14ac:dyDescent="0.25">
      <c r="B34" s="32"/>
      <c r="C34" s="32"/>
      <c r="D34" s="32"/>
      <c r="E34" s="32"/>
      <c r="F34" s="32"/>
      <c r="G34" s="32"/>
      <c r="H34" s="32"/>
      <c r="I34" s="32"/>
      <c r="J34" s="32"/>
      <c r="K34" s="32"/>
      <c r="L34" s="30"/>
    </row>
    <row r="35" spans="2:12" x14ac:dyDescent="0.25">
      <c r="B35" s="32"/>
      <c r="C35" s="32"/>
      <c r="D35" s="32"/>
      <c r="E35" s="32"/>
      <c r="F35" s="32"/>
      <c r="G35" s="32"/>
      <c r="H35" s="32"/>
      <c r="I35" s="32"/>
      <c r="J35" s="32"/>
      <c r="K35" s="32"/>
      <c r="L35" s="30"/>
    </row>
    <row r="36" spans="2:12" x14ac:dyDescent="0.25">
      <c r="B36" s="32"/>
      <c r="C36" s="32"/>
      <c r="D36" s="32"/>
      <c r="E36" s="32"/>
      <c r="F36" s="32"/>
      <c r="G36" s="32"/>
      <c r="H36" s="32"/>
      <c r="I36" s="32"/>
      <c r="J36" s="32"/>
      <c r="K36" s="32"/>
      <c r="L36" s="30"/>
    </row>
    <row r="37" spans="2:12" ht="15" customHeight="1" x14ac:dyDescent="0.25">
      <c r="B37" s="32"/>
      <c r="C37" s="32"/>
      <c r="D37" s="32"/>
      <c r="E37" s="32"/>
      <c r="F37" s="32"/>
      <c r="G37" s="32"/>
      <c r="H37" s="32"/>
      <c r="I37" s="32"/>
      <c r="J37" s="32"/>
      <c r="K37" s="32"/>
      <c r="L37" s="30"/>
    </row>
    <row r="38" spans="2:12" x14ac:dyDescent="0.25">
      <c r="B38" s="32"/>
      <c r="C38" s="32"/>
      <c r="D38" s="32"/>
      <c r="E38" s="32"/>
      <c r="F38" s="32"/>
      <c r="G38" s="32"/>
      <c r="H38" s="32"/>
      <c r="I38" s="32"/>
      <c r="J38" s="32"/>
      <c r="K38" s="32"/>
      <c r="L38" s="30"/>
    </row>
    <row r="39" spans="2:12" x14ac:dyDescent="0.25">
      <c r="B39" s="32"/>
      <c r="C39" s="32"/>
      <c r="D39" s="32"/>
      <c r="E39" s="32"/>
      <c r="F39" s="32"/>
      <c r="G39" s="32"/>
      <c r="H39" s="32"/>
      <c r="I39" s="32"/>
      <c r="J39" s="32"/>
      <c r="K39" s="32"/>
      <c r="L39" s="30"/>
    </row>
    <row r="40" spans="2:12" x14ac:dyDescent="0.25">
      <c r="B40" s="32"/>
      <c r="C40" s="32"/>
      <c r="D40" s="32"/>
      <c r="E40" s="32"/>
      <c r="F40" s="32"/>
      <c r="G40" s="32"/>
      <c r="H40" s="32"/>
      <c r="I40" s="32"/>
      <c r="J40" s="32"/>
      <c r="K40" s="32"/>
      <c r="L40" s="30"/>
    </row>
    <row r="41" spans="2:12" x14ac:dyDescent="0.25">
      <c r="B41" s="32"/>
      <c r="C41" s="32"/>
      <c r="D41" s="32"/>
      <c r="E41" s="32"/>
      <c r="F41" s="32"/>
      <c r="G41" s="32"/>
      <c r="H41" s="32"/>
      <c r="I41" s="32"/>
      <c r="J41" s="32"/>
      <c r="K41" s="32"/>
      <c r="L41" s="30"/>
    </row>
    <row r="42" spans="2:12" ht="15" customHeight="1" x14ac:dyDescent="0.25">
      <c r="B42" s="30"/>
      <c r="C42" s="30"/>
      <c r="D42" s="30"/>
      <c r="E42" s="33"/>
      <c r="F42" s="30"/>
      <c r="G42" s="30"/>
      <c r="H42" s="30"/>
      <c r="I42" s="30"/>
      <c r="J42" s="30"/>
      <c r="K42" s="30"/>
      <c r="L42" s="30"/>
    </row>
    <row r="43" spans="2:12" x14ac:dyDescent="0.25">
      <c r="B43" s="30"/>
      <c r="C43" s="30"/>
      <c r="D43" s="30"/>
      <c r="E43" s="34"/>
      <c r="F43" s="30"/>
      <c r="G43" s="30"/>
      <c r="H43" s="30"/>
      <c r="I43" s="30"/>
      <c r="J43" s="30"/>
      <c r="K43" s="30"/>
      <c r="L43" s="30"/>
    </row>
    <row r="44" spans="2:12" x14ac:dyDescent="0.25">
      <c r="B44" s="30"/>
      <c r="C44" s="30"/>
      <c r="D44" s="30"/>
      <c r="E44" s="34"/>
      <c r="F44" s="30"/>
      <c r="G44" s="30"/>
      <c r="H44" s="30"/>
      <c r="I44" s="30"/>
      <c r="J44" s="30"/>
      <c r="K44" s="30"/>
      <c r="L44" s="30"/>
    </row>
    <row r="45" spans="2:12" x14ac:dyDescent="0.25">
      <c r="B45" s="30"/>
      <c r="C45" s="30"/>
      <c r="D45" s="30"/>
      <c r="E45" s="34"/>
      <c r="F45" s="30"/>
      <c r="G45" s="30"/>
      <c r="H45" s="30"/>
      <c r="I45" s="30"/>
      <c r="J45" s="30"/>
      <c r="K45" s="30"/>
      <c r="L45" s="30"/>
    </row>
    <row r="46" spans="2:12" x14ac:dyDescent="0.25">
      <c r="B46" s="30"/>
      <c r="C46" s="30"/>
      <c r="D46" s="30"/>
      <c r="E46" s="34"/>
      <c r="F46" s="30"/>
      <c r="G46" s="30"/>
      <c r="H46" s="30"/>
      <c r="I46" s="30"/>
      <c r="J46" s="30"/>
      <c r="K46" s="30"/>
      <c r="L46" s="30"/>
    </row>
    <row r="47" spans="2:12" x14ac:dyDescent="0.25">
      <c r="B47" s="30"/>
      <c r="C47" s="30"/>
      <c r="D47" s="30"/>
      <c r="E47" s="30"/>
      <c r="F47" s="30"/>
      <c r="G47" s="30"/>
      <c r="H47" s="30"/>
      <c r="I47" s="30"/>
      <c r="J47" s="30"/>
      <c r="K47" s="30"/>
      <c r="L47" s="30"/>
    </row>
  </sheetData>
  <mergeCells count="4">
    <mergeCell ref="H12:I12"/>
    <mergeCell ref="B10:D10"/>
    <mergeCell ref="E10:K10"/>
    <mergeCell ref="M6:O6"/>
  </mergeCells>
  <conditionalFormatting sqref="H13:H24">
    <cfRule type="cellIs" dxfId="56" priority="58" stopIfTrue="1" operator="between">
      <formula>0.66</formula>
      <formula>0.79</formula>
    </cfRule>
    <cfRule type="cellIs" dxfId="55" priority="59" stopIfTrue="1" operator="lessThan">
      <formula>0.66</formula>
    </cfRule>
    <cfRule type="cellIs" dxfId="54" priority="60" stopIfTrue="1" operator="between">
      <formula>0.8</formula>
      <formula>1</formula>
    </cfRule>
  </conditionalFormatting>
  <conditionalFormatting sqref="H13:H24">
    <cfRule type="expression" dxfId="53" priority="57">
      <formula>ISERROR(H13)</formula>
    </cfRule>
  </conditionalFormatting>
  <conditionalFormatting sqref="H13:H24">
    <cfRule type="cellIs" dxfId="52" priority="54" stopIfTrue="1" operator="between">
      <formula>0.66</formula>
      <formula>0.79</formula>
    </cfRule>
    <cfRule type="cellIs" dxfId="51" priority="55" stopIfTrue="1" operator="lessThan">
      <formula>0.66</formula>
    </cfRule>
    <cfRule type="cellIs" dxfId="50" priority="56" stopIfTrue="1" operator="greaterThanOrEqual">
      <formula>0.8</formula>
    </cfRule>
  </conditionalFormatting>
  <conditionalFormatting sqref="I13:I24">
    <cfRule type="containsText" dxfId="49" priority="13" operator="containsText" text="Critico">
      <formula>NOT(ISERROR(SEARCH("Critico",I13)))</formula>
    </cfRule>
    <cfRule type="containsText" dxfId="48" priority="14" operator="containsText" text="Satisfactorio">
      <formula>NOT(ISERROR(SEARCH("Satisfactorio",I13)))</formula>
    </cfRule>
    <cfRule type="containsText" dxfId="47" priority="15" operator="containsText" text="Medio">
      <formula>NOT(ISERROR(SEARCH("Medio",I13)))</formula>
    </cfRule>
  </conditionalFormatting>
  <conditionalFormatting sqref="J13:K24">
    <cfRule type="containsText" dxfId="46" priority="1" operator="containsText" text="Critico">
      <formula>NOT(ISERROR(SEARCH("Critico",J13)))</formula>
    </cfRule>
    <cfRule type="containsText" dxfId="45" priority="2" operator="containsText" text="Satisfactorio">
      <formula>NOT(ISERROR(SEARCH("Satisfactorio",J13)))</formula>
    </cfRule>
    <cfRule type="containsText" dxfId="44" priority="3" operator="containsText" text="Medio">
      <formula>NOT(ISERROR(SEARCH("Medio",J13)))</formula>
    </cfRule>
  </conditionalFormatting>
  <conditionalFormatting sqref="B13:D13 C15:C24 C14:D14 D13:D24 B14:B24">
    <cfRule type="containsText" dxfId="43" priority="10" operator="containsText" text="Critico">
      <formula>NOT(ISERROR(SEARCH("Critico",B13)))</formula>
    </cfRule>
    <cfRule type="containsText" dxfId="42" priority="11" operator="containsText" text="Satisfactorio">
      <formula>NOT(ISERROR(SEARCH("Satisfactorio",B13)))</formula>
    </cfRule>
    <cfRule type="containsText" dxfId="41" priority="12" operator="containsText" text="Medio">
      <formula>NOT(ISERROR(SEARCH("Medio",B13)))</formula>
    </cfRule>
  </conditionalFormatting>
  <conditionalFormatting sqref="G13:G24">
    <cfRule type="containsText" dxfId="40" priority="4" operator="containsText" text="Critico">
      <formula>NOT(ISERROR(SEARCH("Critico",G13)))</formula>
    </cfRule>
    <cfRule type="containsText" dxfId="39" priority="5" operator="containsText" text="Satisfactorio">
      <formula>NOT(ISERROR(SEARCH("Satisfactorio",G13)))</formula>
    </cfRule>
    <cfRule type="containsText" dxfId="38" priority="6" operator="containsText" text="Medio">
      <formula>NOT(ISERROR(SEARCH("Medio",G13)))</formula>
    </cfRule>
  </conditionalFormatting>
  <pageMargins left="0.51181102362204722" right="0.23622047244094491" top="0.43307086614173229" bottom="0.23622047244094491" header="0.31496062992125984" footer="0.31496062992125984"/>
  <pageSetup scale="59" orientation="portrait" horizontalDpi="4294967295" verticalDpi="4294967295" r:id="rId1"/>
  <headerFooter>
    <oddFooter>&amp;L&amp;"Arial,Normal"&amp;8Este documento es propiedad de la Administración Central del Municipio de Santiago de Cali. Prohibida su alteración o modificación por cualquier medio, sin previa autorización del Alcalde.&amp;RPágina &amp;P de 1</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O105"/>
  <sheetViews>
    <sheetView topLeftCell="A58" workbookViewId="0">
      <selection activeCell="D77" sqref="D77"/>
    </sheetView>
  </sheetViews>
  <sheetFormatPr baseColWidth="10" defaultRowHeight="15" x14ac:dyDescent="0.25"/>
  <cols>
    <col min="1" max="1" width="52.5703125" bestFit="1" customWidth="1"/>
    <col min="2" max="2" width="25.28515625" customWidth="1"/>
    <col min="3" max="3" width="19" customWidth="1"/>
    <col min="4" max="4" width="20.85546875" style="118" customWidth="1"/>
    <col min="5" max="5" width="19.28515625" style="111" customWidth="1"/>
    <col min="6" max="6" width="11" bestFit="1" customWidth="1"/>
    <col min="7" max="7" width="15" bestFit="1" customWidth="1"/>
    <col min="8" max="8" width="13.140625" bestFit="1" customWidth="1"/>
    <col min="9" max="9" width="18" customWidth="1"/>
    <col min="10" max="10" width="15.5703125" bestFit="1" customWidth="1"/>
    <col min="11" max="11" width="13.42578125" customWidth="1"/>
    <col min="12" max="12" width="14.5703125" bestFit="1" customWidth="1"/>
    <col min="13" max="13" width="11" bestFit="1" customWidth="1"/>
  </cols>
  <sheetData>
    <row r="1" spans="1:15" x14ac:dyDescent="0.25">
      <c r="A1" s="240" t="s">
        <v>196</v>
      </c>
      <c r="B1" s="240"/>
      <c r="C1" s="240"/>
    </row>
    <row r="2" spans="1:15" ht="30" x14ac:dyDescent="0.25">
      <c r="A2" s="59" t="s">
        <v>110</v>
      </c>
      <c r="B2" s="60" t="s">
        <v>111</v>
      </c>
      <c r="C2" s="60" t="s">
        <v>112</v>
      </c>
      <c r="E2" s="111" t="s">
        <v>197</v>
      </c>
    </row>
    <row r="3" spans="1:15" x14ac:dyDescent="0.25">
      <c r="A3" s="61" t="s">
        <v>113</v>
      </c>
      <c r="B3" s="119">
        <v>3592342699</v>
      </c>
      <c r="C3" s="119">
        <v>3592342699</v>
      </c>
      <c r="D3" s="120">
        <f>C3-B3</f>
        <v>0</v>
      </c>
      <c r="F3" s="30"/>
    </row>
    <row r="4" spans="1:15" ht="39" x14ac:dyDescent="0.25">
      <c r="A4" s="63" t="s">
        <v>114</v>
      </c>
      <c r="B4" s="121">
        <v>155546308</v>
      </c>
      <c r="C4" s="121">
        <v>155546308</v>
      </c>
      <c r="D4" s="120">
        <f t="shared" ref="D4:D68" si="0">C4-B4</f>
        <v>0</v>
      </c>
      <c r="F4" s="30">
        <v>1110066073</v>
      </c>
      <c r="G4" s="77">
        <v>1110061863</v>
      </c>
      <c r="H4">
        <v>1110050773</v>
      </c>
      <c r="I4">
        <v>1908031043</v>
      </c>
      <c r="J4">
        <v>1908030933</v>
      </c>
      <c r="K4">
        <v>1908030963</v>
      </c>
      <c r="L4">
        <v>1908031563</v>
      </c>
      <c r="M4">
        <v>1908031343</v>
      </c>
      <c r="N4">
        <v>1908033293</v>
      </c>
    </row>
    <row r="5" spans="1:15" x14ac:dyDescent="0.25">
      <c r="A5" s="65" t="s">
        <v>115</v>
      </c>
      <c r="B5" s="119">
        <v>92938559</v>
      </c>
      <c r="C5" s="122">
        <v>92938559</v>
      </c>
      <c r="D5" s="120">
        <f t="shared" si="0"/>
        <v>0</v>
      </c>
      <c r="F5" s="30">
        <v>1110066093</v>
      </c>
      <c r="O5" s="30"/>
    </row>
    <row r="6" spans="1:15" x14ac:dyDescent="0.25">
      <c r="A6" s="65" t="s">
        <v>116</v>
      </c>
      <c r="B6" s="119">
        <v>0</v>
      </c>
      <c r="C6" s="123">
        <v>0</v>
      </c>
      <c r="D6" s="120">
        <f t="shared" si="0"/>
        <v>0</v>
      </c>
      <c r="E6" s="124"/>
      <c r="F6" s="30">
        <v>1110052923</v>
      </c>
      <c r="G6">
        <v>1110065153</v>
      </c>
      <c r="I6" s="125" t="s">
        <v>198</v>
      </c>
      <c r="J6" s="30"/>
      <c r="O6" s="77"/>
    </row>
    <row r="7" spans="1:15" x14ac:dyDescent="0.25">
      <c r="A7" s="66" t="s">
        <v>117</v>
      </c>
      <c r="B7" s="121">
        <v>2486817800</v>
      </c>
      <c r="C7" s="121">
        <v>2486817800</v>
      </c>
      <c r="D7" s="120">
        <f t="shared" si="0"/>
        <v>0</v>
      </c>
      <c r="E7" s="124"/>
      <c r="F7" s="30" t="str">
        <f>A80</f>
        <v>Ver listado ctas. Al final</v>
      </c>
    </row>
    <row r="8" spans="1:15" x14ac:dyDescent="0.25">
      <c r="A8" s="67" t="s">
        <v>118</v>
      </c>
      <c r="B8" s="119">
        <v>0</v>
      </c>
      <c r="C8" s="119">
        <v>0</v>
      </c>
      <c r="D8" s="120">
        <f t="shared" si="0"/>
        <v>0</v>
      </c>
      <c r="F8" s="114"/>
      <c r="I8" s="30"/>
      <c r="L8" s="30"/>
    </row>
    <row r="9" spans="1:15" x14ac:dyDescent="0.25">
      <c r="A9" s="67" t="s">
        <v>119</v>
      </c>
      <c r="B9" s="119">
        <v>0</v>
      </c>
      <c r="C9" s="119">
        <v>0</v>
      </c>
      <c r="D9" s="120">
        <f t="shared" si="0"/>
        <v>0</v>
      </c>
      <c r="F9" s="114"/>
      <c r="H9" s="30"/>
      <c r="L9" s="77"/>
    </row>
    <row r="10" spans="1:15" x14ac:dyDescent="0.25">
      <c r="A10" s="67" t="s">
        <v>120</v>
      </c>
      <c r="B10" s="119">
        <v>0</v>
      </c>
      <c r="C10" s="119">
        <v>0</v>
      </c>
      <c r="D10" s="120">
        <f t="shared" si="0"/>
        <v>0</v>
      </c>
      <c r="F10" s="114"/>
      <c r="I10" s="30"/>
    </row>
    <row r="11" spans="1:15" x14ac:dyDescent="0.25">
      <c r="A11" s="67" t="s">
        <v>121</v>
      </c>
      <c r="B11" s="119">
        <v>0</v>
      </c>
      <c r="C11" s="119">
        <v>0</v>
      </c>
      <c r="D11" s="120">
        <f t="shared" si="0"/>
        <v>0</v>
      </c>
      <c r="F11" s="114"/>
      <c r="I11" s="111"/>
    </row>
    <row r="12" spans="1:15" x14ac:dyDescent="0.25">
      <c r="A12" s="67" t="s">
        <v>122</v>
      </c>
      <c r="B12" s="119">
        <v>0</v>
      </c>
      <c r="C12" s="119">
        <v>0</v>
      </c>
      <c r="D12" s="120">
        <f t="shared" si="0"/>
        <v>0</v>
      </c>
      <c r="F12" s="114"/>
      <c r="I12" s="126"/>
    </row>
    <row r="13" spans="1:15" x14ac:dyDescent="0.25">
      <c r="A13" s="67" t="s">
        <v>123</v>
      </c>
      <c r="B13" s="119">
        <v>0</v>
      </c>
      <c r="C13" s="119">
        <v>0</v>
      </c>
      <c r="D13" s="120">
        <f t="shared" si="0"/>
        <v>0</v>
      </c>
      <c r="F13" s="114"/>
      <c r="H13" s="126"/>
      <c r="I13" s="125"/>
    </row>
    <row r="14" spans="1:15" x14ac:dyDescent="0.25">
      <c r="A14" s="61" t="s">
        <v>124</v>
      </c>
      <c r="B14" s="119">
        <v>100704997</v>
      </c>
      <c r="C14" s="123">
        <v>100704997</v>
      </c>
      <c r="D14" s="120">
        <f t="shared" si="0"/>
        <v>0</v>
      </c>
      <c r="E14" s="124"/>
      <c r="F14" s="114"/>
      <c r="H14" s="126"/>
      <c r="I14" s="111"/>
    </row>
    <row r="15" spans="1:15" ht="26.25" x14ac:dyDescent="0.25">
      <c r="A15" s="68" t="s">
        <v>125</v>
      </c>
      <c r="B15" s="119">
        <v>0</v>
      </c>
      <c r="C15" s="119">
        <v>0</v>
      </c>
      <c r="D15" s="120">
        <f t="shared" si="0"/>
        <v>0</v>
      </c>
      <c r="E15" s="124"/>
      <c r="F15" s="30">
        <v>1110066223</v>
      </c>
      <c r="I15" s="111"/>
    </row>
    <row r="16" spans="1:15" x14ac:dyDescent="0.25">
      <c r="A16" s="65" t="s">
        <v>126</v>
      </c>
      <c r="B16" s="119">
        <v>0</v>
      </c>
      <c r="C16" s="119">
        <v>0</v>
      </c>
      <c r="D16" s="120">
        <f t="shared" si="0"/>
        <v>0</v>
      </c>
      <c r="E16" s="124"/>
      <c r="F16" s="30">
        <v>1110066933</v>
      </c>
      <c r="G16" s="111"/>
      <c r="H16" s="111"/>
      <c r="I16" s="111"/>
      <c r="K16" s="111"/>
    </row>
    <row r="17" spans="1:13" x14ac:dyDescent="0.25">
      <c r="A17" s="69" t="s">
        <v>127</v>
      </c>
      <c r="B17" s="121">
        <v>49243508</v>
      </c>
      <c r="C17" s="127">
        <v>49243468</v>
      </c>
      <c r="D17" s="120">
        <f t="shared" si="0"/>
        <v>-40</v>
      </c>
      <c r="E17" s="124"/>
      <c r="F17" s="30">
        <v>1110063273</v>
      </c>
      <c r="G17" s="111"/>
      <c r="H17" s="111"/>
      <c r="K17" s="111"/>
      <c r="L17" s="111"/>
    </row>
    <row r="18" spans="1:13" x14ac:dyDescent="0.25">
      <c r="A18" s="67" t="s">
        <v>128</v>
      </c>
      <c r="B18" s="119">
        <v>0</v>
      </c>
      <c r="C18" s="119">
        <v>0</v>
      </c>
      <c r="D18" s="120">
        <f t="shared" si="0"/>
        <v>0</v>
      </c>
      <c r="F18" s="30"/>
      <c r="I18" s="111"/>
      <c r="J18" s="111"/>
      <c r="K18" s="111"/>
      <c r="L18" s="111"/>
    </row>
    <row r="19" spans="1:13" x14ac:dyDescent="0.25">
      <c r="A19" s="67" t="s">
        <v>129</v>
      </c>
      <c r="B19" s="119">
        <v>0</v>
      </c>
      <c r="C19" s="119">
        <v>0</v>
      </c>
      <c r="D19" s="120">
        <f t="shared" si="0"/>
        <v>0</v>
      </c>
      <c r="F19" s="30"/>
      <c r="K19" s="111"/>
      <c r="L19" s="111"/>
    </row>
    <row r="20" spans="1:13" x14ac:dyDescent="0.25">
      <c r="A20" s="67" t="s">
        <v>130</v>
      </c>
      <c r="B20" s="119">
        <v>0</v>
      </c>
      <c r="C20" s="119">
        <v>0</v>
      </c>
      <c r="D20" s="120">
        <f t="shared" si="0"/>
        <v>0</v>
      </c>
      <c r="F20" s="30"/>
      <c r="K20" s="111"/>
      <c r="L20" s="111"/>
    </row>
    <row r="21" spans="1:13" x14ac:dyDescent="0.25">
      <c r="A21" s="65" t="s">
        <v>131</v>
      </c>
      <c r="B21" s="119">
        <v>238907006</v>
      </c>
      <c r="C21" s="123">
        <v>238907006</v>
      </c>
      <c r="D21" s="120">
        <f t="shared" si="0"/>
        <v>0</v>
      </c>
      <c r="E21" s="124"/>
      <c r="F21" s="125">
        <v>1110066063</v>
      </c>
      <c r="G21" s="111">
        <v>1110062353</v>
      </c>
      <c r="H21" s="111">
        <v>1110055043</v>
      </c>
      <c r="I21" s="111">
        <v>1110060673</v>
      </c>
      <c r="J21" s="111">
        <v>1110050673</v>
      </c>
      <c r="K21" s="111"/>
      <c r="L21" s="111"/>
      <c r="M21" s="111"/>
    </row>
    <row r="22" spans="1:13" x14ac:dyDescent="0.25">
      <c r="A22" s="65" t="s">
        <v>132</v>
      </c>
      <c r="B22" s="119">
        <v>0</v>
      </c>
      <c r="C22" s="119">
        <v>0</v>
      </c>
      <c r="D22" s="120">
        <f t="shared" si="0"/>
        <v>0</v>
      </c>
      <c r="E22" s="124"/>
      <c r="F22" s="30">
        <v>1110066403</v>
      </c>
      <c r="G22" s="30">
        <v>1110056593</v>
      </c>
      <c r="L22" s="111"/>
    </row>
    <row r="23" spans="1:13" x14ac:dyDescent="0.25">
      <c r="A23" s="61" t="s">
        <v>133</v>
      </c>
      <c r="B23" s="119">
        <v>1114949907</v>
      </c>
      <c r="C23" s="128">
        <v>1114949907</v>
      </c>
      <c r="D23" s="120">
        <f t="shared" si="0"/>
        <v>0</v>
      </c>
      <c r="E23" s="124"/>
      <c r="F23" s="30"/>
      <c r="L23" s="111"/>
    </row>
    <row r="24" spans="1:13" x14ac:dyDescent="0.25">
      <c r="A24" s="65" t="s">
        <v>134</v>
      </c>
      <c r="B24" s="119">
        <v>2121206921</v>
      </c>
      <c r="C24" s="129">
        <v>2125529276</v>
      </c>
      <c r="D24" s="130">
        <f t="shared" si="0"/>
        <v>4322355</v>
      </c>
      <c r="E24" s="124"/>
      <c r="F24" s="131">
        <v>484143086</v>
      </c>
      <c r="G24" t="s">
        <v>199</v>
      </c>
      <c r="H24" s="132">
        <v>1908036053</v>
      </c>
      <c r="I24" t="s">
        <v>200</v>
      </c>
      <c r="J24" s="133">
        <v>484608690</v>
      </c>
      <c r="K24" t="s">
        <v>201</v>
      </c>
      <c r="L24" s="133">
        <v>1110065733</v>
      </c>
      <c r="M24" t="s">
        <v>202</v>
      </c>
    </row>
    <row r="25" spans="1:13" x14ac:dyDescent="0.25">
      <c r="A25" s="65" t="s">
        <v>135</v>
      </c>
      <c r="B25" s="119">
        <v>0</v>
      </c>
      <c r="C25" s="119">
        <v>0</v>
      </c>
      <c r="D25" s="120">
        <f t="shared" si="0"/>
        <v>0</v>
      </c>
      <c r="F25" s="30">
        <v>1110067403</v>
      </c>
      <c r="G25">
        <v>1110065463</v>
      </c>
      <c r="L25" s="111"/>
    </row>
    <row r="26" spans="1:13" x14ac:dyDescent="0.25">
      <c r="A26" s="65" t="s">
        <v>136</v>
      </c>
      <c r="B26" s="119">
        <v>553024984</v>
      </c>
      <c r="C26" s="129">
        <v>553024984</v>
      </c>
      <c r="D26" s="120">
        <f t="shared" si="0"/>
        <v>0</v>
      </c>
      <c r="E26" s="124"/>
      <c r="F26" s="125">
        <v>1110061393</v>
      </c>
      <c r="G26" s="111"/>
      <c r="H26" s="111"/>
      <c r="K26" s="114"/>
      <c r="L26" s="114"/>
    </row>
    <row r="27" spans="1:13" x14ac:dyDescent="0.25">
      <c r="A27" s="65" t="s">
        <v>137</v>
      </c>
      <c r="B27" s="119">
        <v>0</v>
      </c>
      <c r="C27" s="119">
        <v>0</v>
      </c>
      <c r="D27" s="120">
        <f t="shared" si="0"/>
        <v>0</v>
      </c>
      <c r="F27" s="30">
        <v>1110062583</v>
      </c>
    </row>
    <row r="28" spans="1:13" x14ac:dyDescent="0.25">
      <c r="A28" s="65" t="s">
        <v>138</v>
      </c>
      <c r="B28" s="119">
        <v>214160400</v>
      </c>
      <c r="C28" s="129">
        <v>214160400</v>
      </c>
      <c r="D28" s="120">
        <f t="shared" si="0"/>
        <v>0</v>
      </c>
      <c r="E28" s="124"/>
      <c r="F28" s="30">
        <v>1133080963</v>
      </c>
      <c r="G28">
        <v>1110052553</v>
      </c>
      <c r="H28">
        <v>1110064923</v>
      </c>
    </row>
    <row r="29" spans="1:13" x14ac:dyDescent="0.25">
      <c r="A29" s="69" t="s">
        <v>139</v>
      </c>
      <c r="B29" s="121">
        <v>10686584593</v>
      </c>
      <c r="C29" s="134">
        <v>10686584593</v>
      </c>
      <c r="D29" s="120">
        <f t="shared" si="0"/>
        <v>0</v>
      </c>
      <c r="E29" s="124"/>
      <c r="F29" s="30">
        <v>1110061423</v>
      </c>
      <c r="G29">
        <v>1110050443</v>
      </c>
      <c r="H29">
        <v>1110060113</v>
      </c>
      <c r="I29" s="126">
        <v>1110062513</v>
      </c>
      <c r="J29" s="126">
        <v>1110063073</v>
      </c>
      <c r="K29" s="135"/>
      <c r="M29" s="114"/>
    </row>
    <row r="30" spans="1:13" x14ac:dyDescent="0.25">
      <c r="A30" s="67" t="s">
        <v>140</v>
      </c>
      <c r="B30" s="136">
        <v>0</v>
      </c>
      <c r="C30" s="137">
        <v>0</v>
      </c>
      <c r="D30" s="120">
        <f t="shared" si="0"/>
        <v>0</v>
      </c>
      <c r="F30" s="30"/>
    </row>
    <row r="31" spans="1:13" x14ac:dyDescent="0.25">
      <c r="A31" s="67" t="s">
        <v>141</v>
      </c>
      <c r="B31" s="136">
        <v>0</v>
      </c>
      <c r="C31" s="123">
        <v>0</v>
      </c>
      <c r="D31" s="120">
        <f t="shared" si="0"/>
        <v>0</v>
      </c>
      <c r="F31" s="30"/>
    </row>
    <row r="32" spans="1:13" x14ac:dyDescent="0.25">
      <c r="A32" s="67" t="s">
        <v>142</v>
      </c>
      <c r="B32" s="136">
        <v>0</v>
      </c>
      <c r="C32" s="136">
        <v>0</v>
      </c>
      <c r="D32" s="120">
        <f t="shared" si="0"/>
        <v>0</v>
      </c>
      <c r="F32" s="30"/>
    </row>
    <row r="33" spans="1:12" x14ac:dyDescent="0.25">
      <c r="A33" s="61" t="s">
        <v>143</v>
      </c>
      <c r="B33" s="119">
        <v>67160500</v>
      </c>
      <c r="C33" s="128">
        <v>67160500</v>
      </c>
      <c r="D33" s="120">
        <f t="shared" si="0"/>
        <v>0</v>
      </c>
      <c r="E33" s="124"/>
      <c r="F33" s="30">
        <v>1110062973</v>
      </c>
      <c r="G33">
        <v>1110062783</v>
      </c>
      <c r="H33">
        <v>1908031043</v>
      </c>
    </row>
    <row r="34" spans="1:12" x14ac:dyDescent="0.25">
      <c r="A34" s="65" t="s">
        <v>144</v>
      </c>
      <c r="B34" s="119">
        <v>10878000</v>
      </c>
      <c r="C34" s="128">
        <v>10878000</v>
      </c>
      <c r="D34" s="120">
        <f t="shared" si="0"/>
        <v>0</v>
      </c>
      <c r="E34" s="124"/>
      <c r="F34" s="125">
        <v>1110062783</v>
      </c>
    </row>
    <row r="35" spans="1:12" x14ac:dyDescent="0.25">
      <c r="A35" s="65" t="s">
        <v>145</v>
      </c>
      <c r="B35" s="119">
        <v>296955360</v>
      </c>
      <c r="C35" s="128">
        <v>296955360</v>
      </c>
      <c r="D35" s="120">
        <f t="shared" si="0"/>
        <v>0</v>
      </c>
      <c r="E35" s="124"/>
      <c r="F35" s="30">
        <v>1110063383</v>
      </c>
      <c r="G35" s="111">
        <v>1110063263</v>
      </c>
      <c r="H35" s="111"/>
      <c r="I35" s="30"/>
    </row>
    <row r="36" spans="1:12" x14ac:dyDescent="0.25">
      <c r="A36" s="65" t="s">
        <v>146</v>
      </c>
      <c r="B36" s="119">
        <v>904772000</v>
      </c>
      <c r="C36" s="128">
        <v>904772000</v>
      </c>
      <c r="D36" s="120">
        <f t="shared" si="0"/>
        <v>0</v>
      </c>
      <c r="F36" s="30">
        <v>1110065703</v>
      </c>
      <c r="G36" s="111">
        <v>1110064933</v>
      </c>
      <c r="H36" s="111"/>
      <c r="I36" s="111"/>
    </row>
    <row r="37" spans="1:12" x14ac:dyDescent="0.25">
      <c r="A37" s="115" t="s">
        <v>147</v>
      </c>
      <c r="B37" s="119">
        <v>36409403</v>
      </c>
      <c r="C37" s="129">
        <v>36409403</v>
      </c>
      <c r="D37" s="120">
        <f t="shared" si="0"/>
        <v>0</v>
      </c>
      <c r="E37" s="124"/>
      <c r="F37">
        <v>1110065773</v>
      </c>
      <c r="G37">
        <v>1908030963</v>
      </c>
      <c r="H37">
        <v>1908031043</v>
      </c>
      <c r="I37">
        <v>1908031563</v>
      </c>
      <c r="J37">
        <v>1908036723</v>
      </c>
    </row>
    <row r="38" spans="1:12" x14ac:dyDescent="0.25">
      <c r="A38" s="65" t="s">
        <v>148</v>
      </c>
      <c r="B38" s="119">
        <v>8529605000</v>
      </c>
      <c r="C38" s="128">
        <v>6708419068</v>
      </c>
      <c r="D38" s="138">
        <f t="shared" si="0"/>
        <v>-1821185932</v>
      </c>
      <c r="E38" s="124"/>
      <c r="F38" s="30"/>
      <c r="G38">
        <v>1110065753</v>
      </c>
      <c r="I38" t="s">
        <v>203</v>
      </c>
    </row>
    <row r="39" spans="1:12" ht="26.25" x14ac:dyDescent="0.25">
      <c r="A39" s="71" t="s">
        <v>204</v>
      </c>
      <c r="B39" s="139"/>
      <c r="C39" s="139"/>
      <c r="D39" s="120">
        <f t="shared" si="0"/>
        <v>0</v>
      </c>
      <c r="E39" s="124"/>
      <c r="F39" s="30"/>
      <c r="G39" s="111"/>
      <c r="H39" s="111"/>
    </row>
    <row r="40" spans="1:12" x14ac:dyDescent="0.25">
      <c r="A40" s="71" t="s">
        <v>150</v>
      </c>
      <c r="B40" s="119"/>
      <c r="C40" s="119"/>
      <c r="D40" s="120">
        <f t="shared" si="0"/>
        <v>0</v>
      </c>
      <c r="F40" s="30">
        <v>1110064943</v>
      </c>
      <c r="G40" s="111"/>
      <c r="H40" s="111"/>
    </row>
    <row r="41" spans="1:12" x14ac:dyDescent="0.25">
      <c r="A41" s="69" t="s">
        <v>151</v>
      </c>
      <c r="B41" s="121">
        <v>57583787431</v>
      </c>
      <c r="C41" s="121">
        <v>57583787431</v>
      </c>
      <c r="D41" s="120">
        <f t="shared" si="0"/>
        <v>0</v>
      </c>
      <c r="E41" s="124"/>
      <c r="F41" s="30"/>
    </row>
    <row r="42" spans="1:12" x14ac:dyDescent="0.25">
      <c r="A42" s="67" t="s">
        <v>152</v>
      </c>
      <c r="B42" s="119">
        <v>0</v>
      </c>
      <c r="C42" s="128">
        <v>0</v>
      </c>
      <c r="D42" s="120">
        <f t="shared" si="0"/>
        <v>0</v>
      </c>
      <c r="F42" s="30"/>
    </row>
    <row r="43" spans="1:12" x14ac:dyDescent="0.25">
      <c r="A43" s="67" t="s">
        <v>153</v>
      </c>
      <c r="B43" s="119">
        <v>0</v>
      </c>
      <c r="C43" s="129">
        <v>0</v>
      </c>
      <c r="D43" s="120">
        <f t="shared" si="0"/>
        <v>0</v>
      </c>
      <c r="F43" s="30"/>
    </row>
    <row r="44" spans="1:12" x14ac:dyDescent="0.25">
      <c r="A44" s="67" t="s">
        <v>154</v>
      </c>
      <c r="B44" s="119">
        <v>0</v>
      </c>
      <c r="C44" s="119">
        <v>0</v>
      </c>
      <c r="D44" s="120">
        <f t="shared" si="0"/>
        <v>0</v>
      </c>
      <c r="F44" s="30"/>
    </row>
    <row r="45" spans="1:12" ht="26.25" x14ac:dyDescent="0.25">
      <c r="A45" s="68" t="s">
        <v>155</v>
      </c>
      <c r="B45" s="119">
        <v>16198747</v>
      </c>
      <c r="C45" s="129">
        <v>64226700</v>
      </c>
      <c r="D45" s="120">
        <f t="shared" si="0"/>
        <v>48027953</v>
      </c>
      <c r="E45" s="124"/>
      <c r="F45" s="140">
        <v>1110056083</v>
      </c>
      <c r="G45" s="141" t="s">
        <v>205</v>
      </c>
      <c r="H45" t="s">
        <v>206</v>
      </c>
      <c r="I45">
        <v>1110062843</v>
      </c>
      <c r="J45" s="142">
        <v>1000000</v>
      </c>
      <c r="K45">
        <v>1110062853</v>
      </c>
      <c r="L45" s="142">
        <v>112542</v>
      </c>
    </row>
    <row r="46" spans="1:12" x14ac:dyDescent="0.25">
      <c r="A46" s="63" t="s">
        <v>156</v>
      </c>
      <c r="B46" s="121">
        <v>5065884130</v>
      </c>
      <c r="C46" s="134">
        <v>5065884130</v>
      </c>
      <c r="D46" s="120">
        <f t="shared" si="0"/>
        <v>0</v>
      </c>
      <c r="E46" s="124"/>
      <c r="F46" s="30"/>
      <c r="J46" s="143"/>
    </row>
    <row r="47" spans="1:12" x14ac:dyDescent="0.25">
      <c r="A47" s="67" t="s">
        <v>157</v>
      </c>
      <c r="B47" s="119">
        <v>0</v>
      </c>
      <c r="C47" s="119">
        <v>0</v>
      </c>
      <c r="D47" s="120">
        <f t="shared" si="0"/>
        <v>0</v>
      </c>
      <c r="F47" s="30"/>
      <c r="G47" s="140"/>
      <c r="J47" s="30"/>
    </row>
    <row r="48" spans="1:12" x14ac:dyDescent="0.25">
      <c r="A48" s="67" t="s">
        <v>158</v>
      </c>
      <c r="B48" s="119">
        <v>0</v>
      </c>
      <c r="C48" s="119">
        <v>0</v>
      </c>
      <c r="D48" s="120">
        <f t="shared" si="0"/>
        <v>0</v>
      </c>
      <c r="F48" s="30"/>
    </row>
    <row r="49" spans="1:14" x14ac:dyDescent="0.25">
      <c r="A49" s="69" t="s">
        <v>159</v>
      </c>
      <c r="B49" s="121">
        <v>533250961</v>
      </c>
      <c r="C49" s="134">
        <v>533250961</v>
      </c>
      <c r="D49" s="120">
        <f t="shared" si="0"/>
        <v>0</v>
      </c>
      <c r="E49" s="124"/>
      <c r="F49" s="30"/>
    </row>
    <row r="50" spans="1:14" x14ac:dyDescent="0.25">
      <c r="A50" s="67" t="s">
        <v>160</v>
      </c>
      <c r="B50" s="119">
        <v>0</v>
      </c>
      <c r="C50" s="119">
        <v>0</v>
      </c>
      <c r="D50" s="120">
        <f t="shared" si="0"/>
        <v>0</v>
      </c>
      <c r="F50" s="30"/>
      <c r="J50" s="30"/>
    </row>
    <row r="51" spans="1:14" x14ac:dyDescent="0.25">
      <c r="A51" s="67" t="s">
        <v>161</v>
      </c>
      <c r="B51" s="119">
        <v>0</v>
      </c>
      <c r="C51" s="119">
        <v>0</v>
      </c>
      <c r="D51" s="120">
        <f t="shared" si="0"/>
        <v>0</v>
      </c>
      <c r="F51" s="30"/>
      <c r="J51" s="132"/>
    </row>
    <row r="52" spans="1:14" x14ac:dyDescent="0.25">
      <c r="A52" s="69" t="s">
        <v>162</v>
      </c>
      <c r="B52" s="121">
        <v>399938221</v>
      </c>
      <c r="C52" s="134">
        <v>399938221</v>
      </c>
      <c r="D52" s="120">
        <f t="shared" si="0"/>
        <v>0</v>
      </c>
      <c r="E52" s="124"/>
      <c r="F52" s="30"/>
      <c r="J52" s="30"/>
      <c r="K52" s="111"/>
    </row>
    <row r="53" spans="1:14" x14ac:dyDescent="0.25">
      <c r="A53" s="67" t="s">
        <v>163</v>
      </c>
      <c r="B53" s="119">
        <v>0</v>
      </c>
      <c r="C53" s="119">
        <v>0</v>
      </c>
      <c r="D53" s="120">
        <f t="shared" si="0"/>
        <v>0</v>
      </c>
      <c r="F53" s="30"/>
      <c r="J53" s="125">
        <v>1110136023</v>
      </c>
      <c r="K53" s="111"/>
    </row>
    <row r="54" spans="1:14" x14ac:dyDescent="0.25">
      <c r="A54" s="67" t="s">
        <v>164</v>
      </c>
      <c r="B54" s="119">
        <v>0</v>
      </c>
      <c r="C54" s="119">
        <v>0</v>
      </c>
      <c r="D54" s="120">
        <f t="shared" si="0"/>
        <v>0</v>
      </c>
      <c r="F54" s="30"/>
      <c r="J54" s="111">
        <v>1110130013</v>
      </c>
      <c r="K54" s="111"/>
    </row>
    <row r="55" spans="1:14" x14ac:dyDescent="0.25">
      <c r="A55" s="69" t="s">
        <v>165</v>
      </c>
      <c r="B55" s="121">
        <v>194571853</v>
      </c>
      <c r="C55" s="134">
        <v>194571853</v>
      </c>
      <c r="D55" s="120">
        <f t="shared" si="0"/>
        <v>0</v>
      </c>
      <c r="E55" s="124"/>
      <c r="F55" s="125">
        <v>1110063103</v>
      </c>
      <c r="H55" t="s">
        <v>207</v>
      </c>
      <c r="J55" s="111">
        <v>1110136033</v>
      </c>
      <c r="K55" s="111"/>
    </row>
    <row r="56" spans="1:14" x14ac:dyDescent="0.25">
      <c r="A56" s="67" t="s">
        <v>166</v>
      </c>
      <c r="B56" s="119">
        <v>0</v>
      </c>
      <c r="C56" s="119">
        <v>0</v>
      </c>
      <c r="D56" s="120">
        <f t="shared" si="0"/>
        <v>0</v>
      </c>
      <c r="F56" s="30"/>
      <c r="I56" s="30"/>
      <c r="J56" s="111">
        <v>1110136013</v>
      </c>
      <c r="K56" s="111"/>
    </row>
    <row r="57" spans="1:14" x14ac:dyDescent="0.25">
      <c r="A57" s="67" t="s">
        <v>167</v>
      </c>
      <c r="B57" s="119">
        <v>0</v>
      </c>
      <c r="C57" s="119">
        <v>0</v>
      </c>
      <c r="D57" s="120">
        <f t="shared" si="0"/>
        <v>0</v>
      </c>
      <c r="F57" s="30"/>
      <c r="K57" s="111"/>
    </row>
    <row r="58" spans="1:14" x14ac:dyDescent="0.25">
      <c r="A58" s="69" t="s">
        <v>168</v>
      </c>
      <c r="B58" s="121">
        <v>3092778937</v>
      </c>
      <c r="C58" s="134">
        <v>3092778937</v>
      </c>
      <c r="D58" s="120">
        <f t="shared" si="0"/>
        <v>0</v>
      </c>
      <c r="E58" s="124"/>
      <c r="F58" s="30">
        <v>1110065133</v>
      </c>
      <c r="G58">
        <v>1110051393</v>
      </c>
      <c r="K58" s="111"/>
    </row>
    <row r="59" spans="1:14" x14ac:dyDescent="0.25">
      <c r="A59" s="67" t="s">
        <v>169</v>
      </c>
      <c r="B59" s="119">
        <v>0</v>
      </c>
      <c r="C59" s="119">
        <v>0</v>
      </c>
      <c r="D59" s="120">
        <f t="shared" si="0"/>
        <v>0</v>
      </c>
      <c r="F59" s="30"/>
      <c r="K59" s="125">
        <v>1110136023</v>
      </c>
    </row>
    <row r="60" spans="1:14" x14ac:dyDescent="0.25">
      <c r="A60" s="67" t="s">
        <v>170</v>
      </c>
      <c r="B60" s="119">
        <v>0</v>
      </c>
      <c r="C60" s="119">
        <v>0</v>
      </c>
      <c r="D60" s="120">
        <f t="shared" si="0"/>
        <v>0</v>
      </c>
      <c r="F60" s="30"/>
      <c r="K60" s="111">
        <v>1110130013</v>
      </c>
    </row>
    <row r="61" spans="1:14" x14ac:dyDescent="0.25">
      <c r="A61" s="67" t="s">
        <v>171</v>
      </c>
      <c r="B61" s="119">
        <v>5258664</v>
      </c>
      <c r="C61" s="128">
        <v>5258664</v>
      </c>
      <c r="D61" s="144">
        <f t="shared" si="0"/>
        <v>0</v>
      </c>
      <c r="E61" s="124"/>
      <c r="F61" s="30">
        <v>1110062933</v>
      </c>
      <c r="G61" s="111"/>
      <c r="H61" s="111"/>
      <c r="I61" s="111"/>
      <c r="K61" s="111">
        <v>1110136033</v>
      </c>
    </row>
    <row r="62" spans="1:14" x14ac:dyDescent="0.25">
      <c r="A62" s="65" t="s">
        <v>172</v>
      </c>
      <c r="B62" s="119">
        <v>936356015</v>
      </c>
      <c r="C62" s="129">
        <v>936356015</v>
      </c>
      <c r="D62" s="120">
        <f t="shared" si="0"/>
        <v>0</v>
      </c>
      <c r="E62" s="124"/>
      <c r="F62" s="30">
        <v>1110061883</v>
      </c>
      <c r="G62" s="111"/>
      <c r="H62" s="111"/>
      <c r="I62" s="111"/>
      <c r="J62" s="111"/>
      <c r="K62" s="111">
        <v>1110136013</v>
      </c>
      <c r="M62" s="111"/>
      <c r="N62" s="111"/>
    </row>
    <row r="63" spans="1:14" x14ac:dyDescent="0.25">
      <c r="A63" s="65" t="s">
        <v>173</v>
      </c>
      <c r="B63" s="119">
        <v>0</v>
      </c>
      <c r="C63" s="119">
        <v>0</v>
      </c>
      <c r="D63" s="120">
        <f t="shared" si="0"/>
        <v>0</v>
      </c>
      <c r="E63" s="124"/>
      <c r="F63" s="125">
        <v>1110063103</v>
      </c>
      <c r="G63" s="111"/>
      <c r="H63" s="111" t="str">
        <f>H55</f>
        <v>afecta por aca</v>
      </c>
      <c r="I63" s="111"/>
      <c r="J63" s="111"/>
      <c r="K63" s="111"/>
      <c r="L63" s="111"/>
      <c r="M63" s="111"/>
      <c r="N63" s="125"/>
    </row>
    <row r="64" spans="1:14" x14ac:dyDescent="0.25">
      <c r="A64" s="65" t="s">
        <v>208</v>
      </c>
      <c r="B64" s="128">
        <v>1027055935</v>
      </c>
      <c r="C64" s="128">
        <v>1027055935</v>
      </c>
      <c r="D64" s="120"/>
      <c r="E64" s="124"/>
      <c r="F64" s="125">
        <v>1110060403</v>
      </c>
      <c r="G64" s="111"/>
      <c r="H64" s="111"/>
      <c r="I64" s="111"/>
      <c r="J64" s="111"/>
      <c r="K64" s="111"/>
      <c r="L64" s="111"/>
      <c r="M64" s="111"/>
      <c r="N64" s="125"/>
    </row>
    <row r="65" spans="1:15" x14ac:dyDescent="0.25">
      <c r="A65" s="65" t="s">
        <v>174</v>
      </c>
      <c r="B65" s="145">
        <v>3476060503</v>
      </c>
      <c r="C65" s="129">
        <v>3476060503</v>
      </c>
      <c r="D65" s="120">
        <f t="shared" si="0"/>
        <v>0</v>
      </c>
      <c r="E65" s="124"/>
      <c r="F65" s="125">
        <v>1110062783</v>
      </c>
      <c r="G65" s="146" t="s">
        <v>209</v>
      </c>
      <c r="H65">
        <v>1110062983</v>
      </c>
      <c r="I65">
        <v>1110052983</v>
      </c>
      <c r="J65">
        <v>1110063403</v>
      </c>
      <c r="K65">
        <v>1908031563</v>
      </c>
      <c r="L65">
        <v>1908030963</v>
      </c>
      <c r="N65" s="111"/>
    </row>
    <row r="66" spans="1:15" x14ac:dyDescent="0.25">
      <c r="A66" s="65" t="s">
        <v>175</v>
      </c>
      <c r="B66" s="119">
        <v>271537483</v>
      </c>
      <c r="C66" s="147">
        <v>496375605</v>
      </c>
      <c r="D66" s="120">
        <f t="shared" si="0"/>
        <v>224838122</v>
      </c>
      <c r="E66" s="124"/>
      <c r="F66" s="125">
        <v>1110136023</v>
      </c>
      <c r="G66" s="111">
        <v>1110130013</v>
      </c>
      <c r="H66" s="111">
        <v>1110136033</v>
      </c>
      <c r="I66" s="111">
        <v>1110136013</v>
      </c>
      <c r="J66" s="111"/>
      <c r="K66" s="111"/>
      <c r="L66" s="111"/>
      <c r="M66" s="125"/>
      <c r="N66" s="111"/>
    </row>
    <row r="67" spans="1:15" x14ac:dyDescent="0.25">
      <c r="A67" s="65" t="s">
        <v>176</v>
      </c>
      <c r="B67" s="119">
        <v>0</v>
      </c>
      <c r="C67" s="119">
        <v>0</v>
      </c>
      <c r="D67" s="120">
        <f t="shared" si="0"/>
        <v>0</v>
      </c>
      <c r="F67" s="30">
        <v>1110064393</v>
      </c>
      <c r="N67" s="111"/>
    </row>
    <row r="68" spans="1:15" x14ac:dyDescent="0.25">
      <c r="A68" s="65" t="s">
        <v>177</v>
      </c>
      <c r="B68" s="119">
        <v>0</v>
      </c>
      <c r="C68" s="119">
        <v>0</v>
      </c>
      <c r="D68" s="120">
        <f t="shared" si="0"/>
        <v>0</v>
      </c>
      <c r="F68" s="30" t="s">
        <v>210</v>
      </c>
    </row>
    <row r="69" spans="1:15" ht="26.25" x14ac:dyDescent="0.25">
      <c r="A69" s="68" t="s">
        <v>178</v>
      </c>
      <c r="B69" s="128">
        <v>80021999</v>
      </c>
      <c r="C69" s="128">
        <v>80021999</v>
      </c>
      <c r="D69" s="124">
        <f t="shared" ref="D69:D70" si="1">C69-B69</f>
        <v>0</v>
      </c>
      <c r="E69" s="124"/>
      <c r="F69" s="30">
        <v>1110061793</v>
      </c>
      <c r="G69" s="146" t="s">
        <v>211</v>
      </c>
    </row>
    <row r="70" spans="1:15" x14ac:dyDescent="0.25">
      <c r="A70" s="65" t="s">
        <v>179</v>
      </c>
      <c r="B70" s="119">
        <v>33853950487</v>
      </c>
      <c r="C70" s="147">
        <v>33853950487</v>
      </c>
      <c r="D70" s="120">
        <f t="shared" si="1"/>
        <v>0</v>
      </c>
      <c r="E70" s="124"/>
      <c r="F70" s="30">
        <v>1110066953</v>
      </c>
      <c r="G70">
        <v>1110066943</v>
      </c>
      <c r="H70">
        <v>1133086663</v>
      </c>
      <c r="I70">
        <v>1133086673</v>
      </c>
      <c r="J70">
        <v>1133086683</v>
      </c>
      <c r="K70" s="30">
        <v>1110064453</v>
      </c>
      <c r="L70" s="125">
        <v>1908036663</v>
      </c>
      <c r="M70" s="30">
        <v>1908036673</v>
      </c>
      <c r="N70" s="30">
        <v>1908036683</v>
      </c>
      <c r="O70" s="30">
        <v>1908036683</v>
      </c>
    </row>
    <row r="71" spans="1:15" x14ac:dyDescent="0.25">
      <c r="A71" s="148"/>
      <c r="B71" s="149"/>
      <c r="C71" s="150"/>
      <c r="D71" s="144"/>
      <c r="E71" s="125"/>
      <c r="F71" s="30"/>
    </row>
    <row r="72" spans="1:15" x14ac:dyDescent="0.25">
      <c r="A72" s="48" t="s">
        <v>180</v>
      </c>
      <c r="B72" s="74">
        <f>B70+B69+B68+B67+B65+B66+B63+B62+B61+B58+B55+B52+B49+B46+B45+B41+B40+B39+B38+B37+B36+B35+B34+B33+B29+B28+B27+B26+B25+B24+B23+B22+B21+B17+B16+B15+B14+B7+B6+B5+B4+B3</f>
        <v>136761803376</v>
      </c>
      <c r="C72" s="74">
        <f>C70+C69+C68+C67+C65+C66+C63+C62+C61+C58+C55+C52+C49+C46+C45+C41+C40+C39+C38+C37+C36+C35+C34+C33+C29+C28+C27+C26+C25+C24+C23+C22+C21+C17+C16+C15+C14+C7+C6+C5+C4+C3</f>
        <v>135217805834</v>
      </c>
      <c r="D72" s="70">
        <f>D70+D69+D68+D67+D65+D66+D63+D62+D61+D58+D55+D52+D49+D46+D45+D41+D40+D39+D38+D37+D36+D35+D34+D33+D29+D28+D27+D26+D25+D24+D23+D22+D21+D17+D16+D15+D14+D7+D6+D5+D4+D3</f>
        <v>-1543997542</v>
      </c>
      <c r="E72" s="151"/>
      <c r="F72" s="30"/>
      <c r="K72" s="30"/>
    </row>
    <row r="73" spans="1:15" x14ac:dyDescent="0.25">
      <c r="B73" s="152"/>
      <c r="D73" s="153"/>
      <c r="F73" s="30"/>
      <c r="J73" s="30"/>
    </row>
    <row r="74" spans="1:15" x14ac:dyDescent="0.25">
      <c r="A74" s="117" t="s">
        <v>181</v>
      </c>
      <c r="B74" s="241">
        <f>IF(C72="","",C72/B72)</f>
        <v>0.98871031601012838</v>
      </c>
      <c r="C74" s="242"/>
      <c r="F74" s="30"/>
    </row>
    <row r="75" spans="1:15" x14ac:dyDescent="0.25">
      <c r="F75" s="30"/>
    </row>
    <row r="76" spans="1:15" x14ac:dyDescent="0.25">
      <c r="F76" s="30"/>
      <c r="H76" s="154"/>
      <c r="K76" s="30"/>
    </row>
    <row r="77" spans="1:15" x14ac:dyDescent="0.25">
      <c r="F77" s="30"/>
      <c r="K77" s="30"/>
    </row>
    <row r="78" spans="1:15" x14ac:dyDescent="0.25">
      <c r="F78" s="30"/>
      <c r="J78" s="30"/>
      <c r="K78" s="30"/>
    </row>
    <row r="79" spans="1:15" x14ac:dyDescent="0.25">
      <c r="F79" s="30"/>
      <c r="J79" s="125"/>
      <c r="K79" s="30"/>
    </row>
    <row r="80" spans="1:15" x14ac:dyDescent="0.25">
      <c r="A80" s="155" t="s">
        <v>212</v>
      </c>
      <c r="B80" s="77" t="s">
        <v>213</v>
      </c>
      <c r="C80" s="113"/>
      <c r="F80" s="30"/>
      <c r="J80" s="30"/>
      <c r="K80" s="125"/>
    </row>
    <row r="81" spans="1:11" x14ac:dyDescent="0.25">
      <c r="A81" s="156" t="s">
        <v>214</v>
      </c>
      <c r="F81" s="30"/>
      <c r="J81" s="30"/>
      <c r="K81" s="30"/>
    </row>
    <row r="82" spans="1:11" x14ac:dyDescent="0.25">
      <c r="A82" s="156">
        <v>1110052913</v>
      </c>
      <c r="B82">
        <v>1126127</v>
      </c>
      <c r="C82" t="s">
        <v>215</v>
      </c>
      <c r="F82" s="30"/>
      <c r="J82" s="30"/>
      <c r="K82" s="30"/>
    </row>
    <row r="83" spans="1:11" x14ac:dyDescent="0.25">
      <c r="A83" s="156">
        <v>1110050583</v>
      </c>
      <c r="B83">
        <v>484323175</v>
      </c>
      <c r="C83" t="s">
        <v>216</v>
      </c>
      <c r="F83" s="30"/>
      <c r="K83" s="30"/>
    </row>
    <row r="84" spans="1:11" x14ac:dyDescent="0.25">
      <c r="A84" s="156">
        <v>1110052073</v>
      </c>
      <c r="B84" s="157" t="s">
        <v>217</v>
      </c>
      <c r="C84" t="s">
        <v>218</v>
      </c>
      <c r="F84" s="30"/>
    </row>
    <row r="85" spans="1:11" x14ac:dyDescent="0.25">
      <c r="A85" s="156">
        <v>1110052033</v>
      </c>
      <c r="B85">
        <v>501861512</v>
      </c>
      <c r="C85" t="s">
        <v>219</v>
      </c>
      <c r="F85" s="30"/>
    </row>
    <row r="86" spans="1:11" x14ac:dyDescent="0.25">
      <c r="A86" s="156">
        <v>1110052103</v>
      </c>
      <c r="B86">
        <v>484486527</v>
      </c>
      <c r="C86" t="s">
        <v>216</v>
      </c>
      <c r="F86" s="30"/>
    </row>
    <row r="87" spans="1:11" x14ac:dyDescent="0.25">
      <c r="A87" s="156">
        <v>1110052053</v>
      </c>
      <c r="B87">
        <v>410505367</v>
      </c>
      <c r="C87" t="s">
        <v>220</v>
      </c>
      <c r="F87" s="30"/>
    </row>
    <row r="88" spans="1:11" x14ac:dyDescent="0.25">
      <c r="A88" s="156">
        <v>1110052013</v>
      </c>
      <c r="B88" s="157" t="s">
        <v>221</v>
      </c>
      <c r="C88" t="s">
        <v>222</v>
      </c>
      <c r="F88" s="30"/>
    </row>
    <row r="89" spans="1:11" x14ac:dyDescent="0.25">
      <c r="A89" s="156">
        <v>1110051653</v>
      </c>
      <c r="B89">
        <v>301431631</v>
      </c>
      <c r="C89" t="s">
        <v>223</v>
      </c>
    </row>
    <row r="90" spans="1:11" x14ac:dyDescent="0.25">
      <c r="A90" s="156">
        <v>1110052023</v>
      </c>
      <c r="B90">
        <v>300003308</v>
      </c>
      <c r="C90" t="s">
        <v>224</v>
      </c>
    </row>
    <row r="91" spans="1:11" x14ac:dyDescent="0.25">
      <c r="A91" s="156">
        <v>1110052113</v>
      </c>
      <c r="B91">
        <v>1990159</v>
      </c>
      <c r="C91" t="s">
        <v>215</v>
      </c>
    </row>
    <row r="92" spans="1:11" x14ac:dyDescent="0.25">
      <c r="A92" s="156">
        <v>1110052063</v>
      </c>
      <c r="B92">
        <v>101122455</v>
      </c>
      <c r="C92" t="s">
        <v>225</v>
      </c>
    </row>
    <row r="93" spans="1:11" x14ac:dyDescent="0.25">
      <c r="A93" s="156">
        <v>1908031333</v>
      </c>
      <c r="B93">
        <v>1132281</v>
      </c>
    </row>
    <row r="94" spans="1:11" x14ac:dyDescent="0.25">
      <c r="A94" s="156">
        <v>1908031043</v>
      </c>
      <c r="B94">
        <v>1518406</v>
      </c>
    </row>
    <row r="95" spans="1:11" x14ac:dyDescent="0.25">
      <c r="A95" s="156">
        <v>1110065143</v>
      </c>
      <c r="B95">
        <v>1892462</v>
      </c>
    </row>
    <row r="96" spans="1:11" x14ac:dyDescent="0.25">
      <c r="A96" s="156">
        <v>1110061863</v>
      </c>
      <c r="B96">
        <v>1941806</v>
      </c>
    </row>
    <row r="97" spans="1:2" x14ac:dyDescent="0.25">
      <c r="A97" s="156">
        <v>1110064503</v>
      </c>
      <c r="B97">
        <v>1999887</v>
      </c>
    </row>
    <row r="98" spans="1:2" x14ac:dyDescent="0.25">
      <c r="A98" s="156">
        <v>1908033293</v>
      </c>
      <c r="B98">
        <v>10269987128</v>
      </c>
    </row>
    <row r="99" spans="1:2" x14ac:dyDescent="0.25">
      <c r="A99" s="156">
        <v>1908031343</v>
      </c>
      <c r="B99">
        <v>10269991088</v>
      </c>
    </row>
    <row r="100" spans="1:2" x14ac:dyDescent="0.25">
      <c r="A100" s="156">
        <v>1110060583</v>
      </c>
      <c r="B100">
        <v>484350640</v>
      </c>
    </row>
    <row r="101" spans="1:2" x14ac:dyDescent="0.25">
      <c r="A101" s="156">
        <v>1110064483</v>
      </c>
      <c r="B101">
        <v>484628623</v>
      </c>
    </row>
    <row r="102" spans="1:2" x14ac:dyDescent="0.25">
      <c r="A102" s="156">
        <v>1908030963</v>
      </c>
      <c r="B102">
        <v>501025290</v>
      </c>
    </row>
    <row r="103" spans="1:2" x14ac:dyDescent="0.25">
      <c r="A103" s="156">
        <v>1110052073</v>
      </c>
      <c r="B103">
        <v>560021545</v>
      </c>
    </row>
    <row r="104" spans="1:2" x14ac:dyDescent="0.25">
      <c r="A104" s="156">
        <v>1908031223</v>
      </c>
      <c r="B104">
        <v>6015738475</v>
      </c>
    </row>
    <row r="105" spans="1:2" x14ac:dyDescent="0.25">
      <c r="A105" s="156">
        <v>1110063393</v>
      </c>
      <c r="B105">
        <v>95010862520</v>
      </c>
    </row>
  </sheetData>
  <mergeCells count="2">
    <mergeCell ref="A1:C1"/>
    <mergeCell ref="B74:C74"/>
  </mergeCells>
  <conditionalFormatting sqref="B74">
    <cfRule type="cellIs" dxfId="37" priority="8" stopIfTrue="1" operator="between">
      <formula>0.66</formula>
      <formula>0.79</formula>
    </cfRule>
    <cfRule type="cellIs" dxfId="36" priority="9" stopIfTrue="1" operator="lessThan">
      <formula>0.66</formula>
    </cfRule>
    <cfRule type="cellIs" dxfId="35" priority="10" stopIfTrue="1" operator="between">
      <formula>0.8</formula>
      <formula>1</formula>
    </cfRule>
  </conditionalFormatting>
  <conditionalFormatting sqref="B74">
    <cfRule type="expression" dxfId="34" priority="7">
      <formula>ISERROR(B74)</formula>
    </cfRule>
  </conditionalFormatting>
  <conditionalFormatting sqref="B74">
    <cfRule type="cellIs" dxfId="33" priority="4" stopIfTrue="1" operator="between">
      <formula>0.66</formula>
      <formula>0.79</formula>
    </cfRule>
    <cfRule type="cellIs" dxfId="32" priority="5" stopIfTrue="1" operator="lessThan">
      <formula>0.66</formula>
    </cfRule>
    <cfRule type="cellIs" dxfId="31" priority="6" stopIfTrue="1" operator="greaterThanOrEqual">
      <formula>0.8</formula>
    </cfRule>
  </conditionalFormatting>
  <conditionalFormatting sqref="B82:B102">
    <cfRule type="duplicateValues" dxfId="30" priority="3"/>
  </conditionalFormatting>
  <conditionalFormatting sqref="B82:B104 B109:B119 B122:B126 B107">
    <cfRule type="duplicateValues" dxfId="29" priority="2"/>
  </conditionalFormatting>
  <conditionalFormatting sqref="B82:B105">
    <cfRule type="duplicateValues" dxfId="28" priority="1"/>
  </conditionalFormatting>
  <pageMargins left="0.7" right="0.7" top="0.75" bottom="0.75" header="0.3" footer="0.3"/>
  <pageSetup scale="33"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3"/>
  <sheetViews>
    <sheetView topLeftCell="A58" workbookViewId="0">
      <selection activeCell="C71" sqref="C71"/>
    </sheetView>
  </sheetViews>
  <sheetFormatPr baseColWidth="10" defaultRowHeight="15" x14ac:dyDescent="0.25"/>
  <cols>
    <col min="1" max="1" width="52.5703125" bestFit="1" customWidth="1"/>
    <col min="2" max="2" width="25.28515625" bestFit="1" customWidth="1"/>
    <col min="3" max="3" width="18.28515625" bestFit="1" customWidth="1"/>
    <col min="4" max="4" width="17" bestFit="1" customWidth="1"/>
  </cols>
  <sheetData>
    <row r="1" spans="1:4" x14ac:dyDescent="0.25">
      <c r="A1" s="240" t="s">
        <v>192</v>
      </c>
      <c r="B1" s="240"/>
      <c r="C1" s="240"/>
    </row>
    <row r="2" spans="1:4" ht="30" x14ac:dyDescent="0.25">
      <c r="A2" s="59" t="s">
        <v>110</v>
      </c>
      <c r="B2" s="60" t="s">
        <v>111</v>
      </c>
      <c r="C2" s="60" t="s">
        <v>112</v>
      </c>
    </row>
    <row r="3" spans="1:4" x14ac:dyDescent="0.25">
      <c r="A3" s="61" t="s">
        <v>113</v>
      </c>
      <c r="B3" s="62">
        <v>8561219697</v>
      </c>
      <c r="C3" s="62">
        <v>8561219697</v>
      </c>
    </row>
    <row r="4" spans="1:4" ht="39" x14ac:dyDescent="0.25">
      <c r="A4" s="63" t="s">
        <v>114</v>
      </c>
      <c r="B4" s="64">
        <v>238758891</v>
      </c>
      <c r="C4" s="64">
        <v>238758891</v>
      </c>
    </row>
    <row r="5" spans="1:4" x14ac:dyDescent="0.25">
      <c r="A5" s="65" t="s">
        <v>115</v>
      </c>
      <c r="B5" s="62">
        <v>643217</v>
      </c>
      <c r="C5" s="62">
        <v>643217</v>
      </c>
    </row>
    <row r="6" spans="1:4" x14ac:dyDescent="0.25">
      <c r="A6" s="65" t="s">
        <v>116</v>
      </c>
      <c r="B6" s="62">
        <v>35181850</v>
      </c>
      <c r="C6" s="62">
        <v>35181850</v>
      </c>
      <c r="D6" s="114"/>
    </row>
    <row r="7" spans="1:4" x14ac:dyDescent="0.25">
      <c r="A7" s="66" t="s">
        <v>117</v>
      </c>
      <c r="B7" s="64">
        <v>1761872880</v>
      </c>
      <c r="C7" s="64">
        <v>1761872880</v>
      </c>
      <c r="D7" s="114"/>
    </row>
    <row r="8" spans="1:4" x14ac:dyDescent="0.25">
      <c r="A8" s="67" t="s">
        <v>118</v>
      </c>
      <c r="B8" s="62">
        <v>0</v>
      </c>
      <c r="C8" s="62">
        <v>0</v>
      </c>
      <c r="D8" s="114"/>
    </row>
    <row r="9" spans="1:4" x14ac:dyDescent="0.25">
      <c r="A9" s="67" t="s">
        <v>119</v>
      </c>
      <c r="B9" s="62">
        <v>0</v>
      </c>
      <c r="C9" s="62">
        <v>0</v>
      </c>
      <c r="D9" s="114"/>
    </row>
    <row r="10" spans="1:4" x14ac:dyDescent="0.25">
      <c r="A10" s="67" t="s">
        <v>120</v>
      </c>
      <c r="B10" s="62">
        <v>0</v>
      </c>
      <c r="C10" s="62">
        <v>0</v>
      </c>
      <c r="D10" s="114"/>
    </row>
    <row r="11" spans="1:4" x14ac:dyDescent="0.25">
      <c r="A11" s="67" t="s">
        <v>121</v>
      </c>
      <c r="B11" s="62">
        <v>0</v>
      </c>
      <c r="C11" s="62">
        <v>0</v>
      </c>
      <c r="D11" s="114"/>
    </row>
    <row r="12" spans="1:4" x14ac:dyDescent="0.25">
      <c r="A12" s="67" t="s">
        <v>122</v>
      </c>
      <c r="B12" s="62">
        <v>0</v>
      </c>
      <c r="C12" s="62">
        <v>0</v>
      </c>
      <c r="D12" s="114"/>
    </row>
    <row r="13" spans="1:4" x14ac:dyDescent="0.25">
      <c r="A13" s="67" t="s">
        <v>123</v>
      </c>
      <c r="B13" s="62">
        <v>0</v>
      </c>
      <c r="C13" s="62">
        <v>0</v>
      </c>
      <c r="D13" s="114"/>
    </row>
    <row r="14" spans="1:4" x14ac:dyDescent="0.25">
      <c r="A14" s="61" t="s">
        <v>124</v>
      </c>
      <c r="B14" s="62">
        <v>572830121</v>
      </c>
      <c r="C14" s="62">
        <v>572830121</v>
      </c>
      <c r="D14" s="114"/>
    </row>
    <row r="15" spans="1:4" ht="26.25" x14ac:dyDescent="0.25">
      <c r="A15" s="68" t="s">
        <v>125</v>
      </c>
      <c r="B15" s="62">
        <v>0</v>
      </c>
      <c r="C15" s="62">
        <v>0</v>
      </c>
      <c r="D15" s="114"/>
    </row>
    <row r="16" spans="1:4" x14ac:dyDescent="0.25">
      <c r="A16" s="65" t="s">
        <v>126</v>
      </c>
      <c r="B16" s="62">
        <v>0</v>
      </c>
      <c r="C16" s="62">
        <v>0</v>
      </c>
      <c r="D16" s="114"/>
    </row>
    <row r="17" spans="1:4" x14ac:dyDescent="0.25">
      <c r="A17" s="69" t="s">
        <v>127</v>
      </c>
      <c r="B17" s="64">
        <v>65629329</v>
      </c>
      <c r="C17" s="64">
        <v>65629329</v>
      </c>
      <c r="D17" s="30"/>
    </row>
    <row r="18" spans="1:4" x14ac:dyDescent="0.25">
      <c r="A18" s="67" t="s">
        <v>128</v>
      </c>
      <c r="B18" s="62">
        <v>0</v>
      </c>
      <c r="C18" s="62">
        <v>0</v>
      </c>
      <c r="D18" s="30"/>
    </row>
    <row r="19" spans="1:4" x14ac:dyDescent="0.25">
      <c r="A19" s="67" t="s">
        <v>129</v>
      </c>
      <c r="B19" s="62">
        <v>0</v>
      </c>
      <c r="C19" s="62">
        <v>0</v>
      </c>
      <c r="D19" s="30"/>
    </row>
    <row r="20" spans="1:4" x14ac:dyDescent="0.25">
      <c r="A20" s="67" t="s">
        <v>130</v>
      </c>
      <c r="B20" s="62">
        <v>0</v>
      </c>
      <c r="C20" s="62">
        <v>0</v>
      </c>
      <c r="D20" s="30"/>
    </row>
    <row r="21" spans="1:4" x14ac:dyDescent="0.25">
      <c r="A21" s="65" t="s">
        <v>131</v>
      </c>
      <c r="B21" s="62">
        <v>158208669</v>
      </c>
      <c r="C21" s="62">
        <v>158208669</v>
      </c>
      <c r="D21" s="30"/>
    </row>
    <row r="22" spans="1:4" x14ac:dyDescent="0.25">
      <c r="A22" s="65" t="s">
        <v>132</v>
      </c>
      <c r="B22" s="62">
        <v>0</v>
      </c>
      <c r="C22" s="62">
        <v>0</v>
      </c>
      <c r="D22" s="30"/>
    </row>
    <row r="23" spans="1:4" x14ac:dyDescent="0.25">
      <c r="A23" s="61" t="s">
        <v>133</v>
      </c>
      <c r="B23" s="62">
        <v>2241567867</v>
      </c>
      <c r="C23" s="62">
        <v>2241567867</v>
      </c>
      <c r="D23" s="30"/>
    </row>
    <row r="24" spans="1:4" x14ac:dyDescent="0.25">
      <c r="A24" s="65" t="s">
        <v>134</v>
      </c>
      <c r="B24" s="62">
        <v>1554323066</v>
      </c>
      <c r="C24" s="62">
        <v>1554323066</v>
      </c>
      <c r="D24" s="30"/>
    </row>
    <row r="25" spans="1:4" x14ac:dyDescent="0.25">
      <c r="A25" s="65" t="s">
        <v>135</v>
      </c>
      <c r="B25" s="62">
        <v>0</v>
      </c>
      <c r="C25" s="62">
        <v>0</v>
      </c>
      <c r="D25" s="30"/>
    </row>
    <row r="26" spans="1:4" x14ac:dyDescent="0.25">
      <c r="A26" s="65" t="s">
        <v>136</v>
      </c>
      <c r="B26" s="62">
        <v>607222581</v>
      </c>
      <c r="C26" s="62">
        <v>607222581</v>
      </c>
      <c r="D26" s="30"/>
    </row>
    <row r="27" spans="1:4" x14ac:dyDescent="0.25">
      <c r="A27" s="65" t="s">
        <v>137</v>
      </c>
      <c r="B27" s="62">
        <v>0</v>
      </c>
      <c r="C27" s="62">
        <v>0</v>
      </c>
      <c r="D27" s="30"/>
    </row>
    <row r="28" spans="1:4" x14ac:dyDescent="0.25">
      <c r="A28" s="65" t="s">
        <v>138</v>
      </c>
      <c r="B28" s="62">
        <v>68668100</v>
      </c>
      <c r="C28" s="62">
        <v>68668100</v>
      </c>
      <c r="D28" s="30"/>
    </row>
    <row r="29" spans="1:4" x14ac:dyDescent="0.25">
      <c r="A29" s="69" t="s">
        <v>139</v>
      </c>
      <c r="B29" s="64">
        <v>12219472728</v>
      </c>
      <c r="C29" s="64">
        <v>12219472728</v>
      </c>
      <c r="D29" s="30"/>
    </row>
    <row r="30" spans="1:4" x14ac:dyDescent="0.25">
      <c r="A30" s="67" t="s">
        <v>140</v>
      </c>
      <c r="B30" s="70">
        <v>0</v>
      </c>
      <c r="C30" s="70">
        <v>0</v>
      </c>
      <c r="D30" s="30"/>
    </row>
    <row r="31" spans="1:4" x14ac:dyDescent="0.25">
      <c r="A31" s="67" t="s">
        <v>141</v>
      </c>
      <c r="B31" s="70">
        <v>0</v>
      </c>
      <c r="C31" s="70">
        <v>0</v>
      </c>
      <c r="D31" s="30"/>
    </row>
    <row r="32" spans="1:4" x14ac:dyDescent="0.25">
      <c r="A32" s="67" t="s">
        <v>142</v>
      </c>
      <c r="B32" s="70">
        <v>0</v>
      </c>
      <c r="C32" s="70">
        <v>0</v>
      </c>
      <c r="D32" s="30"/>
    </row>
    <row r="33" spans="1:4" x14ac:dyDescent="0.25">
      <c r="A33" s="61" t="s">
        <v>143</v>
      </c>
      <c r="B33" s="62">
        <v>9208900</v>
      </c>
      <c r="C33" s="62">
        <v>9208900</v>
      </c>
      <c r="D33" s="30"/>
    </row>
    <row r="34" spans="1:4" x14ac:dyDescent="0.25">
      <c r="A34" s="65" t="s">
        <v>144</v>
      </c>
      <c r="B34" s="62">
        <v>6930000</v>
      </c>
      <c r="C34" s="62">
        <v>6930000</v>
      </c>
      <c r="D34" s="30"/>
    </row>
    <row r="35" spans="1:4" x14ac:dyDescent="0.25">
      <c r="A35" s="65" t="s">
        <v>145</v>
      </c>
      <c r="B35" s="62">
        <v>358707960</v>
      </c>
      <c r="C35" s="62">
        <v>358707960</v>
      </c>
      <c r="D35" s="30"/>
    </row>
    <row r="36" spans="1:4" x14ac:dyDescent="0.25">
      <c r="A36" s="65" t="s">
        <v>146</v>
      </c>
      <c r="B36" s="62">
        <v>0</v>
      </c>
      <c r="C36" s="62">
        <v>0</v>
      </c>
      <c r="D36" s="30"/>
    </row>
    <row r="37" spans="1:4" x14ac:dyDescent="0.25">
      <c r="A37" s="115" t="s">
        <v>147</v>
      </c>
      <c r="B37" s="62">
        <v>152537000</v>
      </c>
      <c r="C37" s="62">
        <v>152537000</v>
      </c>
      <c r="D37" s="30"/>
    </row>
    <row r="38" spans="1:4" x14ac:dyDescent="0.25">
      <c r="A38" s="65" t="s">
        <v>148</v>
      </c>
      <c r="B38" s="62">
        <v>8345604000</v>
      </c>
      <c r="C38" s="62">
        <f>18481739885-10030821918-105313967</f>
        <v>8345604000</v>
      </c>
      <c r="D38" s="30"/>
    </row>
    <row r="39" spans="1:4" ht="26.25" x14ac:dyDescent="0.25">
      <c r="A39" s="71" t="s">
        <v>149</v>
      </c>
      <c r="B39" s="72">
        <v>4744513134</v>
      </c>
      <c r="C39" s="72">
        <v>4744513134</v>
      </c>
      <c r="D39" s="30"/>
    </row>
    <row r="40" spans="1:4" x14ac:dyDescent="0.25">
      <c r="A40" s="71" t="s">
        <v>150</v>
      </c>
      <c r="B40" s="62">
        <v>0</v>
      </c>
      <c r="C40" s="62">
        <v>0</v>
      </c>
      <c r="D40" s="30"/>
    </row>
    <row r="41" spans="1:4" x14ac:dyDescent="0.25">
      <c r="A41" s="69" t="s">
        <v>151</v>
      </c>
      <c r="B41" s="64">
        <v>39221684932</v>
      </c>
      <c r="C41" s="64">
        <v>39221684932</v>
      </c>
      <c r="D41" s="30"/>
    </row>
    <row r="42" spans="1:4" x14ac:dyDescent="0.25">
      <c r="A42" s="67" t="s">
        <v>152</v>
      </c>
      <c r="B42" s="62">
        <v>0</v>
      </c>
      <c r="C42" s="62">
        <v>0</v>
      </c>
      <c r="D42" s="30"/>
    </row>
    <row r="43" spans="1:4" x14ac:dyDescent="0.25">
      <c r="A43" s="67" t="s">
        <v>153</v>
      </c>
      <c r="B43" s="62">
        <v>0</v>
      </c>
      <c r="C43" s="62">
        <v>0</v>
      </c>
      <c r="D43" s="30"/>
    </row>
    <row r="44" spans="1:4" x14ac:dyDescent="0.25">
      <c r="A44" s="67" t="s">
        <v>154</v>
      </c>
      <c r="B44" s="62">
        <v>0</v>
      </c>
      <c r="C44" s="62">
        <v>0</v>
      </c>
      <c r="D44" s="30"/>
    </row>
    <row r="45" spans="1:4" ht="26.25" x14ac:dyDescent="0.25">
      <c r="A45" s="68" t="s">
        <v>155</v>
      </c>
      <c r="B45" s="62">
        <v>25545842</v>
      </c>
      <c r="C45" s="62">
        <v>25545842</v>
      </c>
      <c r="D45" s="30"/>
    </row>
    <row r="46" spans="1:4" x14ac:dyDescent="0.25">
      <c r="A46" s="63" t="s">
        <v>156</v>
      </c>
      <c r="B46" s="64">
        <v>5065884130</v>
      </c>
      <c r="C46" s="64">
        <v>5065884130</v>
      </c>
      <c r="D46" s="30"/>
    </row>
    <row r="47" spans="1:4" x14ac:dyDescent="0.25">
      <c r="A47" s="67" t="s">
        <v>157</v>
      </c>
      <c r="B47" s="62">
        <v>0</v>
      </c>
      <c r="C47" s="62">
        <v>0</v>
      </c>
      <c r="D47" s="30"/>
    </row>
    <row r="48" spans="1:4" x14ac:dyDescent="0.25">
      <c r="A48" s="67" t="s">
        <v>158</v>
      </c>
      <c r="B48" s="62">
        <v>0</v>
      </c>
      <c r="C48" s="62">
        <v>0</v>
      </c>
      <c r="D48" s="30"/>
    </row>
    <row r="49" spans="1:4" x14ac:dyDescent="0.25">
      <c r="A49" s="69" t="s">
        <v>159</v>
      </c>
      <c r="B49" s="64">
        <v>533250961</v>
      </c>
      <c r="C49" s="64">
        <v>533250961</v>
      </c>
      <c r="D49" s="30"/>
    </row>
    <row r="50" spans="1:4" x14ac:dyDescent="0.25">
      <c r="A50" s="67" t="s">
        <v>160</v>
      </c>
      <c r="B50" s="62">
        <v>0</v>
      </c>
      <c r="C50" s="62">
        <v>0</v>
      </c>
      <c r="D50" s="30"/>
    </row>
    <row r="51" spans="1:4" x14ac:dyDescent="0.25">
      <c r="A51" s="67" t="s">
        <v>161</v>
      </c>
      <c r="B51" s="62">
        <v>0</v>
      </c>
      <c r="C51" s="62">
        <v>0</v>
      </c>
      <c r="D51" s="30"/>
    </row>
    <row r="52" spans="1:4" x14ac:dyDescent="0.25">
      <c r="A52" s="69" t="s">
        <v>162</v>
      </c>
      <c r="B52" s="64">
        <v>399938221</v>
      </c>
      <c r="C52" s="64">
        <v>399938221</v>
      </c>
      <c r="D52" s="30"/>
    </row>
    <row r="53" spans="1:4" x14ac:dyDescent="0.25">
      <c r="A53" s="67" t="s">
        <v>163</v>
      </c>
      <c r="B53" s="62">
        <v>0</v>
      </c>
      <c r="C53" s="62">
        <v>0</v>
      </c>
      <c r="D53" s="30"/>
    </row>
    <row r="54" spans="1:4" x14ac:dyDescent="0.25">
      <c r="A54" s="67" t="s">
        <v>164</v>
      </c>
      <c r="B54" s="62">
        <v>0</v>
      </c>
      <c r="C54" s="62">
        <v>0</v>
      </c>
      <c r="D54" s="30"/>
    </row>
    <row r="55" spans="1:4" x14ac:dyDescent="0.25">
      <c r="A55" s="69" t="s">
        <v>165</v>
      </c>
      <c r="B55" s="64">
        <v>279171853</v>
      </c>
      <c r="C55" s="64">
        <v>279171853</v>
      </c>
      <c r="D55" s="30"/>
    </row>
    <row r="56" spans="1:4" x14ac:dyDescent="0.25">
      <c r="A56" s="67" t="s">
        <v>166</v>
      </c>
      <c r="B56" s="62">
        <v>0</v>
      </c>
      <c r="C56" s="62">
        <v>0</v>
      </c>
      <c r="D56" s="30"/>
    </row>
    <row r="57" spans="1:4" x14ac:dyDescent="0.25">
      <c r="A57" s="67" t="s">
        <v>167</v>
      </c>
      <c r="B57" s="62">
        <v>0</v>
      </c>
      <c r="C57" s="62">
        <v>0</v>
      </c>
      <c r="D57" s="30"/>
    </row>
    <row r="58" spans="1:4" x14ac:dyDescent="0.25">
      <c r="A58" s="69" t="s">
        <v>168</v>
      </c>
      <c r="B58" s="64">
        <v>3092778937</v>
      </c>
      <c r="C58" s="64">
        <v>3092778937</v>
      </c>
      <c r="D58" s="30"/>
    </row>
    <row r="59" spans="1:4" x14ac:dyDescent="0.25">
      <c r="A59" s="67" t="s">
        <v>169</v>
      </c>
      <c r="B59" s="62">
        <v>0</v>
      </c>
      <c r="C59" s="62">
        <v>0</v>
      </c>
      <c r="D59" s="30"/>
    </row>
    <row r="60" spans="1:4" x14ac:dyDescent="0.25">
      <c r="A60" s="67" t="s">
        <v>170</v>
      </c>
      <c r="B60" s="62">
        <v>0</v>
      </c>
      <c r="C60" s="62">
        <v>0</v>
      </c>
      <c r="D60" s="30"/>
    </row>
    <row r="61" spans="1:4" x14ac:dyDescent="0.25">
      <c r="A61" s="67" t="s">
        <v>171</v>
      </c>
      <c r="B61" s="62">
        <v>6763997</v>
      </c>
      <c r="C61" s="62">
        <v>6763997</v>
      </c>
      <c r="D61" s="30"/>
    </row>
    <row r="62" spans="1:4" x14ac:dyDescent="0.25">
      <c r="A62" s="65" t="s">
        <v>172</v>
      </c>
      <c r="B62" s="62">
        <v>0</v>
      </c>
      <c r="C62" s="62">
        <v>0</v>
      </c>
      <c r="D62" s="30"/>
    </row>
    <row r="63" spans="1:4" x14ac:dyDescent="0.25">
      <c r="A63" s="65" t="s">
        <v>173</v>
      </c>
      <c r="B63" s="62">
        <v>3546434122</v>
      </c>
      <c r="C63" s="62">
        <v>3546434122</v>
      </c>
      <c r="D63" s="30"/>
    </row>
    <row r="64" spans="1:4" x14ac:dyDescent="0.25">
      <c r="A64" s="65" t="s">
        <v>174</v>
      </c>
      <c r="B64" s="73">
        <v>3476060503</v>
      </c>
      <c r="C64" s="73">
        <v>3476060503</v>
      </c>
      <c r="D64" s="30"/>
    </row>
    <row r="65" spans="1:4" x14ac:dyDescent="0.25">
      <c r="A65" s="65" t="s">
        <v>175</v>
      </c>
      <c r="B65" s="62">
        <v>152212155</v>
      </c>
      <c r="C65" s="62">
        <v>152212155</v>
      </c>
      <c r="D65" s="30"/>
    </row>
    <row r="66" spans="1:4" x14ac:dyDescent="0.25">
      <c r="A66" s="65" t="s">
        <v>176</v>
      </c>
      <c r="B66" s="62">
        <v>0</v>
      </c>
      <c r="C66" s="62">
        <v>0</v>
      </c>
      <c r="D66" s="30"/>
    </row>
    <row r="67" spans="1:4" x14ac:dyDescent="0.25">
      <c r="A67" s="65" t="s">
        <v>177</v>
      </c>
      <c r="B67" s="62">
        <v>0</v>
      </c>
      <c r="C67" s="62">
        <v>0</v>
      </c>
      <c r="D67" s="30"/>
    </row>
    <row r="68" spans="1:4" ht="26.25" x14ac:dyDescent="0.25">
      <c r="A68" s="68" t="s">
        <v>178</v>
      </c>
      <c r="B68" s="62">
        <v>48078441</v>
      </c>
      <c r="C68" s="62">
        <v>48078441</v>
      </c>
    </row>
    <row r="69" spans="1:4" x14ac:dyDescent="0.25">
      <c r="A69" s="65" t="s">
        <v>179</v>
      </c>
      <c r="B69" s="62">
        <v>21622645811</v>
      </c>
      <c r="C69" s="62">
        <v>21622645811</v>
      </c>
    </row>
    <row r="71" spans="1:4" x14ac:dyDescent="0.25">
      <c r="A71" s="48" t="s">
        <v>180</v>
      </c>
      <c r="B71" s="62">
        <f>B69+B68+B67+B66+B65+B64+B63+B62+B61+B58+B55+B52+B49+B46+B45+B41+B40+B39+B38+B37+B36+B35+B34+B33+B29+B28+B27+B26+B25+B24+B23+B22+B21+B17+B16+B15+B14+B7+B6+B5+B4+B3</f>
        <v>119173549895</v>
      </c>
      <c r="C71" s="74">
        <f>C69+C68+C67+C66+C64+C65+C63+C62+C61+C58+C55+C52+C49+C46+C45+C41+C40+C39+C38+C37+C36+C35+C34+C33+C29+C28+C27+C26+C25+C24+C23+C22+C21+C17+C16+C15+C14+C7+C6+C5+C4+C3</f>
        <v>119173549895</v>
      </c>
    </row>
    <row r="73" spans="1:4" x14ac:dyDescent="0.25">
      <c r="A73" s="58" t="s">
        <v>181</v>
      </c>
      <c r="B73" s="241">
        <f>IF(C71="","",C71/B71)</f>
        <v>1</v>
      </c>
      <c r="C73" s="242"/>
    </row>
  </sheetData>
  <mergeCells count="2">
    <mergeCell ref="A1:C1"/>
    <mergeCell ref="B73:C73"/>
  </mergeCells>
  <conditionalFormatting sqref="B73">
    <cfRule type="cellIs" dxfId="27" priority="5" stopIfTrue="1" operator="between">
      <formula>0.66</formula>
      <formula>0.79</formula>
    </cfRule>
    <cfRule type="cellIs" dxfId="26" priority="6" stopIfTrue="1" operator="lessThan">
      <formula>0.66</formula>
    </cfRule>
    <cfRule type="cellIs" dxfId="25" priority="7" stopIfTrue="1" operator="between">
      <formula>0.8</formula>
      <formula>1</formula>
    </cfRule>
  </conditionalFormatting>
  <conditionalFormatting sqref="B73">
    <cfRule type="expression" dxfId="24" priority="4">
      <formula>ISERROR(B73)</formula>
    </cfRule>
  </conditionalFormatting>
  <conditionalFormatting sqref="B73">
    <cfRule type="cellIs" dxfId="23" priority="1" stopIfTrue="1" operator="between">
      <formula>0.66</formula>
      <formula>0.79</formula>
    </cfRule>
    <cfRule type="cellIs" dxfId="22" priority="2" stopIfTrue="1" operator="lessThan">
      <formula>0.66</formula>
    </cfRule>
    <cfRule type="cellIs" dxfId="21" priority="3" stopIfTrue="1" operator="greaterThanOrEqual">
      <formula>0.8</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6"/>
  <sheetViews>
    <sheetView topLeftCell="A46" workbookViewId="0">
      <selection activeCell="A16" sqref="A16"/>
    </sheetView>
  </sheetViews>
  <sheetFormatPr baseColWidth="10" defaultRowHeight="15" x14ac:dyDescent="0.25"/>
  <cols>
    <col min="1" max="1" width="52.5703125" bestFit="1" customWidth="1"/>
    <col min="2" max="2" width="25.28515625" bestFit="1" customWidth="1"/>
    <col min="3" max="3" width="18.28515625" bestFit="1" customWidth="1"/>
  </cols>
  <sheetData>
    <row r="1" spans="1:3" x14ac:dyDescent="0.25">
      <c r="A1" s="240" t="s">
        <v>109</v>
      </c>
      <c r="B1" s="240"/>
      <c r="C1" s="240"/>
    </row>
    <row r="2" spans="1:3" ht="30" x14ac:dyDescent="0.25">
      <c r="A2" s="59" t="s">
        <v>110</v>
      </c>
      <c r="B2" s="60" t="s">
        <v>111</v>
      </c>
      <c r="C2" s="60" t="s">
        <v>112</v>
      </c>
    </row>
    <row r="3" spans="1:3" x14ac:dyDescent="0.25">
      <c r="A3" s="61" t="s">
        <v>113</v>
      </c>
      <c r="B3" s="62">
        <v>3560053380</v>
      </c>
      <c r="C3" s="62">
        <v>3560053380</v>
      </c>
    </row>
    <row r="4" spans="1:3" ht="39" x14ac:dyDescent="0.25">
      <c r="A4" s="63" t="s">
        <v>114</v>
      </c>
      <c r="B4" s="64">
        <v>193107012</v>
      </c>
      <c r="C4" s="64">
        <v>193107012</v>
      </c>
    </row>
    <row r="5" spans="1:3" x14ac:dyDescent="0.25">
      <c r="A5" s="65" t="s">
        <v>115</v>
      </c>
      <c r="B5" s="62">
        <v>0</v>
      </c>
      <c r="C5" s="62">
        <v>0</v>
      </c>
    </row>
    <row r="6" spans="1:3" x14ac:dyDescent="0.25">
      <c r="A6" s="65" t="s">
        <v>116</v>
      </c>
      <c r="B6" s="62">
        <v>0</v>
      </c>
      <c r="C6" s="62">
        <v>0</v>
      </c>
    </row>
    <row r="7" spans="1:3" x14ac:dyDescent="0.25">
      <c r="A7" s="66" t="s">
        <v>117</v>
      </c>
      <c r="B7" s="64">
        <v>1881909500</v>
      </c>
      <c r="C7" s="64">
        <v>1881909500</v>
      </c>
    </row>
    <row r="8" spans="1:3" x14ac:dyDescent="0.25">
      <c r="A8" s="67" t="s">
        <v>118</v>
      </c>
      <c r="B8" s="62">
        <v>0</v>
      </c>
      <c r="C8" s="62">
        <v>0</v>
      </c>
    </row>
    <row r="9" spans="1:3" x14ac:dyDescent="0.25">
      <c r="A9" s="67" t="s">
        <v>119</v>
      </c>
      <c r="B9" s="62">
        <v>0</v>
      </c>
      <c r="C9" s="62">
        <v>0</v>
      </c>
    </row>
    <row r="10" spans="1:3" x14ac:dyDescent="0.25">
      <c r="A10" s="67" t="s">
        <v>120</v>
      </c>
      <c r="B10" s="62">
        <v>0</v>
      </c>
      <c r="C10" s="62">
        <v>0</v>
      </c>
    </row>
    <row r="11" spans="1:3" x14ac:dyDescent="0.25">
      <c r="A11" s="67" t="s">
        <v>121</v>
      </c>
      <c r="B11" s="62">
        <v>0</v>
      </c>
      <c r="C11" s="62">
        <v>0</v>
      </c>
    </row>
    <row r="12" spans="1:3" x14ac:dyDescent="0.25">
      <c r="A12" s="67" t="s">
        <v>122</v>
      </c>
      <c r="B12" s="62">
        <v>0</v>
      </c>
      <c r="C12" s="62">
        <v>0</v>
      </c>
    </row>
    <row r="13" spans="1:3" x14ac:dyDescent="0.25">
      <c r="A13" s="67" t="s">
        <v>123</v>
      </c>
      <c r="B13" s="62">
        <v>0</v>
      </c>
      <c r="C13" s="62">
        <v>0</v>
      </c>
    </row>
    <row r="14" spans="1:3" x14ac:dyDescent="0.25">
      <c r="A14" s="61" t="s">
        <v>124</v>
      </c>
      <c r="B14" s="62">
        <v>82440199</v>
      </c>
      <c r="C14" s="62">
        <v>82440199</v>
      </c>
    </row>
    <row r="15" spans="1:3" ht="26.25" x14ac:dyDescent="0.25">
      <c r="A15" s="68" t="s">
        <v>125</v>
      </c>
      <c r="B15" s="62">
        <v>0</v>
      </c>
      <c r="C15" s="62">
        <v>0</v>
      </c>
    </row>
    <row r="16" spans="1:3" x14ac:dyDescent="0.25">
      <c r="A16" s="65" t="s">
        <v>126</v>
      </c>
      <c r="B16" s="62">
        <v>5543700845</v>
      </c>
      <c r="C16" s="62">
        <v>5543700845</v>
      </c>
    </row>
    <row r="17" spans="1:3" x14ac:dyDescent="0.25">
      <c r="A17" s="69" t="s">
        <v>127</v>
      </c>
      <c r="B17" s="64">
        <v>61703400</v>
      </c>
      <c r="C17" s="64">
        <v>61703400</v>
      </c>
    </row>
    <row r="18" spans="1:3" x14ac:dyDescent="0.25">
      <c r="A18" s="67" t="s">
        <v>128</v>
      </c>
      <c r="B18" s="70">
        <v>0</v>
      </c>
      <c r="C18" s="70">
        <v>0</v>
      </c>
    </row>
    <row r="19" spans="1:3" x14ac:dyDescent="0.25">
      <c r="A19" s="67" t="s">
        <v>129</v>
      </c>
      <c r="B19" s="70">
        <v>0</v>
      </c>
      <c r="C19" s="70">
        <v>0</v>
      </c>
    </row>
    <row r="20" spans="1:3" x14ac:dyDescent="0.25">
      <c r="A20" s="67" t="s">
        <v>130</v>
      </c>
      <c r="B20" s="70">
        <v>0</v>
      </c>
      <c r="C20" s="70">
        <v>0</v>
      </c>
    </row>
    <row r="21" spans="1:3" x14ac:dyDescent="0.25">
      <c r="A21" s="65" t="s">
        <v>131</v>
      </c>
      <c r="B21" s="62">
        <v>45357529</v>
      </c>
      <c r="C21" s="62">
        <v>45357529</v>
      </c>
    </row>
    <row r="22" spans="1:3" x14ac:dyDescent="0.25">
      <c r="A22" s="65" t="s">
        <v>132</v>
      </c>
      <c r="B22" s="62">
        <v>0</v>
      </c>
      <c r="C22" s="62">
        <v>0</v>
      </c>
    </row>
    <row r="23" spans="1:3" x14ac:dyDescent="0.25">
      <c r="A23" s="61" t="s">
        <v>133</v>
      </c>
      <c r="B23" s="62">
        <v>856674954</v>
      </c>
      <c r="C23" s="62">
        <v>856674954</v>
      </c>
    </row>
    <row r="24" spans="1:3" x14ac:dyDescent="0.25">
      <c r="A24" s="65" t="s">
        <v>134</v>
      </c>
      <c r="B24" s="62">
        <v>1926505466</v>
      </c>
      <c r="C24" s="62">
        <v>1926505466</v>
      </c>
    </row>
    <row r="25" spans="1:3" x14ac:dyDescent="0.25">
      <c r="A25" s="65" t="s">
        <v>135</v>
      </c>
      <c r="B25" s="62">
        <v>0</v>
      </c>
      <c r="C25" s="62">
        <v>0</v>
      </c>
    </row>
    <row r="26" spans="1:3" x14ac:dyDescent="0.25">
      <c r="A26" s="65" t="s">
        <v>136</v>
      </c>
      <c r="B26" s="62">
        <v>590045150</v>
      </c>
      <c r="C26" s="62">
        <v>590066150</v>
      </c>
    </row>
    <row r="27" spans="1:3" x14ac:dyDescent="0.25">
      <c r="A27" s="65" t="s">
        <v>137</v>
      </c>
      <c r="B27" s="62">
        <v>0</v>
      </c>
      <c r="C27" s="62">
        <v>0</v>
      </c>
    </row>
    <row r="28" spans="1:3" x14ac:dyDescent="0.25">
      <c r="A28" s="65" t="s">
        <v>138</v>
      </c>
      <c r="B28" s="62">
        <v>867365800</v>
      </c>
      <c r="C28" s="62">
        <v>867365800</v>
      </c>
    </row>
    <row r="29" spans="1:3" x14ac:dyDescent="0.25">
      <c r="A29" s="69" t="s">
        <v>139</v>
      </c>
      <c r="B29" s="64">
        <v>11478491853</v>
      </c>
      <c r="C29" s="64">
        <v>11478491853</v>
      </c>
    </row>
    <row r="30" spans="1:3" x14ac:dyDescent="0.25">
      <c r="A30" s="67" t="s">
        <v>140</v>
      </c>
      <c r="B30" s="70">
        <v>0</v>
      </c>
      <c r="C30" s="70">
        <v>0</v>
      </c>
    </row>
    <row r="31" spans="1:3" x14ac:dyDescent="0.25">
      <c r="A31" s="67" t="s">
        <v>141</v>
      </c>
      <c r="B31" s="70">
        <v>0</v>
      </c>
      <c r="C31" s="70">
        <v>0</v>
      </c>
    </row>
    <row r="32" spans="1:3" x14ac:dyDescent="0.25">
      <c r="A32" s="67" t="s">
        <v>142</v>
      </c>
      <c r="B32" s="70">
        <v>0</v>
      </c>
      <c r="C32" s="70">
        <v>0</v>
      </c>
    </row>
    <row r="33" spans="1:3" x14ac:dyDescent="0.25">
      <c r="A33" s="61" t="s">
        <v>143</v>
      </c>
      <c r="B33" s="62">
        <v>26615900</v>
      </c>
      <c r="C33" s="62">
        <v>26615900</v>
      </c>
    </row>
    <row r="34" spans="1:3" x14ac:dyDescent="0.25">
      <c r="A34" s="65" t="s">
        <v>144</v>
      </c>
      <c r="B34" s="62">
        <v>28969500</v>
      </c>
      <c r="C34" s="62">
        <v>28969500</v>
      </c>
    </row>
    <row r="35" spans="1:3" x14ac:dyDescent="0.25">
      <c r="A35" s="65" t="s">
        <v>145</v>
      </c>
      <c r="B35" s="62">
        <v>255903200</v>
      </c>
      <c r="C35" s="62">
        <v>255903200</v>
      </c>
    </row>
    <row r="36" spans="1:3" x14ac:dyDescent="0.25">
      <c r="A36" s="65" t="s">
        <v>146</v>
      </c>
      <c r="B36" s="62">
        <v>1883536000</v>
      </c>
      <c r="C36" s="62">
        <v>1883536000</v>
      </c>
    </row>
    <row r="37" spans="1:3" x14ac:dyDescent="0.25">
      <c r="A37" s="65" t="s">
        <v>147</v>
      </c>
      <c r="B37" s="62">
        <v>130145776</v>
      </c>
      <c r="C37" s="62">
        <v>130145776</v>
      </c>
    </row>
    <row r="38" spans="1:3" x14ac:dyDescent="0.25">
      <c r="A38" s="65" t="s">
        <v>148</v>
      </c>
      <c r="B38" s="62">
        <v>7911967000</v>
      </c>
      <c r="C38" s="62">
        <v>6222655127</v>
      </c>
    </row>
    <row r="39" spans="1:3" ht="26.25" x14ac:dyDescent="0.25">
      <c r="A39" s="71" t="s">
        <v>149</v>
      </c>
      <c r="B39" s="72">
        <v>6049410485</v>
      </c>
      <c r="C39" s="72">
        <v>6049410485</v>
      </c>
    </row>
    <row r="40" spans="1:3" x14ac:dyDescent="0.25">
      <c r="A40" s="71" t="s">
        <v>150</v>
      </c>
      <c r="B40" s="62">
        <v>0</v>
      </c>
      <c r="C40" s="62">
        <v>0</v>
      </c>
    </row>
    <row r="41" spans="1:3" x14ac:dyDescent="0.25">
      <c r="A41" s="69" t="s">
        <v>151</v>
      </c>
      <c r="B41" s="64">
        <v>27665495150</v>
      </c>
      <c r="C41" s="64">
        <v>27665495150</v>
      </c>
    </row>
    <row r="42" spans="1:3" x14ac:dyDescent="0.25">
      <c r="A42" s="67" t="s">
        <v>152</v>
      </c>
      <c r="B42" s="70">
        <v>0</v>
      </c>
      <c r="C42" s="70">
        <v>0</v>
      </c>
    </row>
    <row r="43" spans="1:3" x14ac:dyDescent="0.25">
      <c r="A43" s="67" t="s">
        <v>153</v>
      </c>
      <c r="B43" s="70">
        <v>0</v>
      </c>
      <c r="C43" s="70">
        <v>0</v>
      </c>
    </row>
    <row r="44" spans="1:3" x14ac:dyDescent="0.25">
      <c r="A44" s="67" t="s">
        <v>154</v>
      </c>
      <c r="B44" s="70">
        <v>0</v>
      </c>
      <c r="C44" s="70">
        <v>0</v>
      </c>
    </row>
    <row r="45" spans="1:3" ht="26.25" x14ac:dyDescent="0.25">
      <c r="A45" s="68" t="s">
        <v>155</v>
      </c>
      <c r="B45" s="62">
        <v>5943941</v>
      </c>
      <c r="C45" s="62">
        <v>5943941</v>
      </c>
    </row>
    <row r="46" spans="1:3" x14ac:dyDescent="0.25">
      <c r="A46" s="63" t="s">
        <v>156</v>
      </c>
      <c r="B46" s="64">
        <v>5065884130</v>
      </c>
      <c r="C46" s="64">
        <v>5065884130</v>
      </c>
    </row>
    <row r="47" spans="1:3" x14ac:dyDescent="0.25">
      <c r="A47" s="67" t="s">
        <v>157</v>
      </c>
      <c r="B47" s="70">
        <v>0</v>
      </c>
      <c r="C47" s="70">
        <v>0</v>
      </c>
    </row>
    <row r="48" spans="1:3" x14ac:dyDescent="0.25">
      <c r="A48" s="67" t="s">
        <v>158</v>
      </c>
      <c r="B48" s="70">
        <v>0</v>
      </c>
      <c r="C48" s="70">
        <v>0</v>
      </c>
    </row>
    <row r="49" spans="1:3" x14ac:dyDescent="0.25">
      <c r="A49" s="69" t="s">
        <v>159</v>
      </c>
      <c r="B49" s="64">
        <v>533250961</v>
      </c>
      <c r="C49" s="64">
        <v>533250961</v>
      </c>
    </row>
    <row r="50" spans="1:3" x14ac:dyDescent="0.25">
      <c r="A50" s="67" t="s">
        <v>160</v>
      </c>
      <c r="B50" s="70">
        <v>0</v>
      </c>
      <c r="C50" s="70">
        <v>0</v>
      </c>
    </row>
    <row r="51" spans="1:3" x14ac:dyDescent="0.25">
      <c r="A51" s="67" t="s">
        <v>161</v>
      </c>
      <c r="B51" s="70">
        <v>0</v>
      </c>
      <c r="C51" s="70">
        <v>0</v>
      </c>
    </row>
    <row r="52" spans="1:3" x14ac:dyDescent="0.25">
      <c r="A52" s="69" t="s">
        <v>162</v>
      </c>
      <c r="B52" s="64">
        <v>399938221</v>
      </c>
      <c r="C52" s="64">
        <v>399938221</v>
      </c>
    </row>
    <row r="53" spans="1:3" x14ac:dyDescent="0.25">
      <c r="A53" s="67" t="s">
        <v>163</v>
      </c>
      <c r="B53" s="70">
        <v>0</v>
      </c>
      <c r="C53" s="70">
        <v>0</v>
      </c>
    </row>
    <row r="54" spans="1:3" x14ac:dyDescent="0.25">
      <c r="A54" s="67" t="s">
        <v>164</v>
      </c>
      <c r="B54" s="70">
        <v>0</v>
      </c>
      <c r="C54" s="70">
        <v>0</v>
      </c>
    </row>
    <row r="55" spans="1:3" x14ac:dyDescent="0.25">
      <c r="A55" s="69" t="s">
        <v>165</v>
      </c>
      <c r="B55" s="64">
        <v>194571853</v>
      </c>
      <c r="C55" s="64">
        <v>194571853</v>
      </c>
    </row>
    <row r="56" spans="1:3" x14ac:dyDescent="0.25">
      <c r="A56" s="67" t="s">
        <v>166</v>
      </c>
      <c r="B56" s="70">
        <v>0</v>
      </c>
      <c r="C56" s="70">
        <v>0</v>
      </c>
    </row>
    <row r="57" spans="1:3" x14ac:dyDescent="0.25">
      <c r="A57" s="67" t="s">
        <v>167</v>
      </c>
      <c r="B57" s="70">
        <v>0</v>
      </c>
      <c r="C57" s="70">
        <v>0</v>
      </c>
    </row>
    <row r="58" spans="1:3" x14ac:dyDescent="0.25">
      <c r="A58" s="69" t="s">
        <v>168</v>
      </c>
      <c r="B58" s="64">
        <v>3092778937</v>
      </c>
      <c r="C58" s="64">
        <v>3092778937</v>
      </c>
    </row>
    <row r="59" spans="1:3" x14ac:dyDescent="0.25">
      <c r="A59" s="67" t="s">
        <v>169</v>
      </c>
      <c r="B59" s="70">
        <v>0</v>
      </c>
      <c r="C59" s="70">
        <v>0</v>
      </c>
    </row>
    <row r="60" spans="1:3" x14ac:dyDescent="0.25">
      <c r="A60" s="67" t="s">
        <v>170</v>
      </c>
      <c r="B60" s="70">
        <v>0</v>
      </c>
      <c r="C60" s="70">
        <v>0</v>
      </c>
    </row>
    <row r="61" spans="1:3" x14ac:dyDescent="0.25">
      <c r="A61" s="67" t="s">
        <v>171</v>
      </c>
      <c r="B61" s="62">
        <v>3265563</v>
      </c>
      <c r="C61" s="62">
        <v>3265563</v>
      </c>
    </row>
    <row r="62" spans="1:3" x14ac:dyDescent="0.25">
      <c r="A62" s="65" t="s">
        <v>172</v>
      </c>
      <c r="B62" s="62">
        <v>85155958</v>
      </c>
      <c r="C62" s="62">
        <v>85155958</v>
      </c>
    </row>
    <row r="63" spans="1:3" x14ac:dyDescent="0.25">
      <c r="A63" s="65" t="s">
        <v>173</v>
      </c>
      <c r="B63" s="62">
        <v>177603798</v>
      </c>
      <c r="C63" s="62">
        <v>177603798</v>
      </c>
    </row>
    <row r="64" spans="1:3" x14ac:dyDescent="0.25">
      <c r="A64" s="65" t="s">
        <v>174</v>
      </c>
      <c r="B64" s="73">
        <v>47293225</v>
      </c>
      <c r="C64" s="73">
        <v>47293225</v>
      </c>
    </row>
    <row r="65" spans="1:3" x14ac:dyDescent="0.25">
      <c r="A65" s="65" t="s">
        <v>175</v>
      </c>
      <c r="B65" s="62">
        <v>233200452</v>
      </c>
      <c r="C65" s="62">
        <v>233200452</v>
      </c>
    </row>
    <row r="66" spans="1:3" x14ac:dyDescent="0.25">
      <c r="A66" s="65" t="s">
        <v>176</v>
      </c>
      <c r="B66" s="62">
        <v>0</v>
      </c>
      <c r="C66" s="62">
        <v>0</v>
      </c>
    </row>
    <row r="67" spans="1:3" x14ac:dyDescent="0.25">
      <c r="A67" s="65" t="s">
        <v>177</v>
      </c>
      <c r="B67" s="62">
        <v>0</v>
      </c>
      <c r="C67" s="62">
        <v>0</v>
      </c>
    </row>
    <row r="68" spans="1:3" ht="26.25" x14ac:dyDescent="0.25">
      <c r="A68" s="68" t="s">
        <v>178</v>
      </c>
      <c r="B68" s="62">
        <v>74337872</v>
      </c>
      <c r="C68" s="62">
        <v>74337872</v>
      </c>
    </row>
    <row r="69" spans="1:3" x14ac:dyDescent="0.25">
      <c r="A69" s="65" t="s">
        <v>179</v>
      </c>
      <c r="B69" s="62">
        <v>19864664338</v>
      </c>
      <c r="C69" s="62">
        <v>19868541820</v>
      </c>
    </row>
    <row r="71" spans="1:3" x14ac:dyDescent="0.25">
      <c r="A71" s="48" t="s">
        <v>180</v>
      </c>
      <c r="B71" s="62">
        <f>B69+B68+B67+B66+B65+B64+B63+B62+B61+B58+B55+B52+B49+B46+B45+B41+B40+B39+B38+B37+B36+B35+B34+B33+B29+B28+B27+B26+B25+B24+B23+B22+B21+B17+B16+B15+B14+B7+B6+B5+B4+B3</f>
        <v>100817287348</v>
      </c>
      <c r="C71" s="74">
        <f>C69+C68+C67+C66+C64+C65+C63+C62+C61+C58+C55+C52+C49+C46+C45+C41+C40+C39+C38+C37+C36+C35+C34+C33+C29+C28+C27+C26+C25+C24+C23+C22+C21+C17+C16+C15+C14+C7+C6+C5+C4+C3</f>
        <v>99131873957</v>
      </c>
    </row>
    <row r="73" spans="1:3" x14ac:dyDescent="0.25">
      <c r="A73" s="57" t="s">
        <v>181</v>
      </c>
      <c r="B73" s="241">
        <f>IF(B71="","",B71/C71)</f>
        <v>1.0170017303590071</v>
      </c>
      <c r="C73" s="242"/>
    </row>
    <row r="75" spans="1:3" x14ac:dyDescent="0.25">
      <c r="A75" t="s">
        <v>182</v>
      </c>
    </row>
    <row r="76" spans="1:3" x14ac:dyDescent="0.25">
      <c r="A76" t="s">
        <v>183</v>
      </c>
    </row>
  </sheetData>
  <mergeCells count="2">
    <mergeCell ref="A1:C1"/>
    <mergeCell ref="B73:C73"/>
  </mergeCells>
  <conditionalFormatting sqref="B73">
    <cfRule type="cellIs" dxfId="20" priority="5" stopIfTrue="1" operator="between">
      <formula>0.66</formula>
      <formula>0.79</formula>
    </cfRule>
    <cfRule type="cellIs" dxfId="19" priority="6" stopIfTrue="1" operator="lessThan">
      <formula>0.66</formula>
    </cfRule>
    <cfRule type="cellIs" dxfId="18" priority="7" stopIfTrue="1" operator="between">
      <formula>0.8</formula>
      <formula>1</formula>
    </cfRule>
  </conditionalFormatting>
  <conditionalFormatting sqref="B73">
    <cfRule type="expression" dxfId="17" priority="4">
      <formula>ISERROR(B73)</formula>
    </cfRule>
  </conditionalFormatting>
  <conditionalFormatting sqref="B73">
    <cfRule type="cellIs" dxfId="16" priority="1" stopIfTrue="1" operator="between">
      <formula>0.66</formula>
      <formula>0.79</formula>
    </cfRule>
    <cfRule type="cellIs" dxfId="15" priority="2" stopIfTrue="1" operator="lessThan">
      <formula>0.66</formula>
    </cfRule>
    <cfRule type="cellIs" dxfId="14" priority="3" stopIfTrue="1" operator="greaterThanOrEqual">
      <formula>0.8</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6"/>
  <sheetViews>
    <sheetView topLeftCell="A61" workbookViewId="0">
      <selection activeCell="A15" sqref="A15"/>
    </sheetView>
  </sheetViews>
  <sheetFormatPr baseColWidth="10" defaultRowHeight="15" x14ac:dyDescent="0.25"/>
  <cols>
    <col min="1" max="1" width="52.5703125" bestFit="1" customWidth="1"/>
    <col min="2" max="2" width="25.28515625" bestFit="1" customWidth="1"/>
    <col min="3" max="3" width="16.85546875" bestFit="1" customWidth="1"/>
  </cols>
  <sheetData>
    <row r="1" spans="1:4" x14ac:dyDescent="0.25">
      <c r="A1" s="240" t="s">
        <v>184</v>
      </c>
      <c r="B1" s="240"/>
      <c r="C1" s="240"/>
    </row>
    <row r="2" spans="1:4" ht="30" x14ac:dyDescent="0.25">
      <c r="A2" s="59" t="s">
        <v>110</v>
      </c>
      <c r="B2" s="60" t="s">
        <v>111</v>
      </c>
      <c r="C2" s="60" t="s">
        <v>112</v>
      </c>
    </row>
    <row r="3" spans="1:4" x14ac:dyDescent="0.25">
      <c r="A3" s="61" t="s">
        <v>113</v>
      </c>
      <c r="B3" s="75">
        <v>34654541507</v>
      </c>
      <c r="C3" s="75">
        <v>34654541507</v>
      </c>
    </row>
    <row r="4" spans="1:4" ht="39" x14ac:dyDescent="0.25">
      <c r="A4" s="63" t="s">
        <v>114</v>
      </c>
      <c r="B4" s="76">
        <v>80378725</v>
      </c>
      <c r="C4" s="76">
        <v>80378725</v>
      </c>
    </row>
    <row r="5" spans="1:4" x14ac:dyDescent="0.25">
      <c r="A5" s="65" t="s">
        <v>115</v>
      </c>
      <c r="B5" s="75">
        <v>16318732</v>
      </c>
      <c r="C5" s="75">
        <v>16318732</v>
      </c>
      <c r="D5" s="30"/>
    </row>
    <row r="6" spans="1:4" x14ac:dyDescent="0.25">
      <c r="A6" s="65" t="s">
        <v>116</v>
      </c>
      <c r="B6" s="75">
        <v>0</v>
      </c>
      <c r="C6" s="75">
        <v>0</v>
      </c>
      <c r="D6" s="77"/>
    </row>
    <row r="7" spans="1:4" x14ac:dyDescent="0.25">
      <c r="A7" s="66" t="s">
        <v>117</v>
      </c>
      <c r="B7" s="76">
        <v>1854103400</v>
      </c>
      <c r="C7" s="76">
        <v>1854103400</v>
      </c>
    </row>
    <row r="8" spans="1:4" x14ac:dyDescent="0.25">
      <c r="A8" s="67" t="s">
        <v>118</v>
      </c>
      <c r="B8" s="75">
        <v>0</v>
      </c>
      <c r="C8" s="75">
        <v>0</v>
      </c>
    </row>
    <row r="9" spans="1:4" x14ac:dyDescent="0.25">
      <c r="A9" s="67" t="s">
        <v>119</v>
      </c>
      <c r="B9" s="75">
        <v>0</v>
      </c>
      <c r="C9" s="75">
        <v>0</v>
      </c>
    </row>
    <row r="10" spans="1:4" x14ac:dyDescent="0.25">
      <c r="A10" s="67" t="s">
        <v>120</v>
      </c>
      <c r="B10" s="75">
        <v>0</v>
      </c>
      <c r="C10" s="75">
        <v>0</v>
      </c>
    </row>
    <row r="11" spans="1:4" x14ac:dyDescent="0.25">
      <c r="A11" s="67" t="s">
        <v>121</v>
      </c>
      <c r="B11" s="75">
        <v>0</v>
      </c>
      <c r="C11" s="75">
        <v>0</v>
      </c>
    </row>
    <row r="12" spans="1:4" x14ac:dyDescent="0.25">
      <c r="A12" s="67" t="s">
        <v>122</v>
      </c>
      <c r="B12" s="75">
        <v>0</v>
      </c>
      <c r="C12" s="75">
        <v>0</v>
      </c>
    </row>
    <row r="13" spans="1:4" x14ac:dyDescent="0.25">
      <c r="A13" s="67" t="s">
        <v>123</v>
      </c>
      <c r="B13" s="75">
        <v>0</v>
      </c>
      <c r="C13" s="75">
        <v>0</v>
      </c>
    </row>
    <row r="14" spans="1:4" x14ac:dyDescent="0.25">
      <c r="A14" s="61" t="s">
        <v>124</v>
      </c>
      <c r="B14" s="75">
        <v>1484120303</v>
      </c>
      <c r="C14" s="75">
        <v>1484120303</v>
      </c>
    </row>
    <row r="15" spans="1:4" ht="26.25" x14ac:dyDescent="0.25">
      <c r="A15" s="68" t="s">
        <v>125</v>
      </c>
      <c r="B15" s="75">
        <v>101030152</v>
      </c>
      <c r="C15" s="75">
        <v>101030152</v>
      </c>
    </row>
    <row r="16" spans="1:4" x14ac:dyDescent="0.25">
      <c r="A16" s="65" t="s">
        <v>126</v>
      </c>
      <c r="B16" s="75">
        <v>0</v>
      </c>
      <c r="C16" s="75">
        <v>0</v>
      </c>
    </row>
    <row r="17" spans="1:3" x14ac:dyDescent="0.25">
      <c r="A17" s="69" t="s">
        <v>127</v>
      </c>
      <c r="B17" s="76">
        <v>84127912</v>
      </c>
      <c r="C17" s="76">
        <v>84127912</v>
      </c>
    </row>
    <row r="18" spans="1:3" x14ac:dyDescent="0.25">
      <c r="A18" s="67" t="s">
        <v>128</v>
      </c>
      <c r="B18" s="78">
        <v>0</v>
      </c>
      <c r="C18" s="78">
        <v>0</v>
      </c>
    </row>
    <row r="19" spans="1:3" x14ac:dyDescent="0.25">
      <c r="A19" s="67" t="s">
        <v>129</v>
      </c>
      <c r="B19" s="78">
        <v>0</v>
      </c>
      <c r="C19" s="78">
        <v>0</v>
      </c>
    </row>
    <row r="20" spans="1:3" x14ac:dyDescent="0.25">
      <c r="A20" s="67" t="s">
        <v>130</v>
      </c>
      <c r="B20" s="78">
        <v>0</v>
      </c>
      <c r="C20" s="78">
        <v>0</v>
      </c>
    </row>
    <row r="21" spans="1:3" x14ac:dyDescent="0.25">
      <c r="A21" s="65" t="s">
        <v>131</v>
      </c>
      <c r="B21" s="75">
        <v>333399878</v>
      </c>
      <c r="C21" s="75">
        <v>333399878</v>
      </c>
    </row>
    <row r="22" spans="1:3" x14ac:dyDescent="0.25">
      <c r="A22" s="65" t="s">
        <v>132</v>
      </c>
      <c r="B22" s="75">
        <v>31913534</v>
      </c>
      <c r="C22" s="75">
        <v>31913534</v>
      </c>
    </row>
    <row r="23" spans="1:3" x14ac:dyDescent="0.25">
      <c r="A23" s="61" t="s">
        <v>133</v>
      </c>
      <c r="B23" s="75">
        <v>10335531174</v>
      </c>
      <c r="C23" s="75">
        <v>10335531174</v>
      </c>
    </row>
    <row r="24" spans="1:3" x14ac:dyDescent="0.25">
      <c r="A24" s="65" t="s">
        <v>134</v>
      </c>
      <c r="B24" s="75">
        <f>1653055402-37842622-393628243+756000</f>
        <v>1222340537</v>
      </c>
      <c r="C24" s="75">
        <v>1222340537</v>
      </c>
    </row>
    <row r="25" spans="1:3" x14ac:dyDescent="0.25">
      <c r="A25" s="65" t="s">
        <v>135</v>
      </c>
      <c r="B25" s="75">
        <v>0</v>
      </c>
      <c r="C25" s="75">
        <v>0</v>
      </c>
    </row>
    <row r="26" spans="1:3" x14ac:dyDescent="0.25">
      <c r="A26" s="65" t="s">
        <v>136</v>
      </c>
      <c r="B26" s="75">
        <v>450800002</v>
      </c>
      <c r="C26" s="75">
        <v>450800002</v>
      </c>
    </row>
    <row r="27" spans="1:3" x14ac:dyDescent="0.25">
      <c r="A27" s="65" t="s">
        <v>137</v>
      </c>
      <c r="B27" s="75">
        <v>0</v>
      </c>
      <c r="C27" s="75">
        <v>0</v>
      </c>
    </row>
    <row r="28" spans="1:3" x14ac:dyDescent="0.25">
      <c r="A28" s="65" t="s">
        <v>138</v>
      </c>
      <c r="B28" s="75">
        <v>173107200</v>
      </c>
      <c r="C28" s="75">
        <v>173107200</v>
      </c>
    </row>
    <row r="29" spans="1:3" x14ac:dyDescent="0.25">
      <c r="A29" s="69" t="s">
        <v>139</v>
      </c>
      <c r="B29" s="76">
        <v>12875391183</v>
      </c>
      <c r="C29" s="76">
        <v>11260178403</v>
      </c>
    </row>
    <row r="30" spans="1:3" x14ac:dyDescent="0.25">
      <c r="A30" s="67" t="s">
        <v>140</v>
      </c>
      <c r="B30" s="78">
        <v>0</v>
      </c>
      <c r="C30" s="78">
        <v>0</v>
      </c>
    </row>
    <row r="31" spans="1:3" x14ac:dyDescent="0.25">
      <c r="A31" s="67" t="s">
        <v>141</v>
      </c>
      <c r="B31" s="78">
        <v>0</v>
      </c>
      <c r="C31" s="78">
        <v>0</v>
      </c>
    </row>
    <row r="32" spans="1:3" x14ac:dyDescent="0.25">
      <c r="A32" s="67" t="s">
        <v>142</v>
      </c>
      <c r="B32" s="78">
        <v>0</v>
      </c>
      <c r="C32" s="78">
        <v>0</v>
      </c>
    </row>
    <row r="33" spans="1:3" x14ac:dyDescent="0.25">
      <c r="A33" s="61" t="s">
        <v>143</v>
      </c>
      <c r="B33" s="75">
        <v>13432600</v>
      </c>
      <c r="C33" s="75">
        <v>13432600</v>
      </c>
    </row>
    <row r="34" spans="1:3" x14ac:dyDescent="0.25">
      <c r="A34" s="65" t="s">
        <v>144</v>
      </c>
      <c r="B34" s="75">
        <v>0</v>
      </c>
      <c r="C34" s="75">
        <v>0</v>
      </c>
    </row>
    <row r="35" spans="1:3" x14ac:dyDescent="0.25">
      <c r="A35" s="65" t="s">
        <v>145</v>
      </c>
      <c r="B35" s="75">
        <v>276887400</v>
      </c>
      <c r="C35" s="75">
        <v>276887400</v>
      </c>
    </row>
    <row r="36" spans="1:3" x14ac:dyDescent="0.25">
      <c r="A36" s="65" t="s">
        <v>146</v>
      </c>
      <c r="B36" s="75">
        <v>971472000</v>
      </c>
      <c r="C36" s="75">
        <v>971472000</v>
      </c>
    </row>
    <row r="37" spans="1:3" x14ac:dyDescent="0.25">
      <c r="A37" s="65" t="s">
        <v>147</v>
      </c>
      <c r="B37" s="75">
        <v>55943000</v>
      </c>
      <c r="C37" s="75">
        <v>55943000</v>
      </c>
    </row>
    <row r="38" spans="1:3" x14ac:dyDescent="0.25">
      <c r="A38" s="65" t="s">
        <v>148</v>
      </c>
      <c r="B38" s="79">
        <f>8317311435-86377435-1757415638</f>
        <v>6473518362</v>
      </c>
      <c r="C38" s="75">
        <v>6473518362</v>
      </c>
    </row>
    <row r="39" spans="1:3" ht="26.25" x14ac:dyDescent="0.25">
      <c r="A39" s="71" t="s">
        <v>149</v>
      </c>
      <c r="B39" s="80">
        <f>3939637229+194683271</f>
        <v>4134320500</v>
      </c>
      <c r="C39" s="80">
        <v>4134320500</v>
      </c>
    </row>
    <row r="40" spans="1:3" x14ac:dyDescent="0.25">
      <c r="A40" s="71" t="s">
        <v>150</v>
      </c>
      <c r="B40" s="75">
        <v>0</v>
      </c>
      <c r="C40" s="75">
        <v>0</v>
      </c>
    </row>
    <row r="41" spans="1:3" x14ac:dyDescent="0.25">
      <c r="A41" s="69" t="s">
        <v>151</v>
      </c>
      <c r="B41" s="76">
        <v>29941276368</v>
      </c>
      <c r="C41" s="76">
        <v>29941276368</v>
      </c>
    </row>
    <row r="42" spans="1:3" x14ac:dyDescent="0.25">
      <c r="A42" s="67" t="s">
        <v>152</v>
      </c>
      <c r="B42" s="78">
        <v>0</v>
      </c>
      <c r="C42" s="78">
        <v>0</v>
      </c>
    </row>
    <row r="43" spans="1:3" x14ac:dyDescent="0.25">
      <c r="A43" s="67" t="s">
        <v>153</v>
      </c>
      <c r="B43" s="78">
        <v>0</v>
      </c>
      <c r="C43" s="78">
        <v>0</v>
      </c>
    </row>
    <row r="44" spans="1:3" x14ac:dyDescent="0.25">
      <c r="A44" s="67" t="s">
        <v>154</v>
      </c>
      <c r="B44" s="78">
        <v>0</v>
      </c>
      <c r="C44" s="78">
        <v>0</v>
      </c>
    </row>
    <row r="45" spans="1:3" ht="26.25" x14ac:dyDescent="0.25">
      <c r="A45" s="68" t="s">
        <v>155</v>
      </c>
      <c r="B45" s="75"/>
      <c r="C45" s="75">
        <v>48917263</v>
      </c>
    </row>
    <row r="46" spans="1:3" x14ac:dyDescent="0.25">
      <c r="A46" s="63" t="s">
        <v>156</v>
      </c>
      <c r="B46" s="76">
        <v>5065884130</v>
      </c>
      <c r="C46" s="76">
        <v>5065884130</v>
      </c>
    </row>
    <row r="47" spans="1:3" x14ac:dyDescent="0.25">
      <c r="A47" s="67" t="s">
        <v>157</v>
      </c>
      <c r="B47" s="78">
        <v>0</v>
      </c>
      <c r="C47" s="78">
        <v>0</v>
      </c>
    </row>
    <row r="48" spans="1:3" x14ac:dyDescent="0.25">
      <c r="A48" s="67" t="s">
        <v>158</v>
      </c>
      <c r="B48" s="78">
        <v>0</v>
      </c>
      <c r="C48" s="78">
        <v>0</v>
      </c>
    </row>
    <row r="49" spans="1:3" x14ac:dyDescent="0.25">
      <c r="A49" s="69" t="s">
        <v>159</v>
      </c>
      <c r="B49" s="76">
        <v>533250961</v>
      </c>
      <c r="C49" s="76">
        <v>533250961</v>
      </c>
    </row>
    <row r="50" spans="1:3" x14ac:dyDescent="0.25">
      <c r="A50" s="67" t="s">
        <v>160</v>
      </c>
      <c r="B50" s="78">
        <v>0</v>
      </c>
      <c r="C50" s="78">
        <v>0</v>
      </c>
    </row>
    <row r="51" spans="1:3" x14ac:dyDescent="0.25">
      <c r="A51" s="67" t="s">
        <v>161</v>
      </c>
      <c r="B51" s="78">
        <v>0</v>
      </c>
      <c r="C51" s="78">
        <v>0</v>
      </c>
    </row>
    <row r="52" spans="1:3" x14ac:dyDescent="0.25">
      <c r="A52" s="69" t="s">
        <v>162</v>
      </c>
      <c r="B52" s="76">
        <v>399938221</v>
      </c>
      <c r="C52" s="76">
        <v>399938221</v>
      </c>
    </row>
    <row r="53" spans="1:3" x14ac:dyDescent="0.25">
      <c r="A53" s="67" t="s">
        <v>163</v>
      </c>
      <c r="B53" s="78">
        <v>0</v>
      </c>
      <c r="C53" s="78">
        <v>0</v>
      </c>
    </row>
    <row r="54" spans="1:3" x14ac:dyDescent="0.25">
      <c r="A54" s="67" t="s">
        <v>164</v>
      </c>
      <c r="B54" s="78">
        <v>0</v>
      </c>
      <c r="C54" s="78">
        <v>0</v>
      </c>
    </row>
    <row r="55" spans="1:3" x14ac:dyDescent="0.25">
      <c r="A55" s="69" t="s">
        <v>165</v>
      </c>
      <c r="B55" s="76">
        <v>194571853</v>
      </c>
      <c r="C55" s="76">
        <v>194571853</v>
      </c>
    </row>
    <row r="56" spans="1:3" x14ac:dyDescent="0.25">
      <c r="A56" s="67" t="s">
        <v>166</v>
      </c>
      <c r="B56" s="78">
        <v>0</v>
      </c>
      <c r="C56" s="78">
        <v>0</v>
      </c>
    </row>
    <row r="57" spans="1:3" x14ac:dyDescent="0.25">
      <c r="A57" s="67" t="s">
        <v>167</v>
      </c>
      <c r="B57" s="78">
        <v>0</v>
      </c>
      <c r="C57" s="78">
        <v>0</v>
      </c>
    </row>
    <row r="58" spans="1:3" x14ac:dyDescent="0.25">
      <c r="A58" s="69" t="s">
        <v>168</v>
      </c>
      <c r="B58" s="76">
        <v>3092778937</v>
      </c>
      <c r="C58" s="76">
        <v>3092778937</v>
      </c>
    </row>
    <row r="59" spans="1:3" x14ac:dyDescent="0.25">
      <c r="A59" s="67" t="s">
        <v>169</v>
      </c>
      <c r="B59" s="78">
        <v>0</v>
      </c>
      <c r="C59" s="78">
        <v>0</v>
      </c>
    </row>
    <row r="60" spans="1:3" x14ac:dyDescent="0.25">
      <c r="A60" s="67" t="s">
        <v>170</v>
      </c>
      <c r="B60" s="78">
        <v>0</v>
      </c>
      <c r="C60" s="78">
        <v>0</v>
      </c>
    </row>
    <row r="61" spans="1:3" x14ac:dyDescent="0.25">
      <c r="A61" s="67" t="s">
        <v>171</v>
      </c>
      <c r="B61" s="75">
        <v>5878414</v>
      </c>
      <c r="C61" s="75">
        <v>5878414</v>
      </c>
    </row>
    <row r="62" spans="1:3" x14ac:dyDescent="0.25">
      <c r="A62" s="65" t="s">
        <v>172</v>
      </c>
      <c r="B62" s="75">
        <v>0</v>
      </c>
      <c r="C62" s="75">
        <v>0</v>
      </c>
    </row>
    <row r="63" spans="1:3" x14ac:dyDescent="0.25">
      <c r="A63" s="65" t="s">
        <v>173</v>
      </c>
      <c r="B63" s="75"/>
      <c r="C63" s="75">
        <v>781470967</v>
      </c>
    </row>
    <row r="64" spans="1:3" x14ac:dyDescent="0.25">
      <c r="A64" s="65" t="s">
        <v>174</v>
      </c>
      <c r="B64" s="81">
        <v>3594488011</v>
      </c>
      <c r="C64" s="81">
        <v>3594488011</v>
      </c>
    </row>
    <row r="65" spans="1:4" x14ac:dyDescent="0.25">
      <c r="A65" s="65" t="s">
        <v>175</v>
      </c>
      <c r="B65" s="79">
        <f>168298225-78328874</f>
        <v>89969351</v>
      </c>
      <c r="C65" s="75">
        <v>89969351</v>
      </c>
    </row>
    <row r="66" spans="1:4" x14ac:dyDescent="0.25">
      <c r="A66" s="65" t="s">
        <v>176</v>
      </c>
      <c r="B66" s="75">
        <v>0</v>
      </c>
      <c r="C66" s="75">
        <v>0</v>
      </c>
    </row>
    <row r="67" spans="1:4" x14ac:dyDescent="0.25">
      <c r="A67" s="65" t="s">
        <v>177</v>
      </c>
      <c r="B67" s="75">
        <v>0</v>
      </c>
      <c r="C67" s="75">
        <v>0</v>
      </c>
    </row>
    <row r="68" spans="1:4" ht="26.25" x14ac:dyDescent="0.25">
      <c r="A68" s="68" t="s">
        <v>178</v>
      </c>
      <c r="B68" s="75">
        <v>94021640</v>
      </c>
      <c r="C68" s="75">
        <v>94021640</v>
      </c>
    </row>
    <row r="69" spans="1:4" x14ac:dyDescent="0.25">
      <c r="A69" s="65" t="s">
        <v>179</v>
      </c>
      <c r="B69" s="75">
        <f>27588996307-3877487+2</f>
        <v>27585118822</v>
      </c>
      <c r="C69" s="75">
        <v>27585118822</v>
      </c>
      <c r="D69" s="30"/>
    </row>
    <row r="71" spans="1:4" x14ac:dyDescent="0.25">
      <c r="A71" s="48" t="s">
        <v>180</v>
      </c>
      <c r="B71" s="82">
        <f>B69+B68+B67+B66+B65+B64+B63+B62+B61+B58+B55+B52+B49+B46+B45+B41+B40+B39+B38+B37+B36+B35+B34+B33+B29+B28+B27+B26+B25+B24+B23+B22+B21+B17+B16+B15+B14+B7+B6+B5+B4+B3</f>
        <v>146219854809</v>
      </c>
      <c r="C71" s="83">
        <f>C69+C68+C67+C66+C64+C65+C63+C62+C61+C58+C55+C52+C49+C46+C45+C41+C40+C39+C38+C37+C36+C35+C34+C33+C29+C28+C27+C26+C25+C24+C23+C22+C21+C17+C16+C15+C14+C7+C6+C5+C4+C3</f>
        <v>145435030259</v>
      </c>
    </row>
    <row r="73" spans="1:4" x14ac:dyDescent="0.25">
      <c r="A73" s="57" t="s">
        <v>181</v>
      </c>
      <c r="B73" s="241">
        <f>IF(B71="","",B71/C71)</f>
        <v>1.0053963927989173</v>
      </c>
      <c r="C73" s="242"/>
    </row>
    <row r="75" spans="1:4" x14ac:dyDescent="0.25">
      <c r="A75" t="s">
        <v>182</v>
      </c>
    </row>
    <row r="76" spans="1:4" x14ac:dyDescent="0.25">
      <c r="A76" t="s">
        <v>183</v>
      </c>
    </row>
  </sheetData>
  <mergeCells count="2">
    <mergeCell ref="A1:C1"/>
    <mergeCell ref="B73:C73"/>
  </mergeCells>
  <conditionalFormatting sqref="B73">
    <cfRule type="cellIs" dxfId="13" priority="5" stopIfTrue="1" operator="between">
      <formula>0.66</formula>
      <formula>0.79</formula>
    </cfRule>
    <cfRule type="cellIs" dxfId="12" priority="6" stopIfTrue="1" operator="lessThan">
      <formula>0.66</formula>
    </cfRule>
    <cfRule type="cellIs" dxfId="11" priority="7" stopIfTrue="1" operator="between">
      <formula>0.8</formula>
      <formula>1</formula>
    </cfRule>
  </conditionalFormatting>
  <conditionalFormatting sqref="B73">
    <cfRule type="expression" dxfId="10" priority="4">
      <formula>ISERROR(B73)</formula>
    </cfRule>
  </conditionalFormatting>
  <conditionalFormatting sqref="B73">
    <cfRule type="cellIs" dxfId="9" priority="1" stopIfTrue="1" operator="between">
      <formula>0.66</formula>
      <formula>0.79</formula>
    </cfRule>
    <cfRule type="cellIs" dxfId="8" priority="2" stopIfTrue="1" operator="lessThan">
      <formula>0.66</formula>
    </cfRule>
    <cfRule type="cellIs" dxfId="7" priority="3" stopIfTrue="1" operator="greaterThanOrEqual">
      <formula>0.8</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2:C86"/>
  <sheetViews>
    <sheetView topLeftCell="A76" workbookViewId="0">
      <selection activeCell="D14" sqref="D14"/>
    </sheetView>
  </sheetViews>
  <sheetFormatPr baseColWidth="10" defaultRowHeight="15" x14ac:dyDescent="0.25"/>
  <cols>
    <col min="1" max="1" width="52.5703125" bestFit="1" customWidth="1"/>
    <col min="2" max="2" width="25.28515625" bestFit="1" customWidth="1"/>
    <col min="3" max="3" width="15.140625" bestFit="1" customWidth="1"/>
  </cols>
  <sheetData>
    <row r="12" spans="1:3" x14ac:dyDescent="0.25">
      <c r="A12" s="243" t="s">
        <v>190</v>
      </c>
      <c r="B12" s="243"/>
      <c r="C12" s="243"/>
    </row>
    <row r="13" spans="1:3" ht="30" x14ac:dyDescent="0.25">
      <c r="A13" s="59" t="s">
        <v>110</v>
      </c>
      <c r="B13" s="60" t="s">
        <v>111</v>
      </c>
      <c r="C13" s="60" t="s">
        <v>112</v>
      </c>
    </row>
    <row r="14" spans="1:3" x14ac:dyDescent="0.25">
      <c r="A14" s="61" t="s">
        <v>113</v>
      </c>
      <c r="B14" s="82">
        <v>17413355011</v>
      </c>
      <c r="C14" s="75">
        <v>17413355011</v>
      </c>
    </row>
    <row r="15" spans="1:3" ht="39" x14ac:dyDescent="0.25">
      <c r="A15" s="63" t="s">
        <v>114</v>
      </c>
      <c r="B15" s="76">
        <v>99967302</v>
      </c>
      <c r="C15" s="76">
        <v>99967302</v>
      </c>
    </row>
    <row r="16" spans="1:3" x14ac:dyDescent="0.25">
      <c r="A16" s="65" t="s">
        <v>115</v>
      </c>
      <c r="B16" s="82">
        <v>8701108</v>
      </c>
      <c r="C16" s="75">
        <v>8701108</v>
      </c>
    </row>
    <row r="17" spans="1:3" x14ac:dyDescent="0.25">
      <c r="A17" s="65" t="s">
        <v>116</v>
      </c>
      <c r="B17" s="75">
        <v>0</v>
      </c>
      <c r="C17" s="75">
        <v>0</v>
      </c>
    </row>
    <row r="18" spans="1:3" x14ac:dyDescent="0.25">
      <c r="A18" s="66" t="s">
        <v>117</v>
      </c>
      <c r="B18" s="76">
        <v>1877606400</v>
      </c>
      <c r="C18" s="76">
        <v>1877606400</v>
      </c>
    </row>
    <row r="19" spans="1:3" x14ac:dyDescent="0.25">
      <c r="A19" s="67" t="s">
        <v>118</v>
      </c>
      <c r="B19" s="75">
        <v>0</v>
      </c>
      <c r="C19" s="75">
        <v>0</v>
      </c>
    </row>
    <row r="20" spans="1:3" x14ac:dyDescent="0.25">
      <c r="A20" s="67" t="s">
        <v>119</v>
      </c>
      <c r="B20" s="75">
        <v>0</v>
      </c>
      <c r="C20" s="75">
        <v>0</v>
      </c>
    </row>
    <row r="21" spans="1:3" x14ac:dyDescent="0.25">
      <c r="A21" s="67" t="s">
        <v>120</v>
      </c>
      <c r="B21" s="75">
        <v>0</v>
      </c>
      <c r="C21" s="75">
        <v>0</v>
      </c>
    </row>
    <row r="22" spans="1:3" x14ac:dyDescent="0.25">
      <c r="A22" s="67" t="s">
        <v>121</v>
      </c>
      <c r="B22" s="75">
        <v>0</v>
      </c>
      <c r="C22" s="75">
        <v>0</v>
      </c>
    </row>
    <row r="23" spans="1:3" x14ac:dyDescent="0.25">
      <c r="A23" s="67" t="s">
        <v>122</v>
      </c>
      <c r="B23" s="75">
        <v>0</v>
      </c>
      <c r="C23" s="75">
        <v>0</v>
      </c>
    </row>
    <row r="24" spans="1:3" x14ac:dyDescent="0.25">
      <c r="A24" s="67" t="s">
        <v>123</v>
      </c>
      <c r="B24" s="75">
        <v>0</v>
      </c>
      <c r="C24" s="75">
        <v>0</v>
      </c>
    </row>
    <row r="25" spans="1:3" x14ac:dyDescent="0.25">
      <c r="A25" s="61" t="s">
        <v>124</v>
      </c>
      <c r="B25" s="82">
        <v>411202929</v>
      </c>
      <c r="C25" s="75">
        <v>411202929</v>
      </c>
    </row>
    <row r="26" spans="1:3" ht="26.25" x14ac:dyDescent="0.25">
      <c r="A26" s="68" t="s">
        <v>125</v>
      </c>
      <c r="B26" s="75">
        <v>0</v>
      </c>
      <c r="C26" s="75">
        <v>0</v>
      </c>
    </row>
    <row r="27" spans="1:3" x14ac:dyDescent="0.25">
      <c r="A27" s="65" t="s">
        <v>126</v>
      </c>
      <c r="B27" s="75">
        <v>43505459376</v>
      </c>
      <c r="C27" s="75">
        <v>43505459376</v>
      </c>
    </row>
    <row r="28" spans="1:3" x14ac:dyDescent="0.25">
      <c r="A28" s="69" t="s">
        <v>127</v>
      </c>
      <c r="B28" s="76">
        <v>111768230</v>
      </c>
      <c r="C28" s="76">
        <v>111768230</v>
      </c>
    </row>
    <row r="29" spans="1:3" x14ac:dyDescent="0.25">
      <c r="A29" s="67" t="s">
        <v>128</v>
      </c>
      <c r="B29" s="78">
        <v>0</v>
      </c>
      <c r="C29" s="78">
        <v>0</v>
      </c>
    </row>
    <row r="30" spans="1:3" x14ac:dyDescent="0.25">
      <c r="A30" s="67" t="s">
        <v>129</v>
      </c>
      <c r="B30" s="78">
        <v>0</v>
      </c>
      <c r="C30" s="78">
        <v>0</v>
      </c>
    </row>
    <row r="31" spans="1:3" x14ac:dyDescent="0.25">
      <c r="A31" s="67" t="s">
        <v>130</v>
      </c>
      <c r="B31" s="78">
        <v>0</v>
      </c>
      <c r="C31" s="78">
        <v>0</v>
      </c>
    </row>
    <row r="32" spans="1:3" x14ac:dyDescent="0.25">
      <c r="A32" s="65" t="s">
        <v>131</v>
      </c>
      <c r="B32" s="82">
        <v>62752824</v>
      </c>
      <c r="C32" s="75">
        <v>62752824</v>
      </c>
    </row>
    <row r="33" spans="1:3" x14ac:dyDescent="0.25">
      <c r="A33" s="65" t="s">
        <v>132</v>
      </c>
      <c r="B33" s="82">
        <v>337880271</v>
      </c>
      <c r="C33" s="75">
        <v>337880271</v>
      </c>
    </row>
    <row r="34" spans="1:3" x14ac:dyDescent="0.25">
      <c r="A34" s="61" t="s">
        <v>133</v>
      </c>
      <c r="B34" s="75">
        <v>4730586485</v>
      </c>
      <c r="C34" s="75">
        <v>4730586485</v>
      </c>
    </row>
    <row r="35" spans="1:3" x14ac:dyDescent="0.25">
      <c r="A35" s="65" t="s">
        <v>134</v>
      </c>
      <c r="B35" s="75">
        <v>499121450</v>
      </c>
      <c r="C35" s="75">
        <v>499121450</v>
      </c>
    </row>
    <row r="36" spans="1:3" x14ac:dyDescent="0.25">
      <c r="A36" s="65" t="s">
        <v>135</v>
      </c>
      <c r="B36" s="75">
        <v>0</v>
      </c>
      <c r="C36" s="75">
        <v>0</v>
      </c>
    </row>
    <row r="37" spans="1:3" x14ac:dyDescent="0.25">
      <c r="A37" s="65" t="s">
        <v>136</v>
      </c>
      <c r="B37" s="75">
        <v>606611244</v>
      </c>
      <c r="C37" s="75">
        <v>606611244</v>
      </c>
    </row>
    <row r="38" spans="1:3" x14ac:dyDescent="0.25">
      <c r="A38" s="65" t="s">
        <v>137</v>
      </c>
      <c r="B38" s="75">
        <v>0</v>
      </c>
      <c r="C38" s="75">
        <v>0</v>
      </c>
    </row>
    <row r="39" spans="1:3" x14ac:dyDescent="0.25">
      <c r="A39" s="65" t="s">
        <v>138</v>
      </c>
      <c r="B39" s="75">
        <v>40419600</v>
      </c>
      <c r="C39" s="75">
        <v>40419600</v>
      </c>
    </row>
    <row r="40" spans="1:3" x14ac:dyDescent="0.25">
      <c r="A40" s="69" t="s">
        <v>139</v>
      </c>
      <c r="B40" s="86">
        <v>9732654756</v>
      </c>
      <c r="C40" s="86">
        <v>9732654756</v>
      </c>
    </row>
    <row r="41" spans="1:3" x14ac:dyDescent="0.25">
      <c r="A41" s="67" t="s">
        <v>140</v>
      </c>
      <c r="B41" s="78">
        <v>0</v>
      </c>
      <c r="C41" s="78">
        <v>0</v>
      </c>
    </row>
    <row r="42" spans="1:3" x14ac:dyDescent="0.25">
      <c r="A42" s="67" t="s">
        <v>141</v>
      </c>
      <c r="B42" s="78">
        <v>0</v>
      </c>
      <c r="C42" s="78">
        <v>0</v>
      </c>
    </row>
    <row r="43" spans="1:3" x14ac:dyDescent="0.25">
      <c r="A43" s="67" t="s">
        <v>142</v>
      </c>
      <c r="B43" s="78">
        <v>0</v>
      </c>
      <c r="C43" s="78">
        <v>0</v>
      </c>
    </row>
    <row r="44" spans="1:3" x14ac:dyDescent="0.25">
      <c r="A44" s="61" t="s">
        <v>143</v>
      </c>
      <c r="B44" s="75">
        <v>81238500</v>
      </c>
      <c r="C44" s="75">
        <v>81238500</v>
      </c>
    </row>
    <row r="45" spans="1:3" x14ac:dyDescent="0.25">
      <c r="A45" s="65" t="s">
        <v>144</v>
      </c>
      <c r="B45" s="75">
        <v>0</v>
      </c>
      <c r="C45" s="75">
        <v>0</v>
      </c>
    </row>
    <row r="46" spans="1:3" x14ac:dyDescent="0.25">
      <c r="A46" s="65" t="s">
        <v>145</v>
      </c>
      <c r="B46" s="75">
        <v>250864560</v>
      </c>
      <c r="C46" s="75">
        <v>250864560</v>
      </c>
    </row>
    <row r="47" spans="1:3" x14ac:dyDescent="0.25">
      <c r="A47" s="65" t="s">
        <v>146</v>
      </c>
      <c r="B47" s="75">
        <v>3398867000</v>
      </c>
      <c r="C47" s="75">
        <v>3398867000</v>
      </c>
    </row>
    <row r="48" spans="1:3" x14ac:dyDescent="0.25">
      <c r="A48" s="65" t="s">
        <v>147</v>
      </c>
      <c r="B48" s="75">
        <v>140034000</v>
      </c>
      <c r="C48" s="75">
        <v>140034000</v>
      </c>
    </row>
    <row r="49" spans="1:3" x14ac:dyDescent="0.25">
      <c r="A49" s="65" t="s">
        <v>148</v>
      </c>
      <c r="B49" s="75">
        <v>7507911000</v>
      </c>
      <c r="C49" s="75">
        <v>7507911000</v>
      </c>
    </row>
    <row r="50" spans="1:3" ht="26.25" x14ac:dyDescent="0.25">
      <c r="A50" s="71" t="s">
        <v>149</v>
      </c>
      <c r="B50" s="80">
        <v>3891879410</v>
      </c>
      <c r="C50" s="80">
        <v>3891879410</v>
      </c>
    </row>
    <row r="51" spans="1:3" x14ac:dyDescent="0.25">
      <c r="A51" s="71" t="s">
        <v>150</v>
      </c>
      <c r="B51" s="75">
        <v>0</v>
      </c>
      <c r="C51" s="75">
        <v>0</v>
      </c>
    </row>
    <row r="52" spans="1:3" x14ac:dyDescent="0.25">
      <c r="A52" s="69" t="s">
        <v>151</v>
      </c>
      <c r="B52" s="76">
        <v>46937109605</v>
      </c>
      <c r="C52" s="76">
        <v>46937109605</v>
      </c>
    </row>
    <row r="53" spans="1:3" x14ac:dyDescent="0.25">
      <c r="A53" s="67" t="s">
        <v>152</v>
      </c>
      <c r="B53" s="78">
        <v>0</v>
      </c>
      <c r="C53" s="78">
        <v>0</v>
      </c>
    </row>
    <row r="54" spans="1:3" x14ac:dyDescent="0.25">
      <c r="A54" s="67" t="s">
        <v>153</v>
      </c>
      <c r="B54" s="78">
        <v>0</v>
      </c>
      <c r="C54" s="78">
        <v>0</v>
      </c>
    </row>
    <row r="55" spans="1:3" x14ac:dyDescent="0.25">
      <c r="A55" s="67" t="s">
        <v>154</v>
      </c>
      <c r="B55" s="78">
        <v>0</v>
      </c>
      <c r="C55" s="78">
        <v>0</v>
      </c>
    </row>
    <row r="56" spans="1:3" ht="26.25" x14ac:dyDescent="0.25">
      <c r="A56" s="68" t="s">
        <v>155</v>
      </c>
      <c r="B56" s="75">
        <v>0</v>
      </c>
      <c r="C56" s="75">
        <v>0</v>
      </c>
    </row>
    <row r="57" spans="1:3" x14ac:dyDescent="0.25">
      <c r="A57" s="63" t="s">
        <v>156</v>
      </c>
      <c r="B57" s="76">
        <v>5065884130</v>
      </c>
      <c r="C57" s="76">
        <v>5065884130</v>
      </c>
    </row>
    <row r="58" spans="1:3" x14ac:dyDescent="0.25">
      <c r="A58" s="67" t="s">
        <v>157</v>
      </c>
      <c r="B58" s="78">
        <v>0</v>
      </c>
      <c r="C58" s="78">
        <v>0</v>
      </c>
    </row>
    <row r="59" spans="1:3" x14ac:dyDescent="0.25">
      <c r="A59" s="67" t="s">
        <v>158</v>
      </c>
      <c r="B59" s="78">
        <v>0</v>
      </c>
      <c r="C59" s="78">
        <v>0</v>
      </c>
    </row>
    <row r="60" spans="1:3" x14ac:dyDescent="0.25">
      <c r="A60" s="69" t="s">
        <v>159</v>
      </c>
      <c r="B60" s="76">
        <v>533250961</v>
      </c>
      <c r="C60" s="76">
        <v>533250961</v>
      </c>
    </row>
    <row r="61" spans="1:3" x14ac:dyDescent="0.25">
      <c r="A61" s="67" t="s">
        <v>160</v>
      </c>
      <c r="B61" s="78">
        <v>0</v>
      </c>
      <c r="C61" s="78">
        <v>0</v>
      </c>
    </row>
    <row r="62" spans="1:3" x14ac:dyDescent="0.25">
      <c r="A62" s="67" t="s">
        <v>161</v>
      </c>
      <c r="B62" s="78">
        <v>0</v>
      </c>
      <c r="C62" s="78">
        <v>0</v>
      </c>
    </row>
    <row r="63" spans="1:3" x14ac:dyDescent="0.25">
      <c r="A63" s="69" t="s">
        <v>162</v>
      </c>
      <c r="B63" s="76">
        <v>399938221</v>
      </c>
      <c r="C63" s="76">
        <v>399938221</v>
      </c>
    </row>
    <row r="64" spans="1:3" x14ac:dyDescent="0.25">
      <c r="A64" s="67" t="s">
        <v>163</v>
      </c>
      <c r="B64" s="78">
        <v>0</v>
      </c>
      <c r="C64" s="78">
        <v>0</v>
      </c>
    </row>
    <row r="65" spans="1:3" x14ac:dyDescent="0.25">
      <c r="A65" s="67" t="s">
        <v>164</v>
      </c>
      <c r="B65" s="78">
        <v>0</v>
      </c>
      <c r="C65" s="78">
        <v>0</v>
      </c>
    </row>
    <row r="66" spans="1:3" x14ac:dyDescent="0.25">
      <c r="A66" s="69" t="s">
        <v>165</v>
      </c>
      <c r="B66" s="76">
        <v>194571853</v>
      </c>
      <c r="C66" s="76">
        <v>194571853</v>
      </c>
    </row>
    <row r="67" spans="1:3" x14ac:dyDescent="0.25">
      <c r="A67" s="67" t="s">
        <v>166</v>
      </c>
      <c r="B67" s="78">
        <v>0</v>
      </c>
      <c r="C67" s="78">
        <v>0</v>
      </c>
    </row>
    <row r="68" spans="1:3" x14ac:dyDescent="0.25">
      <c r="A68" s="67" t="s">
        <v>167</v>
      </c>
      <c r="B68" s="78">
        <v>0</v>
      </c>
      <c r="C68" s="78">
        <v>0</v>
      </c>
    </row>
    <row r="69" spans="1:3" x14ac:dyDescent="0.25">
      <c r="A69" s="69" t="s">
        <v>168</v>
      </c>
      <c r="B69" s="76">
        <v>6185557874</v>
      </c>
      <c r="C69" s="76">
        <v>6185557874</v>
      </c>
    </row>
    <row r="70" spans="1:3" x14ac:dyDescent="0.25">
      <c r="A70" s="67" t="s">
        <v>169</v>
      </c>
      <c r="B70" s="78">
        <v>0</v>
      </c>
      <c r="C70" s="78">
        <v>0</v>
      </c>
    </row>
    <row r="71" spans="1:3" x14ac:dyDescent="0.25">
      <c r="A71" s="67" t="s">
        <v>170</v>
      </c>
      <c r="B71" s="78">
        <v>0</v>
      </c>
      <c r="C71" s="78">
        <v>0</v>
      </c>
    </row>
    <row r="72" spans="1:3" x14ac:dyDescent="0.25">
      <c r="A72" s="67" t="s">
        <v>171</v>
      </c>
      <c r="B72" s="75">
        <v>0</v>
      </c>
      <c r="C72" s="75">
        <v>0</v>
      </c>
    </row>
    <row r="73" spans="1:3" x14ac:dyDescent="0.25">
      <c r="A73" s="65" t="s">
        <v>172</v>
      </c>
      <c r="B73" s="75">
        <v>0</v>
      </c>
      <c r="C73" s="75">
        <v>0</v>
      </c>
    </row>
    <row r="74" spans="1:3" x14ac:dyDescent="0.25">
      <c r="A74" s="65" t="s">
        <v>173</v>
      </c>
      <c r="B74" s="75">
        <v>465976334</v>
      </c>
      <c r="C74" s="75">
        <v>465976334</v>
      </c>
    </row>
    <row r="75" spans="1:3" x14ac:dyDescent="0.25">
      <c r="A75" s="65" t="s">
        <v>174</v>
      </c>
      <c r="B75" s="75">
        <v>0</v>
      </c>
      <c r="C75" s="75">
        <v>0</v>
      </c>
    </row>
    <row r="76" spans="1:3" x14ac:dyDescent="0.25">
      <c r="A76" s="65" t="s">
        <v>175</v>
      </c>
      <c r="B76" s="75">
        <v>638821212</v>
      </c>
      <c r="C76" s="75">
        <v>638821212</v>
      </c>
    </row>
    <row r="77" spans="1:3" x14ac:dyDescent="0.25">
      <c r="A77" s="65" t="s">
        <v>176</v>
      </c>
      <c r="B77" s="75">
        <v>0</v>
      </c>
      <c r="C77" s="75">
        <v>0</v>
      </c>
    </row>
    <row r="78" spans="1:3" x14ac:dyDescent="0.25">
      <c r="A78" s="65" t="s">
        <v>177</v>
      </c>
      <c r="B78" s="75">
        <v>0</v>
      </c>
      <c r="C78" s="75">
        <v>0</v>
      </c>
    </row>
    <row r="79" spans="1:3" ht="26.25" x14ac:dyDescent="0.25">
      <c r="A79" s="68" t="s">
        <v>178</v>
      </c>
      <c r="B79" s="75">
        <v>75219228</v>
      </c>
      <c r="C79" s="75">
        <v>75219228</v>
      </c>
    </row>
    <row r="80" spans="1:3" x14ac:dyDescent="0.25">
      <c r="A80" s="65" t="s">
        <v>179</v>
      </c>
      <c r="B80" s="75">
        <v>12744310169</v>
      </c>
      <c r="C80" s="75">
        <v>12744310169</v>
      </c>
    </row>
    <row r="81" spans="1:3" ht="9" customHeight="1" x14ac:dyDescent="0.25"/>
    <row r="82" spans="1:3" x14ac:dyDescent="0.25">
      <c r="A82" s="48" t="s">
        <v>180</v>
      </c>
      <c r="B82" s="82">
        <f>B80+B79+B78+B77+B76+B75+B74+B73+B72+B69+B66+B63+B60+B57+B56+B52+B51+B50+B49+B48+B47+B46+B45+B44+B40+B39+B38+B37+B36+B35+B34+B33+B32+B28+B27+B26+B25+B18+B17+B16+B15+B14</f>
        <v>167949521043</v>
      </c>
      <c r="C82" s="83">
        <f>C80+C79+C78+C77+C76+C75+C74+C73+C72+C69+C66+C63+C60+C57+C56+C52+C51+C50+C49+C48+C47+C46+C45+C44+C40+C39+C38+C37+C36+C35+C34+C33+C32+C28+C27+C26+C25+C18+C17+C16+C15+C14</f>
        <v>167949521043</v>
      </c>
    </row>
    <row r="83" spans="1:3" ht="9.75" customHeight="1" thickBot="1" x14ac:dyDescent="0.3"/>
    <row r="84" spans="1:3" ht="15.75" thickBot="1" x14ac:dyDescent="0.3">
      <c r="A84" s="112" t="s">
        <v>181</v>
      </c>
      <c r="B84" s="244">
        <f>IF(B82="","",B82/C82)</f>
        <v>1</v>
      </c>
      <c r="C84" s="245"/>
    </row>
    <row r="85" spans="1:3" ht="6" customHeight="1" x14ac:dyDescent="0.25"/>
    <row r="86" spans="1:3" x14ac:dyDescent="0.25">
      <c r="A86" s="113" t="s">
        <v>191</v>
      </c>
    </row>
  </sheetData>
  <mergeCells count="2">
    <mergeCell ref="A12:C12"/>
    <mergeCell ref="B84:C84"/>
  </mergeCells>
  <conditionalFormatting sqref="B84">
    <cfRule type="cellIs" dxfId="6" priority="5" stopIfTrue="1" operator="between">
      <formula>0.66</formula>
      <formula>0.79</formula>
    </cfRule>
    <cfRule type="cellIs" dxfId="5" priority="6" stopIfTrue="1" operator="lessThan">
      <formula>0.66</formula>
    </cfRule>
    <cfRule type="cellIs" dxfId="4" priority="7" stopIfTrue="1" operator="between">
      <formula>0.8</formula>
      <formula>1</formula>
    </cfRule>
  </conditionalFormatting>
  <conditionalFormatting sqref="B84">
    <cfRule type="expression" dxfId="3" priority="4">
      <formula>ISERROR(B84)</formula>
    </cfRule>
  </conditionalFormatting>
  <conditionalFormatting sqref="B84">
    <cfRule type="cellIs" dxfId="2" priority="1" stopIfTrue="1" operator="between">
      <formula>0.66</formula>
      <formula>0.79</formula>
    </cfRule>
    <cfRule type="cellIs" dxfId="1" priority="2" stopIfTrue="1" operator="lessThan">
      <formula>0.66</formula>
    </cfRule>
    <cfRule type="cellIs" dxfId="0" priority="3" stopIfTrue="1" operator="greaterThanOrEqual">
      <formula>0.8</formula>
    </cfRule>
  </conditionalFormatting>
  <pageMargins left="0.7" right="0.7" top="0.75" bottom="0.75" header="0.3" footer="0.3"/>
  <pageSetup scale="97"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5"/>
  <sheetViews>
    <sheetView topLeftCell="A61" workbookViewId="0">
      <selection activeCell="A11" sqref="A11"/>
    </sheetView>
  </sheetViews>
  <sheetFormatPr baseColWidth="10" defaultRowHeight="15" x14ac:dyDescent="0.25"/>
  <cols>
    <col min="1" max="1" width="52.5703125" bestFit="1" customWidth="1"/>
    <col min="2" max="3" width="14.7109375" bestFit="1" customWidth="1"/>
  </cols>
  <sheetData>
    <row r="1" spans="1:3" x14ac:dyDescent="0.25">
      <c r="A1" s="240" t="s">
        <v>189</v>
      </c>
      <c r="B1" s="240"/>
      <c r="C1" s="240"/>
    </row>
    <row r="2" spans="1:3" ht="30" x14ac:dyDescent="0.25">
      <c r="A2" s="59" t="s">
        <v>110</v>
      </c>
      <c r="B2" s="60" t="s">
        <v>111</v>
      </c>
      <c r="C2" s="60" t="s">
        <v>112</v>
      </c>
    </row>
    <row r="3" spans="1:3" x14ac:dyDescent="0.25">
      <c r="A3" s="61" t="s">
        <v>113</v>
      </c>
      <c r="B3" s="82">
        <v>8290915126</v>
      </c>
      <c r="C3" s="82">
        <v>8290915126</v>
      </c>
    </row>
    <row r="4" spans="1:3" ht="39" x14ac:dyDescent="0.25">
      <c r="A4" s="63" t="s">
        <v>114</v>
      </c>
      <c r="B4" s="86">
        <v>78011166</v>
      </c>
      <c r="C4" s="86">
        <v>78011166</v>
      </c>
    </row>
    <row r="5" spans="1:3" x14ac:dyDescent="0.25">
      <c r="A5" s="65" t="s">
        <v>115</v>
      </c>
      <c r="B5" s="82">
        <v>23577119</v>
      </c>
      <c r="C5" s="82">
        <v>23577119</v>
      </c>
    </row>
    <row r="6" spans="1:3" x14ac:dyDescent="0.25">
      <c r="A6" s="65" t="s">
        <v>116</v>
      </c>
      <c r="B6" s="82">
        <v>0</v>
      </c>
      <c r="C6" s="82">
        <v>0</v>
      </c>
    </row>
    <row r="7" spans="1:3" x14ac:dyDescent="0.25">
      <c r="A7" s="66" t="s">
        <v>117</v>
      </c>
      <c r="B7" s="86">
        <v>4849493093</v>
      </c>
      <c r="C7" s="86">
        <v>4849493093</v>
      </c>
    </row>
    <row r="8" spans="1:3" x14ac:dyDescent="0.25">
      <c r="A8" s="67" t="s">
        <v>118</v>
      </c>
      <c r="B8" s="82"/>
      <c r="C8" s="82"/>
    </row>
    <row r="9" spans="1:3" x14ac:dyDescent="0.25">
      <c r="A9" s="67" t="s">
        <v>119</v>
      </c>
      <c r="B9" s="82"/>
      <c r="C9" s="82"/>
    </row>
    <row r="10" spans="1:3" x14ac:dyDescent="0.25">
      <c r="A10" s="67" t="s">
        <v>120</v>
      </c>
      <c r="B10" s="82"/>
      <c r="C10" s="82"/>
    </row>
    <row r="11" spans="1:3" x14ac:dyDescent="0.25">
      <c r="A11" s="67" t="s">
        <v>121</v>
      </c>
      <c r="B11" s="82"/>
      <c r="C11" s="82"/>
    </row>
    <row r="12" spans="1:3" x14ac:dyDescent="0.25">
      <c r="A12" s="67" t="s">
        <v>122</v>
      </c>
      <c r="B12" s="82"/>
      <c r="C12" s="82"/>
    </row>
    <row r="13" spans="1:3" x14ac:dyDescent="0.25">
      <c r="A13" s="67" t="s">
        <v>123</v>
      </c>
      <c r="B13" s="82"/>
      <c r="C13" s="82"/>
    </row>
    <row r="14" spans="1:3" x14ac:dyDescent="0.25">
      <c r="A14" s="61" t="s">
        <v>124</v>
      </c>
      <c r="B14" s="82">
        <v>265999291</v>
      </c>
      <c r="C14" s="82">
        <v>265999291</v>
      </c>
    </row>
    <row r="15" spans="1:3" ht="26.25" x14ac:dyDescent="0.25">
      <c r="A15" s="68" t="s">
        <v>125</v>
      </c>
      <c r="B15" s="82">
        <v>732730477</v>
      </c>
      <c r="C15" s="82">
        <v>732730477</v>
      </c>
    </row>
    <row r="16" spans="1:3" x14ac:dyDescent="0.25">
      <c r="A16" s="65" t="s">
        <v>126</v>
      </c>
      <c r="B16" s="82">
        <v>0</v>
      </c>
      <c r="C16" s="82">
        <v>0</v>
      </c>
    </row>
    <row r="17" spans="1:3" x14ac:dyDescent="0.25">
      <c r="A17" s="69" t="s">
        <v>127</v>
      </c>
      <c r="B17" s="86">
        <v>84135624</v>
      </c>
      <c r="C17" s="86">
        <v>84135624</v>
      </c>
    </row>
    <row r="18" spans="1:3" x14ac:dyDescent="0.25">
      <c r="A18" s="67" t="s">
        <v>128</v>
      </c>
      <c r="B18" s="94"/>
      <c r="C18" s="94"/>
    </row>
    <row r="19" spans="1:3" x14ac:dyDescent="0.25">
      <c r="A19" s="67" t="s">
        <v>129</v>
      </c>
      <c r="B19" s="94"/>
      <c r="C19" s="94"/>
    </row>
    <row r="20" spans="1:3" x14ac:dyDescent="0.25">
      <c r="A20" s="67" t="s">
        <v>130</v>
      </c>
      <c r="B20" s="94"/>
      <c r="C20" s="94"/>
    </row>
    <row r="21" spans="1:3" x14ac:dyDescent="0.25">
      <c r="A21" s="65" t="s">
        <v>131</v>
      </c>
      <c r="B21" s="82">
        <v>751242094</v>
      </c>
      <c r="C21" s="82">
        <v>751242094</v>
      </c>
    </row>
    <row r="22" spans="1:3" x14ac:dyDescent="0.25">
      <c r="A22" s="65" t="s">
        <v>132</v>
      </c>
      <c r="B22" s="82">
        <v>0</v>
      </c>
      <c r="C22" s="82">
        <v>0</v>
      </c>
    </row>
    <row r="23" spans="1:3" x14ac:dyDescent="0.25">
      <c r="A23" s="61" t="s">
        <v>133</v>
      </c>
      <c r="B23" s="82">
        <v>2556615419</v>
      </c>
      <c r="C23" s="82">
        <v>2556615419</v>
      </c>
    </row>
    <row r="24" spans="1:3" x14ac:dyDescent="0.25">
      <c r="A24" s="65" t="s">
        <v>134</v>
      </c>
      <c r="B24" s="82">
        <v>1389261438</v>
      </c>
      <c r="C24" s="82">
        <v>1389261438</v>
      </c>
    </row>
    <row r="25" spans="1:3" x14ac:dyDescent="0.25">
      <c r="A25" s="65" t="s">
        <v>135</v>
      </c>
      <c r="B25" s="82">
        <v>0</v>
      </c>
      <c r="C25" s="82">
        <v>0</v>
      </c>
    </row>
    <row r="26" spans="1:3" x14ac:dyDescent="0.25">
      <c r="A26" s="65" t="s">
        <v>136</v>
      </c>
      <c r="B26" s="82">
        <v>697350578</v>
      </c>
      <c r="C26" s="82">
        <v>697350578</v>
      </c>
    </row>
    <row r="27" spans="1:3" x14ac:dyDescent="0.25">
      <c r="A27" s="65" t="s">
        <v>137</v>
      </c>
      <c r="B27" s="82">
        <v>0</v>
      </c>
      <c r="C27" s="82">
        <v>0</v>
      </c>
    </row>
    <row r="28" spans="1:3" x14ac:dyDescent="0.25">
      <c r="A28" s="65" t="s">
        <v>138</v>
      </c>
      <c r="B28" s="82">
        <v>106000400</v>
      </c>
      <c r="C28" s="82">
        <v>106000400</v>
      </c>
    </row>
    <row r="29" spans="1:3" x14ac:dyDescent="0.25">
      <c r="A29" s="69" t="s">
        <v>139</v>
      </c>
      <c r="B29" s="86">
        <v>10667712326</v>
      </c>
      <c r="C29" s="86">
        <v>10667712326</v>
      </c>
    </row>
    <row r="30" spans="1:3" x14ac:dyDescent="0.25">
      <c r="A30" s="67" t="s">
        <v>140</v>
      </c>
      <c r="B30" s="94"/>
      <c r="C30" s="94"/>
    </row>
    <row r="31" spans="1:3" x14ac:dyDescent="0.25">
      <c r="A31" s="67" t="s">
        <v>141</v>
      </c>
      <c r="B31" s="94"/>
      <c r="C31" s="94"/>
    </row>
    <row r="32" spans="1:3" x14ac:dyDescent="0.25">
      <c r="A32" s="67" t="s">
        <v>142</v>
      </c>
      <c r="B32" s="94"/>
      <c r="C32" s="94"/>
    </row>
    <row r="33" spans="1:3" x14ac:dyDescent="0.25">
      <c r="A33" s="61" t="s">
        <v>143</v>
      </c>
      <c r="B33" s="94">
        <v>121998700</v>
      </c>
      <c r="C33" s="94">
        <v>121998700</v>
      </c>
    </row>
    <row r="34" spans="1:3" x14ac:dyDescent="0.25">
      <c r="A34" s="65" t="s">
        <v>144</v>
      </c>
      <c r="B34" s="82">
        <v>472500</v>
      </c>
      <c r="C34" s="82">
        <v>472500</v>
      </c>
    </row>
    <row r="35" spans="1:3" x14ac:dyDescent="0.25">
      <c r="A35" s="65" t="s">
        <v>145</v>
      </c>
      <c r="B35" s="82">
        <v>311884560</v>
      </c>
      <c r="C35" s="82">
        <v>311884560</v>
      </c>
    </row>
    <row r="36" spans="1:3" x14ac:dyDescent="0.25">
      <c r="A36" s="65" t="s">
        <v>146</v>
      </c>
      <c r="B36" s="82">
        <v>0</v>
      </c>
      <c r="C36" s="82">
        <v>0</v>
      </c>
    </row>
    <row r="37" spans="1:3" x14ac:dyDescent="0.25">
      <c r="A37" s="65" t="s">
        <v>147</v>
      </c>
      <c r="B37" s="82">
        <v>47151000</v>
      </c>
      <c r="C37" s="82">
        <v>47151000</v>
      </c>
    </row>
    <row r="38" spans="1:3" x14ac:dyDescent="0.25">
      <c r="A38" s="65" t="s">
        <v>148</v>
      </c>
      <c r="B38" s="82">
        <v>7731660000</v>
      </c>
      <c r="C38" s="82">
        <v>7731660000</v>
      </c>
    </row>
    <row r="39" spans="1:3" ht="26.25" x14ac:dyDescent="0.25">
      <c r="A39" s="71" t="s">
        <v>149</v>
      </c>
      <c r="B39" s="82">
        <v>0</v>
      </c>
      <c r="C39" s="82">
        <v>0</v>
      </c>
    </row>
    <row r="40" spans="1:3" x14ac:dyDescent="0.25">
      <c r="A40" s="71" t="s">
        <v>150</v>
      </c>
      <c r="B40" s="82">
        <v>0</v>
      </c>
      <c r="C40" s="82">
        <v>0</v>
      </c>
    </row>
    <row r="41" spans="1:3" x14ac:dyDescent="0.25">
      <c r="A41" s="69" t="s">
        <v>151</v>
      </c>
      <c r="B41" s="86">
        <v>53078671815</v>
      </c>
      <c r="C41" s="86">
        <v>53078671815</v>
      </c>
    </row>
    <row r="42" spans="1:3" x14ac:dyDescent="0.25">
      <c r="A42" s="67" t="s">
        <v>152</v>
      </c>
      <c r="B42" s="94"/>
      <c r="C42" s="94"/>
    </row>
    <row r="43" spans="1:3" x14ac:dyDescent="0.25">
      <c r="A43" s="67" t="s">
        <v>153</v>
      </c>
      <c r="B43" s="94"/>
      <c r="C43" s="94"/>
    </row>
    <row r="44" spans="1:3" x14ac:dyDescent="0.25">
      <c r="A44" s="67" t="s">
        <v>154</v>
      </c>
      <c r="B44" s="94"/>
      <c r="C44" s="94"/>
    </row>
    <row r="45" spans="1:3" ht="26.25" x14ac:dyDescent="0.25">
      <c r="A45" s="68" t="s">
        <v>155</v>
      </c>
      <c r="B45" s="82">
        <v>0</v>
      </c>
      <c r="C45" s="82">
        <v>0</v>
      </c>
    </row>
    <row r="46" spans="1:3" x14ac:dyDescent="0.25">
      <c r="A46" s="63" t="s">
        <v>156</v>
      </c>
      <c r="B46" s="86">
        <v>5065884130</v>
      </c>
      <c r="C46" s="86">
        <v>5065884130</v>
      </c>
    </row>
    <row r="47" spans="1:3" x14ac:dyDescent="0.25">
      <c r="A47" s="67" t="s">
        <v>157</v>
      </c>
      <c r="B47" s="94"/>
      <c r="C47" s="94"/>
    </row>
    <row r="48" spans="1:3" x14ac:dyDescent="0.25">
      <c r="A48" s="67" t="s">
        <v>158</v>
      </c>
      <c r="B48" s="94"/>
      <c r="C48" s="94"/>
    </row>
    <row r="49" spans="1:3" x14ac:dyDescent="0.25">
      <c r="A49" s="69" t="s">
        <v>159</v>
      </c>
      <c r="B49" s="86">
        <v>533250961</v>
      </c>
      <c r="C49" s="86">
        <v>533250961</v>
      </c>
    </row>
    <row r="50" spans="1:3" x14ac:dyDescent="0.25">
      <c r="A50" s="67" t="s">
        <v>160</v>
      </c>
      <c r="B50" s="94"/>
      <c r="C50" s="94"/>
    </row>
    <row r="51" spans="1:3" x14ac:dyDescent="0.25">
      <c r="A51" s="67" t="s">
        <v>161</v>
      </c>
      <c r="B51" s="94"/>
      <c r="C51" s="94"/>
    </row>
    <row r="52" spans="1:3" x14ac:dyDescent="0.25">
      <c r="A52" s="69" t="s">
        <v>162</v>
      </c>
      <c r="B52" s="86">
        <v>399938221</v>
      </c>
      <c r="C52" s="86">
        <v>399938221</v>
      </c>
    </row>
    <row r="53" spans="1:3" x14ac:dyDescent="0.25">
      <c r="A53" s="67" t="s">
        <v>163</v>
      </c>
      <c r="B53" s="94"/>
      <c r="C53" s="94"/>
    </row>
    <row r="54" spans="1:3" x14ac:dyDescent="0.25">
      <c r="A54" s="67" t="s">
        <v>164</v>
      </c>
      <c r="B54" s="94"/>
      <c r="C54" s="94"/>
    </row>
    <row r="55" spans="1:3" x14ac:dyDescent="0.25">
      <c r="A55" s="69" t="s">
        <v>165</v>
      </c>
      <c r="B55" s="86">
        <v>194571853</v>
      </c>
      <c r="C55" s="86">
        <v>194571853</v>
      </c>
    </row>
    <row r="56" spans="1:3" x14ac:dyDescent="0.25">
      <c r="A56" s="67" t="s">
        <v>166</v>
      </c>
      <c r="B56" s="94"/>
      <c r="C56" s="59"/>
    </row>
    <row r="57" spans="1:3" x14ac:dyDescent="0.25">
      <c r="A57" s="67" t="s">
        <v>167</v>
      </c>
      <c r="B57" s="94"/>
      <c r="C57" s="59"/>
    </row>
    <row r="58" spans="1:3" x14ac:dyDescent="0.25">
      <c r="A58" s="69" t="s">
        <v>168</v>
      </c>
      <c r="B58" s="86">
        <v>2858625659</v>
      </c>
      <c r="C58" s="86">
        <v>2858625659</v>
      </c>
    </row>
    <row r="59" spans="1:3" x14ac:dyDescent="0.25">
      <c r="A59" s="67" t="s">
        <v>169</v>
      </c>
      <c r="B59" s="94"/>
      <c r="C59" s="59"/>
    </row>
    <row r="60" spans="1:3" x14ac:dyDescent="0.25">
      <c r="A60" s="67" t="s">
        <v>170</v>
      </c>
      <c r="B60" s="94"/>
      <c r="C60" s="59"/>
    </row>
    <row r="61" spans="1:3" x14ac:dyDescent="0.25">
      <c r="A61" s="67" t="s">
        <v>171</v>
      </c>
      <c r="B61" s="82">
        <v>0</v>
      </c>
      <c r="C61" s="82">
        <v>0</v>
      </c>
    </row>
    <row r="62" spans="1:3" x14ac:dyDescent="0.25">
      <c r="A62" s="65" t="s">
        <v>172</v>
      </c>
      <c r="B62" s="82">
        <v>0</v>
      </c>
      <c r="C62" s="82">
        <v>0</v>
      </c>
    </row>
    <row r="63" spans="1:3" x14ac:dyDescent="0.25">
      <c r="A63" s="65" t="s">
        <v>173</v>
      </c>
      <c r="B63" s="82">
        <v>1906095917</v>
      </c>
      <c r="C63" s="82">
        <v>1906095917</v>
      </c>
    </row>
    <row r="64" spans="1:3" x14ac:dyDescent="0.25">
      <c r="A64" s="65" t="s">
        <v>174</v>
      </c>
      <c r="B64" s="82">
        <v>0</v>
      </c>
      <c r="C64" s="82">
        <v>0</v>
      </c>
    </row>
    <row r="65" spans="1:3" x14ac:dyDescent="0.25">
      <c r="A65" s="65" t="s">
        <v>175</v>
      </c>
      <c r="B65" s="82">
        <v>142310277</v>
      </c>
      <c r="C65" s="82">
        <v>142310277</v>
      </c>
    </row>
    <row r="66" spans="1:3" x14ac:dyDescent="0.25">
      <c r="A66" s="65" t="s">
        <v>176</v>
      </c>
      <c r="B66" s="82">
        <v>0</v>
      </c>
      <c r="C66" s="82">
        <v>0</v>
      </c>
    </row>
    <row r="67" spans="1:3" x14ac:dyDescent="0.25">
      <c r="A67" s="65" t="s">
        <v>177</v>
      </c>
      <c r="B67" s="82">
        <v>0</v>
      </c>
      <c r="C67" s="82">
        <v>0</v>
      </c>
    </row>
    <row r="68" spans="1:3" ht="26.25" x14ac:dyDescent="0.25">
      <c r="A68" s="68" t="s">
        <v>178</v>
      </c>
      <c r="B68" s="82">
        <v>2270000</v>
      </c>
      <c r="C68" s="82">
        <v>2270000</v>
      </c>
    </row>
    <row r="69" spans="1:3" x14ac:dyDescent="0.25">
      <c r="A69" s="65" t="s">
        <v>179</v>
      </c>
      <c r="B69" s="82">
        <v>11828931814</v>
      </c>
      <c r="C69" s="82">
        <v>11828931814</v>
      </c>
    </row>
    <row r="71" spans="1:3" x14ac:dyDescent="0.25">
      <c r="A71" s="48" t="s">
        <v>180</v>
      </c>
      <c r="B71" s="82">
        <f>B69+B68+B67+B66+B65+B64+B63+B62+B61+B58+B55+B52+B49+B46+B45+B41+B40+B39+B38+B37+B36+B35+B34+B33+B29+B28+B27+B26+B25+B24+B23+B22+B21+B17+B16+B15+B14+B7+B6+B5+B4+B3</f>
        <v>114716761558</v>
      </c>
      <c r="C71" s="83">
        <f>C69+C68+C67+C66+C65+C64+C63+C62+C61+C58+C55+C52+C49+C46+C45+C41+C40+C39+C38+C37+C36+C35+C34+C33+C29+C28+C27+C26+C25+C24+C23+C22+C21+C17+C16+C15+C14+C7+C6+C5+C4+C3</f>
        <v>114716761558</v>
      </c>
    </row>
    <row r="73" spans="1:3" x14ac:dyDescent="0.25">
      <c r="A73" s="110" t="s">
        <v>181</v>
      </c>
      <c r="B73" s="246">
        <v>1</v>
      </c>
      <c r="C73" s="246"/>
    </row>
    <row r="75" spans="1:3" x14ac:dyDescent="0.25">
      <c r="C75" s="111"/>
    </row>
  </sheetData>
  <mergeCells count="2">
    <mergeCell ref="A1:C1"/>
    <mergeCell ref="B73:C7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5"/>
  <sheetViews>
    <sheetView topLeftCell="A61" workbookViewId="0">
      <selection activeCell="J73" sqref="J73"/>
    </sheetView>
  </sheetViews>
  <sheetFormatPr baseColWidth="10" defaultRowHeight="15" x14ac:dyDescent="0.25"/>
  <cols>
    <col min="1" max="1" width="52.5703125" bestFit="1" customWidth="1"/>
    <col min="2" max="3" width="13.7109375" bestFit="1" customWidth="1"/>
  </cols>
  <sheetData>
    <row r="1" spans="1:3" x14ac:dyDescent="0.25">
      <c r="A1" s="247" t="s">
        <v>185</v>
      </c>
      <c r="B1" s="248"/>
      <c r="C1" s="248"/>
    </row>
    <row r="2" spans="1:3" ht="30" x14ac:dyDescent="0.25">
      <c r="A2" s="59" t="s">
        <v>110</v>
      </c>
      <c r="B2" s="60" t="s">
        <v>111</v>
      </c>
      <c r="C2" s="60" t="s">
        <v>112</v>
      </c>
    </row>
    <row r="3" spans="1:3" x14ac:dyDescent="0.25">
      <c r="A3" s="84" t="s">
        <v>113</v>
      </c>
      <c r="B3" s="82">
        <v>2176252055</v>
      </c>
      <c r="C3" s="82">
        <v>2176252055</v>
      </c>
    </row>
    <row r="4" spans="1:3" ht="39" x14ac:dyDescent="0.25">
      <c r="A4" s="85" t="s">
        <v>114</v>
      </c>
      <c r="B4" s="86">
        <v>32080773</v>
      </c>
      <c r="C4" s="86">
        <v>32080773</v>
      </c>
    </row>
    <row r="5" spans="1:3" x14ac:dyDescent="0.25">
      <c r="A5" s="87" t="s">
        <v>115</v>
      </c>
      <c r="B5" s="82">
        <v>500</v>
      </c>
      <c r="C5" s="82">
        <v>500</v>
      </c>
    </row>
    <row r="6" spans="1:3" x14ac:dyDescent="0.25">
      <c r="A6" s="88" t="s">
        <v>116</v>
      </c>
      <c r="B6" s="82">
        <v>1190399</v>
      </c>
      <c r="C6" s="82">
        <v>1190399</v>
      </c>
    </row>
    <row r="7" spans="1:3" x14ac:dyDescent="0.25">
      <c r="A7" s="89" t="s">
        <v>117</v>
      </c>
      <c r="B7" s="86">
        <v>5157799112</v>
      </c>
      <c r="C7" s="86">
        <v>5157799112</v>
      </c>
    </row>
    <row r="8" spans="1:3" x14ac:dyDescent="0.25">
      <c r="A8" s="90" t="s">
        <v>118</v>
      </c>
      <c r="B8" s="82"/>
      <c r="C8" s="82"/>
    </row>
    <row r="9" spans="1:3" x14ac:dyDescent="0.25">
      <c r="A9" s="90" t="s">
        <v>119</v>
      </c>
      <c r="B9" s="82"/>
      <c r="C9" s="82"/>
    </row>
    <row r="10" spans="1:3" x14ac:dyDescent="0.25">
      <c r="A10" s="90" t="s">
        <v>120</v>
      </c>
      <c r="B10" s="82"/>
      <c r="C10" s="82"/>
    </row>
    <row r="11" spans="1:3" x14ac:dyDescent="0.25">
      <c r="A11" s="90" t="s">
        <v>121</v>
      </c>
      <c r="B11" s="82"/>
      <c r="C11" s="82"/>
    </row>
    <row r="12" spans="1:3" x14ac:dyDescent="0.25">
      <c r="A12" s="90" t="s">
        <v>122</v>
      </c>
      <c r="B12" s="82"/>
      <c r="C12" s="82"/>
    </row>
    <row r="13" spans="1:3" x14ac:dyDescent="0.25">
      <c r="A13" s="90" t="s">
        <v>123</v>
      </c>
      <c r="B13" s="82"/>
      <c r="C13" s="82"/>
    </row>
    <row r="14" spans="1:3" x14ac:dyDescent="0.25">
      <c r="A14" s="91" t="s">
        <v>124</v>
      </c>
      <c r="B14" s="82">
        <v>81465090</v>
      </c>
      <c r="C14" s="82">
        <v>81465090</v>
      </c>
    </row>
    <row r="15" spans="1:3" ht="26.25" x14ac:dyDescent="0.25">
      <c r="A15" s="68" t="s">
        <v>125</v>
      </c>
      <c r="B15" s="82">
        <v>95311524</v>
      </c>
      <c r="C15" s="82">
        <v>95311524</v>
      </c>
    </row>
    <row r="16" spans="1:3" x14ac:dyDescent="0.25">
      <c r="A16" s="88" t="s">
        <v>126</v>
      </c>
      <c r="B16" s="82">
        <v>0</v>
      </c>
      <c r="C16" s="82">
        <v>0</v>
      </c>
    </row>
    <row r="17" spans="1:3" x14ac:dyDescent="0.25">
      <c r="A17" s="92" t="s">
        <v>127</v>
      </c>
      <c r="B17" s="86">
        <v>82602198</v>
      </c>
      <c r="C17" s="86">
        <v>82602198</v>
      </c>
    </row>
    <row r="18" spans="1:3" x14ac:dyDescent="0.25">
      <c r="A18" s="93" t="s">
        <v>128</v>
      </c>
      <c r="B18" s="94"/>
      <c r="C18" s="94"/>
    </row>
    <row r="19" spans="1:3" x14ac:dyDescent="0.25">
      <c r="A19" s="95" t="s">
        <v>129</v>
      </c>
      <c r="B19" s="94"/>
      <c r="C19" s="94"/>
    </row>
    <row r="20" spans="1:3" ht="15.75" thickBot="1" x14ac:dyDescent="0.3">
      <c r="A20" s="96" t="s">
        <v>130</v>
      </c>
      <c r="B20" s="94"/>
      <c r="C20" s="94"/>
    </row>
    <row r="21" spans="1:3" x14ac:dyDescent="0.25">
      <c r="A21" s="97" t="s">
        <v>131</v>
      </c>
      <c r="B21" s="82">
        <v>0</v>
      </c>
      <c r="C21" s="82">
        <v>0</v>
      </c>
    </row>
    <row r="22" spans="1:3" x14ac:dyDescent="0.25">
      <c r="A22" s="87" t="s">
        <v>132</v>
      </c>
      <c r="B22" s="82">
        <v>0</v>
      </c>
      <c r="C22" s="82">
        <v>0</v>
      </c>
    </row>
    <row r="23" spans="1:3" x14ac:dyDescent="0.25">
      <c r="A23" s="98" t="s">
        <v>133</v>
      </c>
      <c r="B23" s="82">
        <v>564583347</v>
      </c>
      <c r="C23" s="82">
        <v>564583347</v>
      </c>
    </row>
    <row r="24" spans="1:3" x14ac:dyDescent="0.25">
      <c r="A24" s="87" t="s">
        <v>134</v>
      </c>
      <c r="B24" s="82">
        <v>3818834544</v>
      </c>
      <c r="C24" s="82">
        <v>3818834544</v>
      </c>
    </row>
    <row r="25" spans="1:3" ht="26.25" x14ac:dyDescent="0.25">
      <c r="A25" s="99" t="s">
        <v>186</v>
      </c>
      <c r="B25" s="82">
        <v>0</v>
      </c>
      <c r="C25" s="82">
        <v>0</v>
      </c>
    </row>
    <row r="26" spans="1:3" x14ac:dyDescent="0.25">
      <c r="A26" s="87" t="s">
        <v>135</v>
      </c>
      <c r="B26" s="82">
        <v>0</v>
      </c>
      <c r="C26" s="82">
        <v>0</v>
      </c>
    </row>
    <row r="27" spans="1:3" x14ac:dyDescent="0.25">
      <c r="A27" s="87" t="s">
        <v>136</v>
      </c>
      <c r="B27" s="82">
        <v>572643720</v>
      </c>
      <c r="C27" s="82">
        <v>543394560</v>
      </c>
    </row>
    <row r="28" spans="1:3" x14ac:dyDescent="0.25">
      <c r="A28" s="87" t="s">
        <v>137</v>
      </c>
      <c r="B28" s="82">
        <v>0</v>
      </c>
      <c r="C28" s="82">
        <v>0</v>
      </c>
    </row>
    <row r="29" spans="1:3" x14ac:dyDescent="0.25">
      <c r="A29" s="88" t="s">
        <v>138</v>
      </c>
      <c r="B29" s="82">
        <v>18617400</v>
      </c>
      <c r="C29" s="82">
        <v>18617400</v>
      </c>
    </row>
    <row r="30" spans="1:3" x14ac:dyDescent="0.25">
      <c r="A30" s="92" t="s">
        <v>139</v>
      </c>
      <c r="B30" s="86">
        <v>10358409403</v>
      </c>
      <c r="C30" s="86">
        <v>10358409403</v>
      </c>
    </row>
    <row r="31" spans="1:3" x14ac:dyDescent="0.25">
      <c r="A31" s="93" t="s">
        <v>140</v>
      </c>
      <c r="B31" s="94"/>
      <c r="C31" s="94"/>
    </row>
    <row r="32" spans="1:3" x14ac:dyDescent="0.25">
      <c r="A32" s="95" t="s">
        <v>141</v>
      </c>
      <c r="B32" s="94"/>
      <c r="C32" s="94"/>
    </row>
    <row r="33" spans="1:3" x14ac:dyDescent="0.25">
      <c r="A33" s="100" t="s">
        <v>142</v>
      </c>
      <c r="B33" s="101"/>
      <c r="C33" s="101"/>
    </row>
    <row r="34" spans="1:3" x14ac:dyDescent="0.25">
      <c r="A34" s="61" t="s">
        <v>143</v>
      </c>
      <c r="B34" s="94">
        <v>17128700</v>
      </c>
      <c r="C34" s="94">
        <v>17128700</v>
      </c>
    </row>
    <row r="35" spans="1:3" x14ac:dyDescent="0.25">
      <c r="A35" s="65" t="s">
        <v>144</v>
      </c>
      <c r="B35" s="82">
        <v>0</v>
      </c>
      <c r="C35" s="82">
        <v>0</v>
      </c>
    </row>
    <row r="36" spans="1:3" x14ac:dyDescent="0.25">
      <c r="A36" s="87" t="s">
        <v>145</v>
      </c>
      <c r="B36" s="82">
        <v>1145344080</v>
      </c>
      <c r="C36" s="82">
        <v>1145344080</v>
      </c>
    </row>
    <row r="37" spans="1:3" x14ac:dyDescent="0.25">
      <c r="A37" s="87" t="s">
        <v>146</v>
      </c>
      <c r="B37" s="82">
        <v>1643707000</v>
      </c>
      <c r="C37" s="82">
        <v>1643707000</v>
      </c>
    </row>
    <row r="38" spans="1:3" x14ac:dyDescent="0.25">
      <c r="A38" s="87" t="s">
        <v>147</v>
      </c>
      <c r="B38" s="82">
        <v>296453500</v>
      </c>
      <c r="C38" s="82">
        <v>296453500</v>
      </c>
    </row>
    <row r="39" spans="1:3" x14ac:dyDescent="0.25">
      <c r="A39" s="88" t="s">
        <v>148</v>
      </c>
      <c r="B39" s="82">
        <v>8954322000</v>
      </c>
      <c r="C39" s="82">
        <v>8954322000</v>
      </c>
    </row>
    <row r="40" spans="1:3" ht="26.25" x14ac:dyDescent="0.25">
      <c r="A40" s="102" t="s">
        <v>149</v>
      </c>
      <c r="B40" s="82">
        <v>0</v>
      </c>
      <c r="C40" s="82">
        <v>0</v>
      </c>
    </row>
    <row r="41" spans="1:3" x14ac:dyDescent="0.25">
      <c r="A41" s="102" t="s">
        <v>150</v>
      </c>
      <c r="B41" s="82">
        <v>0</v>
      </c>
      <c r="C41" s="82">
        <v>0</v>
      </c>
    </row>
    <row r="42" spans="1:3" x14ac:dyDescent="0.25">
      <c r="A42" s="92" t="s">
        <v>151</v>
      </c>
      <c r="B42" s="86">
        <v>27379430252</v>
      </c>
      <c r="C42" s="86">
        <v>27379430252</v>
      </c>
    </row>
    <row r="43" spans="1:3" x14ac:dyDescent="0.25">
      <c r="A43" s="93" t="s">
        <v>152</v>
      </c>
      <c r="B43" s="94"/>
      <c r="C43" s="94"/>
    </row>
    <row r="44" spans="1:3" x14ac:dyDescent="0.25">
      <c r="A44" s="95" t="s">
        <v>153</v>
      </c>
      <c r="B44" s="94"/>
      <c r="C44" s="94"/>
    </row>
    <row r="45" spans="1:3" ht="15.75" thickBot="1" x14ac:dyDescent="0.3">
      <c r="A45" s="96" t="s">
        <v>154</v>
      </c>
      <c r="B45" s="94"/>
      <c r="C45" s="94"/>
    </row>
    <row r="46" spans="1:3" ht="27" thickBot="1" x14ac:dyDescent="0.3">
      <c r="A46" s="99" t="s">
        <v>155</v>
      </c>
      <c r="B46" s="82">
        <v>0</v>
      </c>
      <c r="C46" s="82">
        <v>0</v>
      </c>
    </row>
    <row r="47" spans="1:3" ht="15.75" thickBot="1" x14ac:dyDescent="0.3">
      <c r="A47" s="103" t="s">
        <v>156</v>
      </c>
      <c r="B47" s="86">
        <v>4566275512</v>
      </c>
      <c r="C47" s="86">
        <v>4566275512</v>
      </c>
    </row>
    <row r="48" spans="1:3" x14ac:dyDescent="0.25">
      <c r="A48" s="104" t="s">
        <v>157</v>
      </c>
      <c r="B48" s="94"/>
      <c r="C48" s="94"/>
    </row>
    <row r="49" spans="1:3" ht="15.75" thickBot="1" x14ac:dyDescent="0.3">
      <c r="A49" s="96" t="s">
        <v>158</v>
      </c>
      <c r="B49" s="94"/>
      <c r="C49" s="94"/>
    </row>
    <row r="50" spans="1:3" ht="15.75" thickBot="1" x14ac:dyDescent="0.3">
      <c r="A50" s="105" t="s">
        <v>159</v>
      </c>
      <c r="B50" s="86">
        <v>480660580</v>
      </c>
      <c r="C50" s="86">
        <v>480660580</v>
      </c>
    </row>
    <row r="51" spans="1:3" x14ac:dyDescent="0.25">
      <c r="A51" s="106" t="s">
        <v>160</v>
      </c>
      <c r="B51" s="94"/>
      <c r="C51" s="94"/>
    </row>
    <row r="52" spans="1:3" ht="15.75" thickBot="1" x14ac:dyDescent="0.3">
      <c r="A52" s="100" t="s">
        <v>161</v>
      </c>
      <c r="B52" s="94"/>
      <c r="C52" s="94"/>
    </row>
    <row r="53" spans="1:3" ht="15.75" thickBot="1" x14ac:dyDescent="0.3">
      <c r="A53" s="107" t="s">
        <v>162</v>
      </c>
      <c r="B53" s="86">
        <v>360495435</v>
      </c>
      <c r="C53" s="86">
        <v>360495435</v>
      </c>
    </row>
    <row r="54" spans="1:3" x14ac:dyDescent="0.25">
      <c r="A54" s="93" t="s">
        <v>163</v>
      </c>
      <c r="B54" s="94"/>
      <c r="C54" s="94"/>
    </row>
    <row r="55" spans="1:3" ht="15.75" thickBot="1" x14ac:dyDescent="0.3">
      <c r="A55" s="96" t="s">
        <v>164</v>
      </c>
      <c r="B55" s="94"/>
      <c r="C55" s="94"/>
    </row>
    <row r="56" spans="1:3" ht="15.75" thickBot="1" x14ac:dyDescent="0.3">
      <c r="A56" s="105" t="s">
        <v>165</v>
      </c>
      <c r="B56" s="86">
        <v>159824263</v>
      </c>
      <c r="C56" s="86">
        <v>159824263</v>
      </c>
    </row>
    <row r="57" spans="1:3" x14ac:dyDescent="0.25">
      <c r="A57" s="104" t="s">
        <v>166</v>
      </c>
      <c r="B57" s="94"/>
      <c r="C57" s="59"/>
    </row>
    <row r="58" spans="1:3" ht="15.75" thickBot="1" x14ac:dyDescent="0.3">
      <c r="A58" s="96" t="s">
        <v>167</v>
      </c>
      <c r="B58" s="94"/>
      <c r="C58" s="59"/>
    </row>
    <row r="59" spans="1:3" ht="15.75" thickBot="1" x14ac:dyDescent="0.3">
      <c r="A59" s="105" t="s">
        <v>168</v>
      </c>
      <c r="B59" s="86">
        <v>2858625659</v>
      </c>
      <c r="C59" s="86">
        <v>2858625659</v>
      </c>
    </row>
    <row r="60" spans="1:3" x14ac:dyDescent="0.25">
      <c r="A60" s="104" t="s">
        <v>169</v>
      </c>
      <c r="B60" s="94"/>
      <c r="C60" s="59"/>
    </row>
    <row r="61" spans="1:3" ht="15.75" thickBot="1" x14ac:dyDescent="0.3">
      <c r="A61" s="96" t="s">
        <v>170</v>
      </c>
      <c r="B61" s="94"/>
      <c r="C61" s="59"/>
    </row>
    <row r="62" spans="1:3" x14ac:dyDescent="0.25">
      <c r="A62" s="108" t="s">
        <v>171</v>
      </c>
      <c r="B62" s="82">
        <v>5918939</v>
      </c>
      <c r="C62" s="82">
        <v>5918939</v>
      </c>
    </row>
    <row r="63" spans="1:3" x14ac:dyDescent="0.25">
      <c r="A63" s="87" t="s">
        <v>172</v>
      </c>
      <c r="B63" s="82">
        <v>0</v>
      </c>
      <c r="C63" s="82">
        <v>0</v>
      </c>
    </row>
    <row r="64" spans="1:3" x14ac:dyDescent="0.25">
      <c r="A64" s="65" t="s">
        <v>173</v>
      </c>
      <c r="B64" s="82">
        <v>0</v>
      </c>
      <c r="C64" s="82">
        <v>0</v>
      </c>
    </row>
    <row r="65" spans="1:3" x14ac:dyDescent="0.25">
      <c r="A65" s="87" t="s">
        <v>187</v>
      </c>
      <c r="B65" s="82">
        <v>0</v>
      </c>
      <c r="C65" s="82">
        <v>0</v>
      </c>
    </row>
    <row r="66" spans="1:3" x14ac:dyDescent="0.25">
      <c r="A66" s="87" t="s">
        <v>174</v>
      </c>
      <c r="B66" s="82">
        <v>196770690</v>
      </c>
      <c r="C66" s="82">
        <v>196770690</v>
      </c>
    </row>
    <row r="67" spans="1:3" x14ac:dyDescent="0.25">
      <c r="A67" s="87" t="s">
        <v>175</v>
      </c>
      <c r="B67" s="82">
        <v>183539156</v>
      </c>
      <c r="C67" s="82">
        <v>183539156</v>
      </c>
    </row>
    <row r="68" spans="1:3" x14ac:dyDescent="0.25">
      <c r="A68" s="87" t="s">
        <v>176</v>
      </c>
      <c r="B68" s="82">
        <v>0</v>
      </c>
      <c r="C68" s="82">
        <v>0</v>
      </c>
    </row>
    <row r="69" spans="1:3" x14ac:dyDescent="0.25">
      <c r="A69" s="87" t="s">
        <v>177</v>
      </c>
      <c r="B69" s="82">
        <v>0</v>
      </c>
      <c r="C69" s="82">
        <v>0</v>
      </c>
    </row>
    <row r="70" spans="1:3" ht="26.25" x14ac:dyDescent="0.25">
      <c r="A70" s="99" t="s">
        <v>178</v>
      </c>
      <c r="B70" s="82">
        <v>50682778</v>
      </c>
      <c r="C70" s="82">
        <v>50682778</v>
      </c>
    </row>
    <row r="71" spans="1:3" x14ac:dyDescent="0.25">
      <c r="A71" s="97" t="s">
        <v>179</v>
      </c>
      <c r="B71" s="82">
        <v>19866568298</v>
      </c>
      <c r="C71" s="82">
        <v>19866568298</v>
      </c>
    </row>
    <row r="73" spans="1:3" x14ac:dyDescent="0.25">
      <c r="A73" s="48" t="s">
        <v>180</v>
      </c>
      <c r="B73" s="82">
        <f>B71+B70+B69+B68+B67+B66+B65+B64+B63+B62+B59+B56+B53+B50+B47+B46+B42+B41+B40+B39+B38+B37+B36+B35+B34+B30+B29+B28+B27+B26+B25+B24+B23+B22+B21+B17+B16+B15+B14+B7+B6+B5+B4+B3</f>
        <v>91125536907</v>
      </c>
      <c r="C73" s="109">
        <f>C71+C70+C69+C68+C67+C66+C65+C64+C63+C62+C59+C56+C53+C50+C47+C46+C42+C41+C40+C39+C38+C37+C36+C35+C34+C30+C29+C28+C27+C26+C25+C24+C23+C22+C21+C17+C16+C15+C14+C7+C6+C5+C4+C3</f>
        <v>91096287747</v>
      </c>
    </row>
    <row r="75" spans="1:3" x14ac:dyDescent="0.25">
      <c r="A75" s="110" t="s">
        <v>181</v>
      </c>
      <c r="B75" s="246" t="s">
        <v>188</v>
      </c>
      <c r="C75" s="246"/>
    </row>
  </sheetData>
  <mergeCells count="2">
    <mergeCell ref="A1:C1"/>
    <mergeCell ref="B75:C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vt:i4>
      </vt:variant>
    </vt:vector>
  </HeadingPairs>
  <TitlesOfParts>
    <vt:vector size="10" baseType="lpstr">
      <vt:lpstr>Ficha Técnica Formulación</vt:lpstr>
      <vt:lpstr>Ficha T Seguimiento</vt:lpstr>
      <vt:lpstr>Hoja1</vt:lpstr>
      <vt:lpstr>DataJunio</vt:lpstr>
      <vt:lpstr>Data Mayo</vt:lpstr>
      <vt:lpstr>Data Abril</vt:lpstr>
      <vt:lpstr>Data Marzo</vt:lpstr>
      <vt:lpstr>Data Febrero</vt:lpstr>
      <vt:lpstr>Data Enero</vt:lpstr>
      <vt:lpstr>'Ficha Técnica Formulación'!Área_de_impresión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Alejandra Muñoz</dc:creator>
  <cp:lastModifiedBy>Portilla, Leidy Alejandra</cp:lastModifiedBy>
  <cp:lastPrinted>2019-08-01T15:43:58Z</cp:lastPrinted>
  <dcterms:created xsi:type="dcterms:W3CDTF">2017-09-28T15:09:54Z</dcterms:created>
  <dcterms:modified xsi:type="dcterms:W3CDTF">2019-11-27T21:42:48Z</dcterms:modified>
</cp:coreProperties>
</file>