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52"/>
  <workbookPr/>
  <mc:AlternateContent xmlns:mc="http://schemas.openxmlformats.org/markup-compatibility/2006">
    <mc:Choice Requires="x15">
      <x15ac:absPath xmlns:x15ac="http://schemas.microsoft.com/office/spreadsheetml/2010/11/ac" url="C:\Users\leidy.portilla\Desktop\SGO\ARCHIVOS LEIDY PORTILLA\SEGUIMIENTOS 2019\SEGUIMIENTO IV TRIMESTRE 2019\31. ADMINISTRACIÓN DE TESORERÍA\"/>
    </mc:Choice>
  </mc:AlternateContent>
  <xr:revisionPtr revIDLastSave="0" documentId="13_ncr:1_{F51EE53B-948B-4E74-9D76-350F14696BD8}" xr6:coauthVersionLast="36" xr6:coauthVersionMax="36" xr10:uidLastSave="{00000000-0000-0000-0000-000000000000}"/>
  <bookViews>
    <workbookView xWindow="0" yWindow="0" windowWidth="28800" windowHeight="13125" activeTab="2" xr2:uid="{00000000-000D-0000-FFFF-FFFF00000000}"/>
  </bookViews>
  <sheets>
    <sheet name="Ficha Técnica Formulación" sheetId="1" r:id="rId1"/>
    <sheet name="Ficha T Seguimiento TyS" sheetId="13" state="hidden" r:id="rId2"/>
    <sheet name="Ficha T Seguimiento" sheetId="3" r:id="rId3"/>
  </sheets>
  <definedNames>
    <definedName name="_xlnm.Print_Area" localSheetId="0">'Ficha Técnica Formulación'!$B$2:$M$56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5" i="3" l="1"/>
  <c r="H25" i="3"/>
  <c r="F25" i="3"/>
  <c r="E25" i="3"/>
  <c r="D25" i="3"/>
  <c r="F18" i="3" l="1"/>
  <c r="F19" i="3"/>
  <c r="F20" i="3"/>
  <c r="F21" i="3"/>
  <c r="F22" i="3"/>
  <c r="F23" i="3"/>
  <c r="F24" i="3"/>
  <c r="F17" i="3"/>
  <c r="F16" i="3"/>
  <c r="G17" i="3"/>
  <c r="G18" i="3"/>
  <c r="G19" i="3"/>
  <c r="G20" i="3"/>
  <c r="G21" i="3"/>
  <c r="G22" i="3"/>
  <c r="G23" i="3"/>
  <c r="G24" i="3"/>
  <c r="G16" i="3"/>
  <c r="H19" i="3" l="1"/>
  <c r="F14" i="3"/>
  <c r="F15" i="3"/>
  <c r="H16" i="3"/>
  <c r="H17" i="3"/>
  <c r="H18" i="3"/>
  <c r="H20" i="3"/>
  <c r="H21" i="3"/>
  <c r="H22" i="3"/>
  <c r="H23" i="3"/>
  <c r="H24" i="3"/>
  <c r="F13" i="3"/>
  <c r="G13" i="3" s="1"/>
  <c r="H13" i="3" s="1"/>
  <c r="I15" i="13"/>
  <c r="J15" i="13" s="1"/>
  <c r="I14" i="13"/>
  <c r="J14" i="13" s="1"/>
  <c r="C14" i="13"/>
  <c r="E14" i="13" s="1"/>
  <c r="G14" i="13" s="1"/>
  <c r="D26" i="13"/>
  <c r="B26" i="13"/>
  <c r="C26" i="13" s="1"/>
  <c r="I25" i="13"/>
  <c r="J25" i="13" s="1"/>
  <c r="I18" i="13"/>
  <c r="I19" i="13"/>
  <c r="J19" i="13" s="1"/>
  <c r="D9" i="13"/>
  <c r="B47" i="13"/>
  <c r="B48" i="13" s="1"/>
  <c r="B49" i="13" s="1"/>
  <c r="B50" i="13" s="1"/>
  <c r="B51" i="13" s="1"/>
  <c r="B52" i="13" s="1"/>
  <c r="B53" i="13" s="1"/>
  <c r="B54" i="13" s="1"/>
  <c r="B55" i="13" s="1"/>
  <c r="B56" i="13" s="1"/>
  <c r="B57" i="13" s="1"/>
  <c r="B58" i="13" s="1"/>
  <c r="I24" i="13"/>
  <c r="J24" i="13" s="1"/>
  <c r="I23" i="13"/>
  <c r="J23" i="13" s="1"/>
  <c r="I22" i="13"/>
  <c r="J22" i="13" s="1"/>
  <c r="I21" i="13"/>
  <c r="J21" i="13" s="1"/>
  <c r="I20" i="13"/>
  <c r="J20" i="13" s="1"/>
  <c r="J18" i="13"/>
  <c r="I17" i="13"/>
  <c r="J17" i="13" s="1"/>
  <c r="I16" i="13"/>
  <c r="J16" i="13" s="1"/>
  <c r="D10" i="3"/>
  <c r="F14" i="13" l="1"/>
  <c r="C15" i="13" s="1"/>
  <c r="E15" i="13" s="1"/>
  <c r="G15" i="13" s="1"/>
  <c r="G14" i="3"/>
  <c r="H14" i="3" s="1"/>
  <c r="G15" i="3"/>
  <c r="H15" i="3" s="1"/>
  <c r="I26" i="13"/>
  <c r="J26" i="13" s="1"/>
  <c r="E26" i="13"/>
  <c r="G26" i="13" s="1"/>
  <c r="F15" i="13"/>
  <c r="C16" i="13" s="1"/>
  <c r="F47" i="13"/>
  <c r="F48" i="13" s="1"/>
  <c r="F49" i="13" s="1"/>
  <c r="F50" i="13" s="1"/>
  <c r="F51" i="13" s="1"/>
  <c r="F52" i="13" s="1"/>
  <c r="F53" i="13" s="1"/>
  <c r="F54" i="13" s="1"/>
  <c r="F55" i="13" s="1"/>
  <c r="F56" i="13" s="1"/>
  <c r="F57" i="13" s="1"/>
  <c r="F58" i="13" s="1"/>
  <c r="F16" i="13" l="1"/>
  <c r="C17" i="13" s="1"/>
  <c r="E16" i="13"/>
  <c r="G16" i="13" s="1"/>
  <c r="F17" i="13" l="1"/>
  <c r="C18" i="13" s="1"/>
  <c r="E17" i="13"/>
  <c r="G17" i="13" s="1"/>
  <c r="F18" i="13" l="1"/>
  <c r="C19" i="13" s="1"/>
  <c r="E18" i="13"/>
  <c r="G18" i="13" s="1"/>
  <c r="F19" i="13" l="1"/>
  <c r="C20" i="13" s="1"/>
  <c r="E19" i="13"/>
  <c r="G19" i="13" s="1"/>
  <c r="F20" i="13" l="1"/>
  <c r="C21" i="13" s="1"/>
  <c r="E20" i="13"/>
  <c r="G20" i="13" s="1"/>
  <c r="F21" i="13" l="1"/>
  <c r="C22" i="13" s="1"/>
  <c r="E21" i="13"/>
  <c r="G21" i="13" s="1"/>
  <c r="F22" i="13" l="1"/>
  <c r="C23" i="13" s="1"/>
  <c r="E22" i="13"/>
  <c r="G22" i="13" s="1"/>
  <c r="F23" i="13" l="1"/>
  <c r="C24" i="13" s="1"/>
  <c r="E23" i="13"/>
  <c r="G23" i="13" s="1"/>
  <c r="F24" i="13" l="1"/>
  <c r="C25" i="13" s="1"/>
  <c r="E24" i="13"/>
  <c r="G24" i="13" s="1"/>
  <c r="F25" i="13" l="1"/>
  <c r="F26" i="13" s="1"/>
  <c r="E25" i="13"/>
  <c r="G25"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Leidy torres</author>
    <author>Jessica Alejandra Muñoz</author>
  </authors>
  <commentList>
    <comment ref="B14" authorId="0" shapeId="0" xr:uid="{00000000-0006-0000-0000-000001000000}">
      <text>
        <r>
          <rPr>
            <sz val="9"/>
            <color indexed="81"/>
            <rFont val="Tahoma"/>
            <family val="2"/>
          </rPr>
          <t>se refiere al contexto de medición, es decir, bajo que enfoque está dado el indicador que se está registrando; por lo cual, seleccione con una “X”, en:</t>
        </r>
      </text>
    </comment>
    <comment ref="F14" authorId="0" shapeId="0" xr:uid="{00000000-0006-0000-00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9"/>
            <color indexed="81"/>
            <rFont val="Tahoma"/>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xr:uid="{00000000-0006-0000-0000-000004000000}">
      <text>
        <r>
          <rPr>
            <sz val="9"/>
            <color indexed="81"/>
            <rFont val="Tahoma"/>
            <family val="2"/>
          </rPr>
          <t>si el indicador corresponde a un indicador de producto o resultado del Plan de Desarrollo vigente.</t>
        </r>
      </text>
    </comment>
    <comment ref="F16" authorId="0" shapeId="0" xr:uid="{00000000-0006-0000-0000-000005000000}">
      <text>
        <r>
          <rPr>
            <sz val="9"/>
            <color indexed="81"/>
            <rFont val="Tahoma"/>
            <family val="2"/>
          </rPr>
          <t xml:space="preserve">si el indicador expresa el logro de los objetivos, metas y resultados de un proceso, plan, programa, proyecto o política. (DANE)
</t>
        </r>
      </text>
    </comment>
    <comment ref="B17" authorId="0" shapeId="0" xr:uid="{00000000-0006-0000-0000-000006000000}">
      <text>
        <r>
          <rPr>
            <sz val="9"/>
            <color indexed="81"/>
            <rFont val="Tahoma"/>
            <family val="2"/>
          </rPr>
          <t>si el indicador corresponde a la medición de un Proceso determinado en el Modelo de Operación por Procesos - MOP de la Entidad.</t>
        </r>
      </text>
    </comment>
    <comment ref="F17" authorId="0" shapeId="0" xr:uid="{00000000-0006-0000-0000-000007000000}">
      <text>
        <r>
          <rPr>
            <sz val="9"/>
            <color indexed="81"/>
            <rFont val="Tahoma"/>
            <family val="2"/>
          </rPr>
          <t>si el indicador permite establecer la relación de productividad en el uso de los recursos. (DANE)</t>
        </r>
      </text>
    </comment>
    <comment ref="B18" authorId="0" shapeId="0" xr:uid="{00000000-0006-0000-0000-000008000000}">
      <text>
        <r>
          <rPr>
            <sz val="9"/>
            <color indexed="81"/>
            <rFont val="Tahoma"/>
            <family val="2"/>
          </rPr>
          <t>si el indicador corresponde a la medición de un trámite o un servicio priorizado por la entidad.</t>
        </r>
      </text>
    </comment>
    <comment ref="F18" authorId="0" shapeId="0" xr:uid="{00000000-0006-0000-00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9"/>
            <color indexed="81"/>
            <rFont val="Tahoma"/>
            <family val="2"/>
          </rPr>
          <t>Diligenciar otra  clasificación para el indicador, por ejemplo:indicadores de gestión, estatégicos, tácticos, insumos, productos y resultado.</t>
        </r>
      </text>
    </comment>
    <comment ref="B21" authorId="0" shapeId="0" xr:uid="{00000000-0006-0000-0000-00000C000000}">
      <text>
        <r>
          <rPr>
            <sz val="9"/>
            <color indexed="81"/>
            <rFont val="Tahoma"/>
            <family val="2"/>
          </rPr>
          <t>pretende identificar a mayor detalle el contexto donde se realiza la medición del indicador; diligencie en el campo:</t>
        </r>
      </text>
    </comment>
    <comment ref="B23" authorId="1" shapeId="0" xr:uid="{00000000-0006-0000-00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xr:uid="{00000000-0006-0000-00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xr:uid="{00000000-0006-0000-0000-00000F00000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xr:uid="{00000000-0006-0000-00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xr:uid="{00000000-0006-0000-0000-000012000000}">
      <text>
        <r>
          <rPr>
            <sz val="9"/>
            <color indexed="81"/>
            <rFont val="Tahoma"/>
            <family val="2"/>
          </rPr>
          <t>Se diligencia la expresión verbal, precisa y concreta que identifica el indicador.</t>
        </r>
      </text>
    </comment>
    <comment ref="B38" authorId="2" shapeId="0" xr:uid="{00000000-0006-0000-0000-000013000000}">
      <text>
        <r>
          <rPr>
            <sz val="9"/>
            <color indexed="81"/>
            <rFont val="Tahoma"/>
            <family val="2"/>
          </rPr>
          <t xml:space="preserve">Se especifican el término abreviado que representa el nombre del indicador. De ser complejo o no ser posible, se diligencia no aplica. </t>
        </r>
      </text>
    </comment>
    <comment ref="B39" authorId="2" shapeId="0" xr:uid="{00000000-0006-0000-0000-000014000000}">
      <text>
        <r>
          <rPr>
            <sz val="9"/>
            <color indexed="81"/>
            <rFont val="Tahoma"/>
            <family val="2"/>
          </rPr>
          <t xml:space="preserve">Se diligencia la explicación conceptual de cada uno de los términos utilizados en el indicador. </t>
        </r>
      </text>
    </comment>
    <comment ref="B40" authorId="2" shapeId="0" xr:uid="{00000000-0006-0000-0000-000015000000}">
      <text>
        <r>
          <rPr>
            <sz val="9"/>
            <color indexed="81"/>
            <rFont val="Tahoma"/>
            <family val="2"/>
          </rPr>
          <t>Se diligencia el propósito que se persigue con la medición del indicador, es decir, la finalidad e importancia del indicador.</t>
        </r>
      </text>
    </comment>
    <comment ref="B41" authorId="2" shapeId="0" xr:uid="{00000000-0006-0000-0000-000016000000}">
      <text>
        <r>
          <rPr>
            <sz val="9"/>
            <color indexed="81"/>
            <rFont val="Tahoma"/>
            <family val="2"/>
          </rPr>
          <t xml:space="preserve">Se registra una explicación técnica sobre los pasos que se deben realizar para la obtención de los datos y del cálculo del indicador.
</t>
        </r>
      </text>
    </comment>
    <comment ref="B42" authorId="2" shapeId="0" xr:uid="{00000000-0006-0000-0000-00001700000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xr:uid="{00000000-0006-0000-0000-000018000000}">
      <text>
        <r>
          <rPr>
            <sz val="9"/>
            <color indexed="81"/>
            <rFont val="Tahoma"/>
            <family val="2"/>
          </rPr>
          <t>se diligencia el parámetro de referencia para la medición, de acuerdo con la(s) variable(s) establecidas, ejemplo: porcentaje, número, kilo, grados, etc.</t>
        </r>
      </text>
    </comment>
    <comment ref="B44" authorId="2" shapeId="0" xr:uid="{00000000-0006-0000-0000-000019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xr:uid="{00000000-0006-0000-0000-00001A000000}">
      <text>
        <r>
          <rPr>
            <sz val="9"/>
            <color indexed="81"/>
            <rFont val="Tahoma"/>
            <family val="2"/>
          </rPr>
          <t xml:space="preserve">Diligenciar la descripción de cada variable de la fórmula. Se especifica claramente cada una de las variables con su respectiva sigla. </t>
        </r>
      </text>
    </comment>
    <comment ref="B47" authorId="2" shapeId="0" xr:uid="{00000000-0006-0000-0000-00001B00000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8" authorId="2" shapeId="0" xr:uid="{00000000-0006-0000-0000-00001C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49" authorId="2" shapeId="0" xr:uid="{00000000-0006-0000-0000-00001D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0" authorId="2" shapeId="0" xr:uid="{00000000-0006-0000-0000-00001E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1" authorId="2" shapeId="0" xr:uid="{00000000-0006-0000-0000-00001F00000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2" authorId="2" shapeId="0" xr:uid="{00000000-0006-0000-0000-000020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3" authorId="2" shapeId="0" xr:uid="{00000000-0006-0000-0000-000021000000}">
      <text>
        <r>
          <rPr>
            <sz val="9"/>
            <color indexed="81"/>
            <rFont val="Tahoma"/>
            <family val="2"/>
          </rPr>
          <t>Se diligencia el organismo  encargado de la elaboración del indicador.</t>
        </r>
      </text>
    </comment>
    <comment ref="B54" authorId="2" shapeId="0" xr:uid="{00000000-0006-0000-0000-000022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5" authorId="2" shapeId="0" xr:uid="{00000000-0006-0000-0000-000023000000}">
      <text>
        <r>
          <rPr>
            <sz val="9"/>
            <color indexed="81"/>
            <rFont val="Tahoma"/>
            <family val="2"/>
          </rPr>
          <t>Se diligencia la fecha en que formula el indicador.</t>
        </r>
      </text>
    </comment>
    <comment ref="H55" authorId="2" shapeId="0" xr:uid="{00000000-0006-0000-0000-00002400000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<sst xmlns="http://schemas.openxmlformats.org/spreadsheetml/2006/main" count="169" uniqueCount="138">
  <si>
    <t xml:space="preserve">1. IDENTIFICACIÓN </t>
  </si>
  <si>
    <t>Indicador asociado a:</t>
  </si>
  <si>
    <t>Código del Indicador</t>
  </si>
  <si>
    <t>Plan de desarrollo</t>
  </si>
  <si>
    <t>Procesos</t>
  </si>
  <si>
    <t>Trámites y servicios</t>
  </si>
  <si>
    <t xml:space="preserve">Descripción </t>
  </si>
  <si>
    <t>Nombre y vigencia :</t>
  </si>
  <si>
    <t>Eje:</t>
  </si>
  <si>
    <t xml:space="preserve">Componente: </t>
  </si>
  <si>
    <t>Programa:</t>
  </si>
  <si>
    <t>Macroproceso:</t>
  </si>
  <si>
    <t>Proceso:</t>
  </si>
  <si>
    <t>Subproceso:</t>
  </si>
  <si>
    <t>Procedimiento (Código):</t>
  </si>
  <si>
    <t>Nombre del Tramite o Servicio:</t>
  </si>
  <si>
    <t>Tiempo máximo de respuesta legal:</t>
  </si>
  <si>
    <t>Normatividad que regula el tiempo de respuesta:</t>
  </si>
  <si>
    <t>2. METADATO DEL INDICADOR</t>
  </si>
  <si>
    <t>Componente</t>
  </si>
  <si>
    <t>Descripción</t>
  </si>
  <si>
    <t>Nombre del Indicador</t>
  </si>
  <si>
    <t>Sigla o abreviatura*</t>
  </si>
  <si>
    <t>Objetivo del Indicador</t>
  </si>
  <si>
    <t>Método de Medición</t>
  </si>
  <si>
    <t>Rangos de Cumplimiento</t>
  </si>
  <si>
    <t>Unidad de Medida</t>
  </si>
  <si>
    <t>Formula</t>
  </si>
  <si>
    <t>Definición de Variables de la Formula</t>
  </si>
  <si>
    <t>Valores de Referencia*</t>
  </si>
  <si>
    <t>Desagregación temática*</t>
  </si>
  <si>
    <t>Desagregación geográfica*</t>
  </si>
  <si>
    <t xml:space="preserve">Línea de Base </t>
  </si>
  <si>
    <t>Fuente de los Datos</t>
  </si>
  <si>
    <t xml:space="preserve">Responsable </t>
  </si>
  <si>
    <t>Observaciones</t>
  </si>
  <si>
    <t>Fecha de elaboración de la Ficha  Técnica</t>
  </si>
  <si>
    <t>Fecha de actualización de la Ficha  Técnica</t>
  </si>
  <si>
    <t>* Si aplica</t>
  </si>
  <si>
    <t>Nombre del Tramite o Servicio</t>
  </si>
  <si>
    <t>Otro ¿cual?</t>
  </si>
  <si>
    <t>Otro ¿Cuál?</t>
  </si>
  <si>
    <t>Eficiencia</t>
  </si>
  <si>
    <t>Eficacia</t>
  </si>
  <si>
    <t>Efectividad</t>
  </si>
  <si>
    <t>Vigencia 
(Año del seguiminto)</t>
  </si>
  <si>
    <t>Análisis y Observaciones</t>
  </si>
  <si>
    <t>% de Cumplimiento de la meta</t>
  </si>
  <si>
    <t>Días máximo</t>
  </si>
  <si>
    <t>Promedio periodo</t>
  </si>
  <si>
    <t>Tipo de Indicador</t>
  </si>
  <si>
    <t>Meta según Periodicidad de medición</t>
  </si>
  <si>
    <t>Resultado del Indicador</t>
  </si>
  <si>
    <t>verde</t>
  </si>
  <si>
    <t>amarillo</t>
  </si>
  <si>
    <t>Cumplimiento en la atención</t>
  </si>
  <si>
    <t>Cumplimiento frente al tiempo legal</t>
  </si>
  <si>
    <t>Vigencia anterior</t>
  </si>
  <si>
    <t>TOTAL</t>
  </si>
  <si>
    <t>Enero</t>
  </si>
  <si>
    <t>Febrero</t>
  </si>
  <si>
    <t>Marzo</t>
  </si>
  <si>
    <t>Abril</t>
  </si>
  <si>
    <t>Mayo</t>
  </si>
  <si>
    <t>Junio</t>
  </si>
  <si>
    <t>Julio</t>
  </si>
  <si>
    <t>Agosto</t>
  </si>
  <si>
    <t>Septiembre</t>
  </si>
  <si>
    <t>Octubre</t>
  </si>
  <si>
    <t>Noviembre</t>
  </si>
  <si>
    <t>Diciembre</t>
  </si>
  <si>
    <t>Vigencia</t>
  </si>
  <si>
    <t>Mejora</t>
  </si>
  <si>
    <t>Periodicidad de  medición (Mes/trimestre/Semestre/Anual)</t>
  </si>
  <si>
    <t>Periodicidad de la medición</t>
  </si>
  <si>
    <t>Solicitudes
Radicadas</t>
  </si>
  <si>
    <t>Total por atender (V2)</t>
  </si>
  <si>
    <t>Solicitudes
atendidas (V1)</t>
  </si>
  <si>
    <t>Solicitudes pendientes por atender</t>
  </si>
  <si>
    <t>Suma total días de respuesta de las solicitudes (V3)</t>
  </si>
  <si>
    <t>Días promedio respuesta
(V3/V1)</t>
  </si>
  <si>
    <t>Plan de Desarrollo Municipal</t>
  </si>
  <si>
    <t>Modelo de operación por procesos</t>
  </si>
  <si>
    <t>Tramites y Servicios</t>
  </si>
  <si>
    <t>Otro</t>
  </si>
  <si>
    <t>Rojo</t>
  </si>
  <si>
    <t>% Cumplimiento</t>
  </si>
  <si>
    <t>% Atención del T o S</t>
  </si>
  <si>
    <t>Tiempo máximo de respuesta legal</t>
  </si>
  <si>
    <t>Análisis y observaciones</t>
  </si>
  <si>
    <t>70% y 90%</t>
  </si>
  <si>
    <t xml:space="preserve">&gt; </t>
  </si>
  <si>
    <t xml:space="preserve">entre </t>
  </si>
  <si>
    <t>&lt;</t>
  </si>
  <si>
    <t>Definiciones y conceptos</t>
  </si>
  <si>
    <t>Nombre del indicador</t>
  </si>
  <si>
    <t>Periodicidad de  medición (Mes/Trimestre/Semestre/Año)</t>
  </si>
  <si>
    <t>X</t>
  </si>
  <si>
    <t>Cali Progresa Contigo, 2016 – 2019</t>
  </si>
  <si>
    <t>Porcentaje</t>
  </si>
  <si>
    <t>22/Marz/2018</t>
  </si>
  <si>
    <t>Cumplimiento satisfactorio &gt; 90%
Cumplimiento Medio Entre 70% y 90%
Cumplimiento Critico &lt; 70%</t>
  </si>
  <si>
    <t>No.5 Cali Participativa y Bien Gobernada</t>
  </si>
  <si>
    <t>5.1 Gerencia Pública basada en resultados y la defensa de lo público</t>
  </si>
  <si>
    <t>5.1.1 Finanzas públicas sostenibles</t>
  </si>
  <si>
    <t>Mensual</t>
  </si>
  <si>
    <t>V2= TIBR-(Tasa de Intervención Politica  Monetaria del Banco de la República)</t>
  </si>
  <si>
    <t>PPEL</t>
  </si>
  <si>
    <t>PPEL=(V1/V2)*100</t>
  </si>
  <si>
    <t>MAHP03.02.01.18.P01</t>
  </si>
  <si>
    <t>No aplica</t>
  </si>
  <si>
    <t>Gestión de Hacienda Pública MAHP03</t>
  </si>
  <si>
    <t>Administración de Tesorería MAHP03.02</t>
  </si>
  <si>
    <t>Administración de Financiera MAHP03.02.01</t>
  </si>
  <si>
    <t>Departamento Administrativo de Hacienda/Subdirección de Tesorería/Subproceso de Administración Financiera/Archivo en Excel</t>
  </si>
  <si>
    <t>Departamento Administrativo de Hacienda/Subdirección de Tesorería/Subproceso de Administración Financiera/Jorge Horacio Zuluaga</t>
  </si>
  <si>
    <t>Ninguna</t>
  </si>
  <si>
    <t>satisfactorio</t>
  </si>
  <si>
    <t>medio</t>
  </si>
  <si>
    <t>critico</t>
  </si>
  <si>
    <t>MAHP03.02.18.FT07</t>
  </si>
  <si>
    <t>80% vigencia 2019</t>
  </si>
  <si>
    <t>Promedio ponderado de los Excedentes de Liquidez Transitorios con tasa igual o mayor a la TIBR-Tasa de Intervención Politica  Monetaria del Banco de la República.</t>
  </si>
  <si>
    <t>Medir la tasa promedio ponderado a la cual estan colocado los excedentes de liquidez  en los establecimientos bancarios sobre la TIBR.</t>
  </si>
  <si>
    <t xml:space="preserve">V1= Promedio ponderado de los Excedentes de Liquidez </t>
  </si>
  <si>
    <t>V1= Promedio ponderado de los Excedentes  de Liquidez</t>
  </si>
  <si>
    <t xml:space="preserve">De conformidad con lo establecido en el Decreto 1068 de 2015 que compila el  Decreto 1525 de 2008, Articulo 55 ´´se entiende por excedentes de liquidez todos aquellos recursos que de manera inmediata no se destinen al desarrollo de las actividades que constituyen el objeto de las entidades a que se refiere en los mencionados capítulos´´. Estos recursos son administrados por el Municipio de Santiago de Cali a través de la Subdirección de Tesorería y el Consorcio Fiduciario y de acuerdo con las condiciones del mercado, los establecimientos bancarios ofrecen tasas de interés”.
</t>
  </si>
  <si>
    <t>Se calcula el promedio ponderado teniendo en cuenta la tasa ofrecida por cada establecimiento bancario y la participación de los recursos depositados, y se compara con la tasa de Intervención Política Monetaria del Banco de la República</t>
  </si>
  <si>
    <t>14/nov/2019</t>
  </si>
  <si>
    <t>La Subdirección de Tesorería Municipal pese a los factores externos e internos, aúna esfuerzos con el objetivo de optimizar los recursos mientras son ejecutados, al inicio de la vigencia 2019 se observa que La tasa de Intervención Politica del Banco de la República (TIBR) se mantiene constante lo cual ocasiona que el mercado financiero tienda a la baja en el ofrecimiento de tasa pasiva o de captación.</t>
  </si>
  <si>
    <t>La gestión financiera de la subdirección de Tesorería Municipal, permite que la valoración de los recursos del Municipio de Santiago de Cali en cuentas de ahorro se encuentren por encima de la  La tasa de Intervención Politica del Banco de la República (TIBR) en un 0,16%</t>
  </si>
  <si>
    <t>La gestión financiera de la subidrección de Tesorería Municipal, permite que la valoración de los recursos del Municipio de Santiago de Cali en cuentas de ahorro se encuentren por encima de la  La tasa de Intervención Politica del Banco de la República (TIBR) en un 0,16%</t>
  </si>
  <si>
    <t>La gestión financiera de la subidrección de Tesorería Municipal, permite que la valoración de los recursos del Municipio de Santiago de Cali en cuentas de ahorro se encuentren por encima de la  La tasa de Intervención Politica del Banco de la República (TIBR) en un 0,21%</t>
  </si>
  <si>
    <t>La gestión financiera de la subidrección de Tesorería Municipal, permite que la valoración de los recursos del Municipio de Santiago de Cali en cuentas de ahorro se encuentren por encima de la  La tasa de Intervención Politica del Banco de la República (TIBR) en un 0,08%</t>
  </si>
  <si>
    <t>La gestión financiera de la subidrección de Tesorería Municipal, permite que la valoración de los recursos del Municipio de Santiago de Cali en cuentas de ahorro se encuentren por encima de la  La tasa de Intervención Politica del Banco de la República (TIBR) en un 0,07%</t>
  </si>
  <si>
    <t>La gestión financiera de la subidrección de Tesorería Municipal, permite que la valoración de los recursos del Municipio de Santiago de Cali en cuentas de ahorro se encuentren por encima de la  La tasa de Intervención Politica del Banco de la República (TIBR) en un 0,06%</t>
  </si>
  <si>
    <t xml:space="preserve">Teniendo en cuenta el incremento de pagos al cierre de la vigencia, los saldos disminuyen ocasionando una baja en las tasas de interes y en el promedio ponderado de los recursos, por tal motivo, baja la valoración </t>
  </si>
  <si>
    <t>Octubre - Diciembre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</si>
</sst>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 &quot;€&quot;_-;\-* #,##0.00\ &quot;€&quot;_-;_-* &quot;-&quot;??\ &quot;€&quot;_-;_-@_-"/>
    <numFmt numFmtId="165" formatCode="0.0%"/>
    <numFmt numFmtId="166" formatCode="0.0"/>
  </numFmts>
  <fonts count="32" x14ac:knownFonts="1">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b/>
      <sz val="11"/>
      <color theme="1"/>
      <name val="Arial"/>
      <family val="2"/>
    </font>
    <font>
      <sz val="11"/>
      <name val="Arial"/>
      <family val="2"/>
    </font>
    <font>
      <b/>
      <sz val="12"/>
      <color theme="1"/>
      <name val="Calibri"/>
      <family val="2"/>
      <scheme val="minor"/>
    </font>
    <font>
      <sz val="9"/>
      <color indexed="81"/>
      <name val="Tahoma"/>
      <family val="2"/>
    </font>
    <font>
      <b/>
      <sz val="9"/>
      <color indexed="81"/>
      <name val="Tahoma"/>
      <family val="2"/>
    </font>
    <font>
      <sz val="11"/>
      <color theme="1"/>
      <name val="Calibri"/>
      <family val="2"/>
      <scheme val="minor"/>
    </font>
    <font>
      <b/>
      <sz val="12"/>
      <color theme="0"/>
      <name val="Arial"/>
      <family val="2"/>
    </font>
    <font>
      <b/>
      <sz val="14"/>
      <color theme="1"/>
      <name val="Arial"/>
      <family val="2"/>
    </font>
    <font>
      <sz val="11"/>
      <color indexed="8"/>
      <name val="Calibri"/>
      <family val="2"/>
    </font>
    <font>
      <b/>
      <sz val="9"/>
      <name val="Arial"/>
      <family val="2"/>
    </font>
    <font>
      <sz val="10"/>
      <color indexed="8"/>
      <name val="Tahoma"/>
      <family val="2"/>
    </font>
    <font>
      <sz val="10"/>
      <name val="Arial"/>
      <family val="2"/>
    </font>
    <font>
      <sz val="10"/>
      <color theme="1"/>
      <name val="Tahoma"/>
      <family val="2"/>
    </font>
    <font>
      <b/>
      <sz val="14"/>
      <color theme="1"/>
      <name val="Calibri"/>
      <family val="2"/>
      <scheme val="minor"/>
    </font>
    <font>
      <sz val="10"/>
      <color theme="1"/>
      <name val="Trebuchet MS"/>
      <family val="2"/>
    </font>
    <font>
      <sz val="10"/>
      <color theme="1"/>
      <name val="Arial"/>
      <family val="2"/>
    </font>
    <font>
      <sz val="14"/>
      <name val="Calibri"/>
      <family val="2"/>
      <scheme val="minor"/>
    </font>
    <font>
      <b/>
      <sz val="10"/>
      <color theme="1"/>
      <name val="Arial"/>
      <family val="2"/>
    </font>
    <font>
      <b/>
      <sz val="10"/>
      <name val="Arial"/>
      <family val="2"/>
    </font>
    <font>
      <b/>
      <sz val="10"/>
      <color theme="1"/>
      <name val="Trebuchet MS"/>
      <family val="2"/>
    </font>
    <font>
      <b/>
      <sz val="14"/>
      <name val="Calibri"/>
      <family val="2"/>
      <scheme val="minor"/>
    </font>
    <font>
      <sz val="11"/>
      <color theme="0"/>
      <name val="Calibri"/>
      <family val="2"/>
      <scheme val="minor"/>
    </font>
    <font>
      <sz val="11"/>
      <name val="Calibri"/>
      <family val="2"/>
      <scheme val="minor"/>
    </font>
    <font>
      <b/>
      <sz val="12"/>
      <color theme="1"/>
      <name val="Arial"/>
      <family val="2"/>
    </font>
    <font>
      <sz val="11"/>
      <color rgb="FFFF0000"/>
      <name val="Calibri"/>
      <family val="2"/>
      <scheme val="minor"/>
    </font>
    <font>
      <sz val="8"/>
      <color rgb="FFFF0000"/>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s>
  <borders count="5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thin">
        <color indexed="64"/>
      </left>
      <right style="thin">
        <color indexed="64"/>
      </right>
      <top/>
      <bottom/>
      <diagonal/>
    </border>
    <border>
      <left style="hair">
        <color indexed="64"/>
      </left>
      <right/>
      <top/>
      <bottom/>
      <diagonal/>
    </border>
  </borders>
  <cellStyleXfs count="12">
    <xf numFmtId="0" fontId="0" fillId="0" borderId="0"/>
    <xf numFmtId="9" fontId="11" fillId="0" borderId="0" applyFont="0" applyFill="0" applyBorder="0" applyAlignment="0" applyProtection="0"/>
    <xf numFmtId="0" fontId="14" fillId="0" borderId="0"/>
    <xf numFmtId="43" fontId="11" fillId="0" borderId="0" applyFont="0" applyFill="0" applyBorder="0" applyAlignment="0" applyProtection="0"/>
    <xf numFmtId="164" fontId="16" fillId="0" borderId="0" applyFont="0" applyFill="0" applyBorder="0" applyAlignment="0" applyProtection="0"/>
    <xf numFmtId="0" fontId="17" fillId="0" borderId="0"/>
    <xf numFmtId="0" fontId="11" fillId="0" borderId="0"/>
    <xf numFmtId="0" fontId="18" fillId="0" borderId="0"/>
    <xf numFmtId="0" fontId="17" fillId="0" borderId="0"/>
    <xf numFmtId="9" fontId="14" fillId="0" borderId="0" applyFont="0" applyFill="0" applyBorder="0" applyAlignment="0" applyProtection="0"/>
    <xf numFmtId="9" fontId="14" fillId="0" borderId="0" applyFill="0" applyBorder="0" applyAlignment="0" applyProtection="0"/>
    <xf numFmtId="9" fontId="16" fillId="0" borderId="0" applyFont="0" applyFill="0" applyBorder="0" applyAlignment="0" applyProtection="0"/>
  </cellStyleXfs>
  <cellXfs count="214">
    <xf numFmtId="0" fontId="0" fillId="0" borderId="0" xfId="0"/>
    <xf numFmtId="0" fontId="0" fillId="0" borderId="0" xfId="0"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2" xfId="0" applyBorder="1" applyAlignment="1">
      <alignment vertical="center"/>
    </xf>
    <xf numFmtId="0" fontId="1" fillId="2" borderId="3" xfId="0" applyFont="1" applyFill="1" applyBorder="1" applyAlignment="1">
      <alignment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5" xfId="0" applyFont="1" applyFill="1" applyBorder="1" applyAlignment="1">
      <alignment horizontal="center" vertical="center"/>
    </xf>
    <xf numFmtId="0" fontId="1" fillId="2" borderId="0" xfId="0" applyFont="1" applyFill="1" applyBorder="1" applyAlignment="1">
      <alignment vertical="center"/>
    </xf>
    <xf numFmtId="0" fontId="1" fillId="2" borderId="5" xfId="0" applyFont="1" applyFill="1" applyBorder="1" applyAlignment="1">
      <alignment vertical="center"/>
    </xf>
    <xf numFmtId="0" fontId="1" fillId="5" borderId="14" xfId="0" applyFont="1" applyFill="1" applyBorder="1" applyAlignment="1">
      <alignment horizontal="left" vertical="center"/>
    </xf>
    <xf numFmtId="0" fontId="1" fillId="2" borderId="15" xfId="0" applyFont="1" applyFill="1" applyBorder="1" applyAlignment="1" applyProtection="1">
      <alignment horizontal="center" vertical="center"/>
      <protection locked="0"/>
    </xf>
    <xf numFmtId="0" fontId="0" fillId="0" borderId="0" xfId="0" applyBorder="1" applyAlignment="1">
      <alignment vertical="center"/>
    </xf>
    <xf numFmtId="0" fontId="1" fillId="2" borderId="0" xfId="0" applyFont="1" applyFill="1" applyBorder="1" applyAlignment="1" applyProtection="1">
      <alignment vertical="center"/>
      <protection locked="0"/>
    </xf>
    <xf numFmtId="0" fontId="0" fillId="2" borderId="0" xfId="0" applyFill="1" applyBorder="1" applyAlignment="1">
      <alignment vertical="center"/>
    </xf>
    <xf numFmtId="0" fontId="0" fillId="0" borderId="4" xfId="0" applyBorder="1" applyAlignment="1">
      <alignment vertical="center"/>
    </xf>
    <xf numFmtId="0" fontId="1" fillId="2" borderId="0" xfId="0" applyFont="1" applyFill="1" applyBorder="1" applyAlignment="1" applyProtection="1">
      <alignment horizontal="center" vertical="center"/>
      <protection locked="0"/>
    </xf>
    <xf numFmtId="0" fontId="5" fillId="5" borderId="14" xfId="0" applyFont="1" applyFill="1" applyBorder="1" applyAlignment="1">
      <alignment horizontal="left" vertical="center"/>
    </xf>
    <xf numFmtId="0" fontId="0" fillId="0" borderId="0" xfId="0" applyAlignment="1">
      <alignment horizontal="left" vertical="center"/>
    </xf>
    <xf numFmtId="0" fontId="6" fillId="6" borderId="14" xfId="0" applyFont="1" applyFill="1" applyBorder="1" applyAlignment="1" applyProtection="1">
      <alignment horizontal="center" vertical="center"/>
      <protection locked="0"/>
    </xf>
    <xf numFmtId="0" fontId="6" fillId="5" borderId="14" xfId="0" applyFont="1" applyFill="1" applyBorder="1" applyAlignment="1">
      <alignment vertical="center"/>
    </xf>
    <xf numFmtId="0" fontId="5" fillId="5" borderId="14" xfId="0" applyFont="1" applyFill="1" applyBorder="1" applyAlignment="1">
      <alignment vertical="center"/>
    </xf>
    <xf numFmtId="0" fontId="6" fillId="5" borderId="14" xfId="0" applyFont="1" applyFill="1" applyBorder="1" applyAlignment="1" applyProtection="1">
      <alignment horizontal="left" vertical="center" wrapText="1"/>
    </xf>
    <xf numFmtId="0" fontId="6" fillId="5" borderId="14" xfId="0" applyFont="1" applyFill="1" applyBorder="1" applyAlignment="1" applyProtection="1">
      <alignment vertical="center" wrapText="1"/>
    </xf>
    <xf numFmtId="0" fontId="6" fillId="5" borderId="26" xfId="0" applyFont="1" applyFill="1" applyBorder="1" applyAlignment="1" applyProtection="1">
      <alignment vertical="center" wrapText="1"/>
    </xf>
    <xf numFmtId="0" fontId="6" fillId="5" borderId="32" xfId="0" applyFont="1" applyFill="1" applyBorder="1" applyAlignment="1" applyProtection="1">
      <alignment vertical="center" wrapText="1"/>
    </xf>
    <xf numFmtId="0" fontId="1" fillId="5" borderId="15" xfId="0" applyFont="1" applyFill="1" applyBorder="1" applyAlignment="1">
      <alignment horizontal="left" vertical="center"/>
    </xf>
    <xf numFmtId="0" fontId="1" fillId="0" borderId="0" xfId="0" applyFont="1" applyBorder="1" applyAlignment="1">
      <alignment vertical="center"/>
    </xf>
    <xf numFmtId="0" fontId="0" fillId="0" borderId="0" xfId="0" applyBorder="1"/>
    <xf numFmtId="0" fontId="0" fillId="0" borderId="18" xfId="0" applyBorder="1"/>
    <xf numFmtId="0" fontId="0" fillId="0" borderId="0" xfId="0" applyBorder="1" applyAlignment="1" applyProtection="1">
      <alignment vertical="center"/>
      <protection hidden="1"/>
    </xf>
    <xf numFmtId="0" fontId="0" fillId="0" borderId="0" xfId="0" applyBorder="1" applyAlignment="1"/>
    <xf numFmtId="166" fontId="0" fillId="0" borderId="0" xfId="0" applyNumberFormat="1" applyBorder="1"/>
    <xf numFmtId="0" fontId="0" fillId="0" borderId="0" xfId="0" applyBorder="1" applyAlignment="1" applyProtection="1">
      <alignment horizontal="center" vertical="center"/>
      <protection hidden="1"/>
    </xf>
    <xf numFmtId="0" fontId="0" fillId="0" borderId="0" xfId="0" applyFill="1" applyBorder="1" applyAlignment="1" applyProtection="1">
      <alignment vertical="center"/>
      <protection hidden="1"/>
    </xf>
    <xf numFmtId="0" fontId="27" fillId="2" borderId="0" xfId="0" applyFont="1" applyFill="1" applyAlignment="1">
      <alignment vertical="center"/>
    </xf>
    <xf numFmtId="0" fontId="28" fillId="2" borderId="0" xfId="0" applyFont="1" applyFill="1" applyAlignment="1">
      <alignment vertical="center"/>
    </xf>
    <xf numFmtId="0" fontId="29" fillId="2" borderId="15" xfId="0" applyFont="1" applyFill="1" applyBorder="1" applyAlignment="1" applyProtection="1">
      <alignment horizontal="center" vertical="center"/>
    </xf>
    <xf numFmtId="0" fontId="17" fillId="0" borderId="42" xfId="0" applyFont="1" applyFill="1" applyBorder="1" applyAlignment="1" applyProtection="1">
      <alignment horizontal="center" vertical="center"/>
      <protection hidden="1"/>
    </xf>
    <xf numFmtId="0" fontId="15" fillId="0" borderId="43" xfId="0" applyFont="1" applyFill="1" applyBorder="1" applyAlignment="1" applyProtection="1">
      <alignment vertical="center" wrapText="1"/>
      <protection hidden="1"/>
    </xf>
    <xf numFmtId="0" fontId="15" fillId="0" borderId="43" xfId="0" applyFont="1" applyFill="1" applyBorder="1" applyAlignment="1" applyProtection="1">
      <alignment horizontal="center" vertical="center" wrapText="1"/>
      <protection hidden="1"/>
    </xf>
    <xf numFmtId="0" fontId="0" fillId="0" borderId="44" xfId="0" applyFill="1" applyBorder="1" applyAlignment="1">
      <alignment vertical="center"/>
    </xf>
    <xf numFmtId="0" fontId="0" fillId="0" borderId="0" xfId="0" applyFill="1" applyAlignment="1">
      <alignment vertical="center"/>
    </xf>
    <xf numFmtId="0" fontId="17" fillId="0" borderId="45" xfId="0" applyFont="1" applyFill="1" applyBorder="1" applyAlignment="1" applyProtection="1">
      <alignment horizontal="center" vertical="center"/>
      <protection hidden="1"/>
    </xf>
    <xf numFmtId="3" fontId="21" fillId="7" borderId="46" xfId="0" applyNumberFormat="1" applyFont="1" applyFill="1" applyBorder="1" applyAlignment="1">
      <alignment horizontal="center" vertical="center"/>
    </xf>
    <xf numFmtId="3" fontId="21" fillId="0" borderId="46" xfId="0" applyNumberFormat="1" applyFont="1" applyFill="1" applyBorder="1" applyAlignment="1">
      <alignment horizontal="center" vertical="center"/>
    </xf>
    <xf numFmtId="165" fontId="21" fillId="0" borderId="46" xfId="0" applyNumberFormat="1" applyFont="1" applyBorder="1" applyAlignment="1">
      <alignment horizontal="center" vertical="center" wrapText="1"/>
    </xf>
    <xf numFmtId="0" fontId="22" fillId="0" borderId="46" xfId="0" applyFont="1" applyBorder="1" applyAlignment="1">
      <alignment horizontal="center" vertical="center"/>
    </xf>
    <xf numFmtId="1" fontId="20" fillId="7" borderId="46" xfId="0" applyNumberFormat="1" applyFont="1" applyFill="1" applyBorder="1" applyAlignment="1">
      <alignment horizontal="center" vertical="center"/>
    </xf>
    <xf numFmtId="166" fontId="20" fillId="0" borderId="46" xfId="0" applyNumberFormat="1" applyFont="1" applyFill="1" applyBorder="1" applyAlignment="1">
      <alignment horizontal="center" vertical="center"/>
    </xf>
    <xf numFmtId="0" fontId="21" fillId="0" borderId="46" xfId="0" applyFont="1" applyBorder="1" applyAlignment="1">
      <alignment vertical="center" wrapText="1"/>
    </xf>
    <xf numFmtId="0" fontId="0" fillId="0" borderId="47" xfId="0" applyBorder="1" applyAlignment="1">
      <alignment vertical="center"/>
    </xf>
    <xf numFmtId="0" fontId="21" fillId="0" borderId="46" xfId="0" applyFont="1" applyBorder="1" applyAlignment="1">
      <alignment vertical="center"/>
    </xf>
    <xf numFmtId="0" fontId="24" fillId="8" borderId="48" xfId="0" applyFont="1" applyFill="1" applyBorder="1" applyAlignment="1" applyProtection="1">
      <alignment horizontal="center" vertical="center"/>
      <protection hidden="1"/>
    </xf>
    <xf numFmtId="3" fontId="23" fillId="0" borderId="49" xfId="0" applyNumberFormat="1" applyFont="1" applyFill="1" applyBorder="1" applyAlignment="1">
      <alignment horizontal="center" vertical="center"/>
    </xf>
    <xf numFmtId="165" fontId="23" fillId="0" borderId="49" xfId="0" applyNumberFormat="1" applyFont="1" applyBorder="1" applyAlignment="1">
      <alignment horizontal="center" vertical="center" wrapText="1"/>
    </xf>
    <xf numFmtId="1" fontId="23" fillId="0" borderId="49" xfId="0" applyNumberFormat="1" applyFont="1" applyFill="1" applyBorder="1" applyAlignment="1">
      <alignment horizontal="center" vertical="center"/>
    </xf>
    <xf numFmtId="166" fontId="23" fillId="0" borderId="49" xfId="0" applyNumberFormat="1" applyFont="1" applyFill="1" applyBorder="1" applyAlignment="1">
      <alignment horizontal="center" vertical="center"/>
    </xf>
    <xf numFmtId="0" fontId="17" fillId="0" borderId="49" xfId="0" applyFont="1" applyBorder="1" applyAlignment="1">
      <alignment horizontal="center" vertical="center"/>
    </xf>
    <xf numFmtId="0" fontId="21" fillId="0" borderId="49" xfId="0" applyFont="1" applyBorder="1" applyAlignment="1">
      <alignment vertical="center"/>
    </xf>
    <xf numFmtId="0" fontId="21" fillId="0" borderId="50" xfId="0" applyFont="1" applyBorder="1" applyAlignment="1">
      <alignment vertical="center"/>
    </xf>
    <xf numFmtId="166" fontId="0" fillId="0" borderId="0" xfId="0" applyNumberFormat="1" applyAlignment="1">
      <alignment vertical="center"/>
    </xf>
    <xf numFmtId="0" fontId="24" fillId="8" borderId="0" xfId="0" applyFont="1" applyFill="1" applyBorder="1" applyAlignment="1" applyProtection="1">
      <alignment horizontal="center" vertical="center"/>
      <protection hidden="1"/>
    </xf>
    <xf numFmtId="3" fontId="23" fillId="0" borderId="0" xfId="0" applyNumberFormat="1" applyFont="1" applyFill="1" applyBorder="1" applyAlignment="1">
      <alignment horizontal="center" vertical="center"/>
    </xf>
    <xf numFmtId="0" fontId="26" fillId="0" borderId="0" xfId="0" applyFont="1" applyBorder="1" applyAlignment="1">
      <alignment horizontal="center" vertical="center"/>
    </xf>
    <xf numFmtId="1" fontId="25" fillId="0" borderId="0" xfId="0" applyNumberFormat="1" applyFont="1" applyFill="1" applyBorder="1" applyAlignment="1">
      <alignment horizontal="center" vertical="center"/>
    </xf>
    <xf numFmtId="166" fontId="25" fillId="0" borderId="0" xfId="0" applyNumberFormat="1" applyFont="1" applyFill="1" applyBorder="1" applyAlignment="1">
      <alignment horizontal="center" vertical="center"/>
    </xf>
    <xf numFmtId="0" fontId="22" fillId="0" borderId="0" xfId="0" applyFont="1" applyBorder="1" applyAlignment="1">
      <alignment horizontal="center" vertical="center"/>
    </xf>
    <xf numFmtId="0" fontId="21" fillId="0" borderId="0" xfId="0" applyFont="1" applyBorder="1" applyAlignment="1">
      <alignment vertical="center"/>
    </xf>
    <xf numFmtId="166" fontId="0" fillId="0" borderId="0" xfId="0" applyNumberFormat="1" applyBorder="1" applyAlignment="1">
      <alignment horizontal="center" vertical="center"/>
    </xf>
    <xf numFmtId="0" fontId="0" fillId="0" borderId="0" xfId="0" applyBorder="1" applyAlignment="1">
      <alignment horizontal="center" vertical="center"/>
    </xf>
    <xf numFmtId="0" fontId="0" fillId="0" borderId="0" xfId="0" applyFill="1" applyBorder="1" applyAlignment="1">
      <alignment vertical="center"/>
    </xf>
    <xf numFmtId="166" fontId="0" fillId="0" borderId="0" xfId="0" applyNumberFormat="1" applyBorder="1" applyAlignment="1">
      <alignment vertical="center"/>
    </xf>
    <xf numFmtId="0" fontId="0" fillId="0" borderId="0" xfId="0" applyAlignment="1">
      <alignment horizontal="center" vertical="center"/>
    </xf>
    <xf numFmtId="9" fontId="7" fillId="0" borderId="46" xfId="1" applyFont="1" applyBorder="1" applyAlignment="1">
      <alignment horizontal="center" vertical="center"/>
    </xf>
    <xf numFmtId="0" fontId="7" fillId="0" borderId="46" xfId="0" applyFont="1" applyBorder="1" applyAlignment="1">
      <alignment horizontal="center" vertical="center"/>
    </xf>
    <xf numFmtId="0" fontId="0" fillId="9" borderId="0" xfId="0" applyFill="1"/>
    <xf numFmtId="0" fontId="0" fillId="11" borderId="0" xfId="0" applyFill="1"/>
    <xf numFmtId="0" fontId="0" fillId="10" borderId="0" xfId="0" applyFill="1"/>
    <xf numFmtId="9" fontId="7" fillId="0" borderId="51" xfId="1" applyFont="1" applyBorder="1" applyAlignment="1">
      <alignment horizontal="center" vertical="center"/>
    </xf>
    <xf numFmtId="9" fontId="7" fillId="8" borderId="38" xfId="1" applyFont="1" applyFill="1" applyBorder="1" applyAlignment="1" applyProtection="1">
      <alignment horizontal="center" vertical="center"/>
      <protection hidden="1"/>
    </xf>
    <xf numFmtId="0" fontId="7" fillId="0" borderId="51" xfId="0" applyFont="1" applyBorder="1" applyAlignment="1">
      <alignment horizontal="center" vertical="center"/>
    </xf>
    <xf numFmtId="0" fontId="15" fillId="6" borderId="15" xfId="2" applyFont="1" applyFill="1" applyBorder="1" applyAlignment="1" applyProtection="1">
      <alignment horizontal="center" vertical="center" wrapText="1"/>
      <protection hidden="1"/>
    </xf>
    <xf numFmtId="0" fontId="15" fillId="6" borderId="15" xfId="0" applyFont="1" applyFill="1" applyBorder="1" applyAlignment="1" applyProtection="1">
      <alignment horizontal="center" vertical="center" wrapText="1"/>
      <protection hidden="1"/>
    </xf>
    <xf numFmtId="0" fontId="15" fillId="6" borderId="39" xfId="0" applyFont="1" applyFill="1" applyBorder="1" applyAlignment="1" applyProtection="1">
      <alignment horizontal="center" vertical="center" wrapText="1"/>
      <protection hidden="1"/>
    </xf>
    <xf numFmtId="0" fontId="15" fillId="6" borderId="40" xfId="2" applyFont="1" applyFill="1" applyBorder="1" applyAlignment="1" applyProtection="1">
      <alignment horizontal="center" vertical="center" wrapText="1"/>
      <protection hidden="1"/>
    </xf>
    <xf numFmtId="0" fontId="15" fillId="6" borderId="40" xfId="0" applyFont="1" applyFill="1" applyBorder="1" applyAlignment="1" applyProtection="1">
      <alignment horizontal="center" vertical="center" wrapText="1"/>
      <protection hidden="1"/>
    </xf>
    <xf numFmtId="0" fontId="15" fillId="6" borderId="41" xfId="2" applyFont="1" applyFill="1" applyBorder="1" applyAlignment="1" applyProtection="1">
      <alignment horizontal="center" vertical="center" wrapText="1"/>
      <protection hidden="1"/>
    </xf>
    <xf numFmtId="0" fontId="21" fillId="0" borderId="46" xfId="0" applyFont="1" applyBorder="1" applyAlignment="1">
      <alignment horizontal="center" vertical="center" wrapText="1"/>
    </xf>
    <xf numFmtId="0" fontId="0" fillId="0" borderId="47" xfId="0" applyBorder="1" applyAlignment="1">
      <alignment horizontal="center" vertical="center"/>
    </xf>
    <xf numFmtId="0" fontId="1" fillId="0" borderId="10"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0" fontId="0" fillId="0" borderId="0" xfId="0" applyAlignment="1">
      <alignment horizontal="right"/>
    </xf>
    <xf numFmtId="9" fontId="0" fillId="0" borderId="0" xfId="0" applyNumberFormat="1" applyAlignment="1">
      <alignment horizontal="left" vertical="center"/>
    </xf>
    <xf numFmtId="0" fontId="22" fillId="0" borderId="49" xfId="0" applyFont="1" applyBorder="1" applyAlignment="1">
      <alignment horizontal="center" vertical="center"/>
    </xf>
    <xf numFmtId="0" fontId="30" fillId="0" borderId="0" xfId="0" applyFont="1" applyAlignment="1">
      <alignment vertical="center"/>
    </xf>
    <xf numFmtId="0" fontId="31" fillId="0" borderId="0" xfId="0" applyFont="1" applyAlignment="1">
      <alignment vertical="center" wrapText="1"/>
    </xf>
    <xf numFmtId="1" fontId="7" fillId="0" borderId="51" xfId="1" applyNumberFormat="1" applyFont="1" applyBorder="1" applyAlignment="1">
      <alignment horizontal="center" vertical="center"/>
    </xf>
    <xf numFmtId="10" fontId="1" fillId="7" borderId="51" xfId="1" applyNumberFormat="1" applyFont="1" applyFill="1" applyBorder="1" applyAlignment="1">
      <alignment horizontal="center" vertical="center"/>
    </xf>
    <xf numFmtId="10" fontId="1" fillId="7" borderId="46" xfId="1" applyNumberFormat="1" applyFont="1" applyFill="1" applyBorder="1" applyAlignment="1">
      <alignment horizontal="center" vertical="center"/>
    </xf>
    <xf numFmtId="0" fontId="7" fillId="0" borderId="46" xfId="0" applyFont="1" applyBorder="1" applyAlignment="1">
      <alignment horizontal="left" vertical="top" wrapText="1"/>
    </xf>
    <xf numFmtId="0" fontId="7" fillId="0" borderId="52" xfId="0" applyFont="1" applyBorder="1" applyAlignment="1">
      <alignment horizontal="center" vertical="center"/>
    </xf>
    <xf numFmtId="0" fontId="7" fillId="0" borderId="53" xfId="0" applyFont="1" applyBorder="1" applyAlignment="1">
      <alignment horizontal="center" vertical="center"/>
    </xf>
    <xf numFmtId="0" fontId="7" fillId="0" borderId="54" xfId="0" applyFont="1" applyBorder="1" applyAlignment="1">
      <alignment horizontal="left" vertical="top" wrapText="1"/>
    </xf>
    <xf numFmtId="0" fontId="1" fillId="0" borderId="15" xfId="0" applyFont="1" applyBorder="1" applyAlignment="1">
      <alignment vertical="top" wrapText="1"/>
    </xf>
    <xf numFmtId="0" fontId="0" fillId="0" borderId="15" xfId="0" applyBorder="1" applyAlignment="1">
      <alignment horizontal="center" vertical="center"/>
    </xf>
    <xf numFmtId="0" fontId="5" fillId="5" borderId="26" xfId="0" applyFont="1" applyFill="1" applyBorder="1" applyAlignment="1">
      <alignment horizontal="left" vertical="center" wrapText="1"/>
    </xf>
    <xf numFmtId="0" fontId="5" fillId="5" borderId="29" xfId="0" applyFont="1" applyFill="1" applyBorder="1" applyAlignment="1">
      <alignment horizontal="left" vertical="center" wrapText="1"/>
    </xf>
    <xf numFmtId="0" fontId="5" fillId="5" borderId="30" xfId="0" applyFont="1" applyFill="1" applyBorder="1" applyAlignment="1">
      <alignment horizontal="left" vertical="center" wrapText="1"/>
    </xf>
    <xf numFmtId="0" fontId="8" fillId="0" borderId="0" xfId="0" applyFont="1" applyAlignment="1">
      <alignment horizontal="left" vertical="center"/>
    </xf>
    <xf numFmtId="0" fontId="7" fillId="2" borderId="27" xfId="0" applyFont="1" applyFill="1" applyBorder="1" applyAlignment="1" applyProtection="1">
      <alignment horizontal="left" vertical="center" wrapText="1"/>
      <protection locked="0"/>
    </xf>
    <xf numFmtId="0" fontId="7" fillId="2" borderId="10" xfId="0" applyFont="1" applyFill="1" applyBorder="1" applyAlignment="1" applyProtection="1">
      <alignment horizontal="left" vertical="center" wrapText="1"/>
      <protection locked="0"/>
    </xf>
    <xf numFmtId="0" fontId="7" fillId="2" borderId="11" xfId="0" applyFont="1" applyFill="1" applyBorder="1" applyAlignment="1" applyProtection="1">
      <alignment horizontal="left" vertical="center" wrapText="1"/>
      <protection locked="0"/>
    </xf>
    <xf numFmtId="9" fontId="1" fillId="0" borderId="15" xfId="0" applyNumberFormat="1" applyFont="1" applyBorder="1" applyAlignment="1" applyProtection="1">
      <alignment horizontal="left" vertical="center" wrapText="1"/>
      <protection locked="0"/>
    </xf>
    <xf numFmtId="0" fontId="1" fillId="0" borderId="15" xfId="0" applyNumberFormat="1" applyFont="1" applyBorder="1" applyAlignment="1" applyProtection="1">
      <alignment horizontal="left" vertical="center" wrapText="1"/>
      <protection locked="0"/>
    </xf>
    <xf numFmtId="0" fontId="1" fillId="0" borderId="31" xfId="0" applyNumberFormat="1" applyFont="1" applyBorder="1" applyAlignment="1" applyProtection="1">
      <alignment horizontal="left" vertical="center" wrapText="1"/>
      <protection locked="0"/>
    </xf>
    <xf numFmtId="9" fontId="1" fillId="0" borderId="27" xfId="0" applyNumberFormat="1" applyFont="1" applyBorder="1" applyAlignment="1" applyProtection="1">
      <alignment horizontal="left" vertical="center" wrapText="1"/>
      <protection locked="0"/>
    </xf>
    <xf numFmtId="9" fontId="1" fillId="0" borderId="10" xfId="0" applyNumberFormat="1" applyFont="1" applyBorder="1" applyAlignment="1" applyProtection="1">
      <alignment horizontal="left" vertical="center" wrapText="1"/>
      <protection locked="0"/>
    </xf>
    <xf numFmtId="9" fontId="1" fillId="0" borderId="11" xfId="0" applyNumberFormat="1" applyFont="1" applyBorder="1" applyAlignment="1" applyProtection="1">
      <alignment horizontal="left" vertical="center" wrapText="1"/>
      <protection locked="0"/>
    </xf>
    <xf numFmtId="0" fontId="1" fillId="0" borderId="15" xfId="0" applyFont="1" applyBorder="1" applyAlignment="1" applyProtection="1">
      <alignment horizontal="left" vertical="center" wrapText="1"/>
      <protection locked="0"/>
    </xf>
    <xf numFmtId="0" fontId="1" fillId="0" borderId="31" xfId="0" applyFont="1" applyBorder="1" applyAlignment="1" applyProtection="1">
      <alignment horizontal="left" vertical="center" wrapText="1"/>
      <protection locked="0"/>
    </xf>
    <xf numFmtId="0" fontId="1" fillId="0" borderId="27" xfId="0" applyFont="1" applyBorder="1" applyAlignment="1" applyProtection="1">
      <alignment horizontal="left" vertical="center" wrapText="1"/>
      <protection locked="0"/>
    </xf>
    <xf numFmtId="0" fontId="1" fillId="0" borderId="10"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49" fontId="1" fillId="0" borderId="33" xfId="0" applyNumberFormat="1" applyFont="1" applyBorder="1" applyAlignment="1" applyProtection="1">
      <alignment horizontal="left" vertical="center" wrapText="1"/>
      <protection locked="0"/>
    </xf>
    <xf numFmtId="49" fontId="1" fillId="0" borderId="34" xfId="0" applyNumberFormat="1" applyFont="1" applyBorder="1" applyAlignment="1" applyProtection="1">
      <alignment horizontal="left" vertical="center" wrapText="1"/>
      <protection locked="0"/>
    </xf>
    <xf numFmtId="49" fontId="1" fillId="0" borderId="35" xfId="0" applyNumberFormat="1" applyFont="1" applyBorder="1" applyAlignment="1" applyProtection="1">
      <alignment horizontal="left" vertical="center" wrapText="1"/>
      <protection locked="0"/>
    </xf>
    <xf numFmtId="0" fontId="6" fillId="5" borderId="36" xfId="0" applyFont="1" applyFill="1" applyBorder="1" applyAlignment="1" applyProtection="1">
      <alignment horizontal="center" vertical="center" wrapText="1"/>
    </xf>
    <xf numFmtId="49" fontId="1" fillId="0" borderId="33" xfId="0" applyNumberFormat="1" applyFont="1" applyBorder="1" applyAlignment="1" applyProtection="1">
      <alignment horizontal="center" vertical="center" wrapText="1"/>
      <protection locked="0"/>
    </xf>
    <xf numFmtId="49" fontId="1" fillId="0" borderId="34" xfId="0" applyNumberFormat="1" applyFont="1" applyBorder="1" applyAlignment="1" applyProtection="1">
      <alignment horizontal="center" vertical="center" wrapText="1"/>
      <protection locked="0"/>
    </xf>
    <xf numFmtId="49" fontId="1" fillId="0" borderId="37" xfId="0" applyNumberFormat="1" applyFont="1" applyBorder="1" applyAlignment="1" applyProtection="1">
      <alignment horizontal="center" vertical="center" wrapText="1"/>
      <protection locked="0"/>
    </xf>
    <xf numFmtId="0" fontId="6" fillId="5" borderId="14" xfId="0" applyFont="1" applyFill="1" applyBorder="1" applyAlignment="1" applyProtection="1">
      <alignment vertical="center" wrapText="1"/>
    </xf>
    <xf numFmtId="0" fontId="7" fillId="0" borderId="27" xfId="0" applyFont="1" applyFill="1" applyBorder="1" applyAlignment="1" applyProtection="1">
      <alignment horizontal="left" vertical="center"/>
    </xf>
    <xf numFmtId="0" fontId="7" fillId="0" borderId="10" xfId="0" applyFont="1" applyFill="1" applyBorder="1" applyAlignment="1" applyProtection="1">
      <alignment horizontal="left" vertical="center"/>
    </xf>
    <xf numFmtId="0" fontId="7" fillId="0" borderId="11" xfId="0" applyFont="1" applyFill="1" applyBorder="1" applyAlignment="1" applyProtection="1">
      <alignment horizontal="left" vertical="center"/>
    </xf>
    <xf numFmtId="0" fontId="5" fillId="5" borderId="30" xfId="0" applyFont="1" applyFill="1" applyBorder="1" applyAlignment="1">
      <alignment horizontal="left" vertical="center"/>
    </xf>
    <xf numFmtId="0" fontId="5" fillId="5" borderId="14" xfId="0" applyFont="1" applyFill="1" applyBorder="1" applyAlignment="1">
      <alignment horizontal="left" vertical="center"/>
    </xf>
    <xf numFmtId="0" fontId="6" fillId="2" borderId="15" xfId="0" applyFont="1" applyFill="1" applyBorder="1" applyAlignment="1">
      <alignment horizontal="left" vertical="center"/>
    </xf>
    <xf numFmtId="0" fontId="7" fillId="2" borderId="15" xfId="0" applyFont="1" applyFill="1" applyBorder="1" applyAlignment="1" applyProtection="1">
      <alignment horizontal="left" vertical="center"/>
    </xf>
    <xf numFmtId="0" fontId="7" fillId="2" borderId="31" xfId="0" applyFont="1" applyFill="1" applyBorder="1" applyAlignment="1" applyProtection="1">
      <alignment horizontal="left" vertical="center"/>
    </xf>
    <xf numFmtId="0" fontId="6" fillId="2" borderId="15" xfId="0" applyFont="1" applyFill="1" applyBorder="1" applyAlignment="1">
      <alignment horizontal="left" vertical="center" wrapText="1"/>
    </xf>
    <xf numFmtId="0" fontId="5" fillId="2" borderId="27" xfId="0" applyFont="1" applyFill="1" applyBorder="1" applyAlignment="1" applyProtection="1">
      <alignment horizontal="left" vertical="center"/>
    </xf>
    <xf numFmtId="0" fontId="5" fillId="2" borderId="10" xfId="0" applyFont="1" applyFill="1" applyBorder="1" applyAlignment="1" applyProtection="1">
      <alignment horizontal="left" vertical="center"/>
    </xf>
    <xf numFmtId="0" fontId="5" fillId="2" borderId="28" xfId="0" applyFont="1" applyFill="1" applyBorder="1" applyAlignment="1" applyProtection="1">
      <alignment horizontal="left" vertical="center"/>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5" xfId="0" applyFont="1" applyFill="1" applyBorder="1" applyAlignment="1">
      <alignment horizontal="center" vertical="center"/>
    </xf>
    <xf numFmtId="0" fontId="6" fillId="6" borderId="15" xfId="0" applyFont="1" applyFill="1" applyBorder="1" applyAlignment="1" applyProtection="1">
      <alignment horizontal="center" vertical="center"/>
      <protection locked="0"/>
    </xf>
    <xf numFmtId="0" fontId="6" fillId="6" borderId="31" xfId="0" applyFont="1" applyFill="1" applyBorder="1" applyAlignment="1" applyProtection="1">
      <alignment horizontal="center" vertical="center"/>
      <protection locked="0"/>
    </xf>
    <xf numFmtId="0" fontId="1" fillId="2" borderId="15" xfId="0" applyFont="1" applyFill="1" applyBorder="1" applyAlignment="1" applyProtection="1">
      <alignment horizontal="left" vertical="center" wrapText="1"/>
      <protection locked="0"/>
    </xf>
    <xf numFmtId="0" fontId="1" fillId="2" borderId="31" xfId="0" applyFont="1" applyFill="1" applyBorder="1" applyAlignment="1" applyProtection="1">
      <alignment horizontal="left" vertical="center" wrapText="1"/>
      <protection locked="0"/>
    </xf>
    <xf numFmtId="0" fontId="7" fillId="2" borderId="27" xfId="0" applyFont="1" applyFill="1" applyBorder="1" applyAlignment="1" applyProtection="1">
      <alignment horizontal="left" vertical="center"/>
    </xf>
    <xf numFmtId="0" fontId="7" fillId="2" borderId="10" xfId="0" applyFont="1" applyFill="1" applyBorder="1" applyAlignment="1" applyProtection="1">
      <alignment horizontal="left" vertical="center"/>
    </xf>
    <xf numFmtId="0" fontId="7" fillId="2" borderId="11" xfId="0" applyFont="1" applyFill="1" applyBorder="1" applyAlignment="1" applyProtection="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12" borderId="14" xfId="0" applyFont="1" applyFill="1" applyBorder="1" applyAlignment="1">
      <alignment horizontal="center" vertical="center"/>
    </xf>
    <xf numFmtId="0" fontId="3" fillId="12" borderId="15" xfId="0" applyFont="1" applyFill="1" applyBorder="1" applyAlignment="1">
      <alignment horizontal="center" vertical="center"/>
    </xf>
    <xf numFmtId="0" fontId="3" fillId="4" borderId="15" xfId="0" applyFont="1" applyFill="1" applyBorder="1" applyAlignment="1">
      <alignment horizontal="center" vertical="center"/>
    </xf>
    <xf numFmtId="0" fontId="7" fillId="0" borderId="27" xfId="0" applyFont="1" applyFill="1" applyBorder="1" applyAlignment="1" applyProtection="1">
      <alignment horizontal="left" vertical="center" wrapText="1"/>
      <protection locked="0"/>
    </xf>
    <xf numFmtId="0" fontId="7" fillId="0" borderId="10" xfId="0" applyFont="1" applyFill="1" applyBorder="1" applyAlignment="1" applyProtection="1">
      <alignment horizontal="left" vertical="center" wrapText="1"/>
      <protection locked="0"/>
    </xf>
    <xf numFmtId="0" fontId="7" fillId="0" borderId="11" xfId="0" applyFont="1" applyFill="1" applyBorder="1" applyAlignment="1" applyProtection="1">
      <alignment horizontal="left" vertical="center" wrapText="1"/>
      <protection locked="0"/>
    </xf>
    <xf numFmtId="0" fontId="7" fillId="2" borderId="16" xfId="0" applyFont="1" applyFill="1" applyBorder="1" applyAlignment="1">
      <alignment horizontal="center" vertical="center" wrapText="1"/>
    </xf>
    <xf numFmtId="0" fontId="7" fillId="2" borderId="17" xfId="0" applyFont="1" applyFill="1" applyBorder="1" applyAlignment="1">
      <alignment horizontal="center" vertical="center" wrapText="1"/>
    </xf>
    <xf numFmtId="0" fontId="7" fillId="2" borderId="18" xfId="0" applyFont="1" applyFill="1" applyBorder="1" applyAlignment="1">
      <alignment horizontal="center" vertical="center" wrapText="1"/>
    </xf>
    <xf numFmtId="0" fontId="7" fillId="2" borderId="19" xfId="0" applyFont="1" applyFill="1" applyBorder="1" applyAlignment="1">
      <alignment horizontal="center" vertical="center" wrapText="1"/>
    </xf>
    <xf numFmtId="0" fontId="7" fillId="2" borderId="20" xfId="0" applyFont="1" applyFill="1" applyBorder="1" applyAlignment="1">
      <alignment horizontal="center" vertical="center" wrapText="1"/>
    </xf>
    <xf numFmtId="0" fontId="7" fillId="2" borderId="21" xfId="0" applyFont="1" applyFill="1" applyBorder="1" applyAlignment="1">
      <alignment horizontal="center" vertical="center" wrapText="1"/>
    </xf>
    <xf numFmtId="0" fontId="4" fillId="6" borderId="22"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24"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5" xfId="0" applyFont="1" applyFill="1" applyBorder="1" applyAlignment="1">
      <alignment horizontal="center" vertical="center"/>
    </xf>
    <xf numFmtId="0" fontId="7" fillId="2" borderId="27" xfId="0" applyFont="1" applyFill="1" applyBorder="1" applyAlignment="1" applyProtection="1">
      <alignment horizontal="left" vertical="center" wrapText="1"/>
    </xf>
    <xf numFmtId="0" fontId="7" fillId="2" borderId="10" xfId="0" applyFont="1" applyFill="1" applyBorder="1" applyAlignment="1" applyProtection="1">
      <alignment horizontal="left" vertical="center" wrapText="1"/>
    </xf>
    <xf numFmtId="0" fontId="7" fillId="2" borderId="11" xfId="0" applyFont="1" applyFill="1" applyBorder="1" applyAlignment="1" applyProtection="1">
      <alignment horizontal="left" vertical="center" wrapText="1"/>
    </xf>
    <xf numFmtId="0" fontId="0" fillId="0" borderId="0" xfId="0" applyAlignment="1">
      <alignment horizontal="center"/>
    </xf>
    <xf numFmtId="49" fontId="19" fillId="0" borderId="10" xfId="0" applyNumberFormat="1" applyFont="1" applyBorder="1" applyAlignment="1">
      <alignment horizontal="center" vertical="center"/>
    </xf>
    <xf numFmtId="0" fontId="29" fillId="2" borderId="27" xfId="0" applyFont="1" applyFill="1" applyBorder="1" applyAlignment="1" applyProtection="1">
      <alignment horizontal="center" vertical="center"/>
    </xf>
    <xf numFmtId="0" fontId="29" fillId="2" borderId="10" xfId="0" applyFont="1" applyFill="1" applyBorder="1" applyAlignment="1" applyProtection="1">
      <alignment horizontal="center" vertical="center"/>
    </xf>
    <xf numFmtId="0" fontId="12" fillId="3" borderId="10" xfId="0" applyFont="1" applyFill="1" applyBorder="1" applyAlignment="1">
      <alignment horizontal="center" vertical="center"/>
    </xf>
    <xf numFmtId="0" fontId="12" fillId="3" borderId="28" xfId="0" applyFont="1" applyFill="1" applyBorder="1" applyAlignment="1">
      <alignment horizontal="center" vertical="center"/>
    </xf>
    <xf numFmtId="0" fontId="12" fillId="3" borderId="10" xfId="0" applyFont="1" applyFill="1" applyBorder="1" applyAlignment="1">
      <alignment horizontal="left" vertical="center"/>
    </xf>
    <xf numFmtId="0" fontId="13" fillId="2" borderId="15" xfId="0" applyFont="1" applyFill="1" applyBorder="1" applyAlignment="1" applyProtection="1">
      <alignment horizontal="center" vertical="center"/>
    </xf>
    <xf numFmtId="0" fontId="12" fillId="3" borderId="15" xfId="0" applyFont="1" applyFill="1" applyBorder="1" applyAlignment="1">
      <alignment horizontal="left" vertical="center"/>
    </xf>
    <xf numFmtId="0" fontId="15" fillId="6" borderId="15" xfId="0" applyFont="1" applyFill="1" applyBorder="1" applyAlignment="1" applyProtection="1">
      <alignment horizontal="center" vertical="center" wrapText="1"/>
      <protection hidden="1"/>
    </xf>
    <xf numFmtId="0" fontId="13" fillId="2" borderId="27" xfId="0" applyFont="1" applyFill="1" applyBorder="1" applyAlignment="1" applyProtection="1">
      <alignment horizontal="center" vertical="center" wrapText="1"/>
    </xf>
    <xf numFmtId="0" fontId="13" fillId="2" borderId="10" xfId="0" applyFont="1" applyFill="1" applyBorder="1" applyAlignment="1" applyProtection="1">
      <alignment horizontal="center" vertical="center" wrapText="1"/>
    </xf>
    <xf numFmtId="0" fontId="13" fillId="2" borderId="28" xfId="0" applyFont="1" applyFill="1" applyBorder="1" applyAlignment="1" applyProtection="1">
      <alignment horizontal="center" vertical="center" wrapText="1"/>
    </xf>
    <xf numFmtId="0" fontId="0" fillId="0" borderId="0" xfId="0" applyAlignment="1">
      <alignment horizontal="center" vertical="center"/>
    </xf>
    <xf numFmtId="0" fontId="7" fillId="0" borderId="0" xfId="0" applyFont="1" applyBorder="1" applyAlignment="1">
      <alignment horizontal="center" vertical="center"/>
    </xf>
    <xf numFmtId="0" fontId="1" fillId="0" borderId="0" xfId="0" applyFont="1" applyBorder="1" applyAlignment="1">
      <alignment vertical="top" wrapText="1"/>
    </xf>
    <xf numFmtId="1" fontId="7" fillId="0" borderId="55" xfId="1" applyNumberFormat="1" applyFont="1" applyBorder="1" applyAlignment="1">
      <alignment horizontal="center" vertical="center"/>
    </xf>
    <xf numFmtId="0" fontId="7" fillId="0" borderId="54" xfId="0" applyFont="1" applyBorder="1" applyAlignment="1">
      <alignment horizontal="center" vertical="center"/>
    </xf>
    <xf numFmtId="9" fontId="7" fillId="0" borderId="55" xfId="1" applyFont="1" applyBorder="1" applyAlignment="1">
      <alignment horizontal="center" vertical="center"/>
    </xf>
    <xf numFmtId="10" fontId="1" fillId="7" borderId="54" xfId="1" applyNumberFormat="1" applyFont="1" applyFill="1" applyBorder="1" applyAlignment="1">
      <alignment horizontal="center" vertical="center"/>
    </xf>
    <xf numFmtId="9" fontId="7" fillId="0" borderId="54" xfId="1" applyFont="1" applyBorder="1" applyAlignment="1">
      <alignment horizontal="center" vertical="center"/>
    </xf>
    <xf numFmtId="9" fontId="7" fillId="8" borderId="56" xfId="1" applyFont="1" applyFill="1" applyBorder="1" applyAlignment="1" applyProtection="1">
      <alignment horizontal="center" vertical="center"/>
      <protection hidden="1"/>
    </xf>
    <xf numFmtId="0" fontId="7" fillId="0" borderId="57" xfId="0" applyFont="1" applyBorder="1" applyAlignment="1">
      <alignment horizontal="center" vertical="center"/>
    </xf>
    <xf numFmtId="1" fontId="7" fillId="0" borderId="46" xfId="1" applyNumberFormat="1" applyFont="1" applyBorder="1" applyAlignment="1">
      <alignment horizontal="center" vertical="center"/>
    </xf>
    <xf numFmtId="9" fontId="7" fillId="8" borderId="46" xfId="1" applyFont="1" applyFill="1" applyBorder="1" applyAlignment="1" applyProtection="1">
      <alignment horizontal="center" vertical="center"/>
      <protection hidden="1"/>
    </xf>
  </cellXfs>
  <cellStyles count="12">
    <cellStyle name="Euro" xfId="4" xr:uid="{00000000-0005-0000-0000-000000000000}"/>
    <cellStyle name="Millares 2" xfId="3" xr:uid="{00000000-0005-0000-0000-000001000000}"/>
    <cellStyle name="Normal" xfId="0" builtinId="0"/>
    <cellStyle name="Normal 2" xfId="2" xr:uid="{00000000-0005-0000-0000-000003000000}"/>
    <cellStyle name="Normal 2 2" xfId="5" xr:uid="{00000000-0005-0000-0000-000004000000}"/>
    <cellStyle name="Normal 2 3" xfId="6" xr:uid="{00000000-0005-0000-0000-000005000000}"/>
    <cellStyle name="Normal 2 4" xfId="7" xr:uid="{00000000-0005-0000-0000-000006000000}"/>
    <cellStyle name="Normal 3" xfId="8" xr:uid="{00000000-0005-0000-0000-000007000000}"/>
    <cellStyle name="Porcentaje" xfId="1" builtinId="5"/>
    <cellStyle name="Porcentaje 2" xfId="9" xr:uid="{00000000-0005-0000-0000-000009000000}"/>
    <cellStyle name="Porcentual 2" xfId="10" xr:uid="{00000000-0005-0000-0000-00000A000000}"/>
    <cellStyle name="Porcentual 2 2" xfId="11" xr:uid="{00000000-0005-0000-0000-00000B000000}"/>
  </cellStyles>
  <dxfs count="31">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a:lstStyle/>
          <a:p>
            <a:pPr>
              <a:defRPr/>
            </a:pPr>
            <a:r>
              <a:rPr lang="en-US"/>
              <a:t>Porcentaje de atención a solicitudes</a:t>
            </a:r>
          </a:p>
        </c:rich>
      </c:tx>
      <c:overlay val="0"/>
    </c:title>
    <c:autoTitleDeleted val="0"/>
    <c:plotArea>
      <c:layout/>
      <c:barChart>
        <c:barDir val="col"/>
        <c:grouping val="clustered"/>
        <c:varyColors val="0"/>
        <c:ser>
          <c:idx val="1"/>
          <c:order val="0"/>
          <c:tx>
            <c:v>Atendidas</c:v>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TyS'!$E$14:$E$25</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BCB5-4F46-914F-D05C709A5B82}"/>
            </c:ext>
          </c:extLst>
        </c:ser>
        <c:dLbls>
          <c:showLegendKey val="0"/>
          <c:showVal val="0"/>
          <c:showCatName val="0"/>
          <c:showSerName val="0"/>
          <c:showPercent val="0"/>
          <c:showBubbleSize val="0"/>
        </c:dLbls>
        <c:gapWidth val="150"/>
        <c:axId val="1154232512"/>
        <c:axId val="1154224896"/>
      </c:barChart>
      <c:catAx>
        <c:axId val="1154232512"/>
        <c:scaling>
          <c:orientation val="minMax"/>
        </c:scaling>
        <c:delete val="0"/>
        <c:axPos val="b"/>
        <c:numFmt formatCode="General" sourceLinked="1"/>
        <c:majorTickMark val="out"/>
        <c:minorTickMark val="none"/>
        <c:tickLblPos val="nextTo"/>
        <c:txPr>
          <a:bodyPr rot="0" vert="horz"/>
          <a:lstStyle/>
          <a:p>
            <a:pPr>
              <a:defRPr/>
            </a:pPr>
            <a:endParaRPr lang="es-CO"/>
          </a:p>
        </c:txPr>
        <c:crossAx val="1154224896"/>
        <c:crosses val="autoZero"/>
        <c:auto val="1"/>
        <c:lblAlgn val="ctr"/>
        <c:lblOffset val="100"/>
        <c:noMultiLvlLbl val="0"/>
      </c:catAx>
      <c:valAx>
        <c:axId val="1154224896"/>
        <c:scaling>
          <c:orientation val="minMax"/>
          <c:max val="1"/>
          <c:min val="0"/>
        </c:scaling>
        <c:delete val="0"/>
        <c:axPos val="l"/>
        <c:majorGridlines/>
        <c:numFmt formatCode="0%" sourceLinked="0"/>
        <c:majorTickMark val="out"/>
        <c:minorTickMark val="none"/>
        <c:tickLblPos val="nextTo"/>
        <c:txPr>
          <a:bodyPr rot="0" vert="horz"/>
          <a:lstStyle/>
          <a:p>
            <a:pPr>
              <a:defRPr/>
            </a:pPr>
            <a:endParaRPr lang="es-CO"/>
          </a:p>
        </c:txPr>
        <c:crossAx val="1154232512"/>
        <c:crosses val="autoZero"/>
        <c:crossBetween val="between"/>
        <c:majorUnit val="0.1"/>
        <c:minorUnit val="2.0000000000000011E-2"/>
      </c:valAx>
    </c:plotArea>
    <c:plotVisOnly val="1"/>
    <c:dispBlanksAs val="gap"/>
    <c:showDLblsOverMax val="0"/>
  </c:chart>
  <c:printSettings>
    <c:headerFooter/>
    <c:pageMargins b="0.75000000000000577" l="0.70000000000000062" r="0.70000000000000062" t="0.75000000000000577" header="0.30000000000000032" footer="0.30000000000000032"/>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800" b="1" i="0" u="none" strike="noStrike" baseline="0">
                <a:solidFill>
                  <a:srgbClr val="000000"/>
                </a:solidFill>
                <a:latin typeface="Calibri"/>
                <a:ea typeface="Calibri"/>
                <a:cs typeface="Calibri"/>
              </a:defRPr>
            </a:pPr>
            <a:r>
              <a:rPr lang="en-US"/>
              <a:t>Días promedio de respuesta </a:t>
            </a:r>
          </a:p>
        </c:rich>
      </c:tx>
      <c:layout>
        <c:manualLayout>
          <c:xMode val="edge"/>
          <c:yMode val="edge"/>
          <c:x val="0.38008551946082303"/>
          <c:y val="1.1428755454647941E-2"/>
        </c:manualLayout>
      </c:layout>
      <c:overlay val="0"/>
    </c:title>
    <c:autoTitleDeleted val="0"/>
    <c:plotArea>
      <c:layout>
        <c:manualLayout>
          <c:layoutTarget val="inner"/>
          <c:xMode val="edge"/>
          <c:yMode val="edge"/>
          <c:x val="9.1421730178464528E-2"/>
          <c:y val="0.11332455296502579"/>
          <c:w val="0.89019898828435917"/>
          <c:h val="0.7196335601955588"/>
        </c:manualLayout>
      </c:layout>
      <c:lineChart>
        <c:grouping val="standard"/>
        <c:varyColors val="0"/>
        <c:ser>
          <c:idx val="0"/>
          <c:order val="0"/>
          <c:tx>
            <c:strRef>
              <c:f>'Ficha T Seguimiento TyS'!$I$12</c:f>
              <c:strCache>
                <c:ptCount val="1"/>
                <c:pt idx="0">
                  <c:v>Días promedio respuesta
(V3/V1)</c:v>
                </c:pt>
              </c:strCache>
            </c:strRef>
          </c:tx>
          <c:dLbls>
            <c:spPr>
              <a:noFill/>
              <a:ln>
                <a:noFill/>
              </a:ln>
              <a:effectLst/>
            </c:spPr>
            <c:txPr>
              <a:bodyPr/>
              <a:lstStyle/>
              <a:p>
                <a:pPr>
                  <a:defRPr lang="en-US" sz="10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TyS'!$I$14:$I$25</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CA7C-4158-9AB3-BD4BABD5705C}"/>
            </c:ext>
          </c:extLst>
        </c:ser>
        <c:ser>
          <c:idx val="1"/>
          <c:order val="1"/>
          <c:tx>
            <c:strRef>
              <c:f>'Ficha T Seguimiento TyS'!$B$46</c:f>
              <c:strCache>
                <c:ptCount val="1"/>
                <c:pt idx="0">
                  <c:v>Días máximo</c:v>
                </c:pt>
              </c:strCache>
            </c:strRef>
          </c:tx>
          <c:spPr>
            <a:ln>
              <a:solidFill>
                <a:srgbClr val="FF6600"/>
              </a:solidFill>
              <a:prstDash val="dash"/>
            </a:ln>
          </c:spPr>
          <c:marker>
            <c:spPr>
              <a:solidFill>
                <a:srgbClr val="FF6600"/>
              </a:solidFill>
              <a:ln>
                <a:solidFill>
                  <a:srgbClr val="FF6600"/>
                </a:solidFill>
                <a:prstDash val="dash"/>
              </a:ln>
            </c:spPr>
          </c:marker>
          <c:dLbls>
            <c:dLbl>
              <c:idx val="11"/>
              <c:spPr/>
              <c:txPr>
                <a:bodyPr/>
                <a:lstStyle/>
                <a:p>
                  <a:pPr>
                    <a:defRPr lang="en-US" sz="10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A7C-4158-9AB3-BD4BABD5705C}"/>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TyS'!$B$47:$B$58</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CA7C-4158-9AB3-BD4BABD5705C}"/>
            </c:ext>
          </c:extLst>
        </c:ser>
        <c:ser>
          <c:idx val="2"/>
          <c:order val="2"/>
          <c:tx>
            <c:strRef>
              <c:f>'Ficha T Seguimiento TyS'!$F$46</c:f>
              <c:strCache>
                <c:ptCount val="1"/>
                <c:pt idx="0">
                  <c:v>Promedio periodo</c:v>
                </c:pt>
              </c:strCache>
            </c:strRef>
          </c:tx>
          <c:spPr>
            <a:ln>
              <a:prstDash val="sysDash"/>
            </a:ln>
          </c:spPr>
          <c:dLbls>
            <c:dLbl>
              <c:idx val="11"/>
              <c:spPr/>
              <c:txPr>
                <a:bodyPr/>
                <a:lstStyle/>
                <a:p>
                  <a:pPr>
                    <a:defRPr lang="en-US" sz="12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A7C-4158-9AB3-BD4BABD5705C}"/>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TyS'!$F$47:$F$58</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4-CA7C-4158-9AB3-BD4BABD5705C}"/>
            </c:ext>
          </c:extLst>
        </c:ser>
        <c:dLbls>
          <c:showLegendKey val="0"/>
          <c:showVal val="0"/>
          <c:showCatName val="0"/>
          <c:showSerName val="0"/>
          <c:showPercent val="0"/>
          <c:showBubbleSize val="0"/>
        </c:dLbls>
        <c:marker val="1"/>
        <c:smooth val="0"/>
        <c:axId val="1154225984"/>
        <c:axId val="1154228704"/>
      </c:lineChart>
      <c:catAx>
        <c:axId val="1154225984"/>
        <c:scaling>
          <c:orientation val="minMax"/>
        </c:scaling>
        <c:delete val="0"/>
        <c:axPos val="b"/>
        <c:numFmt formatCode="General" sourceLinked="1"/>
        <c:majorTickMark val="none"/>
        <c:minorTickMark val="none"/>
        <c:tickLblPos val="nextTo"/>
        <c:txPr>
          <a:bodyPr rot="0" vert="horz"/>
          <a:lstStyle/>
          <a:p>
            <a:pPr>
              <a:defRPr lang="en-US" sz="1000" b="0" i="0" u="none" strike="noStrike" baseline="0">
                <a:solidFill>
                  <a:srgbClr val="000000"/>
                </a:solidFill>
                <a:latin typeface="Calibri"/>
                <a:ea typeface="Calibri"/>
                <a:cs typeface="Calibri"/>
              </a:defRPr>
            </a:pPr>
            <a:endParaRPr lang="es-CO"/>
          </a:p>
        </c:txPr>
        <c:crossAx val="1154228704"/>
        <c:crosses val="autoZero"/>
        <c:auto val="1"/>
        <c:lblAlgn val="ctr"/>
        <c:lblOffset val="100"/>
        <c:noMultiLvlLbl val="0"/>
      </c:catAx>
      <c:valAx>
        <c:axId val="1154228704"/>
        <c:scaling>
          <c:orientation val="minMax"/>
        </c:scaling>
        <c:delete val="0"/>
        <c:axPos val="l"/>
        <c:majorGridlines/>
        <c:title>
          <c:tx>
            <c:rich>
              <a:bodyPr/>
              <a:lstStyle/>
              <a:p>
                <a:pPr>
                  <a:defRPr lang="en-US" sz="1000" b="1" i="0" u="none" strike="noStrike" baseline="0">
                    <a:solidFill>
                      <a:srgbClr val="000000"/>
                    </a:solidFill>
                    <a:latin typeface="Calibri"/>
                    <a:ea typeface="Calibri"/>
                    <a:cs typeface="Calibri"/>
                  </a:defRPr>
                </a:pPr>
                <a:r>
                  <a:rPr lang="en-US"/>
                  <a:t>Días</a:t>
                </a:r>
              </a:p>
            </c:rich>
          </c:tx>
          <c:overlay val="0"/>
        </c:title>
        <c:numFmt formatCode="0.0" sourceLinked="1"/>
        <c:majorTickMark val="none"/>
        <c:minorTickMark val="none"/>
        <c:tickLblPos val="nextTo"/>
        <c:txPr>
          <a:bodyPr rot="0" vert="horz"/>
          <a:lstStyle/>
          <a:p>
            <a:pPr>
              <a:defRPr lang="en-US" sz="1000" b="0" i="0" u="none" strike="noStrike" baseline="0">
                <a:solidFill>
                  <a:srgbClr val="000000"/>
                </a:solidFill>
                <a:latin typeface="Calibri"/>
                <a:ea typeface="Calibri"/>
                <a:cs typeface="Calibri"/>
              </a:defRPr>
            </a:pPr>
            <a:endParaRPr lang="es-CO"/>
          </a:p>
        </c:txPr>
        <c:crossAx val="1154225984"/>
        <c:crosses val="autoZero"/>
        <c:crossBetween val="between"/>
      </c:valAx>
    </c:plotArea>
    <c:legend>
      <c:legendPos val="b"/>
      <c:layout>
        <c:manualLayout>
          <c:xMode val="edge"/>
          <c:yMode val="edge"/>
          <c:x val="0.19514981732811038"/>
          <c:y val="0.92206173614801501"/>
          <c:w val="0.74303348764821164"/>
          <c:h val="5.8520844403642469E-2"/>
        </c:manualLayout>
      </c:layout>
      <c:overlay val="0"/>
      <c:txPr>
        <a:bodyPr/>
        <a:lstStyle/>
        <a:p>
          <a:pPr>
            <a:defRPr lang="en-US" sz="845" b="0" i="0" u="none" strike="noStrike" baseline="0">
              <a:solidFill>
                <a:srgbClr val="000000"/>
              </a:solidFill>
              <a:latin typeface="Calibri"/>
              <a:ea typeface="Calibri"/>
              <a:cs typeface="Calibri"/>
            </a:defRPr>
          </a:pPr>
          <a:endParaRPr lang="es-CO"/>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CO"/>
    </a:p>
  </c:txPr>
  <c:printSettings>
    <c:headerFooter/>
    <c:pageMargins b="0.75000000000000389" l="0.70000000000000062" r="0.70000000000000062" t="0.75000000000000389"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Seguimiento'!$B$13:$B$24</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Seguimiento'!$C$13:$C$24</c:f>
              <c:numCache>
                <c:formatCode>0%</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extLst>
            <c:ext xmlns:c16="http://schemas.microsoft.com/office/drawing/2014/chart" uri="{C3380CC4-5D6E-409C-BE32-E72D297353CC}">
              <c16:uniqueId val="{00000000-EC3F-470A-BA61-6F56121C36D4}"/>
            </c:ext>
          </c:extLst>
        </c:ser>
        <c:ser>
          <c:idx val="1"/>
          <c:order val="1"/>
          <c:tx>
            <c:v>Resultado</c:v>
          </c:tx>
          <c:spPr>
            <a:solidFill>
              <a:srgbClr val="0070C0"/>
            </a:solidFill>
            <a:scene3d>
              <a:camera prst="orthographicFront"/>
              <a:lightRig rig="threePt" dir="t"/>
            </a:scene3d>
            <a:sp3d>
              <a:bevelT/>
            </a:sp3d>
          </c:spPr>
          <c:invertIfNegative val="0"/>
          <c:cat>
            <c:strRef>
              <c:f>'Ficha T Seguimiento'!$B$13:$B$24</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Seguimiento'!$F$13:$F$24</c:f>
              <c:numCache>
                <c:formatCode>0%</c:formatCode>
                <c:ptCount val="12"/>
                <c:pt idx="0">
                  <c:v>1.0352941176470587</c:v>
                </c:pt>
                <c:pt idx="1">
                  <c:v>1.0376470588235294</c:v>
                </c:pt>
                <c:pt idx="2">
                  <c:v>1.0376470588235294</c:v>
                </c:pt>
                <c:pt idx="3">
                  <c:v>1.0494117647058823</c:v>
                </c:pt>
                <c:pt idx="4">
                  <c:v>1.0376470588235294</c:v>
                </c:pt>
                <c:pt idx="5">
                  <c:v>1.0188235294117647</c:v>
                </c:pt>
                <c:pt idx="6">
                  <c:v>1.016470588235294</c:v>
                </c:pt>
                <c:pt idx="7">
                  <c:v>1.0141176470588233</c:v>
                </c:pt>
                <c:pt idx="8">
                  <c:v>1.016470588235294</c:v>
                </c:pt>
                <c:pt idx="9">
                  <c:v>1.016470588235294</c:v>
                </c:pt>
                <c:pt idx="10">
                  <c:v>1.0117647058823527</c:v>
                </c:pt>
                <c:pt idx="11">
                  <c:v>1.0023529411764704</c:v>
                </c:pt>
              </c:numCache>
            </c:numRef>
          </c:val>
          <c:extLs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overlap val="-25"/>
        <c:axId val="1154236864"/>
        <c:axId val="1154235776"/>
      </c:barChart>
      <c:catAx>
        <c:axId val="1154236864"/>
        <c:scaling>
          <c:orientation val="minMax"/>
        </c:scaling>
        <c:delete val="0"/>
        <c:axPos val="b"/>
        <c:numFmt formatCode="General" sourceLinked="1"/>
        <c:majorTickMark val="none"/>
        <c:minorTickMark val="none"/>
        <c:tickLblPos val="nextTo"/>
        <c:txPr>
          <a:bodyPr/>
          <a:lstStyle/>
          <a:p>
            <a:pPr>
              <a:defRPr sz="1100"/>
            </a:pPr>
            <a:endParaRPr lang="es-CO"/>
          </a:p>
        </c:txPr>
        <c:crossAx val="1154235776"/>
        <c:crosses val="autoZero"/>
        <c:auto val="1"/>
        <c:lblAlgn val="ctr"/>
        <c:lblOffset val="100"/>
        <c:noMultiLvlLbl val="0"/>
      </c:catAx>
      <c:valAx>
        <c:axId val="1154235776"/>
        <c:scaling>
          <c:orientation val="minMax"/>
        </c:scaling>
        <c:delete val="0"/>
        <c:axPos val="l"/>
        <c:majorGridlines/>
        <c:numFmt formatCode="0%" sourceLinked="1"/>
        <c:majorTickMark val="none"/>
        <c:minorTickMark val="none"/>
        <c:tickLblPos val="nextTo"/>
        <c:txPr>
          <a:bodyPr/>
          <a:lstStyle/>
          <a:p>
            <a:pPr>
              <a:defRPr sz="1050"/>
            </a:pPr>
            <a:endParaRPr lang="es-CO"/>
          </a:p>
        </c:txPr>
        <c:crossAx val="1154236864"/>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id="{00000000-0008-0000-0000-000002000000}"/>
            </a:ext>
          </a:extLst>
        </xdr:cNvPr>
        <xdr:cNvGrpSpPr>
          <a:grpSpLocks/>
        </xdr:cNvGrpSpPr>
      </xdr:nvGrpSpPr>
      <xdr:grpSpPr bwMode="auto">
        <a:xfrm>
          <a:off x="370814" y="176894"/>
          <a:ext cx="10031446" cy="1697131"/>
          <a:chOff x="596900" y="2852737"/>
          <a:chExt cx="7950200" cy="1152527"/>
        </a:xfrm>
      </xdr:grpSpPr>
      <xdr:grpSp>
        <xdr:nvGrpSpPr>
          <xdr:cNvPr id="3" name="37 Grupo">
            <a:extLst>
              <a:ext uri="{FF2B5EF4-FFF2-40B4-BE49-F238E27FC236}">
                <a16:creationId xmlns:a16="http://schemas.microsoft.com/office/drawing/2014/main" id="{00000000-0008-0000-00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0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0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0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0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0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0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000-00000B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00000000-0008-0000-00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754842</xdr:colOff>
      <xdr:row>27</xdr:row>
      <xdr:rowOff>85725</xdr:rowOff>
    </xdr:from>
    <xdr:to>
      <xdr:col>11</xdr:col>
      <xdr:colOff>140479</xdr:colOff>
      <xdr:row>43</xdr:row>
      <xdr:rowOff>9525</xdr:rowOff>
    </xdr:to>
    <xdr:graphicFrame macro="">
      <xdr:nvGraphicFramePr>
        <xdr:cNvPr id="2" name="1 Gráfico">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750094</xdr:colOff>
      <xdr:row>43</xdr:row>
      <xdr:rowOff>50004</xdr:rowOff>
    </xdr:from>
    <xdr:to>
      <xdr:col>11</xdr:col>
      <xdr:colOff>126206</xdr:colOff>
      <xdr:row>59</xdr:row>
      <xdr:rowOff>107154</xdr:rowOff>
    </xdr:to>
    <xdr:graphicFrame macro="">
      <xdr:nvGraphicFramePr>
        <xdr:cNvPr id="3" name="2 Gráfico">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23814</xdr:colOff>
      <xdr:row>0</xdr:row>
      <xdr:rowOff>0</xdr:rowOff>
    </xdr:from>
    <xdr:to>
      <xdr:col>11</xdr:col>
      <xdr:colOff>928688</xdr:colOff>
      <xdr:row>7</xdr:row>
      <xdr:rowOff>154781</xdr:rowOff>
    </xdr:to>
    <xdr:grpSp>
      <xdr:nvGrpSpPr>
        <xdr:cNvPr id="4" name="13 Grupo">
          <a:extLst>
            <a:ext uri="{FF2B5EF4-FFF2-40B4-BE49-F238E27FC236}">
              <a16:creationId xmlns:a16="http://schemas.microsoft.com/office/drawing/2014/main" id="{00000000-0008-0000-0100-000004000000}"/>
            </a:ext>
          </a:extLst>
        </xdr:cNvPr>
        <xdr:cNvGrpSpPr>
          <a:grpSpLocks/>
        </xdr:cNvGrpSpPr>
      </xdr:nvGrpSpPr>
      <xdr:grpSpPr bwMode="auto">
        <a:xfrm>
          <a:off x="23814" y="0"/>
          <a:ext cx="10770053" cy="1488281"/>
          <a:chOff x="596900" y="2852737"/>
          <a:chExt cx="7950200" cy="1152527"/>
        </a:xfrm>
      </xdr:grpSpPr>
      <xdr:grpSp>
        <xdr:nvGrpSpPr>
          <xdr:cNvPr id="5" name="37 Grupo">
            <a:extLst>
              <a:ext uri="{FF2B5EF4-FFF2-40B4-BE49-F238E27FC236}">
                <a16:creationId xmlns:a16="http://schemas.microsoft.com/office/drawing/2014/main" id="{00000000-0008-0000-0100-000005000000}"/>
              </a:ext>
            </a:extLst>
          </xdr:cNvPr>
          <xdr:cNvGrpSpPr>
            <a:grpSpLocks/>
          </xdr:cNvGrpSpPr>
        </xdr:nvGrpSpPr>
        <xdr:grpSpPr bwMode="auto">
          <a:xfrm>
            <a:off x="596900" y="2852737"/>
            <a:ext cx="7950200" cy="1152527"/>
            <a:chOff x="0" y="0"/>
            <a:chExt cx="8648700" cy="1152526"/>
          </a:xfrm>
        </xdr:grpSpPr>
        <xdr:sp macro="" textlink="">
          <xdr:nvSpPr>
            <xdr:cNvPr id="7" name="Rectangle 41">
              <a:extLst>
                <a:ext uri="{FF2B5EF4-FFF2-40B4-BE49-F238E27FC236}">
                  <a16:creationId xmlns:a16="http://schemas.microsoft.com/office/drawing/2014/main" id="{00000000-0008-0000-0100-000007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8" name="Text Box 42">
              <a:extLst>
                <a:ext uri="{FF2B5EF4-FFF2-40B4-BE49-F238E27FC236}">
                  <a16:creationId xmlns:a16="http://schemas.microsoft.com/office/drawing/2014/main" id="{00000000-0008-0000-0100-000008000000}"/>
                </a:ext>
              </a:extLst>
            </xdr:cNvPr>
            <xdr:cNvSpPr txBox="1">
              <a:spLocks noChangeArrowheads="1"/>
            </xdr:cNvSpPr>
          </xdr:nvSpPr>
          <xdr:spPr bwMode="auto">
            <a:xfrm>
              <a:off x="6307572" y="0"/>
              <a:ext cx="2341128"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MEDE01.07.01.18.P05.F04</a:t>
              </a:r>
              <a:endParaRPr lang="es-CO" sz="900">
                <a:solidFill>
                  <a:sysClr val="windowText" lastClr="000000"/>
                </a:solidFill>
                <a:latin typeface="Arial" pitchFamily="34" charset="0"/>
                <a:ea typeface="+mn-ea"/>
                <a:cs typeface="Arial" pitchFamily="34" charset="0"/>
              </a:endParaRPr>
            </a:p>
          </xdr:txBody>
        </xdr:sp>
        <xdr:sp macro="" textlink="">
          <xdr:nvSpPr>
            <xdr:cNvPr id="9" name="Rectangle 43">
              <a:extLst>
                <a:ext uri="{FF2B5EF4-FFF2-40B4-BE49-F238E27FC236}">
                  <a16:creationId xmlns:a16="http://schemas.microsoft.com/office/drawing/2014/main" id="{00000000-0008-0000-0100-000009000000}"/>
                </a:ext>
              </a:extLst>
            </xdr:cNvPr>
            <xdr:cNvSpPr>
              <a:spLocks noChangeArrowheads="1"/>
            </xdr:cNvSpPr>
          </xdr:nvSpPr>
          <xdr:spPr bwMode="auto">
            <a:xfrm>
              <a:off x="7562349" y="389952"/>
              <a:ext cx="10863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10" name="Rectangle 44">
              <a:extLst>
                <a:ext uri="{FF2B5EF4-FFF2-40B4-BE49-F238E27FC236}">
                  <a16:creationId xmlns:a16="http://schemas.microsoft.com/office/drawing/2014/main" id="{00000000-0008-0000-0100-00000A000000}"/>
                </a:ext>
              </a:extLst>
            </xdr:cNvPr>
            <xdr:cNvSpPr>
              <a:spLocks noChangeArrowheads="1"/>
            </xdr:cNvSpPr>
          </xdr:nvSpPr>
          <xdr:spPr bwMode="auto">
            <a:xfrm>
              <a:off x="6307572" y="389952"/>
              <a:ext cx="1254777"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11" name="Text Box 45">
              <a:extLst>
                <a:ext uri="{FF2B5EF4-FFF2-40B4-BE49-F238E27FC236}">
                  <a16:creationId xmlns:a16="http://schemas.microsoft.com/office/drawing/2014/main" id="{00000000-0008-0000-0100-00000B000000}"/>
                </a:ext>
              </a:extLst>
            </xdr:cNvPr>
            <xdr:cNvSpPr txBox="1">
              <a:spLocks noChangeArrowheads="1"/>
            </xdr:cNvSpPr>
          </xdr:nvSpPr>
          <xdr:spPr bwMode="auto">
            <a:xfrm>
              <a:off x="7553928" y="580596"/>
              <a:ext cx="1094772"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2" name="Text Box 46">
              <a:extLst>
                <a:ext uri="{FF2B5EF4-FFF2-40B4-BE49-F238E27FC236}">
                  <a16:creationId xmlns:a16="http://schemas.microsoft.com/office/drawing/2014/main" id="{00000000-0008-0000-0100-00000C000000}"/>
                </a:ext>
              </a:extLst>
            </xdr:cNvPr>
            <xdr:cNvSpPr txBox="1">
              <a:spLocks noChangeArrowheads="1"/>
            </xdr:cNvSpPr>
          </xdr:nvSpPr>
          <xdr:spPr bwMode="auto">
            <a:xfrm>
              <a:off x="6307572" y="580596"/>
              <a:ext cx="1254777"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APROBACIÓN</a:t>
              </a:r>
              <a:endParaRPr lang="es-ES" sz="800">
                <a:latin typeface="Arial" pitchFamily="34" charset="0"/>
                <a:cs typeface="Arial" pitchFamily="34" charset="0"/>
              </a:endParaRPr>
            </a:p>
          </xdr:txBody>
        </xdr:sp>
        <xdr:sp macro="" textlink="">
          <xdr:nvSpPr>
            <xdr:cNvPr id="13" name="Text Box 47">
              <a:extLst>
                <a:ext uri="{FF2B5EF4-FFF2-40B4-BE49-F238E27FC236}">
                  <a16:creationId xmlns:a16="http://schemas.microsoft.com/office/drawing/2014/main" id="{00000000-0008-0000-0100-00000D000000}"/>
                </a:ext>
              </a:extLst>
            </xdr:cNvPr>
            <xdr:cNvSpPr txBox="1">
              <a:spLocks noChangeArrowheads="1"/>
            </xdr:cNvSpPr>
          </xdr:nvSpPr>
          <xdr:spPr bwMode="auto">
            <a:xfrm>
              <a:off x="2004275" y="0"/>
              <a:ext cx="4303297"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a:t>
              </a:r>
            </a:p>
            <a:p>
              <a:pPr algn="ctr"/>
              <a:r>
                <a:rPr lang="es-ES" sz="1000">
                  <a:latin typeface="Arial" pitchFamily="34" charset="0"/>
                  <a:ea typeface="+mn-ea"/>
                  <a:cs typeface="Arial" pitchFamily="34" charset="0"/>
                </a:rPr>
                <a:t>SGC - MECI - SISTEDA </a:t>
              </a:r>
            </a:p>
            <a:p>
              <a:pPr algn="ctr" rtl="0">
                <a:defRPr sz="1000"/>
              </a:pPr>
              <a:endParaRPr lang="es-ES" sz="1200" b="0" i="0" strike="noStrike">
                <a:solidFill>
                  <a:srgbClr val="000000"/>
                </a:solidFill>
                <a:latin typeface="Arial"/>
                <a:cs typeface="Arial"/>
              </a:endParaRPr>
            </a:p>
            <a:p>
              <a:pPr algn="ctr"/>
              <a:r>
                <a:rPr lang="es-ES" sz="1400" b="1" kern="1200">
                  <a:solidFill>
                    <a:schemeClr val="tx1"/>
                  </a:solidFill>
                  <a:effectLst/>
                  <a:latin typeface="+mn-lt"/>
                  <a:ea typeface="+mn-ea"/>
                  <a:cs typeface="+mn-cs"/>
                </a:rPr>
                <a:t>FICHA TÉCNICA </a:t>
              </a:r>
              <a:r>
                <a:rPr lang="es-CO" sz="1400" b="1" kern="1200">
                  <a:solidFill>
                    <a:schemeClr val="tx1"/>
                  </a:solidFill>
                  <a:effectLst/>
                  <a:latin typeface="+mn-lt"/>
                  <a:ea typeface="+mn-ea"/>
                  <a:cs typeface="+mn-cs"/>
                </a:rPr>
                <a:t>DE </a:t>
              </a:r>
              <a:r>
                <a:rPr lang="es-ES" sz="1400" b="1" kern="1200">
                  <a:solidFill>
                    <a:schemeClr val="tx1"/>
                  </a:solidFill>
                  <a:effectLst/>
                  <a:latin typeface="+mn-lt"/>
                  <a:ea typeface="+mn-ea"/>
                  <a:cs typeface="+mn-cs"/>
                </a:rPr>
                <a:t>SEGUIMIENTO</a:t>
              </a:r>
              <a:r>
                <a:rPr lang="es-CO" sz="1400" b="1" kern="1200">
                  <a:solidFill>
                    <a:schemeClr val="tx1"/>
                  </a:solidFill>
                  <a:effectLst/>
                  <a:latin typeface="+mn-lt"/>
                  <a:ea typeface="+mn-ea"/>
                  <a:cs typeface="+mn-cs"/>
                </a:rPr>
                <a:t> DE </a:t>
              </a:r>
              <a:r>
                <a:rPr lang="es-CO" sz="1400" b="1" i="0" kern="1200">
                  <a:solidFill>
                    <a:schemeClr val="tx1"/>
                  </a:solidFill>
                  <a:effectLst/>
                  <a:latin typeface="+mn-lt"/>
                  <a:ea typeface="+mn-ea"/>
                  <a:cs typeface="+mn-cs"/>
                </a:rPr>
                <a:t>INDICADORES DE TRAMITES Y SERVICIOS  </a:t>
              </a:r>
              <a:endParaRPr lang="es-CO" sz="1050">
                <a:effectLst/>
              </a:endParaRPr>
            </a:p>
          </xdr:txBody>
        </xdr:sp>
        <xdr:sp macro="" textlink="">
          <xdr:nvSpPr>
            <xdr:cNvPr id="14" name="Text Box 49">
              <a:extLst>
                <a:ext uri="{FF2B5EF4-FFF2-40B4-BE49-F238E27FC236}">
                  <a16:creationId xmlns:a16="http://schemas.microsoft.com/office/drawing/2014/main" id="{00000000-0008-0000-0100-00000E000000}"/>
                </a:ext>
              </a:extLst>
            </xdr:cNvPr>
            <xdr:cNvSpPr txBox="1">
              <a:spLocks noChangeArrowheads="1"/>
            </xdr:cNvSpPr>
          </xdr:nvSpPr>
          <xdr:spPr bwMode="auto">
            <a:xfrm>
              <a:off x="284938" y="762574"/>
              <a:ext cx="1491733"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b="0" i="0">
                <a:solidFill>
                  <a:sysClr val="windowText" lastClr="000000"/>
                </a:solidFill>
                <a:latin typeface="Arial" pitchFamily="34" charset="0"/>
                <a:ea typeface="+mn-ea"/>
                <a:cs typeface="Arial" pitchFamily="34" charset="0"/>
              </a:endParaRPr>
            </a:p>
          </xdr:txBody>
        </xdr:sp>
      </xdr:grpSp>
      <xdr:pic>
        <xdr:nvPicPr>
          <xdr:cNvPr id="6" name="Picture 250" descr="escudo">
            <a:extLst>
              <a:ext uri="{FF2B5EF4-FFF2-40B4-BE49-F238E27FC236}">
                <a16:creationId xmlns:a16="http://schemas.microsoft.com/office/drawing/2014/main" id="{00000000-0008-0000-0100-000006000000}"/>
              </a:ext>
            </a:extLst>
          </xdr:cNvPr>
          <xdr:cNvPicPr preferRelativeResize="0">
            <a:picLocks noChangeArrowheads="1"/>
          </xdr:cNvPicPr>
        </xdr:nvPicPr>
        <xdr:blipFill>
          <a:blip xmlns:r="http://schemas.openxmlformats.org/officeDocument/2006/relationships" r:embed="rId3" cstate="print"/>
          <a:srcRect/>
          <a:stretch>
            <a:fillRect/>
          </a:stretch>
        </xdr:blipFill>
        <xdr:spPr bwMode="auto">
          <a:xfrm>
            <a:off x="1060480" y="2886932"/>
            <a:ext cx="880313" cy="753295"/>
          </a:xfrm>
          <a:prstGeom prst="rect">
            <a:avLst/>
          </a:prstGeom>
          <a:noFill/>
          <a:ln w="9525">
            <a:noFill/>
            <a:miter lim="800000"/>
            <a:headEnd/>
            <a:tailEnd/>
          </a:ln>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xdr:row>
      <xdr:rowOff>0</xdr:rowOff>
    </xdr:from>
    <xdr:to>
      <xdr:col>10</xdr:col>
      <xdr:colOff>9525</xdr:colOff>
      <xdr:row>8</xdr:row>
      <xdr:rowOff>123825</xdr:rowOff>
    </xdr:to>
    <xdr:grpSp>
      <xdr:nvGrpSpPr>
        <xdr:cNvPr id="2" name="13 Grupo">
          <a:extLst>
            <a:ext uri="{FF2B5EF4-FFF2-40B4-BE49-F238E27FC236}">
              <a16:creationId xmlns:a16="http://schemas.microsoft.com/office/drawing/2014/main" id="{00000000-0008-0000-0200-000002000000}"/>
            </a:ext>
          </a:extLst>
        </xdr:cNvPr>
        <xdr:cNvGrpSpPr>
          <a:grpSpLocks/>
        </xdr:cNvGrpSpPr>
      </xdr:nvGrpSpPr>
      <xdr:grpSpPr bwMode="auto">
        <a:xfrm>
          <a:off x="0" y="381000"/>
          <a:ext cx="12582525" cy="1304925"/>
          <a:chOff x="596900" y="2852737"/>
          <a:chExt cx="7950200" cy="1152527"/>
        </a:xfrm>
      </xdr:grpSpPr>
      <xdr:grpSp>
        <xdr:nvGrpSpPr>
          <xdr:cNvPr id="3" name="37 Grupo">
            <a:extLst>
              <a:ext uri="{FF2B5EF4-FFF2-40B4-BE49-F238E27FC236}">
                <a16:creationId xmlns:a16="http://schemas.microsoft.com/office/drawing/2014/main" id="{00000000-0008-0000-02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2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2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2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2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2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2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2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00000000-0008-0000-02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02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0</xdr:col>
      <xdr:colOff>111124</xdr:colOff>
      <xdr:row>26</xdr:row>
      <xdr:rowOff>63500</xdr:rowOff>
    </xdr:from>
    <xdr:to>
      <xdr:col>9</xdr:col>
      <xdr:colOff>1269999</xdr:colOff>
      <xdr:row>46</xdr:row>
      <xdr:rowOff>63499</xdr:rowOff>
    </xdr:to>
    <xdr:graphicFrame macro="">
      <xdr:nvGraphicFramePr>
        <xdr:cNvPr id="13" name="12 Gráfico">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N57"/>
  <sheetViews>
    <sheetView showGridLines="0" zoomScale="85" zoomScaleNormal="85" workbookViewId="0">
      <selection activeCell="N6" sqref="N6"/>
    </sheetView>
  </sheetViews>
  <sheetFormatPr baseColWidth="10" defaultColWidth="12.28515625" defaultRowHeight="15" x14ac:dyDescent="0.25"/>
  <cols>
    <col min="1" max="1" width="5.5703125" style="1" customWidth="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5703125" style="1" customWidth="1"/>
    <col min="14" max="14" width="48.5703125" style="1" customWidth="1"/>
    <col min="15" max="16384" width="12.28515625" style="1"/>
  </cols>
  <sheetData>
    <row r="1" spans="2:13" ht="15.75" thickBot="1" x14ac:dyDescent="0.3"/>
    <row r="2" spans="2:13" x14ac:dyDescent="0.25">
      <c r="B2" s="156"/>
      <c r="C2" s="157"/>
      <c r="D2" s="157"/>
      <c r="E2" s="157"/>
      <c r="F2" s="157"/>
      <c r="G2" s="157"/>
      <c r="H2" s="157"/>
      <c r="I2" s="157"/>
      <c r="J2" s="157"/>
      <c r="K2" s="157"/>
      <c r="L2" s="157"/>
      <c r="M2" s="158"/>
    </row>
    <row r="3" spans="2:13" x14ac:dyDescent="0.25">
      <c r="B3" s="159"/>
      <c r="C3" s="160"/>
      <c r="D3" s="160"/>
      <c r="E3" s="160"/>
      <c r="F3" s="160"/>
      <c r="G3" s="160"/>
      <c r="H3" s="160"/>
      <c r="I3" s="160"/>
      <c r="J3" s="160"/>
      <c r="K3" s="160"/>
      <c r="L3" s="160"/>
      <c r="M3" s="161"/>
    </row>
    <row r="4" spans="2:13" x14ac:dyDescent="0.25">
      <c r="B4" s="159"/>
      <c r="C4" s="160"/>
      <c r="D4" s="160"/>
      <c r="E4" s="160"/>
      <c r="F4" s="160"/>
      <c r="G4" s="160"/>
      <c r="H4" s="160"/>
      <c r="I4" s="160"/>
      <c r="J4" s="160"/>
      <c r="K4" s="160"/>
      <c r="L4" s="160"/>
      <c r="M4" s="161"/>
    </row>
    <row r="5" spans="2:13" x14ac:dyDescent="0.25">
      <c r="B5" s="159"/>
      <c r="C5" s="160"/>
      <c r="D5" s="160"/>
      <c r="E5" s="160"/>
      <c r="F5" s="160"/>
      <c r="G5" s="160"/>
      <c r="H5" s="160"/>
      <c r="I5" s="160"/>
      <c r="J5" s="160"/>
      <c r="K5" s="160"/>
      <c r="L5" s="160"/>
      <c r="M5" s="161"/>
    </row>
    <row r="6" spans="2:13" x14ac:dyDescent="0.25">
      <c r="B6" s="159"/>
      <c r="C6" s="160"/>
      <c r="D6" s="160"/>
      <c r="E6" s="160"/>
      <c r="F6" s="160"/>
      <c r="G6" s="160"/>
      <c r="H6" s="160"/>
      <c r="I6" s="160"/>
      <c r="J6" s="160"/>
      <c r="K6" s="160"/>
      <c r="L6" s="160"/>
      <c r="M6" s="161"/>
    </row>
    <row r="7" spans="2:13" x14ac:dyDescent="0.25">
      <c r="B7" s="159"/>
      <c r="C7" s="160"/>
      <c r="D7" s="160"/>
      <c r="E7" s="160"/>
      <c r="F7" s="160"/>
      <c r="G7" s="160"/>
      <c r="H7" s="160"/>
      <c r="I7" s="160"/>
      <c r="J7" s="160"/>
      <c r="K7" s="160"/>
      <c r="L7" s="160"/>
      <c r="M7" s="161"/>
    </row>
    <row r="8" spans="2:13" x14ac:dyDescent="0.25">
      <c r="B8" s="159"/>
      <c r="C8" s="160"/>
      <c r="D8" s="160"/>
      <c r="E8" s="160"/>
      <c r="F8" s="160"/>
      <c r="G8" s="160"/>
      <c r="H8" s="160"/>
      <c r="I8" s="160"/>
      <c r="J8" s="160"/>
      <c r="K8" s="160"/>
      <c r="L8" s="160"/>
      <c r="M8" s="161"/>
    </row>
    <row r="9" spans="2:13" x14ac:dyDescent="0.25">
      <c r="B9" s="159"/>
      <c r="C9" s="160"/>
      <c r="D9" s="160"/>
      <c r="E9" s="160"/>
      <c r="F9" s="160"/>
      <c r="G9" s="160"/>
      <c r="H9" s="160"/>
      <c r="I9" s="160"/>
      <c r="J9" s="160"/>
      <c r="K9" s="160"/>
      <c r="L9" s="160"/>
      <c r="M9" s="161"/>
    </row>
    <row r="10" spans="2:13" ht="15.75" thickBot="1" x14ac:dyDescent="0.3">
      <c r="B10" s="162"/>
      <c r="C10" s="163"/>
      <c r="D10" s="163"/>
      <c r="E10" s="163"/>
      <c r="F10" s="163"/>
      <c r="G10" s="163"/>
      <c r="H10" s="163"/>
      <c r="I10" s="163"/>
      <c r="J10" s="163"/>
      <c r="K10" s="163"/>
      <c r="L10" s="163"/>
      <c r="M10" s="164"/>
    </row>
    <row r="11" spans="2:13" ht="12.75" customHeight="1" x14ac:dyDescent="0.25">
      <c r="B11" s="2"/>
      <c r="C11" s="3"/>
      <c r="D11" s="3"/>
      <c r="E11" s="3"/>
      <c r="F11" s="4"/>
      <c r="G11" s="3"/>
      <c r="H11" s="3"/>
      <c r="I11" s="3"/>
      <c r="J11" s="3"/>
      <c r="K11" s="3"/>
      <c r="L11" s="3"/>
      <c r="M11" s="5"/>
    </row>
    <row r="12" spans="2:13" ht="23.25" customHeight="1" x14ac:dyDescent="0.25">
      <c r="B12" s="165" t="s">
        <v>0</v>
      </c>
      <c r="C12" s="166"/>
      <c r="D12" s="166"/>
      <c r="E12" s="166"/>
      <c r="F12" s="166"/>
      <c r="G12" s="166"/>
      <c r="H12" s="166"/>
      <c r="I12" s="166"/>
      <c r="J12" s="166"/>
      <c r="K12" s="166"/>
      <c r="L12" s="166"/>
      <c r="M12" s="167"/>
    </row>
    <row r="13" spans="2:13" ht="15.75" customHeight="1" x14ac:dyDescent="0.25">
      <c r="B13" s="6"/>
      <c r="C13" s="7"/>
      <c r="D13" s="8"/>
      <c r="E13" s="8"/>
      <c r="F13" s="7"/>
      <c r="G13" s="7"/>
      <c r="H13" s="7"/>
      <c r="I13" s="8"/>
      <c r="J13" s="8"/>
      <c r="K13" s="7"/>
      <c r="L13" s="7"/>
      <c r="M13" s="9"/>
    </row>
    <row r="14" spans="2:13" ht="12.75" customHeight="1" x14ac:dyDescent="0.25">
      <c r="B14" s="168" t="s">
        <v>1</v>
      </c>
      <c r="C14" s="169"/>
      <c r="D14" s="10"/>
      <c r="E14" s="10"/>
      <c r="F14" s="170" t="s">
        <v>50</v>
      </c>
      <c r="G14" s="170"/>
      <c r="H14" s="170"/>
      <c r="I14" s="10"/>
      <c r="J14" s="10"/>
      <c r="K14" s="170" t="s">
        <v>2</v>
      </c>
      <c r="L14" s="170"/>
      <c r="M14" s="11"/>
    </row>
    <row r="15" spans="2:13" ht="12.75" customHeight="1" x14ac:dyDescent="0.25">
      <c r="B15" s="168"/>
      <c r="C15" s="169"/>
      <c r="D15" s="10"/>
      <c r="E15" s="10"/>
      <c r="F15" s="170"/>
      <c r="G15" s="170"/>
      <c r="H15" s="170"/>
      <c r="I15" s="10"/>
      <c r="J15" s="10"/>
      <c r="K15" s="170"/>
      <c r="L15" s="170"/>
      <c r="M15" s="11"/>
    </row>
    <row r="16" spans="2:13" ht="14.25" customHeight="1" x14ac:dyDescent="0.25">
      <c r="B16" s="12" t="s">
        <v>3</v>
      </c>
      <c r="C16" s="13"/>
      <c r="D16" s="14"/>
      <c r="E16" s="14"/>
      <c r="F16" s="28" t="s">
        <v>42</v>
      </c>
      <c r="G16" s="107" t="s">
        <v>97</v>
      </c>
      <c r="H16" s="107"/>
      <c r="I16" s="14"/>
      <c r="J16" s="10"/>
      <c r="K16" s="174" t="s">
        <v>120</v>
      </c>
      <c r="L16" s="175"/>
      <c r="M16" s="11"/>
    </row>
    <row r="17" spans="2:14" x14ac:dyDescent="0.25">
      <c r="B17" s="12" t="s">
        <v>4</v>
      </c>
      <c r="C17" s="13" t="s">
        <v>97</v>
      </c>
      <c r="D17" s="14"/>
      <c r="E17" s="14"/>
      <c r="F17" s="28" t="s">
        <v>43</v>
      </c>
      <c r="G17" s="107"/>
      <c r="H17" s="107"/>
      <c r="I17" s="14"/>
      <c r="J17" s="10"/>
      <c r="K17" s="176"/>
      <c r="L17" s="177"/>
      <c r="M17" s="11"/>
    </row>
    <row r="18" spans="2:14" x14ac:dyDescent="0.25">
      <c r="B18" s="12" t="s">
        <v>5</v>
      </c>
      <c r="C18" s="13"/>
      <c r="D18" s="14"/>
      <c r="E18" s="14"/>
      <c r="F18" s="28" t="s">
        <v>44</v>
      </c>
      <c r="G18" s="107"/>
      <c r="H18" s="107"/>
      <c r="I18" s="14"/>
      <c r="J18" s="10"/>
      <c r="K18" s="178"/>
      <c r="L18" s="179"/>
      <c r="M18" s="11"/>
    </row>
    <row r="19" spans="2:14" x14ac:dyDescent="0.25">
      <c r="B19" s="12" t="s">
        <v>41</v>
      </c>
      <c r="C19" s="13"/>
      <c r="D19" s="14"/>
      <c r="E19" s="14"/>
      <c r="F19" s="28" t="s">
        <v>40</v>
      </c>
      <c r="G19" s="107"/>
      <c r="H19" s="107"/>
      <c r="I19" s="10"/>
      <c r="J19" s="16"/>
      <c r="K19" s="16"/>
      <c r="L19" s="16"/>
      <c r="M19" s="11"/>
    </row>
    <row r="20" spans="2:14" ht="10.5" customHeight="1" x14ac:dyDescent="0.25">
      <c r="B20" s="17"/>
      <c r="C20" s="18"/>
      <c r="D20" s="10"/>
      <c r="E20" s="10"/>
      <c r="F20" s="10"/>
      <c r="G20" s="10"/>
      <c r="H20" s="15"/>
      <c r="I20" s="10"/>
      <c r="J20" s="16"/>
      <c r="K20" s="16"/>
      <c r="L20" s="16"/>
      <c r="M20" s="11"/>
    </row>
    <row r="21" spans="2:14" ht="17.25" customHeight="1" x14ac:dyDescent="0.25">
      <c r="B21" s="180" t="s">
        <v>6</v>
      </c>
      <c r="C21" s="181"/>
      <c r="D21" s="181"/>
      <c r="E21" s="181"/>
      <c r="F21" s="181"/>
      <c r="G21" s="181"/>
      <c r="H21" s="181"/>
      <c r="I21" s="181"/>
      <c r="J21" s="181"/>
      <c r="K21" s="181"/>
      <c r="L21" s="181"/>
      <c r="M21" s="182"/>
    </row>
    <row r="22" spans="2:14" ht="14.25" customHeight="1" x14ac:dyDescent="0.25">
      <c r="B22" s="183"/>
      <c r="C22" s="184"/>
      <c r="D22" s="184"/>
      <c r="E22" s="184"/>
      <c r="F22" s="184"/>
      <c r="G22" s="184"/>
      <c r="H22" s="184"/>
      <c r="I22" s="184"/>
      <c r="J22" s="184"/>
      <c r="K22" s="184"/>
      <c r="L22" s="184"/>
      <c r="M22" s="185"/>
    </row>
    <row r="23" spans="2:14" ht="20.25" customHeight="1" x14ac:dyDescent="0.25">
      <c r="B23" s="108" t="s">
        <v>81</v>
      </c>
      <c r="C23" s="143" t="s">
        <v>7</v>
      </c>
      <c r="D23" s="144"/>
      <c r="E23" s="144"/>
      <c r="F23" s="145"/>
      <c r="G23" s="186" t="s">
        <v>98</v>
      </c>
      <c r="H23" s="187"/>
      <c r="I23" s="187"/>
      <c r="J23" s="187"/>
      <c r="K23" s="187"/>
      <c r="L23" s="187"/>
      <c r="M23" s="188"/>
    </row>
    <row r="24" spans="2:14" ht="20.25" customHeight="1" x14ac:dyDescent="0.25">
      <c r="B24" s="109"/>
      <c r="C24" s="143" t="s">
        <v>8</v>
      </c>
      <c r="D24" s="144"/>
      <c r="E24" s="144"/>
      <c r="F24" s="145"/>
      <c r="G24" s="153" t="s">
        <v>102</v>
      </c>
      <c r="H24" s="154"/>
      <c r="I24" s="154"/>
      <c r="J24" s="154"/>
      <c r="K24" s="154"/>
      <c r="L24" s="154"/>
      <c r="M24" s="155"/>
    </row>
    <row r="25" spans="2:14" ht="20.25" customHeight="1" x14ac:dyDescent="0.25">
      <c r="B25" s="109"/>
      <c r="C25" s="143" t="s">
        <v>9</v>
      </c>
      <c r="D25" s="144"/>
      <c r="E25" s="144"/>
      <c r="F25" s="145"/>
      <c r="G25" s="153" t="s">
        <v>103</v>
      </c>
      <c r="H25" s="154"/>
      <c r="I25" s="154"/>
      <c r="J25" s="154"/>
      <c r="K25" s="154"/>
      <c r="L25" s="154"/>
      <c r="M25" s="155"/>
    </row>
    <row r="26" spans="2:14" ht="20.25" customHeight="1" x14ac:dyDescent="0.25">
      <c r="B26" s="109"/>
      <c r="C26" s="143" t="s">
        <v>10</v>
      </c>
      <c r="D26" s="144"/>
      <c r="E26" s="144"/>
      <c r="F26" s="145"/>
      <c r="G26" s="153" t="s">
        <v>104</v>
      </c>
      <c r="H26" s="154"/>
      <c r="I26" s="154"/>
      <c r="J26" s="154"/>
      <c r="K26" s="154"/>
      <c r="L26" s="154"/>
      <c r="M26" s="155"/>
    </row>
    <row r="27" spans="2:14" ht="20.25" customHeight="1" x14ac:dyDescent="0.25">
      <c r="B27" s="108" t="s">
        <v>82</v>
      </c>
      <c r="C27" s="143" t="s">
        <v>11</v>
      </c>
      <c r="D27" s="144"/>
      <c r="E27" s="144"/>
      <c r="F27" s="145"/>
      <c r="G27" s="153" t="s">
        <v>111</v>
      </c>
      <c r="H27" s="154"/>
      <c r="I27" s="154"/>
      <c r="J27" s="154"/>
      <c r="K27" s="154"/>
      <c r="L27" s="154"/>
      <c r="M27" s="155"/>
      <c r="N27" s="97"/>
    </row>
    <row r="28" spans="2:14" ht="20.25" customHeight="1" x14ac:dyDescent="0.25">
      <c r="B28" s="109"/>
      <c r="C28" s="143" t="s">
        <v>12</v>
      </c>
      <c r="D28" s="144"/>
      <c r="E28" s="144"/>
      <c r="F28" s="145"/>
      <c r="G28" s="153" t="s">
        <v>112</v>
      </c>
      <c r="H28" s="154"/>
      <c r="I28" s="154"/>
      <c r="J28" s="154"/>
      <c r="K28" s="154"/>
      <c r="L28" s="154"/>
      <c r="M28" s="155"/>
      <c r="N28" s="97"/>
    </row>
    <row r="29" spans="2:14" ht="20.25" customHeight="1" x14ac:dyDescent="0.25">
      <c r="B29" s="109"/>
      <c r="C29" s="143" t="s">
        <v>13</v>
      </c>
      <c r="D29" s="144"/>
      <c r="E29" s="144"/>
      <c r="F29" s="145"/>
      <c r="G29" s="153" t="s">
        <v>113</v>
      </c>
      <c r="H29" s="154"/>
      <c r="I29" s="154"/>
      <c r="J29" s="154"/>
      <c r="K29" s="154"/>
      <c r="L29" s="154"/>
      <c r="M29" s="155"/>
      <c r="N29" s="97"/>
    </row>
    <row r="30" spans="2:14" ht="20.25" customHeight="1" x14ac:dyDescent="0.25">
      <c r="B30" s="110"/>
      <c r="C30" s="143" t="s">
        <v>14</v>
      </c>
      <c r="D30" s="144"/>
      <c r="E30" s="144"/>
      <c r="F30" s="145"/>
      <c r="G30" s="134" t="s">
        <v>109</v>
      </c>
      <c r="H30" s="135"/>
      <c r="I30" s="135"/>
      <c r="J30" s="135"/>
      <c r="K30" s="135"/>
      <c r="L30" s="135"/>
      <c r="M30" s="136"/>
    </row>
    <row r="31" spans="2:14" ht="20.25" customHeight="1" x14ac:dyDescent="0.25">
      <c r="B31" s="137" t="s">
        <v>83</v>
      </c>
      <c r="C31" s="139" t="s">
        <v>15</v>
      </c>
      <c r="D31" s="139"/>
      <c r="E31" s="139"/>
      <c r="F31" s="139"/>
      <c r="G31" s="140" t="s">
        <v>110</v>
      </c>
      <c r="H31" s="140"/>
      <c r="I31" s="140"/>
      <c r="J31" s="140"/>
      <c r="K31" s="140"/>
      <c r="L31" s="140"/>
      <c r="M31" s="141"/>
    </row>
    <row r="32" spans="2:14" ht="20.25" customHeight="1" x14ac:dyDescent="0.25">
      <c r="B32" s="138"/>
      <c r="C32" s="139" t="s">
        <v>16</v>
      </c>
      <c r="D32" s="139"/>
      <c r="E32" s="139"/>
      <c r="F32" s="139"/>
      <c r="G32" s="140" t="s">
        <v>110</v>
      </c>
      <c r="H32" s="140"/>
      <c r="I32" s="140"/>
      <c r="J32" s="140"/>
      <c r="K32" s="140"/>
      <c r="L32" s="140"/>
      <c r="M32" s="141"/>
    </row>
    <row r="33" spans="2:14" ht="20.25" customHeight="1" x14ac:dyDescent="0.25">
      <c r="B33" s="138"/>
      <c r="C33" s="142" t="s">
        <v>17</v>
      </c>
      <c r="D33" s="142"/>
      <c r="E33" s="142"/>
      <c r="F33" s="142"/>
      <c r="G33" s="140" t="s">
        <v>110</v>
      </c>
      <c r="H33" s="140"/>
      <c r="I33" s="140"/>
      <c r="J33" s="140"/>
      <c r="K33" s="140"/>
      <c r="L33" s="140"/>
      <c r="M33" s="141"/>
    </row>
    <row r="34" spans="2:14" ht="20.25" customHeight="1" x14ac:dyDescent="0.25">
      <c r="B34" s="19" t="s">
        <v>84</v>
      </c>
      <c r="C34" s="142" t="s">
        <v>7</v>
      </c>
      <c r="D34" s="142"/>
      <c r="E34" s="142"/>
      <c r="F34" s="142"/>
      <c r="G34" s="140" t="s">
        <v>110</v>
      </c>
      <c r="H34" s="140"/>
      <c r="I34" s="140"/>
      <c r="J34" s="140"/>
      <c r="K34" s="140"/>
      <c r="L34" s="140"/>
      <c r="M34" s="141"/>
    </row>
    <row r="35" spans="2:14" s="20" customFormat="1" ht="28.5" customHeight="1" x14ac:dyDescent="0.25">
      <c r="B35" s="146" t="s">
        <v>18</v>
      </c>
      <c r="C35" s="147"/>
      <c r="D35" s="147"/>
      <c r="E35" s="147"/>
      <c r="F35" s="147"/>
      <c r="G35" s="147"/>
      <c r="H35" s="147"/>
      <c r="I35" s="147"/>
      <c r="J35" s="147"/>
      <c r="K35" s="147"/>
      <c r="L35" s="147"/>
      <c r="M35" s="148"/>
    </row>
    <row r="36" spans="2:14" s="20" customFormat="1" ht="24.75" customHeight="1" x14ac:dyDescent="0.25">
      <c r="B36" s="21" t="s">
        <v>19</v>
      </c>
      <c r="C36" s="149" t="s">
        <v>20</v>
      </c>
      <c r="D36" s="149"/>
      <c r="E36" s="149"/>
      <c r="F36" s="149"/>
      <c r="G36" s="149"/>
      <c r="H36" s="149"/>
      <c r="I36" s="149"/>
      <c r="J36" s="149"/>
      <c r="K36" s="149"/>
      <c r="L36" s="149"/>
      <c r="M36" s="150"/>
    </row>
    <row r="37" spans="2:14" ht="29.25" customHeight="1" x14ac:dyDescent="0.25">
      <c r="B37" s="22" t="s">
        <v>95</v>
      </c>
      <c r="C37" s="151" t="s">
        <v>122</v>
      </c>
      <c r="D37" s="151"/>
      <c r="E37" s="151"/>
      <c r="F37" s="151"/>
      <c r="G37" s="151"/>
      <c r="H37" s="151"/>
      <c r="I37" s="151"/>
      <c r="J37" s="151"/>
      <c r="K37" s="151"/>
      <c r="L37" s="151"/>
      <c r="M37" s="152"/>
    </row>
    <row r="38" spans="2:14" ht="29.25" customHeight="1" x14ac:dyDescent="0.25">
      <c r="B38" s="23" t="s">
        <v>22</v>
      </c>
      <c r="C38" s="112" t="s">
        <v>107</v>
      </c>
      <c r="D38" s="113"/>
      <c r="E38" s="113"/>
      <c r="F38" s="113"/>
      <c r="G38" s="113"/>
      <c r="H38" s="113"/>
      <c r="I38" s="113"/>
      <c r="J38" s="113"/>
      <c r="K38" s="113"/>
      <c r="L38" s="113"/>
      <c r="M38" s="114"/>
    </row>
    <row r="39" spans="2:14" ht="69.75" customHeight="1" x14ac:dyDescent="0.25">
      <c r="B39" s="23" t="s">
        <v>94</v>
      </c>
      <c r="C39" s="171" t="s">
        <v>126</v>
      </c>
      <c r="D39" s="172"/>
      <c r="E39" s="172"/>
      <c r="F39" s="172"/>
      <c r="G39" s="172"/>
      <c r="H39" s="172"/>
      <c r="I39" s="172"/>
      <c r="J39" s="172"/>
      <c r="K39" s="172"/>
      <c r="L39" s="172"/>
      <c r="M39" s="173"/>
      <c r="N39" s="98"/>
    </row>
    <row r="40" spans="2:14" ht="41.25" customHeight="1" x14ac:dyDescent="0.25">
      <c r="B40" s="24" t="s">
        <v>23</v>
      </c>
      <c r="C40" s="121" t="s">
        <v>123</v>
      </c>
      <c r="D40" s="121"/>
      <c r="E40" s="121"/>
      <c r="F40" s="121"/>
      <c r="G40" s="121"/>
      <c r="H40" s="121"/>
      <c r="I40" s="121"/>
      <c r="J40" s="121"/>
      <c r="K40" s="121"/>
      <c r="L40" s="121"/>
      <c r="M40" s="122"/>
    </row>
    <row r="41" spans="2:14" ht="41.25" customHeight="1" x14ac:dyDescent="0.25">
      <c r="B41" s="24" t="s">
        <v>24</v>
      </c>
      <c r="C41" s="123" t="s">
        <v>127</v>
      </c>
      <c r="D41" s="124"/>
      <c r="E41" s="124"/>
      <c r="F41" s="124"/>
      <c r="G41" s="124"/>
      <c r="H41" s="124"/>
      <c r="I41" s="124"/>
      <c r="J41" s="124"/>
      <c r="K41" s="124"/>
      <c r="L41" s="124"/>
      <c r="M41" s="125"/>
      <c r="N41" s="98"/>
    </row>
    <row r="42" spans="2:14" ht="54.75" customHeight="1" x14ac:dyDescent="0.25">
      <c r="B42" s="24" t="s">
        <v>25</v>
      </c>
      <c r="C42" s="123" t="s">
        <v>101</v>
      </c>
      <c r="D42" s="124"/>
      <c r="E42" s="124"/>
      <c r="F42" s="124"/>
      <c r="G42" s="92"/>
      <c r="H42" s="92"/>
      <c r="I42" s="92"/>
      <c r="J42" s="92"/>
      <c r="K42" s="92"/>
      <c r="L42" s="92"/>
      <c r="M42" s="93"/>
    </row>
    <row r="43" spans="2:14" ht="26.25" customHeight="1" x14ac:dyDescent="0.25">
      <c r="B43" s="25" t="s">
        <v>26</v>
      </c>
      <c r="C43" s="121" t="s">
        <v>99</v>
      </c>
      <c r="D43" s="121"/>
      <c r="E43" s="121"/>
      <c r="F43" s="121"/>
      <c r="G43" s="121"/>
      <c r="H43" s="121"/>
      <c r="I43" s="121"/>
      <c r="J43" s="121"/>
      <c r="K43" s="121"/>
      <c r="L43" s="121"/>
      <c r="M43" s="122"/>
    </row>
    <row r="44" spans="2:14" ht="26.25" customHeight="1" x14ac:dyDescent="0.25">
      <c r="B44" s="25" t="s">
        <v>27</v>
      </c>
      <c r="C44" s="123" t="s">
        <v>108</v>
      </c>
      <c r="D44" s="124"/>
      <c r="E44" s="124"/>
      <c r="F44" s="124"/>
      <c r="G44" s="124"/>
      <c r="H44" s="124"/>
      <c r="I44" s="124"/>
      <c r="J44" s="124"/>
      <c r="K44" s="124"/>
      <c r="L44" s="124"/>
      <c r="M44" s="125"/>
    </row>
    <row r="45" spans="2:14" ht="33.75" customHeight="1" x14ac:dyDescent="0.25">
      <c r="B45" s="133" t="s">
        <v>28</v>
      </c>
      <c r="C45" s="123" t="s">
        <v>124</v>
      </c>
      <c r="D45" s="124"/>
      <c r="E45" s="124"/>
      <c r="F45" s="124"/>
      <c r="G45" s="124"/>
      <c r="H45" s="124"/>
      <c r="I45" s="124"/>
      <c r="J45" s="124"/>
      <c r="K45" s="124"/>
      <c r="L45" s="124"/>
      <c r="M45" s="125"/>
    </row>
    <row r="46" spans="2:14" ht="33.75" customHeight="1" x14ac:dyDescent="0.25">
      <c r="B46" s="133"/>
      <c r="C46" s="123" t="s">
        <v>106</v>
      </c>
      <c r="D46" s="124"/>
      <c r="E46" s="124"/>
      <c r="F46" s="124"/>
      <c r="G46" s="124"/>
      <c r="H46" s="124"/>
      <c r="I46" s="124"/>
      <c r="J46" s="124"/>
      <c r="K46" s="124"/>
      <c r="L46" s="124"/>
      <c r="M46" s="125"/>
    </row>
    <row r="47" spans="2:14" ht="27" customHeight="1" x14ac:dyDescent="0.25">
      <c r="B47" s="25" t="s">
        <v>29</v>
      </c>
      <c r="C47" s="112" t="s">
        <v>110</v>
      </c>
      <c r="D47" s="113"/>
      <c r="E47" s="113"/>
      <c r="F47" s="113"/>
      <c r="G47" s="113"/>
      <c r="H47" s="113"/>
      <c r="I47" s="113"/>
      <c r="J47" s="113"/>
      <c r="K47" s="113"/>
      <c r="L47" s="113"/>
      <c r="M47" s="114"/>
    </row>
    <row r="48" spans="2:14" ht="27" customHeight="1" x14ac:dyDescent="0.25">
      <c r="B48" s="25" t="s">
        <v>30</v>
      </c>
      <c r="C48" s="112" t="s">
        <v>110</v>
      </c>
      <c r="D48" s="113"/>
      <c r="E48" s="113"/>
      <c r="F48" s="113"/>
      <c r="G48" s="113"/>
      <c r="H48" s="113"/>
      <c r="I48" s="113"/>
      <c r="J48" s="113"/>
      <c r="K48" s="113"/>
      <c r="L48" s="113"/>
      <c r="M48" s="114"/>
    </row>
    <row r="49" spans="2:14" ht="27" customHeight="1" x14ac:dyDescent="0.25">
      <c r="B49" s="25" t="s">
        <v>31</v>
      </c>
      <c r="C49" s="112" t="s">
        <v>110</v>
      </c>
      <c r="D49" s="113"/>
      <c r="E49" s="113"/>
      <c r="F49" s="113"/>
      <c r="G49" s="113"/>
      <c r="H49" s="113"/>
      <c r="I49" s="113"/>
      <c r="J49" s="113"/>
      <c r="K49" s="113"/>
      <c r="L49" s="113"/>
      <c r="M49" s="114"/>
    </row>
    <row r="50" spans="2:14" ht="27" customHeight="1" x14ac:dyDescent="0.25">
      <c r="B50" s="25" t="s">
        <v>32</v>
      </c>
      <c r="C50" s="115" t="s">
        <v>121</v>
      </c>
      <c r="D50" s="116"/>
      <c r="E50" s="116"/>
      <c r="F50" s="116"/>
      <c r="G50" s="116"/>
      <c r="H50" s="116"/>
      <c r="I50" s="116"/>
      <c r="J50" s="116"/>
      <c r="K50" s="116"/>
      <c r="L50" s="116"/>
      <c r="M50" s="117"/>
      <c r="N50" s="98"/>
    </row>
    <row r="51" spans="2:14" ht="27" customHeight="1" x14ac:dyDescent="0.25">
      <c r="B51" s="25" t="s">
        <v>73</v>
      </c>
      <c r="C51" s="118" t="s">
        <v>105</v>
      </c>
      <c r="D51" s="119"/>
      <c r="E51" s="119"/>
      <c r="F51" s="119"/>
      <c r="G51" s="119"/>
      <c r="H51" s="119"/>
      <c r="I51" s="119"/>
      <c r="J51" s="119"/>
      <c r="K51" s="119"/>
      <c r="L51" s="119"/>
      <c r="M51" s="120"/>
    </row>
    <row r="52" spans="2:14" ht="27" customHeight="1" x14ac:dyDescent="0.25">
      <c r="B52" s="25" t="s">
        <v>33</v>
      </c>
      <c r="C52" s="121" t="s">
        <v>114</v>
      </c>
      <c r="D52" s="121"/>
      <c r="E52" s="121"/>
      <c r="F52" s="121"/>
      <c r="G52" s="121"/>
      <c r="H52" s="121"/>
      <c r="I52" s="121"/>
      <c r="J52" s="121"/>
      <c r="K52" s="121"/>
      <c r="L52" s="121"/>
      <c r="M52" s="122"/>
      <c r="N52" s="98"/>
    </row>
    <row r="53" spans="2:14" ht="33.75" customHeight="1" x14ac:dyDescent="0.25">
      <c r="B53" s="25" t="s">
        <v>34</v>
      </c>
      <c r="C53" s="121" t="s">
        <v>115</v>
      </c>
      <c r="D53" s="121"/>
      <c r="E53" s="121"/>
      <c r="F53" s="121"/>
      <c r="G53" s="121"/>
      <c r="H53" s="121"/>
      <c r="I53" s="121"/>
      <c r="J53" s="121"/>
      <c r="K53" s="121"/>
      <c r="L53" s="121"/>
      <c r="M53" s="122"/>
      <c r="N53" s="98"/>
    </row>
    <row r="54" spans="2:14" ht="27" customHeight="1" x14ac:dyDescent="0.25">
      <c r="B54" s="26" t="s">
        <v>35</v>
      </c>
      <c r="C54" s="123" t="s">
        <v>116</v>
      </c>
      <c r="D54" s="124"/>
      <c r="E54" s="124"/>
      <c r="F54" s="124"/>
      <c r="G54" s="124"/>
      <c r="H54" s="124"/>
      <c r="I54" s="124"/>
      <c r="J54" s="124"/>
      <c r="K54" s="124"/>
      <c r="L54" s="124"/>
      <c r="M54" s="125"/>
      <c r="N54" s="98"/>
    </row>
    <row r="55" spans="2:14" ht="48" customHeight="1" thickBot="1" x14ac:dyDescent="0.3">
      <c r="B55" s="27" t="s">
        <v>36</v>
      </c>
      <c r="C55" s="126" t="s">
        <v>100</v>
      </c>
      <c r="D55" s="127"/>
      <c r="E55" s="127"/>
      <c r="F55" s="127"/>
      <c r="G55" s="128"/>
      <c r="H55" s="129" t="s">
        <v>37</v>
      </c>
      <c r="I55" s="129"/>
      <c r="J55" s="129"/>
      <c r="K55" s="130" t="s">
        <v>128</v>
      </c>
      <c r="L55" s="131"/>
      <c r="M55" s="132"/>
    </row>
    <row r="56" spans="2:14" ht="9" customHeight="1" x14ac:dyDescent="0.25"/>
    <row r="57" spans="2:14" ht="15.75" x14ac:dyDescent="0.25">
      <c r="B57" s="111" t="s">
        <v>38</v>
      </c>
      <c r="C57" s="111"/>
      <c r="D57" s="111"/>
      <c r="E57" s="111"/>
      <c r="F57" s="111"/>
      <c r="G57" s="111"/>
      <c r="H57" s="111"/>
      <c r="I57" s="111"/>
      <c r="J57" s="111"/>
      <c r="K57" s="111"/>
      <c r="L57" s="111"/>
      <c r="M57" s="111"/>
    </row>
  </sheetData>
  <mergeCells count="63">
    <mergeCell ref="C39:M39"/>
    <mergeCell ref="G16:H16"/>
    <mergeCell ref="K16:L18"/>
    <mergeCell ref="G17:H17"/>
    <mergeCell ref="G18:H18"/>
    <mergeCell ref="B21:M22"/>
    <mergeCell ref="B23:B26"/>
    <mergeCell ref="C23:F23"/>
    <mergeCell ref="G23:M23"/>
    <mergeCell ref="C24:F24"/>
    <mergeCell ref="G24:M24"/>
    <mergeCell ref="C25:F25"/>
    <mergeCell ref="G25:M25"/>
    <mergeCell ref="C26:F26"/>
    <mergeCell ref="G26:M26"/>
    <mergeCell ref="C27:F27"/>
    <mergeCell ref="B2:M10"/>
    <mergeCell ref="B12:M12"/>
    <mergeCell ref="B14:C15"/>
    <mergeCell ref="F14:H15"/>
    <mergeCell ref="K14:L15"/>
    <mergeCell ref="G27:M27"/>
    <mergeCell ref="C28:F28"/>
    <mergeCell ref="G28:M28"/>
    <mergeCell ref="C29:F29"/>
    <mergeCell ref="G29:M29"/>
    <mergeCell ref="C42:F42"/>
    <mergeCell ref="C38:M38"/>
    <mergeCell ref="G30:M30"/>
    <mergeCell ref="B31:B33"/>
    <mergeCell ref="C31:F31"/>
    <mergeCell ref="G31:M31"/>
    <mergeCell ref="C32:F32"/>
    <mergeCell ref="G32:M32"/>
    <mergeCell ref="C33:F33"/>
    <mergeCell ref="G33:M33"/>
    <mergeCell ref="C30:F30"/>
    <mergeCell ref="C34:F34"/>
    <mergeCell ref="G34:M34"/>
    <mergeCell ref="B35:M35"/>
    <mergeCell ref="C36:M36"/>
    <mergeCell ref="C37:M37"/>
    <mergeCell ref="C43:M43"/>
    <mergeCell ref="C44:M44"/>
    <mergeCell ref="B45:B46"/>
    <mergeCell ref="C45:M45"/>
    <mergeCell ref="C46:M46"/>
    <mergeCell ref="G19:H19"/>
    <mergeCell ref="B27:B30"/>
    <mergeCell ref="B57:M57"/>
    <mergeCell ref="C47:M47"/>
    <mergeCell ref="C48:M48"/>
    <mergeCell ref="C49:M49"/>
    <mergeCell ref="C50:M50"/>
    <mergeCell ref="C51:M51"/>
    <mergeCell ref="C52:M52"/>
    <mergeCell ref="C53:M53"/>
    <mergeCell ref="C54:M54"/>
    <mergeCell ref="C55:G55"/>
    <mergeCell ref="H55:J55"/>
    <mergeCell ref="K55:M55"/>
    <mergeCell ref="C40:M40"/>
    <mergeCell ref="C41:M41"/>
  </mergeCells>
  <pageMargins left="0.55118110236220474" right="0.39370078740157483" top="0.39370078740157483" bottom="0.23622047244094491" header="0.31496062992125984" footer="0.19685039370078741"/>
  <pageSetup scale="60"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60"/>
  <sheetViews>
    <sheetView zoomScale="70" zoomScaleNormal="70" workbookViewId="0">
      <selection activeCell="L10" sqref="L10"/>
    </sheetView>
  </sheetViews>
  <sheetFormatPr baseColWidth="10" defaultColWidth="11.42578125" defaultRowHeight="15" x14ac:dyDescent="0.25"/>
  <cols>
    <col min="1" max="1" width="15.28515625" style="1" customWidth="1"/>
    <col min="2" max="2" width="13.7109375" style="1" customWidth="1"/>
    <col min="3" max="3" width="12.42578125" style="1" customWidth="1"/>
    <col min="4" max="4" width="12.140625" style="1" customWidth="1"/>
    <col min="5" max="5" width="10.5703125" style="1" customWidth="1"/>
    <col min="6" max="6" width="12.42578125" style="1" customWidth="1"/>
    <col min="7" max="7" width="14.42578125" style="75" customWidth="1"/>
    <col min="8" max="8" width="13" style="1" customWidth="1"/>
    <col min="9" max="9" width="11.28515625" style="44" customWidth="1"/>
    <col min="10" max="10" width="14.7109375" style="75" customWidth="1"/>
    <col min="11" max="11" width="17.7109375" style="1" customWidth="1"/>
    <col min="12" max="12" width="14.42578125" style="1" customWidth="1"/>
    <col min="13" max="13" width="11.42578125" style="1"/>
    <col min="14" max="14" width="11.42578125" style="1" customWidth="1"/>
    <col min="15" max="15" width="6.5703125" style="1" customWidth="1"/>
    <col min="16" max="16384" width="11.42578125" style="1"/>
  </cols>
  <sheetData>
    <row r="1" spans="1:16" x14ac:dyDescent="0.25">
      <c r="A1" s="37"/>
      <c r="B1" s="37"/>
      <c r="C1" s="37"/>
      <c r="G1" s="1"/>
      <c r="I1" s="1"/>
      <c r="J1" s="1"/>
    </row>
    <row r="2" spans="1:16" x14ac:dyDescent="0.25">
      <c r="A2" s="38"/>
      <c r="B2" s="37"/>
      <c r="C2" s="37"/>
      <c r="G2" s="1"/>
      <c r="I2" s="1"/>
      <c r="J2" s="1"/>
    </row>
    <row r="3" spans="1:16" x14ac:dyDescent="0.25">
      <c r="A3" s="37"/>
      <c r="B3" s="37"/>
      <c r="C3" s="37"/>
      <c r="G3" s="1"/>
      <c r="I3" s="1"/>
      <c r="J3" s="1"/>
      <c r="N3" s="189" t="s">
        <v>86</v>
      </c>
      <c r="O3" s="189"/>
      <c r="P3" s="189"/>
    </row>
    <row r="4" spans="1:16" x14ac:dyDescent="0.25">
      <c r="A4" s="37"/>
      <c r="B4" s="37"/>
      <c r="C4" s="37"/>
      <c r="G4" s="1"/>
      <c r="I4" s="1"/>
      <c r="J4" s="1"/>
      <c r="N4" s="79" t="s">
        <v>53</v>
      </c>
      <c r="O4" s="94" t="s">
        <v>91</v>
      </c>
      <c r="P4" s="95">
        <v>0.9</v>
      </c>
    </row>
    <row r="5" spans="1:16" x14ac:dyDescent="0.25">
      <c r="A5" s="37"/>
      <c r="B5" s="37"/>
      <c r="C5" s="37"/>
      <c r="G5" s="1"/>
      <c r="I5" s="1"/>
      <c r="J5" s="1"/>
      <c r="N5" s="78" t="s">
        <v>54</v>
      </c>
      <c r="O5" s="94" t="s">
        <v>92</v>
      </c>
      <c r="P5" s="20" t="s">
        <v>90</v>
      </c>
    </row>
    <row r="6" spans="1:16" x14ac:dyDescent="0.25">
      <c r="A6" s="37"/>
      <c r="B6" s="37"/>
      <c r="C6" s="37"/>
      <c r="G6" s="1"/>
      <c r="I6" s="1"/>
      <c r="J6" s="1"/>
      <c r="N6" s="80" t="s">
        <v>85</v>
      </c>
      <c r="O6" s="94" t="s">
        <v>93</v>
      </c>
      <c r="P6" s="95">
        <v>0.7</v>
      </c>
    </row>
    <row r="7" spans="1:16" x14ac:dyDescent="0.25">
      <c r="A7" s="37"/>
      <c r="B7" s="37"/>
      <c r="C7" s="37"/>
      <c r="G7" s="1"/>
      <c r="I7" s="1"/>
      <c r="J7" s="1"/>
    </row>
    <row r="8" spans="1:16" ht="15" customHeight="1" x14ac:dyDescent="0.25">
      <c r="A8" s="37"/>
      <c r="B8" s="37"/>
      <c r="C8" s="37"/>
      <c r="G8" s="1"/>
      <c r="I8" s="1"/>
      <c r="J8" s="1"/>
    </row>
    <row r="9" spans="1:16" ht="25.5" customHeight="1" x14ac:dyDescent="0.25">
      <c r="A9" s="195" t="s">
        <v>39</v>
      </c>
      <c r="B9" s="195"/>
      <c r="C9" s="195"/>
      <c r="D9" s="196" t="str">
        <f>+'Ficha Técnica Formulación'!G31</f>
        <v>No aplica</v>
      </c>
      <c r="E9" s="196"/>
      <c r="F9" s="196"/>
      <c r="G9" s="196"/>
      <c r="H9" s="196"/>
      <c r="I9" s="196"/>
      <c r="J9" s="196"/>
      <c r="K9" s="196"/>
      <c r="L9" s="196"/>
    </row>
    <row r="10" spans="1:16" ht="24.75" customHeight="1" x14ac:dyDescent="0.25">
      <c r="A10" s="197" t="s">
        <v>71</v>
      </c>
      <c r="B10" s="197"/>
      <c r="C10" s="197"/>
      <c r="D10" s="191"/>
      <c r="E10" s="192"/>
      <c r="F10" s="192"/>
      <c r="G10" s="192"/>
      <c r="H10" s="192"/>
      <c r="I10" s="193" t="s">
        <v>88</v>
      </c>
      <c r="J10" s="193"/>
      <c r="K10" s="194"/>
      <c r="L10" s="39"/>
    </row>
    <row r="11" spans="1:16" ht="12" customHeight="1" x14ac:dyDescent="0.25">
      <c r="A11" s="190"/>
      <c r="B11" s="190"/>
      <c r="C11" s="190"/>
      <c r="D11" s="190"/>
      <c r="E11" s="190"/>
      <c r="F11" s="190"/>
      <c r="G11" s="190"/>
      <c r="H11" s="190"/>
      <c r="I11" s="190"/>
      <c r="J11" s="190"/>
      <c r="K11" s="190"/>
      <c r="L11" s="190"/>
    </row>
    <row r="12" spans="1:16" ht="76.5" customHeight="1" x14ac:dyDescent="0.25">
      <c r="A12" s="86" t="s">
        <v>74</v>
      </c>
      <c r="B12" s="87" t="s">
        <v>75</v>
      </c>
      <c r="C12" s="87" t="s">
        <v>76</v>
      </c>
      <c r="D12" s="87" t="s">
        <v>77</v>
      </c>
      <c r="E12" s="88" t="s">
        <v>87</v>
      </c>
      <c r="F12" s="87" t="s">
        <v>78</v>
      </c>
      <c r="G12" s="87" t="s">
        <v>55</v>
      </c>
      <c r="H12" s="88" t="s">
        <v>79</v>
      </c>
      <c r="I12" s="88" t="s">
        <v>80</v>
      </c>
      <c r="J12" s="87" t="s">
        <v>56</v>
      </c>
      <c r="K12" s="87" t="s">
        <v>89</v>
      </c>
      <c r="L12" s="89" t="s">
        <v>72</v>
      </c>
    </row>
    <row r="13" spans="1:16" s="44" customFormat="1" ht="30" customHeight="1" x14ac:dyDescent="0.25">
      <c r="A13" s="40" t="s">
        <v>57</v>
      </c>
      <c r="B13" s="41"/>
      <c r="C13" s="41"/>
      <c r="D13" s="41"/>
      <c r="E13" s="41"/>
      <c r="F13" s="46"/>
      <c r="G13" s="42"/>
      <c r="H13" s="42"/>
      <c r="I13" s="42"/>
      <c r="J13" s="42"/>
      <c r="K13" s="42"/>
      <c r="L13" s="43"/>
      <c r="N13" s="1"/>
      <c r="O13" s="1"/>
      <c r="P13" s="1"/>
    </row>
    <row r="14" spans="1:16" ht="30" customHeight="1" x14ac:dyDescent="0.25">
      <c r="A14" s="45" t="s">
        <v>59</v>
      </c>
      <c r="B14" s="46"/>
      <c r="C14" s="47">
        <f>+B14+F13</f>
        <v>0</v>
      </c>
      <c r="D14" s="46"/>
      <c r="E14" s="48" t="str">
        <f t="shared" ref="E14:E25" si="0">IF(D14&gt;C14,"Error",IF(C14=0,"",D14/C14))</f>
        <v/>
      </c>
      <c r="F14" s="47">
        <f>+C14-D14</f>
        <v>0</v>
      </c>
      <c r="G14" s="49" t="str">
        <f>IF(E14&lt;$P$6,"Critico",IF(E14&lt;$P$4,"Medio",IF(E14="","","Satisfactorio")))</f>
        <v/>
      </c>
      <c r="H14" s="50"/>
      <c r="I14" s="51" t="str">
        <f>IF(H14&gt;0,(H14/D14),"")</f>
        <v/>
      </c>
      <c r="J14" s="49" t="str">
        <f>IF(I14="","",IF(I14&lt;=$L$10,"Satisfactorio","Critico"))</f>
        <v/>
      </c>
      <c r="K14" s="90"/>
      <c r="L14" s="91"/>
    </row>
    <row r="15" spans="1:16" ht="30" customHeight="1" x14ac:dyDescent="0.25">
      <c r="A15" s="45" t="s">
        <v>60</v>
      </c>
      <c r="B15" s="46"/>
      <c r="C15" s="47">
        <f>+B15+F14</f>
        <v>0</v>
      </c>
      <c r="D15" s="46"/>
      <c r="E15" s="48" t="str">
        <f t="shared" si="0"/>
        <v/>
      </c>
      <c r="F15" s="47">
        <f>+C15-D15</f>
        <v>0</v>
      </c>
      <c r="G15" s="49" t="str">
        <f>IF(E15&lt;$P$6,"Critico",IF(E15&lt;$P$4,"Medio",IF(E15="","","Satisfactorio")))</f>
        <v/>
      </c>
      <c r="H15" s="50"/>
      <c r="I15" s="51" t="str">
        <f>IF(H15&gt;0,(H15/D15),"")</f>
        <v/>
      </c>
      <c r="J15" s="49" t="str">
        <f>IF(I15="","",IF(I15&lt;=$L$10,"Satisfactorio","Critico"))</f>
        <v/>
      </c>
      <c r="K15" s="52"/>
      <c r="L15" s="53"/>
    </row>
    <row r="16" spans="1:16" ht="30" customHeight="1" x14ac:dyDescent="0.25">
      <c r="A16" s="45" t="s">
        <v>61</v>
      </c>
      <c r="B16" s="46"/>
      <c r="C16" s="47">
        <f>+B16+F15</f>
        <v>0</v>
      </c>
      <c r="D16" s="46"/>
      <c r="E16" s="48" t="str">
        <f t="shared" si="0"/>
        <v/>
      </c>
      <c r="F16" s="47">
        <f t="shared" ref="F16:F17" si="1">+C16-D16</f>
        <v>0</v>
      </c>
      <c r="G16" s="49" t="str">
        <f t="shared" ref="G16:G26" si="2">IF(E16&lt;$P$6,"Critico",IF(E16&lt;$P$4,"Medio",IF(E16="","","Satisfactorio")))</f>
        <v/>
      </c>
      <c r="H16" s="50"/>
      <c r="I16" s="51" t="str">
        <f>IF(H16&gt;0,(H16/D16),"")</f>
        <v/>
      </c>
      <c r="J16" s="49" t="str">
        <f t="shared" ref="J16:J23" si="3">IF(I16="","",IF(I16&lt;=$L$10,"Satisfactorio","Critico"))</f>
        <v/>
      </c>
      <c r="K16" s="52"/>
      <c r="L16" s="53"/>
    </row>
    <row r="17" spans="1:13" ht="30" customHeight="1" x14ac:dyDescent="0.25">
      <c r="A17" s="45" t="s">
        <v>62</v>
      </c>
      <c r="B17" s="46"/>
      <c r="C17" s="47">
        <f t="shared" ref="C17:C25" si="4">+B17+F16</f>
        <v>0</v>
      </c>
      <c r="D17" s="46"/>
      <c r="E17" s="48" t="str">
        <f t="shared" si="0"/>
        <v/>
      </c>
      <c r="F17" s="47">
        <f t="shared" si="1"/>
        <v>0</v>
      </c>
      <c r="G17" s="49" t="str">
        <f t="shared" si="2"/>
        <v/>
      </c>
      <c r="H17" s="50"/>
      <c r="I17" s="51" t="str">
        <f t="shared" ref="I17:I25" si="5">IF(H17&gt;0,(H17/D17),"")</f>
        <v/>
      </c>
      <c r="J17" s="49" t="str">
        <f t="shared" si="3"/>
        <v/>
      </c>
      <c r="K17" s="54"/>
      <c r="L17" s="53"/>
    </row>
    <row r="18" spans="1:13" ht="30" customHeight="1" x14ac:dyDescent="0.25">
      <c r="A18" s="45" t="s">
        <v>63</v>
      </c>
      <c r="B18" s="46"/>
      <c r="C18" s="47">
        <f t="shared" si="4"/>
        <v>0</v>
      </c>
      <c r="D18" s="46"/>
      <c r="E18" s="48" t="str">
        <f t="shared" si="0"/>
        <v/>
      </c>
      <c r="F18" s="47">
        <f t="shared" ref="F18:F25" si="6">+C18-D18</f>
        <v>0</v>
      </c>
      <c r="G18" s="49" t="str">
        <f t="shared" si="2"/>
        <v/>
      </c>
      <c r="H18" s="50"/>
      <c r="I18" s="51" t="str">
        <f>IF(H18&gt;0,(H18/D18),"")</f>
        <v/>
      </c>
      <c r="J18" s="49" t="str">
        <f t="shared" si="3"/>
        <v/>
      </c>
      <c r="K18" s="54"/>
      <c r="L18" s="53"/>
    </row>
    <row r="19" spans="1:13" ht="30" customHeight="1" x14ac:dyDescent="0.25">
      <c r="A19" s="45" t="s">
        <v>64</v>
      </c>
      <c r="B19" s="46"/>
      <c r="C19" s="47">
        <f>+B19+F18</f>
        <v>0</v>
      </c>
      <c r="D19" s="46"/>
      <c r="E19" s="48" t="str">
        <f>IF(D19&gt;C19,"Error",IF(C19=0,"",D19/C19))</f>
        <v/>
      </c>
      <c r="F19" s="47">
        <f t="shared" si="6"/>
        <v>0</v>
      </c>
      <c r="G19" s="49" t="str">
        <f t="shared" si="2"/>
        <v/>
      </c>
      <c r="H19" s="50"/>
      <c r="I19" s="51" t="str">
        <f t="shared" si="5"/>
        <v/>
      </c>
      <c r="J19" s="49" t="str">
        <f t="shared" si="3"/>
        <v/>
      </c>
      <c r="K19" s="54"/>
      <c r="L19" s="53"/>
    </row>
    <row r="20" spans="1:13" ht="30" customHeight="1" x14ac:dyDescent="0.25">
      <c r="A20" s="45" t="s">
        <v>65</v>
      </c>
      <c r="B20" s="46"/>
      <c r="C20" s="47">
        <f t="shared" si="4"/>
        <v>0</v>
      </c>
      <c r="D20" s="46"/>
      <c r="E20" s="48" t="str">
        <f t="shared" si="0"/>
        <v/>
      </c>
      <c r="F20" s="47">
        <f t="shared" si="6"/>
        <v>0</v>
      </c>
      <c r="G20" s="49" t="str">
        <f t="shared" si="2"/>
        <v/>
      </c>
      <c r="H20" s="50"/>
      <c r="I20" s="51" t="str">
        <f t="shared" si="5"/>
        <v/>
      </c>
      <c r="J20" s="49" t="str">
        <f t="shared" si="3"/>
        <v/>
      </c>
      <c r="K20" s="54"/>
      <c r="L20" s="53"/>
    </row>
    <row r="21" spans="1:13" ht="30" customHeight="1" x14ac:dyDescent="0.25">
      <c r="A21" s="45" t="s">
        <v>66</v>
      </c>
      <c r="B21" s="46"/>
      <c r="C21" s="47">
        <f t="shared" si="4"/>
        <v>0</v>
      </c>
      <c r="D21" s="46"/>
      <c r="E21" s="48" t="str">
        <f t="shared" si="0"/>
        <v/>
      </c>
      <c r="F21" s="47">
        <f t="shared" si="6"/>
        <v>0</v>
      </c>
      <c r="G21" s="49" t="str">
        <f t="shared" si="2"/>
        <v/>
      </c>
      <c r="H21" s="50"/>
      <c r="I21" s="51" t="str">
        <f t="shared" si="5"/>
        <v/>
      </c>
      <c r="J21" s="49" t="str">
        <f t="shared" si="3"/>
        <v/>
      </c>
      <c r="K21" s="54"/>
      <c r="L21" s="53"/>
    </row>
    <row r="22" spans="1:13" ht="30" customHeight="1" x14ac:dyDescent="0.25">
      <c r="A22" s="45" t="s">
        <v>67</v>
      </c>
      <c r="B22" s="46"/>
      <c r="C22" s="47">
        <f>+B22+F21</f>
        <v>0</v>
      </c>
      <c r="D22" s="46"/>
      <c r="E22" s="48" t="str">
        <f t="shared" si="0"/>
        <v/>
      </c>
      <c r="F22" s="47">
        <f t="shared" si="6"/>
        <v>0</v>
      </c>
      <c r="G22" s="49" t="str">
        <f t="shared" si="2"/>
        <v/>
      </c>
      <c r="H22" s="50"/>
      <c r="I22" s="51" t="str">
        <f t="shared" si="5"/>
        <v/>
      </c>
      <c r="J22" s="49" t="str">
        <f t="shared" si="3"/>
        <v/>
      </c>
      <c r="K22" s="54"/>
      <c r="L22" s="53"/>
    </row>
    <row r="23" spans="1:13" ht="30" customHeight="1" x14ac:dyDescent="0.25">
      <c r="A23" s="45" t="s">
        <v>68</v>
      </c>
      <c r="B23" s="46"/>
      <c r="C23" s="47">
        <f t="shared" si="4"/>
        <v>0</v>
      </c>
      <c r="D23" s="46"/>
      <c r="E23" s="48" t="str">
        <f t="shared" si="0"/>
        <v/>
      </c>
      <c r="F23" s="47">
        <f t="shared" si="6"/>
        <v>0</v>
      </c>
      <c r="G23" s="49" t="str">
        <f t="shared" si="2"/>
        <v/>
      </c>
      <c r="H23" s="50"/>
      <c r="I23" s="51" t="str">
        <f t="shared" si="5"/>
        <v/>
      </c>
      <c r="J23" s="49" t="str">
        <f t="shared" si="3"/>
        <v/>
      </c>
      <c r="K23" s="54"/>
      <c r="L23" s="53"/>
    </row>
    <row r="24" spans="1:13" ht="30" customHeight="1" x14ac:dyDescent="0.25">
      <c r="A24" s="45" t="s">
        <v>69</v>
      </c>
      <c r="B24" s="46"/>
      <c r="C24" s="47">
        <f t="shared" si="4"/>
        <v>0</v>
      </c>
      <c r="D24" s="46"/>
      <c r="E24" s="48" t="str">
        <f t="shared" si="0"/>
        <v/>
      </c>
      <c r="F24" s="47">
        <f t="shared" si="6"/>
        <v>0</v>
      </c>
      <c r="G24" s="49" t="str">
        <f t="shared" si="2"/>
        <v/>
      </c>
      <c r="H24" s="50"/>
      <c r="I24" s="51" t="str">
        <f t="shared" si="5"/>
        <v/>
      </c>
      <c r="J24" s="49" t="str">
        <f>IF(I24="","",IF(I24&lt;=$L$10,"Satisfactorio","Critico"))</f>
        <v/>
      </c>
      <c r="K24" s="54"/>
      <c r="L24" s="53"/>
    </row>
    <row r="25" spans="1:13" ht="30" customHeight="1" x14ac:dyDescent="0.25">
      <c r="A25" s="45" t="s">
        <v>70</v>
      </c>
      <c r="B25" s="46"/>
      <c r="C25" s="47">
        <f t="shared" si="4"/>
        <v>0</v>
      </c>
      <c r="D25" s="46"/>
      <c r="E25" s="48" t="str">
        <f t="shared" si="0"/>
        <v/>
      </c>
      <c r="F25" s="47">
        <f t="shared" si="6"/>
        <v>0</v>
      </c>
      <c r="G25" s="49" t="str">
        <f t="shared" si="2"/>
        <v/>
      </c>
      <c r="H25" s="50"/>
      <c r="I25" s="51" t="str">
        <f t="shared" si="5"/>
        <v/>
      </c>
      <c r="J25" s="49" t="str">
        <f>IF(I25="","",IF(I25&lt;=$L$10,"Satisfactorio","Critico"))</f>
        <v/>
      </c>
      <c r="K25" s="54"/>
      <c r="L25" s="53"/>
    </row>
    <row r="26" spans="1:13" ht="30" customHeight="1" x14ac:dyDescent="0.25">
      <c r="A26" s="55" t="s">
        <v>58</v>
      </c>
      <c r="B26" s="56">
        <f>SUM(B14:B25)</f>
        <v>0</v>
      </c>
      <c r="C26" s="56">
        <f>+B26+F13</f>
        <v>0</v>
      </c>
      <c r="D26" s="56">
        <f>SUM(D14:D25)</f>
        <v>0</v>
      </c>
      <c r="E26" s="57" t="str">
        <f>IF(D26&gt;C26,"Error",IF(C26=0,"",D26/C26))</f>
        <v/>
      </c>
      <c r="F26" s="56">
        <f>+F25</f>
        <v>0</v>
      </c>
      <c r="G26" s="96" t="str">
        <f t="shared" si="2"/>
        <v/>
      </c>
      <c r="H26" s="58"/>
      <c r="I26" s="59" t="e">
        <f>AVERAGE(I14:I25)</f>
        <v>#DIV/0!</v>
      </c>
      <c r="J26" s="60" t="e">
        <f>IF(I26="","",IF(I26&lt;=$L$10,"Satisfactorio","Critico"))</f>
        <v>#DIV/0!</v>
      </c>
      <c r="K26" s="61"/>
      <c r="L26" s="62"/>
      <c r="M26" s="63"/>
    </row>
    <row r="27" spans="1:13" ht="30" customHeight="1" x14ac:dyDescent="0.25">
      <c r="A27" s="64"/>
      <c r="B27" s="65"/>
      <c r="C27" s="65"/>
      <c r="D27" s="65"/>
      <c r="E27" s="65"/>
      <c r="F27" s="65"/>
      <c r="G27" s="66"/>
      <c r="H27" s="67"/>
      <c r="I27" s="68"/>
      <c r="J27" s="69"/>
      <c r="K27" s="70"/>
      <c r="L27" s="14"/>
      <c r="M27" s="63"/>
    </row>
    <row r="28" spans="1:13" x14ac:dyDescent="0.25">
      <c r="A28" s="32"/>
      <c r="B28" s="32"/>
      <c r="C28" s="32"/>
      <c r="D28" s="32"/>
      <c r="E28" s="32"/>
      <c r="F28" s="32"/>
      <c r="G28" s="35"/>
      <c r="H28" s="32"/>
      <c r="I28" s="36"/>
      <c r="J28" s="35"/>
      <c r="K28" s="32"/>
      <c r="L28" s="14"/>
    </row>
    <row r="29" spans="1:13" x14ac:dyDescent="0.25">
      <c r="A29" s="32"/>
      <c r="B29" s="32"/>
      <c r="C29" s="32"/>
      <c r="D29" s="32"/>
      <c r="E29" s="32"/>
      <c r="F29" s="32"/>
      <c r="G29" s="35"/>
      <c r="H29" s="32"/>
      <c r="I29" s="36"/>
      <c r="J29" s="35"/>
      <c r="K29" s="32"/>
      <c r="L29" s="14"/>
    </row>
    <row r="30" spans="1:13" x14ac:dyDescent="0.25">
      <c r="A30" s="32"/>
      <c r="B30" s="32"/>
      <c r="C30" s="32"/>
      <c r="D30" s="32"/>
      <c r="E30" s="32"/>
      <c r="F30" s="32"/>
      <c r="G30" s="35"/>
      <c r="H30" s="32"/>
      <c r="I30" s="36"/>
      <c r="J30" s="35"/>
      <c r="K30" s="32"/>
      <c r="L30" s="14"/>
    </row>
    <row r="31" spans="1:13" x14ac:dyDescent="0.25">
      <c r="A31" s="32"/>
      <c r="B31" s="32"/>
      <c r="C31" s="32"/>
      <c r="D31" s="32"/>
      <c r="E31" s="32"/>
      <c r="F31" s="32"/>
      <c r="G31" s="35"/>
      <c r="H31" s="32"/>
      <c r="I31" s="36"/>
      <c r="J31" s="35"/>
      <c r="K31" s="32"/>
      <c r="L31" s="14"/>
    </row>
    <row r="32" spans="1:13" x14ac:dyDescent="0.25">
      <c r="A32" s="32"/>
      <c r="B32" s="32"/>
      <c r="C32" s="32"/>
      <c r="D32" s="32"/>
      <c r="E32" s="32"/>
      <c r="F32" s="32"/>
      <c r="G32" s="35"/>
      <c r="H32" s="32"/>
      <c r="I32" s="36"/>
      <c r="J32" s="35"/>
      <c r="K32" s="32"/>
      <c r="L32" s="14"/>
    </row>
    <row r="33" spans="1:12" x14ac:dyDescent="0.25">
      <c r="A33" s="32"/>
      <c r="B33" s="32"/>
      <c r="C33" s="32"/>
      <c r="D33" s="32"/>
      <c r="E33" s="32"/>
      <c r="F33" s="32"/>
      <c r="G33" s="35"/>
      <c r="H33" s="32"/>
      <c r="I33" s="36"/>
      <c r="J33" s="35"/>
      <c r="K33" s="32"/>
      <c r="L33" s="14"/>
    </row>
    <row r="34" spans="1:12" x14ac:dyDescent="0.25">
      <c r="A34" s="32"/>
      <c r="B34" s="32"/>
      <c r="C34" s="32"/>
      <c r="D34" s="32"/>
      <c r="E34" s="32"/>
      <c r="F34" s="32"/>
      <c r="G34" s="35"/>
      <c r="H34" s="32"/>
      <c r="I34" s="36"/>
      <c r="J34" s="35"/>
      <c r="K34" s="32"/>
      <c r="L34" s="14"/>
    </row>
    <row r="35" spans="1:12" x14ac:dyDescent="0.25">
      <c r="A35" s="32"/>
      <c r="B35" s="32"/>
      <c r="C35" s="32"/>
      <c r="D35" s="32"/>
      <c r="E35" s="32"/>
      <c r="F35" s="32"/>
      <c r="G35" s="35"/>
      <c r="H35" s="32"/>
      <c r="I35" s="36"/>
      <c r="J35" s="35"/>
      <c r="K35" s="32"/>
      <c r="L35" s="14"/>
    </row>
    <row r="36" spans="1:12" x14ac:dyDescent="0.25">
      <c r="A36" s="32"/>
      <c r="B36" s="32"/>
      <c r="C36" s="32"/>
      <c r="D36" s="32"/>
      <c r="E36" s="32"/>
      <c r="F36" s="32"/>
      <c r="G36" s="35"/>
      <c r="H36" s="32"/>
      <c r="I36" s="36"/>
      <c r="J36" s="35"/>
      <c r="K36" s="32"/>
      <c r="L36" s="14"/>
    </row>
    <row r="37" spans="1:12" x14ac:dyDescent="0.25">
      <c r="A37" s="32"/>
      <c r="B37" s="32"/>
      <c r="C37" s="32"/>
      <c r="D37" s="32"/>
      <c r="E37" s="32"/>
      <c r="F37" s="32"/>
      <c r="G37" s="35"/>
      <c r="H37" s="32"/>
      <c r="I37" s="36"/>
      <c r="J37" s="35"/>
      <c r="K37" s="32"/>
      <c r="L37" s="14"/>
    </row>
    <row r="38" spans="1:12" x14ac:dyDescent="0.25">
      <c r="A38" s="32"/>
      <c r="B38" s="32"/>
      <c r="C38" s="32"/>
      <c r="D38" s="32"/>
      <c r="E38" s="32"/>
      <c r="F38" s="32"/>
      <c r="G38" s="35"/>
      <c r="H38" s="32"/>
      <c r="I38" s="36"/>
      <c r="J38" s="35"/>
      <c r="K38" s="32"/>
      <c r="L38" s="14"/>
    </row>
    <row r="39" spans="1:12" x14ac:dyDescent="0.25">
      <c r="A39" s="32"/>
      <c r="B39" s="32"/>
      <c r="C39" s="32"/>
      <c r="D39" s="32"/>
      <c r="E39" s="32"/>
      <c r="F39" s="32"/>
      <c r="G39" s="35"/>
      <c r="H39" s="32"/>
      <c r="I39" s="36"/>
      <c r="J39" s="35"/>
      <c r="K39" s="32"/>
      <c r="L39" s="14"/>
    </row>
    <row r="40" spans="1:12" x14ac:dyDescent="0.25">
      <c r="A40" s="32"/>
      <c r="B40" s="32"/>
      <c r="C40" s="32"/>
      <c r="D40" s="32"/>
      <c r="E40" s="32"/>
      <c r="F40" s="32"/>
      <c r="G40" s="35"/>
      <c r="H40" s="32"/>
      <c r="I40" s="36"/>
      <c r="J40" s="35"/>
      <c r="K40" s="32"/>
      <c r="L40" s="14"/>
    </row>
    <row r="41" spans="1:12" ht="15" customHeight="1" x14ac:dyDescent="0.25">
      <c r="A41" s="32"/>
      <c r="B41" s="32"/>
      <c r="C41" s="32"/>
      <c r="D41" s="32"/>
      <c r="E41" s="32"/>
      <c r="F41" s="32"/>
      <c r="G41" s="35"/>
      <c r="H41" s="32"/>
      <c r="I41" s="36"/>
      <c r="J41" s="35"/>
      <c r="K41" s="32"/>
      <c r="L41" s="14"/>
    </row>
    <row r="42" spans="1:12" x14ac:dyDescent="0.25">
      <c r="A42" s="32"/>
      <c r="B42" s="32"/>
      <c r="C42" s="32"/>
      <c r="D42" s="32"/>
      <c r="E42" s="32"/>
      <c r="F42" s="32"/>
      <c r="G42" s="35"/>
      <c r="H42" s="32"/>
      <c r="I42" s="36"/>
      <c r="J42" s="35"/>
      <c r="K42" s="32"/>
      <c r="L42" s="14"/>
    </row>
    <row r="43" spans="1:12" x14ac:dyDescent="0.25">
      <c r="A43" s="32"/>
      <c r="B43" s="32"/>
      <c r="C43" s="32"/>
      <c r="D43" s="32"/>
      <c r="E43" s="32"/>
      <c r="F43" s="32"/>
      <c r="G43" s="35"/>
      <c r="H43" s="32"/>
      <c r="I43" s="36"/>
      <c r="J43" s="35"/>
      <c r="K43" s="32"/>
      <c r="L43" s="14"/>
    </row>
    <row r="44" spans="1:12" x14ac:dyDescent="0.25">
      <c r="A44" s="32"/>
      <c r="B44" s="32"/>
      <c r="C44" s="32"/>
      <c r="D44" s="32"/>
      <c r="E44" s="32"/>
      <c r="F44" s="32"/>
      <c r="G44" s="35"/>
      <c r="H44" s="32"/>
      <c r="I44" s="36"/>
      <c r="J44" s="35"/>
      <c r="K44" s="32"/>
      <c r="L44" s="14"/>
    </row>
    <row r="45" spans="1:12" x14ac:dyDescent="0.25">
      <c r="A45" s="32"/>
      <c r="B45" s="32"/>
      <c r="C45" s="32"/>
      <c r="D45" s="32"/>
      <c r="E45" s="32"/>
      <c r="F45" s="32"/>
      <c r="G45" s="35"/>
      <c r="H45" s="32"/>
      <c r="I45" s="36"/>
      <c r="J45" s="35"/>
      <c r="K45" s="32"/>
      <c r="L45" s="14"/>
    </row>
    <row r="46" spans="1:12" ht="15" customHeight="1" x14ac:dyDescent="0.25">
      <c r="A46" s="14"/>
      <c r="B46" s="71" t="s">
        <v>48</v>
      </c>
      <c r="C46" s="14"/>
      <c r="D46" s="14"/>
      <c r="E46" s="14"/>
      <c r="F46" s="14" t="s">
        <v>49</v>
      </c>
      <c r="G46" s="72"/>
      <c r="H46" s="14"/>
      <c r="I46" s="73"/>
      <c r="J46" s="72"/>
      <c r="K46" s="14"/>
      <c r="L46" s="14"/>
    </row>
    <row r="47" spans="1:12" x14ac:dyDescent="0.25">
      <c r="A47" s="14"/>
      <c r="B47" s="74">
        <f>$L$10</f>
        <v>0</v>
      </c>
      <c r="C47" s="74"/>
      <c r="D47" s="14"/>
      <c r="E47" s="14"/>
      <c r="F47" s="74" t="e">
        <f>AVERAGE(I14:I25)</f>
        <v>#DIV/0!</v>
      </c>
      <c r="G47" s="72"/>
      <c r="H47" s="14"/>
      <c r="I47" s="73"/>
      <c r="J47" s="72"/>
      <c r="K47" s="14"/>
      <c r="L47" s="14"/>
    </row>
    <row r="48" spans="1:12" x14ac:dyDescent="0.25">
      <c r="A48" s="14"/>
      <c r="B48" s="74">
        <f>B47</f>
        <v>0</v>
      </c>
      <c r="C48" s="74"/>
      <c r="D48" s="14"/>
      <c r="E48" s="14"/>
      <c r="F48" s="74" t="e">
        <f t="shared" ref="F48:F58" si="7">F47</f>
        <v>#DIV/0!</v>
      </c>
      <c r="G48" s="72"/>
      <c r="H48" s="14"/>
      <c r="I48" s="73"/>
      <c r="J48" s="72"/>
      <c r="K48" s="14"/>
      <c r="L48" s="14"/>
    </row>
    <row r="49" spans="1:12" x14ac:dyDescent="0.25">
      <c r="A49" s="14"/>
      <c r="B49" s="74">
        <f>B48</f>
        <v>0</v>
      </c>
      <c r="C49" s="74"/>
      <c r="D49" s="14"/>
      <c r="E49" s="14"/>
      <c r="F49" s="74" t="e">
        <f t="shared" si="7"/>
        <v>#DIV/0!</v>
      </c>
      <c r="G49" s="72"/>
      <c r="H49" s="14"/>
      <c r="I49" s="73"/>
      <c r="J49" s="72"/>
      <c r="K49" s="14"/>
      <c r="L49" s="14"/>
    </row>
    <row r="50" spans="1:12" x14ac:dyDescent="0.25">
      <c r="A50" s="14"/>
      <c r="B50" s="74">
        <f t="shared" ref="B50:B58" si="8">B49</f>
        <v>0</v>
      </c>
      <c r="C50" s="74"/>
      <c r="D50" s="14"/>
      <c r="E50" s="14"/>
      <c r="F50" s="74" t="e">
        <f t="shared" si="7"/>
        <v>#DIV/0!</v>
      </c>
      <c r="G50" s="72"/>
      <c r="H50" s="14"/>
      <c r="I50" s="73"/>
      <c r="J50" s="72"/>
      <c r="K50" s="14"/>
      <c r="L50" s="14"/>
    </row>
    <row r="51" spans="1:12" x14ac:dyDescent="0.25">
      <c r="A51" s="14"/>
      <c r="B51" s="74">
        <f t="shared" si="8"/>
        <v>0</v>
      </c>
      <c r="C51" s="74"/>
      <c r="D51" s="14"/>
      <c r="E51" s="14"/>
      <c r="F51" s="74" t="e">
        <f t="shared" si="7"/>
        <v>#DIV/0!</v>
      </c>
      <c r="G51" s="72"/>
      <c r="H51" s="14"/>
      <c r="I51" s="73"/>
      <c r="J51" s="72"/>
      <c r="K51" s="14"/>
      <c r="L51" s="14"/>
    </row>
    <row r="52" spans="1:12" x14ac:dyDescent="0.25">
      <c r="A52" s="14"/>
      <c r="B52" s="74">
        <f t="shared" si="8"/>
        <v>0</v>
      </c>
      <c r="C52" s="74"/>
      <c r="D52" s="14"/>
      <c r="E52" s="14"/>
      <c r="F52" s="74" t="e">
        <f t="shared" si="7"/>
        <v>#DIV/0!</v>
      </c>
      <c r="G52" s="72"/>
      <c r="H52" s="14"/>
      <c r="I52" s="73"/>
      <c r="J52" s="72"/>
      <c r="K52" s="14"/>
      <c r="L52" s="14"/>
    </row>
    <row r="53" spans="1:12" x14ac:dyDescent="0.25">
      <c r="A53" s="14"/>
      <c r="B53" s="74">
        <f t="shared" si="8"/>
        <v>0</v>
      </c>
      <c r="C53" s="74"/>
      <c r="D53" s="14"/>
      <c r="E53" s="14"/>
      <c r="F53" s="74" t="e">
        <f t="shared" si="7"/>
        <v>#DIV/0!</v>
      </c>
      <c r="G53" s="72"/>
      <c r="H53" s="14"/>
      <c r="I53" s="73"/>
      <c r="J53" s="72"/>
      <c r="K53" s="14"/>
      <c r="L53" s="14"/>
    </row>
    <row r="54" spans="1:12" x14ac:dyDescent="0.25">
      <c r="A54" s="14"/>
      <c r="B54" s="74">
        <f t="shared" si="8"/>
        <v>0</v>
      </c>
      <c r="C54" s="74"/>
      <c r="D54" s="14"/>
      <c r="E54" s="14"/>
      <c r="F54" s="74" t="e">
        <f t="shared" si="7"/>
        <v>#DIV/0!</v>
      </c>
      <c r="G54" s="72"/>
      <c r="H54" s="14"/>
      <c r="I54" s="73"/>
      <c r="J54" s="72"/>
      <c r="K54" s="14"/>
      <c r="L54" s="14"/>
    </row>
    <row r="55" spans="1:12" x14ac:dyDescent="0.25">
      <c r="A55" s="14"/>
      <c r="B55" s="74">
        <f t="shared" si="8"/>
        <v>0</v>
      </c>
      <c r="C55" s="74"/>
      <c r="D55" s="14"/>
      <c r="E55" s="14"/>
      <c r="F55" s="74" t="e">
        <f t="shared" si="7"/>
        <v>#DIV/0!</v>
      </c>
      <c r="G55" s="72"/>
      <c r="H55" s="14"/>
      <c r="I55" s="73"/>
      <c r="J55" s="72"/>
      <c r="K55" s="14"/>
      <c r="L55" s="14"/>
    </row>
    <row r="56" spans="1:12" x14ac:dyDescent="0.25">
      <c r="A56" s="14"/>
      <c r="B56" s="74">
        <f t="shared" si="8"/>
        <v>0</v>
      </c>
      <c r="C56" s="74"/>
      <c r="D56" s="14"/>
      <c r="E56" s="14"/>
      <c r="F56" s="74" t="e">
        <f t="shared" si="7"/>
        <v>#DIV/0!</v>
      </c>
      <c r="G56" s="72"/>
      <c r="H56" s="14"/>
      <c r="I56" s="73"/>
      <c r="J56" s="72"/>
      <c r="K56" s="14"/>
      <c r="L56" s="14"/>
    </row>
    <row r="57" spans="1:12" x14ac:dyDescent="0.25">
      <c r="A57" s="14"/>
      <c r="B57" s="74">
        <f t="shared" si="8"/>
        <v>0</v>
      </c>
      <c r="C57" s="74"/>
      <c r="D57" s="14"/>
      <c r="E57" s="14"/>
      <c r="F57" s="74" t="e">
        <f t="shared" si="7"/>
        <v>#DIV/0!</v>
      </c>
      <c r="G57" s="72"/>
      <c r="H57" s="14"/>
      <c r="I57" s="73"/>
      <c r="J57" s="72"/>
      <c r="K57" s="14"/>
      <c r="L57" s="14"/>
    </row>
    <row r="58" spans="1:12" x14ac:dyDescent="0.25">
      <c r="A58" s="14"/>
      <c r="B58" s="74">
        <f t="shared" si="8"/>
        <v>0</v>
      </c>
      <c r="C58" s="74"/>
      <c r="D58" s="14"/>
      <c r="E58" s="14"/>
      <c r="F58" s="74" t="e">
        <f t="shared" si="7"/>
        <v>#DIV/0!</v>
      </c>
      <c r="G58" s="72"/>
      <c r="H58" s="14"/>
      <c r="I58" s="73"/>
      <c r="J58" s="72"/>
      <c r="K58" s="14"/>
      <c r="L58" s="14"/>
    </row>
    <row r="59" spans="1:12" x14ac:dyDescent="0.25">
      <c r="A59" s="14"/>
      <c r="B59" s="74"/>
      <c r="C59" s="74"/>
      <c r="D59" s="14"/>
      <c r="E59" s="14"/>
      <c r="F59" s="74"/>
      <c r="G59" s="72"/>
      <c r="H59" s="14"/>
      <c r="I59" s="73"/>
      <c r="J59" s="72"/>
      <c r="K59" s="14"/>
      <c r="L59" s="14"/>
    </row>
    <row r="60" spans="1:12" ht="18" customHeight="1" x14ac:dyDescent="0.25">
      <c r="A60" s="14"/>
      <c r="B60" s="14"/>
      <c r="C60" s="14"/>
      <c r="D60" s="14"/>
      <c r="E60" s="14"/>
      <c r="F60" s="14"/>
      <c r="G60" s="72"/>
      <c r="H60" s="14"/>
      <c r="I60" s="73"/>
      <c r="J60" s="72"/>
      <c r="K60" s="14"/>
      <c r="L60" s="14"/>
    </row>
  </sheetData>
  <mergeCells count="7">
    <mergeCell ref="N3:P3"/>
    <mergeCell ref="A11:L11"/>
    <mergeCell ref="D10:H10"/>
    <mergeCell ref="I10:K10"/>
    <mergeCell ref="A9:C9"/>
    <mergeCell ref="D9:L9"/>
    <mergeCell ref="A10:C10"/>
  </mergeCells>
  <conditionalFormatting sqref="G14:G27">
    <cfRule type="containsText" dxfId="30" priority="4" operator="containsText" text="Critico">
      <formula>NOT(ISERROR(SEARCH("Critico",G14)))</formula>
    </cfRule>
    <cfRule type="containsText" dxfId="29" priority="5" operator="containsText" text="Satisfactorio">
      <formula>NOT(ISERROR(SEARCH("Satisfactorio",G14)))</formula>
    </cfRule>
    <cfRule type="containsText" dxfId="28" priority="6" operator="containsText" text="Medio">
      <formula>NOT(ISERROR(SEARCH("Medio",G14)))</formula>
    </cfRule>
  </conditionalFormatting>
  <conditionalFormatting sqref="J14:J27">
    <cfRule type="containsText" dxfId="27" priority="1" operator="containsText" text="Critico">
      <formula>NOT(ISERROR(SEARCH("Critico",J14)))</formula>
    </cfRule>
    <cfRule type="containsText" dxfId="26" priority="2" operator="containsText" text="Satisfactorio">
      <formula>NOT(ISERROR(SEARCH("Satisfactorio",J14)))</formula>
    </cfRule>
    <cfRule type="containsText" dxfId="25" priority="3" operator="containsText" text="Medio">
      <formula>NOT(ISERROR(SEARCH("Medio",J14)))</formula>
    </cfRule>
  </conditionalFormatting>
  <printOptions horizontalCentered="1"/>
  <pageMargins left="0.70866141732283472" right="0.70866141732283472" top="0.74803149606299213" bottom="0.74803149606299213" header="0.31496062992125984" footer="0.31496062992125984"/>
  <pageSetup scale="75"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N48"/>
  <sheetViews>
    <sheetView showGridLines="0" tabSelected="1" topLeftCell="A19" zoomScaleNormal="100" workbookViewId="0">
      <selection activeCell="F25" sqref="F25"/>
    </sheetView>
  </sheetViews>
  <sheetFormatPr baseColWidth="10" defaultColWidth="14.140625" defaultRowHeight="15" x14ac:dyDescent="0.25"/>
  <cols>
    <col min="1" max="1" width="10.85546875" customWidth="1"/>
    <col min="2" max="2" width="20.140625" bestFit="1" customWidth="1"/>
    <col min="3" max="3" width="11.28515625" customWidth="1"/>
    <col min="4" max="4" width="11.85546875" customWidth="1"/>
    <col min="5" max="5" width="14.42578125" customWidth="1"/>
    <col min="6" max="6" width="10" customWidth="1"/>
    <col min="7" max="7" width="8.140625" customWidth="1"/>
    <col min="8" max="8" width="11.5703125" customWidth="1"/>
    <col min="9" max="9" width="80.28515625" customWidth="1"/>
    <col min="10" max="10" width="10" customWidth="1"/>
    <col min="11" max="12" width="12.5703125" customWidth="1"/>
    <col min="13" max="13" width="6.42578125" customWidth="1"/>
    <col min="14" max="253" width="11.42578125" customWidth="1"/>
    <col min="254" max="254" width="18.140625" customWidth="1"/>
    <col min="255" max="255" width="13.7109375" customWidth="1"/>
  </cols>
  <sheetData>
    <row r="3" spans="1:14" x14ac:dyDescent="0.25">
      <c r="A3" s="10"/>
      <c r="B3" s="10"/>
      <c r="C3" s="10"/>
      <c r="D3" s="29"/>
      <c r="E3" s="29"/>
      <c r="F3" s="29"/>
      <c r="G3" s="29"/>
      <c r="H3" s="29"/>
      <c r="I3" s="29"/>
      <c r="J3" s="1"/>
    </row>
    <row r="4" spans="1:14" x14ac:dyDescent="0.25">
      <c r="A4" s="10"/>
      <c r="B4" s="10"/>
      <c r="C4" s="10"/>
      <c r="D4" s="29"/>
      <c r="E4" s="29"/>
      <c r="F4" s="29"/>
      <c r="G4" s="29"/>
      <c r="H4" s="29"/>
      <c r="I4" s="29"/>
      <c r="J4" s="1"/>
    </row>
    <row r="5" spans="1:14" x14ac:dyDescent="0.25">
      <c r="A5" s="10"/>
      <c r="B5" s="10"/>
      <c r="C5" s="10"/>
      <c r="D5" s="29"/>
      <c r="E5" s="29"/>
      <c r="F5" s="29"/>
      <c r="G5" s="29"/>
      <c r="H5" s="29"/>
      <c r="I5" s="29"/>
      <c r="J5" s="1"/>
    </row>
    <row r="6" spans="1:14" ht="18" customHeight="1" x14ac:dyDescent="0.25">
      <c r="A6" s="10"/>
      <c r="B6" s="10"/>
      <c r="C6" s="10"/>
      <c r="D6" s="29"/>
      <c r="E6" s="29"/>
      <c r="F6" s="29"/>
      <c r="G6" s="29"/>
      <c r="H6" s="29"/>
      <c r="I6" s="29"/>
      <c r="J6" s="1"/>
      <c r="L6" s="202" t="s">
        <v>86</v>
      </c>
      <c r="M6" s="202"/>
      <c r="N6" s="202"/>
    </row>
    <row r="7" spans="1:14" x14ac:dyDescent="0.25">
      <c r="A7" s="10"/>
      <c r="B7" s="10"/>
      <c r="C7" s="10"/>
      <c r="D7" s="29"/>
      <c r="E7" s="29"/>
      <c r="F7" s="29"/>
      <c r="G7" s="29"/>
      <c r="H7" s="29"/>
      <c r="I7" s="29"/>
      <c r="J7" s="1"/>
      <c r="L7" s="79" t="s">
        <v>117</v>
      </c>
      <c r="M7" s="94" t="s">
        <v>91</v>
      </c>
      <c r="N7" s="95">
        <v>0.9</v>
      </c>
    </row>
    <row r="8" spans="1:14" x14ac:dyDescent="0.25">
      <c r="A8" s="29"/>
      <c r="B8" s="29"/>
      <c r="C8" s="29"/>
      <c r="D8" s="29"/>
      <c r="E8" s="29"/>
      <c r="F8" s="29"/>
      <c r="G8" s="29"/>
      <c r="H8" s="29"/>
      <c r="I8" s="29"/>
      <c r="J8" s="1"/>
      <c r="L8" s="78" t="s">
        <v>118</v>
      </c>
      <c r="M8" s="94" t="s">
        <v>92</v>
      </c>
      <c r="N8" s="20" t="s">
        <v>90</v>
      </c>
    </row>
    <row r="9" spans="1:14" ht="18.75" customHeight="1" x14ac:dyDescent="0.25">
      <c r="A9" s="29"/>
      <c r="B9" s="29"/>
      <c r="C9" s="29"/>
      <c r="D9" s="29"/>
      <c r="E9" s="29"/>
      <c r="F9" s="29"/>
      <c r="G9" s="29"/>
      <c r="H9" s="29"/>
      <c r="I9" s="29"/>
      <c r="J9" s="1"/>
      <c r="K9" s="30"/>
      <c r="L9" s="80" t="s">
        <v>119</v>
      </c>
      <c r="M9" s="94" t="s">
        <v>93</v>
      </c>
      <c r="N9" s="95">
        <v>0.7</v>
      </c>
    </row>
    <row r="10" spans="1:14" ht="54" customHeight="1" x14ac:dyDescent="0.25">
      <c r="A10" s="197" t="s">
        <v>21</v>
      </c>
      <c r="B10" s="197"/>
      <c r="C10" s="197"/>
      <c r="D10" s="199" t="str">
        <f>'Ficha Técnica Formulación'!C37</f>
        <v>Promedio ponderado de los Excedentes de Liquidez Transitorios con tasa igual o mayor a la TIBR-Tasa de Intervención Politica  Monetaria del Banco de la República.</v>
      </c>
      <c r="E10" s="200"/>
      <c r="F10" s="200"/>
      <c r="G10" s="200"/>
      <c r="H10" s="200"/>
      <c r="I10" s="200"/>
      <c r="J10" s="201"/>
      <c r="K10" s="31"/>
    </row>
    <row r="11" spans="1:14" ht="10.5" customHeight="1" x14ac:dyDescent="0.25">
      <c r="K11" s="30"/>
    </row>
    <row r="12" spans="1:14" ht="72" x14ac:dyDescent="0.25">
      <c r="A12" s="84" t="s">
        <v>45</v>
      </c>
      <c r="B12" s="84" t="s">
        <v>96</v>
      </c>
      <c r="C12" s="84" t="s">
        <v>51</v>
      </c>
      <c r="D12" s="85" t="s">
        <v>125</v>
      </c>
      <c r="E12" s="85" t="s">
        <v>106</v>
      </c>
      <c r="F12" s="85" t="s">
        <v>52</v>
      </c>
      <c r="G12" s="198" t="s">
        <v>47</v>
      </c>
      <c r="H12" s="198"/>
      <c r="I12" s="85" t="s">
        <v>46</v>
      </c>
      <c r="J12" s="85" t="s">
        <v>72</v>
      </c>
      <c r="K12" s="30"/>
    </row>
    <row r="13" spans="1:14" ht="43.9" customHeight="1" x14ac:dyDescent="0.25">
      <c r="A13" s="99">
        <v>2019</v>
      </c>
      <c r="B13" s="81" t="s">
        <v>59</v>
      </c>
      <c r="C13" s="81">
        <v>1</v>
      </c>
      <c r="D13" s="100">
        <v>4.3999999999999997E-2</v>
      </c>
      <c r="E13" s="100">
        <v>4.2500000000000003E-2</v>
      </c>
      <c r="F13" s="81">
        <f>IF(D13="","",D13/E13)</f>
        <v>1.0352941176470587</v>
      </c>
      <c r="G13" s="82">
        <f>IF(F13="","",F13/C13)</f>
        <v>1.0352941176470587</v>
      </c>
      <c r="H13" s="83" t="str">
        <f>IF(G13&lt;$N$9,"Critico",IF(G13&lt;$N$7,"Medio",IF(G13="","","Satisfactorio")))</f>
        <v>Satisfactorio</v>
      </c>
      <c r="I13" s="102" t="s">
        <v>129</v>
      </c>
      <c r="J13" s="83"/>
      <c r="K13" s="30"/>
    </row>
    <row r="14" spans="1:14" ht="43.9" customHeight="1" x14ac:dyDescent="0.25">
      <c r="A14" s="99">
        <v>2019</v>
      </c>
      <c r="B14" s="77" t="s">
        <v>60</v>
      </c>
      <c r="C14" s="81">
        <v>1</v>
      </c>
      <c r="D14" s="101">
        <v>4.41E-2</v>
      </c>
      <c r="E14" s="101">
        <v>4.2500000000000003E-2</v>
      </c>
      <c r="F14" s="76">
        <f>IF(D14="","",D14/E14)</f>
        <v>1.0376470588235294</v>
      </c>
      <c r="G14" s="82">
        <f t="shared" ref="G14:G15" si="0">IF(F14="","",F14/C14)</f>
        <v>1.0376470588235294</v>
      </c>
      <c r="H14" s="83" t="str">
        <f t="shared" ref="H14:H25" si="1">IF(G14&lt;$N$9,"Critico",IF(G14&lt;$N$7,"Medio",IF(G14="","","Satisfactorio")))</f>
        <v>Satisfactorio</v>
      </c>
      <c r="I14" s="102" t="s">
        <v>130</v>
      </c>
      <c r="J14" s="77"/>
      <c r="K14" s="30"/>
    </row>
    <row r="15" spans="1:14" ht="57" x14ac:dyDescent="0.25">
      <c r="A15" s="99">
        <v>2019</v>
      </c>
      <c r="B15" s="81" t="s">
        <v>61</v>
      </c>
      <c r="C15" s="81">
        <v>1</v>
      </c>
      <c r="D15" s="101">
        <v>4.41E-2</v>
      </c>
      <c r="E15" s="101">
        <v>4.2500000000000003E-2</v>
      </c>
      <c r="F15" s="76">
        <f>IF(D15="","",D15/E15)</f>
        <v>1.0376470588235294</v>
      </c>
      <c r="G15" s="82">
        <f t="shared" si="0"/>
        <v>1.0376470588235294</v>
      </c>
      <c r="H15" s="83" t="str">
        <f t="shared" si="1"/>
        <v>Satisfactorio</v>
      </c>
      <c r="I15" s="102" t="s">
        <v>131</v>
      </c>
      <c r="J15" s="77"/>
      <c r="K15" s="30"/>
    </row>
    <row r="16" spans="1:14" ht="16.5" customHeight="1" x14ac:dyDescent="0.25">
      <c r="A16" s="99">
        <v>2019</v>
      </c>
      <c r="B16" s="77" t="s">
        <v>62</v>
      </c>
      <c r="C16" s="81">
        <v>1</v>
      </c>
      <c r="D16" s="101">
        <v>4.4600000000000001E-2</v>
      </c>
      <c r="E16" s="101">
        <v>4.2500000000000003E-2</v>
      </c>
      <c r="F16" s="76">
        <f>IF(D16="","",D16/E16)</f>
        <v>1.0494117647058823</v>
      </c>
      <c r="G16" s="82">
        <f>IF(E16="","",D16/E16)</f>
        <v>1.0494117647058823</v>
      </c>
      <c r="H16" s="83" t="str">
        <f t="shared" si="1"/>
        <v>Satisfactorio</v>
      </c>
      <c r="I16" s="102" t="s">
        <v>132</v>
      </c>
      <c r="J16" s="77"/>
      <c r="K16" s="30"/>
    </row>
    <row r="17" spans="1:11" ht="57" x14ac:dyDescent="0.25">
      <c r="A17" s="99">
        <v>2019</v>
      </c>
      <c r="B17" s="81" t="s">
        <v>63</v>
      </c>
      <c r="C17" s="81">
        <v>1</v>
      </c>
      <c r="D17" s="101">
        <v>4.41E-2</v>
      </c>
      <c r="E17" s="101">
        <v>4.2500000000000003E-2</v>
      </c>
      <c r="F17" s="76">
        <f>IF(D17="","",D17/E17)</f>
        <v>1.0376470588235294</v>
      </c>
      <c r="G17" s="82">
        <f t="shared" ref="G17:G24" si="2">IF(E17="","",D17/E17)</f>
        <v>1.0376470588235294</v>
      </c>
      <c r="H17" s="83" t="str">
        <f t="shared" si="1"/>
        <v>Satisfactorio</v>
      </c>
      <c r="I17" s="102" t="s">
        <v>131</v>
      </c>
      <c r="J17" s="77"/>
      <c r="K17" s="30"/>
    </row>
    <row r="18" spans="1:11" ht="57" x14ac:dyDescent="0.25">
      <c r="A18" s="99">
        <v>2019</v>
      </c>
      <c r="B18" s="77" t="s">
        <v>64</v>
      </c>
      <c r="C18" s="81">
        <v>1</v>
      </c>
      <c r="D18" s="101">
        <v>4.3299999999999998E-2</v>
      </c>
      <c r="E18" s="101">
        <v>4.2500000000000003E-2</v>
      </c>
      <c r="F18" s="76">
        <f t="shared" ref="F18:F24" si="3">IF(D18="","",D18/E18)</f>
        <v>1.0188235294117647</v>
      </c>
      <c r="G18" s="82">
        <f t="shared" si="2"/>
        <v>1.0188235294117647</v>
      </c>
      <c r="H18" s="83" t="str">
        <f t="shared" si="1"/>
        <v>Satisfactorio</v>
      </c>
      <c r="I18" s="102" t="s">
        <v>133</v>
      </c>
      <c r="J18" s="77"/>
      <c r="K18" s="30"/>
    </row>
    <row r="19" spans="1:11" ht="57" x14ac:dyDescent="0.25">
      <c r="A19" s="99">
        <v>2019</v>
      </c>
      <c r="B19" s="81" t="s">
        <v>65</v>
      </c>
      <c r="C19" s="81">
        <v>1</v>
      </c>
      <c r="D19" s="101">
        <v>4.3200000000000002E-2</v>
      </c>
      <c r="E19" s="101">
        <v>4.2500000000000003E-2</v>
      </c>
      <c r="F19" s="76">
        <f t="shared" si="3"/>
        <v>1.016470588235294</v>
      </c>
      <c r="G19" s="82">
        <f t="shared" si="2"/>
        <v>1.016470588235294</v>
      </c>
      <c r="H19" s="83" t="str">
        <f>IF(G19&lt;$N$9,"Critico",IF(G19&lt;$N$7,"Medio",IF(G19="","","Satisfactorio")))</f>
        <v>Satisfactorio</v>
      </c>
      <c r="I19" s="102" t="s">
        <v>134</v>
      </c>
      <c r="J19" s="77"/>
      <c r="K19" s="30"/>
    </row>
    <row r="20" spans="1:11" ht="57" x14ac:dyDescent="0.25">
      <c r="A20" s="99">
        <v>2019</v>
      </c>
      <c r="B20" s="77" t="s">
        <v>66</v>
      </c>
      <c r="C20" s="81">
        <v>1</v>
      </c>
      <c r="D20" s="101">
        <v>4.3099999999999999E-2</v>
      </c>
      <c r="E20" s="101">
        <v>4.2500000000000003E-2</v>
      </c>
      <c r="F20" s="76">
        <f t="shared" si="3"/>
        <v>1.0141176470588233</v>
      </c>
      <c r="G20" s="82">
        <f t="shared" si="2"/>
        <v>1.0141176470588233</v>
      </c>
      <c r="H20" s="83" t="str">
        <f t="shared" si="1"/>
        <v>Satisfactorio</v>
      </c>
      <c r="I20" s="102" t="s">
        <v>135</v>
      </c>
      <c r="J20" s="77"/>
      <c r="K20" s="30"/>
    </row>
    <row r="21" spans="1:11" ht="57" x14ac:dyDescent="0.25">
      <c r="A21" s="99">
        <v>2019</v>
      </c>
      <c r="B21" s="81" t="s">
        <v>67</v>
      </c>
      <c r="C21" s="81">
        <v>1</v>
      </c>
      <c r="D21" s="101">
        <v>4.3200000000000002E-2</v>
      </c>
      <c r="E21" s="101">
        <v>4.2500000000000003E-2</v>
      </c>
      <c r="F21" s="76">
        <f t="shared" si="3"/>
        <v>1.016470588235294</v>
      </c>
      <c r="G21" s="82">
        <f t="shared" si="2"/>
        <v>1.016470588235294</v>
      </c>
      <c r="H21" s="83" t="str">
        <f t="shared" si="1"/>
        <v>Satisfactorio</v>
      </c>
      <c r="I21" s="102" t="s">
        <v>134</v>
      </c>
      <c r="J21" s="77"/>
      <c r="K21" s="30"/>
    </row>
    <row r="22" spans="1:11" ht="57" x14ac:dyDescent="0.25">
      <c r="A22" s="99">
        <v>2019</v>
      </c>
      <c r="B22" s="77" t="s">
        <v>68</v>
      </c>
      <c r="C22" s="81">
        <v>1</v>
      </c>
      <c r="D22" s="101">
        <v>4.3200000000000002E-2</v>
      </c>
      <c r="E22" s="101">
        <v>4.2500000000000003E-2</v>
      </c>
      <c r="F22" s="76">
        <f t="shared" si="3"/>
        <v>1.016470588235294</v>
      </c>
      <c r="G22" s="82">
        <f t="shared" si="2"/>
        <v>1.016470588235294</v>
      </c>
      <c r="H22" s="83" t="str">
        <f t="shared" si="1"/>
        <v>Satisfactorio</v>
      </c>
      <c r="I22" s="105" t="s">
        <v>134</v>
      </c>
      <c r="J22" s="77"/>
      <c r="K22" s="30"/>
    </row>
    <row r="23" spans="1:11" ht="42.75" x14ac:dyDescent="0.25">
      <c r="A23" s="99">
        <v>2019</v>
      </c>
      <c r="B23" s="81" t="s">
        <v>69</v>
      </c>
      <c r="C23" s="81">
        <v>1</v>
      </c>
      <c r="D23" s="101">
        <v>4.2999999999999997E-2</v>
      </c>
      <c r="E23" s="101">
        <v>4.2500000000000003E-2</v>
      </c>
      <c r="F23" s="76">
        <f t="shared" si="3"/>
        <v>1.0117647058823527</v>
      </c>
      <c r="G23" s="82">
        <f t="shared" si="2"/>
        <v>1.0117647058823527</v>
      </c>
      <c r="H23" s="103" t="str">
        <f t="shared" si="1"/>
        <v>Satisfactorio</v>
      </c>
      <c r="I23" s="106" t="s">
        <v>136</v>
      </c>
      <c r="J23" s="104"/>
      <c r="K23" s="30"/>
    </row>
    <row r="24" spans="1:11" ht="42.75" x14ac:dyDescent="0.25">
      <c r="A24" s="205">
        <v>2019</v>
      </c>
      <c r="B24" s="206" t="s">
        <v>70</v>
      </c>
      <c r="C24" s="207">
        <v>1</v>
      </c>
      <c r="D24" s="208">
        <v>4.2599999999999999E-2</v>
      </c>
      <c r="E24" s="208">
        <v>4.2500000000000003E-2</v>
      </c>
      <c r="F24" s="209">
        <f t="shared" si="3"/>
        <v>1.0023529411764704</v>
      </c>
      <c r="G24" s="210">
        <f t="shared" si="2"/>
        <v>1.0023529411764704</v>
      </c>
      <c r="H24" s="211" t="str">
        <f t="shared" si="1"/>
        <v>Satisfactorio</v>
      </c>
      <c r="I24" s="106" t="s">
        <v>136</v>
      </c>
      <c r="J24" s="104"/>
      <c r="K24" s="30"/>
    </row>
    <row r="25" spans="1:11" x14ac:dyDescent="0.25">
      <c r="A25" s="212">
        <v>2019</v>
      </c>
      <c r="B25" s="77" t="s">
        <v>137</v>
      </c>
      <c r="C25" s="76">
        <v>1</v>
      </c>
      <c r="D25" s="101">
        <f>SUM(D22:D24)</f>
        <v>0.1288</v>
      </c>
      <c r="E25" s="101">
        <f>SUM(E22:E24)</f>
        <v>0.1275</v>
      </c>
      <c r="F25" s="76">
        <f>D25/E25</f>
        <v>1.0101960784313726</v>
      </c>
      <c r="G25" s="213">
        <f>F25/C25</f>
        <v>1.0101960784313726</v>
      </c>
      <c r="H25" s="77" t="str">
        <f t="shared" si="1"/>
        <v>Satisfactorio</v>
      </c>
      <c r="I25" s="204"/>
      <c r="J25" s="203"/>
      <c r="K25" s="30"/>
    </row>
    <row r="26" spans="1:11" x14ac:dyDescent="0.25">
      <c r="B26" s="32"/>
      <c r="C26" s="32"/>
      <c r="D26" s="32"/>
      <c r="E26" s="32"/>
      <c r="F26" s="32"/>
      <c r="G26" s="32"/>
      <c r="H26" s="32"/>
      <c r="I26" s="32"/>
      <c r="J26" s="32"/>
      <c r="K26" s="30"/>
    </row>
    <row r="27" spans="1:11" x14ac:dyDescent="0.25">
      <c r="A27" s="32"/>
      <c r="B27" s="32"/>
      <c r="C27" s="32"/>
      <c r="D27" s="32"/>
      <c r="E27" s="32"/>
      <c r="F27" s="32"/>
      <c r="G27" s="32"/>
      <c r="H27" s="32"/>
      <c r="I27" s="32"/>
      <c r="J27" s="32"/>
      <c r="K27" s="30"/>
    </row>
    <row r="28" spans="1:11" x14ac:dyDescent="0.25">
      <c r="A28" s="32"/>
      <c r="B28" s="32"/>
      <c r="C28" s="32"/>
      <c r="D28" s="32"/>
      <c r="E28" s="32"/>
      <c r="F28" s="32"/>
      <c r="G28" s="32"/>
      <c r="H28" s="32"/>
      <c r="I28" s="32"/>
      <c r="J28" s="32"/>
      <c r="K28" s="30"/>
    </row>
    <row r="29" spans="1:11" x14ac:dyDescent="0.25">
      <c r="A29" s="32"/>
      <c r="B29" s="32"/>
      <c r="C29" s="32"/>
      <c r="D29" s="32"/>
      <c r="E29" s="32"/>
      <c r="F29" s="32"/>
      <c r="G29" s="32"/>
      <c r="H29" s="32"/>
      <c r="I29" s="32"/>
      <c r="J29" s="32"/>
      <c r="K29" s="30"/>
    </row>
    <row r="30" spans="1:11" x14ac:dyDescent="0.25">
      <c r="A30" s="32"/>
      <c r="B30" s="32"/>
      <c r="C30" s="32"/>
      <c r="D30" s="32"/>
      <c r="E30" s="32"/>
      <c r="F30" s="32"/>
      <c r="G30" s="32"/>
      <c r="H30" s="32"/>
      <c r="I30" s="32"/>
      <c r="J30" s="32"/>
      <c r="K30" s="30"/>
    </row>
    <row r="31" spans="1:11" x14ac:dyDescent="0.25">
      <c r="A31" s="32"/>
      <c r="B31" s="32"/>
      <c r="C31" s="32"/>
      <c r="D31" s="32"/>
      <c r="E31" s="32"/>
      <c r="F31" s="32"/>
      <c r="G31" s="32"/>
      <c r="H31" s="32"/>
      <c r="I31" s="32"/>
      <c r="J31" s="32"/>
      <c r="K31" s="30"/>
    </row>
    <row r="32" spans="1:11" x14ac:dyDescent="0.25">
      <c r="A32" s="32"/>
      <c r="B32" s="32"/>
      <c r="C32" s="32"/>
      <c r="D32" s="32"/>
      <c r="E32" s="32"/>
      <c r="F32" s="32"/>
      <c r="G32" s="32"/>
      <c r="H32" s="32"/>
      <c r="I32" s="32"/>
      <c r="J32" s="32"/>
      <c r="K32" s="30"/>
    </row>
    <row r="33" spans="1:11" x14ac:dyDescent="0.25">
      <c r="A33" s="32"/>
      <c r="B33" s="32"/>
      <c r="C33" s="32"/>
      <c r="D33" s="32"/>
      <c r="E33" s="32"/>
      <c r="F33" s="32"/>
      <c r="G33" s="32"/>
      <c r="H33" s="32"/>
      <c r="I33" s="32"/>
      <c r="J33" s="32"/>
      <c r="K33" s="30"/>
    </row>
    <row r="34" spans="1:11" x14ac:dyDescent="0.25">
      <c r="A34" s="32"/>
      <c r="B34" s="32"/>
      <c r="C34" s="32"/>
      <c r="D34" s="32"/>
      <c r="E34" s="32"/>
      <c r="F34" s="32"/>
      <c r="G34" s="32"/>
      <c r="H34" s="32"/>
      <c r="I34" s="32"/>
      <c r="J34" s="32"/>
      <c r="K34" s="30"/>
    </row>
    <row r="35" spans="1:11" x14ac:dyDescent="0.25">
      <c r="A35" s="32"/>
      <c r="B35" s="32"/>
      <c r="C35" s="32"/>
      <c r="D35" s="32"/>
      <c r="E35" s="32"/>
      <c r="F35" s="32"/>
      <c r="G35" s="32"/>
      <c r="H35" s="32"/>
      <c r="I35" s="32"/>
      <c r="J35" s="32"/>
      <c r="K35" s="30"/>
    </row>
    <row r="36" spans="1:11" x14ac:dyDescent="0.25">
      <c r="A36" s="32"/>
      <c r="B36" s="32"/>
      <c r="C36" s="32"/>
      <c r="D36" s="32"/>
      <c r="E36" s="32"/>
      <c r="F36" s="32"/>
      <c r="G36" s="32"/>
      <c r="H36" s="32"/>
      <c r="I36" s="32"/>
      <c r="J36" s="32"/>
      <c r="K36" s="30"/>
    </row>
    <row r="37" spans="1:11" x14ac:dyDescent="0.25">
      <c r="A37" s="32"/>
      <c r="B37" s="32"/>
      <c r="C37" s="32"/>
      <c r="D37" s="32"/>
      <c r="E37" s="32"/>
      <c r="F37" s="32"/>
      <c r="G37" s="32"/>
      <c r="H37" s="32"/>
      <c r="I37" s="32"/>
      <c r="J37" s="32"/>
      <c r="K37" s="30"/>
    </row>
    <row r="38" spans="1:11" ht="15" customHeight="1" x14ac:dyDescent="0.25">
      <c r="A38" s="32"/>
      <c r="B38" s="32"/>
      <c r="C38" s="32"/>
      <c r="D38" s="32"/>
      <c r="E38" s="32"/>
      <c r="F38" s="32"/>
      <c r="G38" s="32"/>
      <c r="H38" s="32"/>
      <c r="I38" s="32"/>
      <c r="J38" s="32"/>
      <c r="K38" s="30"/>
    </row>
    <row r="39" spans="1:11" x14ac:dyDescent="0.25">
      <c r="A39" s="32"/>
      <c r="B39" s="32"/>
      <c r="C39" s="32"/>
      <c r="D39" s="32"/>
      <c r="E39" s="32"/>
      <c r="F39" s="32"/>
      <c r="G39" s="32"/>
      <c r="H39" s="32"/>
      <c r="I39" s="32"/>
      <c r="J39" s="32"/>
      <c r="K39" s="30"/>
    </row>
    <row r="40" spans="1:11" x14ac:dyDescent="0.25">
      <c r="A40" s="32"/>
      <c r="B40" s="32"/>
      <c r="C40" s="32"/>
      <c r="D40" s="32"/>
      <c r="E40" s="32"/>
      <c r="F40" s="32"/>
      <c r="G40" s="32"/>
      <c r="H40" s="32"/>
      <c r="I40" s="32"/>
      <c r="J40" s="32"/>
      <c r="K40" s="30"/>
    </row>
    <row r="41" spans="1:11" x14ac:dyDescent="0.25">
      <c r="A41" s="32"/>
      <c r="B41" s="32"/>
      <c r="C41" s="32"/>
      <c r="D41" s="32"/>
      <c r="E41" s="32"/>
      <c r="F41" s="32"/>
      <c r="G41" s="32"/>
      <c r="H41" s="32"/>
      <c r="I41" s="32"/>
      <c r="J41" s="32"/>
      <c r="K41" s="30"/>
    </row>
    <row r="42" spans="1:11" x14ac:dyDescent="0.25">
      <c r="A42" s="32"/>
      <c r="B42" s="32"/>
      <c r="C42" s="32"/>
      <c r="D42" s="32"/>
      <c r="E42" s="32"/>
      <c r="F42" s="32"/>
      <c r="G42" s="32"/>
      <c r="H42" s="32"/>
      <c r="I42" s="32"/>
      <c r="J42" s="32"/>
      <c r="K42" s="30"/>
    </row>
    <row r="43" spans="1:11" ht="15" customHeight="1" x14ac:dyDescent="0.25">
      <c r="A43" s="30"/>
      <c r="B43" s="30"/>
      <c r="C43" s="30"/>
      <c r="D43" s="33"/>
      <c r="E43" s="30"/>
      <c r="F43" s="30"/>
      <c r="G43" s="30"/>
      <c r="H43" s="30"/>
      <c r="I43" s="30"/>
      <c r="J43" s="30"/>
      <c r="K43" s="30"/>
    </row>
    <row r="44" spans="1:11" x14ac:dyDescent="0.25">
      <c r="A44" s="30"/>
      <c r="B44" s="30"/>
      <c r="C44" s="30"/>
      <c r="D44" s="34"/>
      <c r="E44" s="30"/>
      <c r="F44" s="30"/>
      <c r="G44" s="30"/>
      <c r="H44" s="30"/>
      <c r="I44" s="30"/>
      <c r="J44" s="30"/>
      <c r="K44" s="30"/>
    </row>
    <row r="45" spans="1:11" x14ac:dyDescent="0.25">
      <c r="A45" s="30"/>
      <c r="B45" s="30"/>
      <c r="C45" s="30"/>
      <c r="D45" s="34"/>
      <c r="E45" s="30"/>
      <c r="F45" s="30"/>
      <c r="G45" s="30"/>
      <c r="H45" s="30"/>
      <c r="I45" s="30"/>
      <c r="J45" s="30"/>
      <c r="K45" s="30"/>
    </row>
    <row r="46" spans="1:11" x14ac:dyDescent="0.25">
      <c r="A46" s="30"/>
      <c r="B46" s="30"/>
      <c r="C46" s="30"/>
      <c r="D46" s="34"/>
      <c r="E46" s="30"/>
      <c r="F46" s="30"/>
      <c r="G46" s="30"/>
      <c r="H46" s="30"/>
      <c r="I46" s="30"/>
      <c r="J46" s="30"/>
      <c r="K46" s="30"/>
    </row>
    <row r="47" spans="1:11" x14ac:dyDescent="0.25">
      <c r="A47" s="30"/>
      <c r="B47" s="30"/>
      <c r="C47" s="30"/>
      <c r="D47" s="34"/>
      <c r="E47" s="30"/>
      <c r="F47" s="30"/>
      <c r="G47" s="30"/>
      <c r="H47" s="30"/>
      <c r="I47" s="30"/>
      <c r="J47" s="30"/>
      <c r="K47" s="30"/>
    </row>
    <row r="48" spans="1:11" x14ac:dyDescent="0.25">
      <c r="A48" s="30"/>
      <c r="B48" s="30"/>
      <c r="C48" s="30"/>
      <c r="D48" s="30"/>
      <c r="E48" s="30"/>
      <c r="F48" s="30"/>
      <c r="G48" s="30"/>
      <c r="H48" s="30"/>
      <c r="I48" s="30"/>
      <c r="J48" s="30"/>
      <c r="K48" s="30"/>
    </row>
  </sheetData>
  <mergeCells count="4">
    <mergeCell ref="G12:H12"/>
    <mergeCell ref="A10:C10"/>
    <mergeCell ref="D10:J10"/>
    <mergeCell ref="L6:N6"/>
  </mergeCells>
  <conditionalFormatting sqref="G13:G25">
    <cfRule type="cellIs" dxfId="24" priority="64" stopIfTrue="1" operator="between">
      <formula>0.66</formula>
      <formula>0.79</formula>
    </cfRule>
    <cfRule type="cellIs" dxfId="23" priority="65" stopIfTrue="1" operator="lessThan">
      <formula>0.66</formula>
    </cfRule>
    <cfRule type="cellIs" dxfId="22" priority="66" stopIfTrue="1" operator="between">
      <formula>0.8</formula>
      <formula>1</formula>
    </cfRule>
  </conditionalFormatting>
  <conditionalFormatting sqref="G13:G25">
    <cfRule type="expression" dxfId="21" priority="63">
      <formula>ISERROR(G13)</formula>
    </cfRule>
  </conditionalFormatting>
  <conditionalFormatting sqref="G13:G25">
    <cfRule type="cellIs" dxfId="20" priority="60" stopIfTrue="1" operator="between">
      <formula>0.66</formula>
      <formula>0.79</formula>
    </cfRule>
    <cfRule type="cellIs" dxfId="19" priority="61" stopIfTrue="1" operator="lessThan">
      <formula>0.66</formula>
    </cfRule>
    <cfRule type="cellIs" dxfId="18" priority="62" stopIfTrue="1" operator="greaterThanOrEqual">
      <formula>0.8</formula>
    </cfRule>
  </conditionalFormatting>
  <conditionalFormatting sqref="H13:H25 J13:J16">
    <cfRule type="containsText" dxfId="17" priority="19" operator="containsText" text="Critico">
      <formula>NOT(ISERROR(SEARCH("Critico",H13)))</formula>
    </cfRule>
    <cfRule type="containsText" dxfId="16" priority="20" operator="containsText" text="Satisfactorio">
      <formula>NOT(ISERROR(SEARCH("Satisfactorio",H13)))</formula>
    </cfRule>
    <cfRule type="containsText" dxfId="15" priority="21" operator="containsText" text="Medio">
      <formula>NOT(ISERROR(SEARCH("Medio",H13)))</formula>
    </cfRule>
  </conditionalFormatting>
  <conditionalFormatting sqref="J17:J25">
    <cfRule type="containsText" dxfId="14" priority="7" operator="containsText" text="Critico">
      <formula>NOT(ISERROR(SEARCH("Critico",J17)))</formula>
    </cfRule>
    <cfRule type="containsText" dxfId="13" priority="8" operator="containsText" text="Satisfactorio">
      <formula>NOT(ISERROR(SEARCH("Satisfactorio",J17)))</formula>
    </cfRule>
    <cfRule type="containsText" dxfId="12" priority="9" operator="containsText" text="Medio">
      <formula>NOT(ISERROR(SEARCH("Medio",J17)))</formula>
    </cfRule>
  </conditionalFormatting>
  <conditionalFormatting sqref="C13:C25 A13:C14 A15:B25">
    <cfRule type="containsText" dxfId="11" priority="16" operator="containsText" text="Critico">
      <formula>NOT(ISERROR(SEARCH("Critico",A13)))</formula>
    </cfRule>
    <cfRule type="containsText" dxfId="10" priority="17" operator="containsText" text="Satisfactorio">
      <formula>NOT(ISERROR(SEARCH("Satisfactorio",A13)))</formula>
    </cfRule>
    <cfRule type="containsText" dxfId="9" priority="18" operator="containsText" text="Medio">
      <formula>NOT(ISERROR(SEARCH("Medio",A13)))</formula>
    </cfRule>
  </conditionalFormatting>
  <conditionalFormatting sqref="F13:F25">
    <cfRule type="containsText" dxfId="8" priority="10" operator="containsText" text="Critico">
      <formula>NOT(ISERROR(SEARCH("Critico",F13)))</formula>
    </cfRule>
    <cfRule type="containsText" dxfId="7" priority="11" operator="containsText" text="Satisfactorio">
      <formula>NOT(ISERROR(SEARCH("Satisfactorio",F13)))</formula>
    </cfRule>
    <cfRule type="containsText" dxfId="6" priority="12" operator="containsText" text="Medio">
      <formula>NOT(ISERROR(SEARCH("Medio",F13)))</formula>
    </cfRule>
  </conditionalFormatting>
  <conditionalFormatting sqref="I13:I21">
    <cfRule type="containsText" dxfId="5" priority="4" operator="containsText" text="Critico">
      <formula>NOT(ISERROR(SEARCH("Critico",I13)))</formula>
    </cfRule>
    <cfRule type="containsText" dxfId="4" priority="5" operator="containsText" text="Satisfactorio">
      <formula>NOT(ISERROR(SEARCH("Satisfactorio",I13)))</formula>
    </cfRule>
    <cfRule type="containsText" dxfId="3" priority="6" operator="containsText" text="Medio">
      <formula>NOT(ISERROR(SEARCH("Medio",I13)))</formula>
    </cfRule>
  </conditionalFormatting>
  <conditionalFormatting sqref="I22">
    <cfRule type="containsText" dxfId="2" priority="1" operator="containsText" text="Critico">
      <formula>NOT(ISERROR(SEARCH("Critico",I22)))</formula>
    </cfRule>
    <cfRule type="containsText" dxfId="1" priority="2" operator="containsText" text="Satisfactorio">
      <formula>NOT(ISERROR(SEARCH("Satisfactorio",I22)))</formula>
    </cfRule>
    <cfRule type="containsText" dxfId="0" priority="3" operator="containsText" text="Medio">
      <formula>NOT(ISERROR(SEARCH("Medio",I22)))</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Ficha Técnica Formulación</vt:lpstr>
      <vt:lpstr>Ficha T Seguimiento TyS</vt:lpstr>
      <vt:lpstr>Ficha T Seguimiento</vt:lpstr>
      <vt:lpstr>'Ficha Técnica Formulación'!Área_de_impresión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Alejandra Muñoz</dc:creator>
  <cp:lastModifiedBy>Portilla, Leidy Alejandra</cp:lastModifiedBy>
  <cp:lastPrinted>2018-04-11T15:39:49Z</cp:lastPrinted>
  <dcterms:created xsi:type="dcterms:W3CDTF">2017-09-28T15:09:54Z</dcterms:created>
  <dcterms:modified xsi:type="dcterms:W3CDTF">2019-11-27T22:07:35Z</dcterms:modified>
</cp:coreProperties>
</file>