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1600" windowHeight="9735"/>
  </bookViews>
  <sheets>
    <sheet name="Ficha Técnica Formulación" sheetId="1" r:id="rId1"/>
    <sheet name="Ficha T Seguimiento " sheetId="3" r:id="rId2"/>
    <sheet name="Ficha T Seguimiento TyS" sheetId="13" r:id="rId3"/>
  </sheets>
  <definedNames>
    <definedName name="_xlnm.Print_Area" localSheetId="0">'Ficha Técnica Formulación'!$B$2:$M$57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H24" i="3" l="1"/>
  <c r="H23" i="3"/>
  <c r="H22" i="3"/>
  <c r="H21" i="3"/>
  <c r="H20" i="3"/>
  <c r="H15" i="3"/>
  <c r="H13" i="3"/>
  <c r="G13" i="3"/>
  <c r="G14" i="3"/>
  <c r="H14" i="3" s="1"/>
  <c r="G15" i="3"/>
  <c r="G16" i="3"/>
  <c r="H16" i="3" s="1"/>
  <c r="G17" i="3"/>
  <c r="H17" i="3" s="1"/>
  <c r="G18" i="3"/>
  <c r="H18" i="3" s="1"/>
  <c r="G24" i="3" l="1"/>
  <c r="I24" i="3" s="1"/>
  <c r="I16" i="3"/>
  <c r="I17" i="3"/>
  <c r="I18" i="3"/>
  <c r="H19" i="3"/>
  <c r="I19" i="3" s="1"/>
  <c r="G20" i="3"/>
  <c r="I20" i="3" s="1"/>
  <c r="G21" i="3"/>
  <c r="I21" i="3" s="1"/>
  <c r="G22" i="3"/>
  <c r="I22" i="3"/>
  <c r="G23" i="3"/>
  <c r="I23" i="3"/>
  <c r="F14" i="13" l="1"/>
  <c r="I14" i="3" l="1"/>
  <c r="I15" i="3"/>
  <c r="I15" i="13"/>
  <c r="J15" i="13" s="1"/>
  <c r="I14" i="13"/>
  <c r="J14" i="13" s="1"/>
  <c r="C15" i="13"/>
  <c r="D26" i="13"/>
  <c r="E26" i="13" s="1"/>
  <c r="G26" i="13" s="1"/>
  <c r="B26" i="13"/>
  <c r="C26" i="13" s="1"/>
  <c r="E14" i="13"/>
  <c r="G14" i="13" s="1"/>
  <c r="I25" i="13"/>
  <c r="J25" i="13" s="1"/>
  <c r="I18" i="13"/>
  <c r="I19" i="13"/>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9" i="13"/>
  <c r="J18" i="13"/>
  <c r="I17" i="13"/>
  <c r="J17" i="13" s="1"/>
  <c r="I16" i="13"/>
  <c r="J16" i="13" s="1"/>
  <c r="F47" i="13"/>
  <c r="F48" i="13" s="1"/>
  <c r="F49" i="13" s="1"/>
  <c r="F50" i="13" s="1"/>
  <c r="F51" i="13" s="1"/>
  <c r="F52" i="13" s="1"/>
  <c r="F53" i="13" s="1"/>
  <c r="F54" i="13" s="1"/>
  <c r="F55" i="13" s="1"/>
  <c r="F56" i="13" s="1"/>
  <c r="F57" i="13" s="1"/>
  <c r="F58" i="13" s="1"/>
  <c r="E10" i="3"/>
  <c r="I13" i="3" l="1"/>
  <c r="E15" i="13"/>
  <c r="G15" i="13" s="1"/>
  <c r="F15" i="13"/>
  <c r="C16" i="13" s="1"/>
  <c r="I26" i="13"/>
  <c r="J26" i="13" s="1"/>
  <c r="E16" i="13" l="1"/>
  <c r="G16" i="13" s="1"/>
  <c r="F16" i="13"/>
  <c r="C17" i="13" s="1"/>
  <c r="F17" i="13" l="1"/>
  <c r="C18" i="13" s="1"/>
  <c r="E17" i="13"/>
  <c r="G17" i="13" s="1"/>
  <c r="E18" i="13" l="1"/>
  <c r="G18" i="13" s="1"/>
  <c r="F18" i="13"/>
  <c r="C19" i="13" s="1"/>
  <c r="F19" i="13" l="1"/>
  <c r="C20" i="13" s="1"/>
  <c r="E19" i="13"/>
  <c r="G19" i="13" s="1"/>
  <c r="E20" i="13" l="1"/>
  <c r="G20" i="13" s="1"/>
  <c r="F20" i="13"/>
  <c r="C21" i="13" s="1"/>
  <c r="F21" i="13" l="1"/>
  <c r="C22" i="13" s="1"/>
  <c r="E21" i="13"/>
  <c r="G21" i="13" s="1"/>
  <c r="E22" i="13" l="1"/>
  <c r="G22" i="13" s="1"/>
  <c r="F22" i="13"/>
  <c r="C23" i="13" s="1"/>
  <c r="F23" i="13" l="1"/>
  <c r="C24" i="13" s="1"/>
  <c r="E23" i="13"/>
  <c r="G23" i="13" s="1"/>
  <c r="E24" i="13" l="1"/>
  <c r="G24" i="13" s="1"/>
  <c r="F24" i="13"/>
  <c r="C25" i="13" s="1"/>
  <c r="F25" i="13" l="1"/>
  <c r="F26" i="13" s="1"/>
  <c r="E25" i="13"/>
  <c r="G25" i="13"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text>
        <r>
          <rPr>
            <sz val="9"/>
            <color indexed="81"/>
            <rFont val="Tahoma"/>
            <family val="2"/>
          </rPr>
          <t>se refiere al contexto de medición, es decir, bajo que enfoque está dado el indicador que se está registrando; por lo cual, seleccione con una “X”, en:</t>
        </r>
      </text>
    </comment>
    <comment ref="F14" author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text>
        <r>
          <rPr>
            <sz val="9"/>
            <color indexed="81"/>
            <rFont val="Tahoma"/>
            <family val="2"/>
          </rPr>
          <t>se refiere al campo que ayudará al control documental de los indicadores; por lo cual, diligencie considerando que:</t>
        </r>
      </text>
    </comment>
    <comment ref="B16" authorId="0">
      <text>
        <r>
          <rPr>
            <sz val="9"/>
            <color indexed="81"/>
            <rFont val="Tahoma"/>
            <family val="2"/>
          </rPr>
          <t>si el indicador corresponde a un indicador de producto o resultado del Plan de Desarrollo vigente.</t>
        </r>
      </text>
    </comment>
    <comment ref="F16" authorId="0">
      <text>
        <r>
          <rPr>
            <sz val="9"/>
            <color indexed="81"/>
            <rFont val="Tahoma"/>
            <family val="2"/>
          </rPr>
          <t xml:space="preserve">si el indicador expresa el logro de los objetivos, metas y resultados de un proceso, plan, programa, proyecto o política. (DANE)
</t>
        </r>
      </text>
    </comment>
    <comment ref="B17" authorId="0">
      <text>
        <r>
          <rPr>
            <sz val="9"/>
            <color indexed="81"/>
            <rFont val="Tahoma"/>
            <family val="2"/>
          </rPr>
          <t>si el indicador corresponde a la medición de un Proceso determinado en el Modelo de Operación por Procesos - MOP de la Entidad.</t>
        </r>
      </text>
    </comment>
    <comment ref="F17" authorId="0">
      <text>
        <r>
          <rPr>
            <sz val="9"/>
            <color indexed="81"/>
            <rFont val="Tahoma"/>
            <family val="2"/>
          </rPr>
          <t>si el indicador permite establecer la relación de productividad en el uso de los recursos. (DANE)</t>
        </r>
      </text>
    </comment>
    <comment ref="B18" authorId="0">
      <text>
        <r>
          <rPr>
            <sz val="9"/>
            <color indexed="81"/>
            <rFont val="Tahoma"/>
            <family val="2"/>
          </rPr>
          <t>si el indicador corresponde a la medición de un trámite o un servicio priorizado por la entidad.</t>
        </r>
      </text>
    </comment>
    <comment ref="F18" author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text>
        <r>
          <rPr>
            <sz val="9"/>
            <color indexed="81"/>
            <rFont val="Tahoma"/>
            <family val="2"/>
          </rPr>
          <t>Diligenciar otra  clasificación para el indicador, por ejemplo:indicadores de gestión, estatégicos, tácticos, insumos, productos y resultado.</t>
        </r>
      </text>
    </comment>
    <comment ref="B21" authorId="0">
      <text>
        <r>
          <rPr>
            <sz val="9"/>
            <color indexed="81"/>
            <rFont val="Tahoma"/>
            <family val="2"/>
          </rPr>
          <t>pretende identificar a mayor detalle el contexto donde se realiza la medición del indicador; diligencie en el campo:</t>
        </r>
      </text>
    </comment>
    <comment ref="B23" authorId="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text>
        <r>
          <rPr>
            <sz val="9"/>
            <color indexed="81"/>
            <rFont val="Tahoma"/>
            <family val="2"/>
          </rPr>
          <t>Se diligencia la expresión verbal, precisa y concreta que identifica el indicador.</t>
        </r>
      </text>
    </comment>
    <comment ref="B38" authorId="2">
      <text>
        <r>
          <rPr>
            <sz val="9"/>
            <color indexed="81"/>
            <rFont val="Tahoma"/>
            <family val="2"/>
          </rPr>
          <t xml:space="preserve">Se especifican el término abreviado que representa el nombre del indicador. De ser complejo o no ser posible, se diligencia no aplica. </t>
        </r>
      </text>
    </comment>
    <comment ref="B39" authorId="2">
      <text>
        <r>
          <rPr>
            <sz val="9"/>
            <color indexed="81"/>
            <rFont val="Tahoma"/>
            <family val="2"/>
          </rPr>
          <t xml:space="preserve">Se diligencia la explicación conceptual de cada uno de los términos utilizados en el indicador. </t>
        </r>
      </text>
    </comment>
    <comment ref="B40" authorId="2">
      <text>
        <r>
          <rPr>
            <sz val="9"/>
            <color indexed="81"/>
            <rFont val="Tahoma"/>
            <family val="2"/>
          </rPr>
          <t>Se diligencia el propósito que se persigue con la medición del indicador, es decir, la finalidad e importancia del indicador.</t>
        </r>
      </text>
    </comment>
    <comment ref="B41" authorId="2">
      <text>
        <r>
          <rPr>
            <sz val="9"/>
            <color indexed="81"/>
            <rFont val="Tahoma"/>
            <family val="2"/>
          </rPr>
          <t xml:space="preserve">Se registra una explicación técnica sobre los pasos que se deben realizar para la obtención de los datos y del cálculo del indicador.
</t>
        </r>
      </text>
    </comment>
    <comment ref="B42" authorId="2">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text>
        <r>
          <rPr>
            <sz val="9"/>
            <color indexed="81"/>
            <rFont val="Tahoma"/>
            <family val="2"/>
          </rPr>
          <t>se diligencia el parámetro de referencia para la medición, de acuerdo con la(s) variable(s) establecidas, ejemplo: porcentaje, número, kilo, grados, etc.</t>
        </r>
      </text>
    </comment>
    <comment ref="B44" authorId="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text>
        <r>
          <rPr>
            <sz val="9"/>
            <color indexed="81"/>
            <rFont val="Tahoma"/>
            <family val="2"/>
          </rPr>
          <t xml:space="preserve">Diligenciar la descripción de cada variable de la fórmula. Se especifica claramente cada una de las variables con su respectiva sigla. </t>
        </r>
      </text>
    </comment>
    <comment ref="B48" authorId="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text>
        <r>
          <rPr>
            <sz val="9"/>
            <color indexed="81"/>
            <rFont val="Tahoma"/>
            <family val="2"/>
          </rPr>
          <t>Se diligencia el organismo  encargado de la elaboración del indicador.</t>
        </r>
      </text>
    </comment>
    <comment ref="B55" authorId="2">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text>
        <r>
          <rPr>
            <sz val="9"/>
            <color indexed="81"/>
            <rFont val="Tahoma"/>
            <family val="2"/>
          </rPr>
          <t>Se diligencia la fecha en que formula el indicador.</t>
        </r>
      </text>
    </comment>
    <comment ref="H56" authorId="2">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<sst xmlns="http://schemas.openxmlformats.org/spreadsheetml/2006/main" count="154" uniqueCount="127">
  <si>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</si>
  <si>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</si>
  <si>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</si>
  <si>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</si>
  <si>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</si>
  <si>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</si>
  <si>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</si>
  <si>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</si>
  <si>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</si>
  <si>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</si>
  <si>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</si>
  <si>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</si>
  <si>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</si>
  <si>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</si>
  <si>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</si>
  <si>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</si>
  <si>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</si>
  <si>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</si>
  <si>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</si>
  <si>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</si>
  <si>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</si>
  <si>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</si>
  <si>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</si>
  <si>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</si>
  <si>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</si>
  <si>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</si>
  <si>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</si>
  <si>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</si>
  <si>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</si>
  <si>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</si>
  <si>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</si>
  <si>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</si>
  <si>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</si>
  <si>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</si>
  <si>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</si>
  <si>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</si>
  <si>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</si>
  <si>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</si>
  <si>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</si>
  <si>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</si>
  <si>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</si>
  <si>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</si>
  <si>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</si>
  <si>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Deficiones y conceptos</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</si>
  <si>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</si>
  <si>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</si>
  <si>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</si>
  <si>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</si>
  <si>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</si>
  <si>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</si>
  <si>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</si>
  <si>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</si>
  <si>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</si>
  <si>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</si>
  <si>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</si>
  <si>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</si>
  <si>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</si>
  <si>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</si>
  <si>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</si>
  <si>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</si>
  <si>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</si>
  <si>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</si>
  <si>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</si>
  <si>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</si>
  <si>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</si>
  <si>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</si>
  <si>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</si>
  <si>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</si>
  <si>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</si>
  <si>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</si>
  <si>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</si>
  <si>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</si>
  <si>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</si>
  <si>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</si>
  <si>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</si>
  <si>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</si>
  <si>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</si>
  <si>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</si>
  <si>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</si>
  <si>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</si>
  <si>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</si>
  <si>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</si>
  <si>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</si>
  <si>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</si>
  <si>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</si>
  <si>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</si>
  <si>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</si>
  <si>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</si>
  <si>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</si>
  <si>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</si>
  <si>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</si>
  <si>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</si>
  <si>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</si>
  <si>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</si>
  <si>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</si>
  <si>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</si>
  <si>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X</t>
  </si>
  <si>
    <t>Hacienda Publica</t>
  </si>
  <si>
    <t>Gestion de Finanzas Publicas</t>
  </si>
  <si>
    <t xml:space="preserve">Planeacion Financiera y Presupuestal </t>
  </si>
  <si>
    <t>MAHP03.06.01.18.P01</t>
  </si>
  <si>
    <t>Cali Progresa Contigo</t>
  </si>
  <si>
    <t>N/A</t>
  </si>
  <si>
    <t>Porcentaje</t>
  </si>
  <si>
    <t>No aplica</t>
  </si>
  <si>
    <t>Cumplimiento satisfactorio: &gt;=90
Cumplimiento medio:  Entre 66% y 90%
Cumplimiento crítico: &lt; 66%</t>
  </si>
  <si>
    <t>Departamento Administrativo de Hacienda Municipal</t>
  </si>
  <si>
    <t>Ninguna</t>
  </si>
  <si>
    <t>18/ene/2017</t>
  </si>
  <si>
    <t>15/mar/2018</t>
  </si>
  <si>
    <t>MAHP03.06.18.FT.05</t>
  </si>
  <si>
    <t>Limite de Gastos de Funcionamiento</t>
  </si>
  <si>
    <t>Limite de Gastos de Funcionamiento:  Es el análisis y control al cumplimiento del indicador de la Ley 617 de 2000, se revisa la relación entre gastos de Funcionamiento sobre Ingresos Corrientes de libre Destinación, se evalúa el comportamiento de este en relación con las metas fiscales de gasto y su impacto garantizando la sostenibilidad Financiera del Municipio</t>
  </si>
  <si>
    <t>Establecer el maximo de ingresos corrientes de libre destinacion para gastos de funcionamiento buscando que el resultado del indicador sea igual o inferior a la meta, buscando el cumplimiento de  la ley 617 de 2000</t>
  </si>
  <si>
    <t>Gastos de Funcionaniento (GF) sobre Ingresos corrientes de Libre Destinacion (ICLD) por cien (100)</t>
  </si>
  <si>
    <t>( V1 / V2 ) * 100</t>
  </si>
  <si>
    <t>V1=  Gastos de Funcionaniento (GF)</t>
  </si>
  <si>
    <t>V2=Ingresos corrientes de Libre Destinacion (ICLD)</t>
  </si>
  <si>
    <t>Anual</t>
  </si>
  <si>
    <t>Informe Limite de gastos de funcionamiento</t>
  </si>
  <si>
    <t>ANUAL</t>
  </si>
  <si>
    <t>V1= Gastos de Funcionaniento (GF)</t>
  </si>
  <si>
    <t>V2=  Ingresos corrientes de Libre Destinacion (ICLD)</t>
  </si>
  <si>
    <t>5: Cali participativa y bien gobernada</t>
  </si>
  <si>
    <t>5.1: Gerencia Pública basada en resultados y la defensa de lo público</t>
  </si>
  <si>
    <t>5.1.1: Finanzas Públicas Sostenibles</t>
  </si>
  <si>
    <t>Este es un indicador aual y a esta fecha no puede ser reportado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</si>
</sst>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0"/>
      <name val="Trebuchet MS"/>
      <family val="2"/>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right style="hair">
        <color indexed="64"/>
      </right>
      <top/>
      <bottom style="hair">
        <color indexed="64"/>
      </bottom>
      <diagonal/>
    </border>
    <border>
      <left/>
      <right style="hair">
        <color indexed="64"/>
      </right>
      <top style="thin">
        <color indexed="64"/>
      </top>
      <bottom/>
      <diagonal/>
    </border>
    <border>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20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7" fillId="0" borderId="51" xfId="0" applyFont="1" applyBorder="1" applyAlignment="1">
      <alignment horizontal="center" vertical="center"/>
    </xf>
    <xf numFmtId="0" fontId="30" fillId="8" borderId="28" xfId="0" applyFont="1" applyFill="1" applyBorder="1" applyAlignment="1" applyProtection="1">
      <alignment horizontal="center" vertical="center"/>
      <protection hidden="1"/>
    </xf>
    <xf numFmtId="0" fontId="31" fillId="8" borderId="21" xfId="0" applyFont="1" applyFill="1" applyBorder="1" applyAlignment="1" applyProtection="1">
      <alignment horizontal="center" vertical="center"/>
      <protection hidden="1"/>
    </xf>
    <xf numFmtId="3" fontId="20" fillId="2" borderId="15" xfId="0" applyNumberFormat="1" applyFont="1" applyFill="1" applyBorder="1" applyAlignment="1">
      <alignment horizontal="center" vertical="center"/>
    </xf>
    <xf numFmtId="0" fontId="7" fillId="0" borderId="51" xfId="0" applyFont="1" applyBorder="1" applyAlignment="1">
      <alignment horizontal="center" vertical="center"/>
    </xf>
    <xf numFmtId="0" fontId="7" fillId="0" borderId="54" xfId="0" applyFont="1" applyBorder="1" applyAlignment="1">
      <alignment horizontal="center" vertical="center" wrapText="1"/>
    </xf>
    <xf numFmtId="0" fontId="30" fillId="8" borderId="21" xfId="0" applyFont="1" applyFill="1" applyBorder="1" applyAlignment="1" applyProtection="1">
      <alignment horizontal="center" vertical="center"/>
      <protection hidden="1"/>
    </xf>
    <xf numFmtId="165" fontId="7" fillId="8" borderId="38" xfId="1" applyNumberFormat="1" applyFont="1" applyFill="1" applyBorder="1" applyAlignment="1" applyProtection="1">
      <alignment horizontal="center" vertical="center"/>
      <protection hidden="1"/>
    </xf>
    <xf numFmtId="9" fontId="31" fillId="8" borderId="15" xfId="0" applyNumberFormat="1" applyFont="1" applyFill="1" applyBorder="1" applyAlignment="1" applyProtection="1">
      <alignment horizontal="center" vertical="center"/>
      <protection hidden="1"/>
    </xf>
    <xf numFmtId="0" fontId="30" fillId="8" borderId="15" xfId="0" applyFont="1" applyFill="1" applyBorder="1" applyAlignment="1" applyProtection="1">
      <alignment horizontal="center" vertical="center"/>
      <protection hidden="1"/>
    </xf>
    <xf numFmtId="0" fontId="31" fillId="8" borderId="15" xfId="0" applyFont="1" applyFill="1" applyBorder="1" applyAlignment="1" applyProtection="1">
      <alignment horizontal="center" vertical="center"/>
      <protection hidden="1"/>
    </xf>
    <xf numFmtId="9" fontId="7" fillId="0" borderId="15" xfId="1" applyFont="1" applyBorder="1" applyAlignment="1">
      <alignment horizontal="center" vertical="center"/>
    </xf>
    <xf numFmtId="0" fontId="7" fillId="0" borderId="15" xfId="0" applyFont="1" applyBorder="1" applyAlignment="1">
      <alignment horizontal="center" vertical="center"/>
    </xf>
    <xf numFmtId="1" fontId="7" fillId="0" borderId="15" xfId="1" applyNumberFormat="1" applyFont="1" applyBorder="1" applyAlignment="1">
      <alignment horizontal="center" vertical="center"/>
    </xf>
    <xf numFmtId="9" fontId="7" fillId="8" borderId="15" xfId="1" applyFont="1" applyFill="1" applyBorder="1" applyAlignment="1" applyProtection="1">
      <alignment horizontal="center" vertical="center"/>
      <protection hidden="1"/>
    </xf>
    <xf numFmtId="10" fontId="7" fillId="0" borderId="15" xfId="1" applyNumberFormat="1" applyFont="1" applyBorder="1" applyAlignment="1">
      <alignment horizontal="center" vertical="center"/>
    </xf>
    <xf numFmtId="3" fontId="31" fillId="8" borderId="15" xfId="0" applyNumberFormat="1" applyFont="1" applyFill="1" applyBorder="1" applyAlignment="1" applyProtection="1">
      <alignment horizontal="center" vertical="center"/>
      <protection hidden="1"/>
    </xf>
    <xf numFmtId="165" fontId="7" fillId="0" borderId="15" xfId="1" applyNumberFormat="1" applyFont="1" applyBorder="1" applyAlignment="1">
      <alignment horizontal="center" vertical="center"/>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55" xfId="0" applyFont="1" applyBorder="1" applyAlignment="1">
      <alignment horizontal="center" vertical="center"/>
    </xf>
    <xf numFmtId="0" fontId="7" fillId="0" borderId="56" xfId="0" applyFont="1" applyBorder="1" applyAlignment="1">
      <alignment horizontal="center" vertical="center"/>
    </xf>
    <xf numFmtId="0" fontId="7" fillId="0" borderId="54" xfId="0" applyFont="1" applyBorder="1" applyAlignment="1">
      <alignment horizontal="center" vertical="center"/>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1" xfId="0" applyFont="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cellXfs>
  <cellStyles count="13">
    <cellStyle name="Euro" xfId="4"/>
    <cellStyle name="Millares" xfId="12" builtinId="3"/>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Limite de Gastos de Funcionamiento</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'!$C$13:$C$24</c:f>
              <c:strCache>
                <c:ptCount val="8"/>
                <c:pt idx="0">
                  <c:v>ANUAL</c:v>
                </c:pt>
                <c:pt idx="1">
                  <c:v>ANUAL</c:v>
                </c:pt>
                <c:pt idx="2">
                  <c:v>ANUAL</c:v>
                </c:pt>
                <c:pt idx="3">
                  <c:v>ANUAL</c:v>
                </c:pt>
                <c:pt idx="4">
                  <c:v>ANUAL</c:v>
                </c:pt>
                <c:pt idx="5">
                  <c:v>ANUAL</c:v>
                </c:pt>
                <c:pt idx="6">
                  <c:v>ANUAL</c:v>
                </c:pt>
                <c:pt idx="7">
                  <c:v>ANUAL</c:v>
                </c:pt>
              </c:strCache>
            </c:strRef>
          </c:cat>
          <c:val>
            <c:numRef>
              <c:f>'Ficha T Seguimiento '!$D$13:$D$24</c:f>
              <c:numCache>
                <c:formatCode>0%</c:formatCode>
                <c:ptCount val="12"/>
                <c:pt idx="0">
                  <c:v>0.5</c:v>
                </c:pt>
                <c:pt idx="1">
                  <c:v>0.5</c:v>
                </c:pt>
                <c:pt idx="2">
                  <c:v>0.5</c:v>
                </c:pt>
                <c:pt idx="3">
                  <c:v>0.5</c:v>
                </c:pt>
                <c:pt idx="4">
                  <c:v>0.5</c:v>
                </c:pt>
                <c:pt idx="5">
                  <c:v>0.5</c:v>
                </c:pt>
                <c:pt idx="6">
                  <c:v>0.5</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'!$C$13:$C$24</c:f>
              <c:strCache>
                <c:ptCount val="8"/>
                <c:pt idx="0">
                  <c:v>ANUAL</c:v>
                </c:pt>
                <c:pt idx="1">
                  <c:v>ANUAL</c:v>
                </c:pt>
                <c:pt idx="2">
                  <c:v>ANUAL</c:v>
                </c:pt>
                <c:pt idx="3">
                  <c:v>ANUAL</c:v>
                </c:pt>
                <c:pt idx="4">
                  <c:v>ANUAL</c:v>
                </c:pt>
                <c:pt idx="5">
                  <c:v>ANUAL</c:v>
                </c:pt>
                <c:pt idx="6">
                  <c:v>ANUAL</c:v>
                </c:pt>
                <c:pt idx="7">
                  <c:v>ANUAL</c:v>
                </c:pt>
              </c:strCache>
            </c:strRef>
          </c:cat>
          <c:val>
            <c:numRef>
              <c:f>'Ficha T Seguimiento '!$G$13:$G$24</c:f>
              <c:numCache>
                <c:formatCode>0%</c:formatCode>
                <c:ptCount val="12"/>
                <c:pt idx="0">
                  <c:v>0.45650393421582591</c:v>
                </c:pt>
                <c:pt idx="1">
                  <c:v>0.37140192316147147</c:v>
                </c:pt>
                <c:pt idx="2">
                  <c:v>0.36421898730133839</c:v>
                </c:pt>
                <c:pt idx="3">
                  <c:v>0.32328606850749875</c:v>
                </c:pt>
                <c:pt idx="4">
                  <c:v>0.34868969060038746</c:v>
                </c:pt>
                <c:pt idx="5" formatCode="0.00%">
                  <c:v>0.33876165922967177</c:v>
                </c:pt>
                <c:pt idx="6" formatCode="0.0%">
                  <c:v>0.3620594411765013</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92632576"/>
        <c:axId val="384608512"/>
      </c:barChart>
      <c:catAx>
        <c:axId val="292632576"/>
        <c:scaling>
          <c:orientation val="minMax"/>
        </c:scaling>
        <c:delete val="0"/>
        <c:axPos val="b"/>
        <c:numFmt formatCode="General" sourceLinked="1"/>
        <c:majorTickMark val="none"/>
        <c:minorTickMark val="none"/>
        <c:tickLblPos val="nextTo"/>
        <c:txPr>
          <a:bodyPr/>
          <a:lstStyle/>
          <a:p>
            <a:pPr>
              <a:defRPr sz="1100"/>
            </a:pPr>
            <a:endParaRPr lang="es-CO"/>
          </a:p>
        </c:txPr>
        <c:crossAx val="384608512"/>
        <c:crosses val="autoZero"/>
        <c:auto val="1"/>
        <c:lblAlgn val="ctr"/>
        <c:lblOffset val="100"/>
        <c:noMultiLvlLbl val="0"/>
      </c:catAx>
      <c:valAx>
        <c:axId val="38460851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9263257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295028224"/>
        <c:axId val="384611392"/>
      </c:barChart>
      <c:catAx>
        <c:axId val="295028224"/>
        <c:scaling>
          <c:orientation val="minMax"/>
        </c:scaling>
        <c:delete val="0"/>
        <c:axPos val="b"/>
        <c:numFmt formatCode="General" sourceLinked="1"/>
        <c:majorTickMark val="out"/>
        <c:minorTickMark val="none"/>
        <c:tickLblPos val="nextTo"/>
        <c:txPr>
          <a:bodyPr rot="0" vert="horz"/>
          <a:lstStyle/>
          <a:p>
            <a:pPr>
              <a:defRPr/>
            </a:pPr>
            <a:endParaRPr lang="es-CO"/>
          </a:p>
        </c:txPr>
        <c:crossAx val="384611392"/>
        <c:crosses val="autoZero"/>
        <c:auto val="1"/>
        <c:lblAlgn val="ctr"/>
        <c:lblOffset val="100"/>
        <c:noMultiLvlLbl val="0"/>
      </c:catAx>
      <c:valAx>
        <c:axId val="384611392"/>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295028224"/>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A7C-4158-9AB3-BD4BABD5705C}"/>
                </c:ex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A7C-4158-9AB3-BD4BABD5705C}"/>
                </c:ex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295030272"/>
        <c:axId val="384613120"/>
      </c:lineChart>
      <c:catAx>
        <c:axId val="295030272"/>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84613120"/>
        <c:crosses val="autoZero"/>
        <c:auto val="1"/>
        <c:lblAlgn val="ctr"/>
        <c:lblOffset val="100"/>
        <c:noMultiLvlLbl val="0"/>
      </c:catAx>
      <c:valAx>
        <c:axId val="384613120"/>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95030272"/>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79182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xmlns="" id="{00000000-0008-0000-0100-000004000000}"/>
            </a:ext>
          </a:extLst>
        </xdr:cNvPr>
        <xdr:cNvGrpSpPr>
          <a:grpSpLocks/>
        </xdr:cNvGrpSpPr>
      </xdr:nvGrpSpPr>
      <xdr:grpSpPr bwMode="auto">
        <a:xfrm>
          <a:off x="23814" y="0"/>
          <a:ext cx="10753724" cy="1488281"/>
          <a:chOff x="596900" y="2852737"/>
          <a:chExt cx="7950200" cy="1152527"/>
        </a:xfrm>
      </xdr:grpSpPr>
      <xdr:grpSp>
        <xdr:nvGrpSpPr>
          <xdr:cNvPr id="5" name="37 Grupo">
            <a:extLst>
              <a:ext uri="{FF2B5EF4-FFF2-40B4-BE49-F238E27FC236}">
                <a16:creationId xmlns:a16="http://schemas.microsoft.com/office/drawing/2014/main" xmlns=""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xmlns=""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xmlns=""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xmlns=""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xmlns=""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xmlns=""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xmlns=""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xmlns=""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xmlns=""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xmlns=""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8"/>
  <sheetViews>
    <sheetView showGridLines="0" tabSelected="1"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59"/>
      <c r="C2" s="160"/>
      <c r="D2" s="160"/>
      <c r="E2" s="160"/>
      <c r="F2" s="160"/>
      <c r="G2" s="160"/>
      <c r="H2" s="160"/>
      <c r="I2" s="160"/>
      <c r="J2" s="160"/>
      <c r="K2" s="160"/>
      <c r="L2" s="160"/>
      <c r="M2" s="161"/>
    </row>
    <row r="3" spans="2:13" x14ac:dyDescent="0.25">
      <c r="B3" s="162"/>
      <c r="C3" s="163"/>
      <c r="D3" s="163"/>
      <c r="E3" s="163"/>
      <c r="F3" s="163"/>
      <c r="G3" s="163"/>
      <c r="H3" s="163"/>
      <c r="I3" s="163"/>
      <c r="J3" s="163"/>
      <c r="K3" s="163"/>
      <c r="L3" s="163"/>
      <c r="M3" s="164"/>
    </row>
    <row r="4" spans="2:13" x14ac:dyDescent="0.25">
      <c r="B4" s="162"/>
      <c r="C4" s="163"/>
      <c r="D4" s="163"/>
      <c r="E4" s="163"/>
      <c r="F4" s="163"/>
      <c r="G4" s="163"/>
      <c r="H4" s="163"/>
      <c r="I4" s="163"/>
      <c r="J4" s="163"/>
      <c r="K4" s="163"/>
      <c r="L4" s="163"/>
      <c r="M4" s="164"/>
    </row>
    <row r="5" spans="2:13" x14ac:dyDescent="0.25">
      <c r="B5" s="162"/>
      <c r="C5" s="163"/>
      <c r="D5" s="163"/>
      <c r="E5" s="163"/>
      <c r="F5" s="163"/>
      <c r="G5" s="163"/>
      <c r="H5" s="163"/>
      <c r="I5" s="163"/>
      <c r="J5" s="163"/>
      <c r="K5" s="163"/>
      <c r="L5" s="163"/>
      <c r="M5" s="164"/>
    </row>
    <row r="6" spans="2:13" x14ac:dyDescent="0.25">
      <c r="B6" s="162"/>
      <c r="C6" s="163"/>
      <c r="D6" s="163"/>
      <c r="E6" s="163"/>
      <c r="F6" s="163"/>
      <c r="G6" s="163"/>
      <c r="H6" s="163"/>
      <c r="I6" s="163"/>
      <c r="J6" s="163"/>
      <c r="K6" s="163"/>
      <c r="L6" s="163"/>
      <c r="M6" s="164"/>
    </row>
    <row r="7" spans="2:13" x14ac:dyDescent="0.25">
      <c r="B7" s="162"/>
      <c r="C7" s="163"/>
      <c r="D7" s="163"/>
      <c r="E7" s="163"/>
      <c r="F7" s="163"/>
      <c r="G7" s="163"/>
      <c r="H7" s="163"/>
      <c r="I7" s="163"/>
      <c r="J7" s="163"/>
      <c r="K7" s="163"/>
      <c r="L7" s="163"/>
      <c r="M7" s="164"/>
    </row>
    <row r="8" spans="2:13" x14ac:dyDescent="0.25">
      <c r="B8" s="162"/>
      <c r="C8" s="163"/>
      <c r="D8" s="163"/>
      <c r="E8" s="163"/>
      <c r="F8" s="163"/>
      <c r="G8" s="163"/>
      <c r="H8" s="163"/>
      <c r="I8" s="163"/>
      <c r="J8" s="163"/>
      <c r="K8" s="163"/>
      <c r="L8" s="163"/>
      <c r="M8" s="164"/>
    </row>
    <row r="9" spans="2:13" x14ac:dyDescent="0.25">
      <c r="B9" s="162"/>
      <c r="C9" s="163"/>
      <c r="D9" s="163"/>
      <c r="E9" s="163"/>
      <c r="F9" s="163"/>
      <c r="G9" s="163"/>
      <c r="H9" s="163"/>
      <c r="I9" s="163"/>
      <c r="J9" s="163"/>
      <c r="K9" s="163"/>
      <c r="L9" s="163"/>
      <c r="M9" s="164"/>
    </row>
    <row r="10" spans="2:13" ht="15.75" thickBot="1" x14ac:dyDescent="0.3">
      <c r="B10" s="165"/>
      <c r="C10" s="166"/>
      <c r="D10" s="166"/>
      <c r="E10" s="166"/>
      <c r="F10" s="166"/>
      <c r="G10" s="166"/>
      <c r="H10" s="166"/>
      <c r="I10" s="166"/>
      <c r="J10" s="166"/>
      <c r="K10" s="166"/>
      <c r="L10" s="166"/>
      <c r="M10" s="167"/>
    </row>
    <row r="11" spans="2:13" ht="12.75" customHeight="1" x14ac:dyDescent="0.25">
      <c r="B11" s="2"/>
      <c r="C11" s="3"/>
      <c r="D11" s="3"/>
      <c r="E11" s="3"/>
      <c r="F11" s="4"/>
      <c r="G11" s="3"/>
      <c r="H11" s="3"/>
      <c r="I11" s="3"/>
      <c r="J11" s="3"/>
      <c r="K11" s="3"/>
      <c r="L11" s="3"/>
      <c r="M11" s="5"/>
    </row>
    <row r="12" spans="2:13" ht="23.25" customHeight="1" x14ac:dyDescent="0.25">
      <c r="B12" s="168" t="s">
        <v>0</v>
      </c>
      <c r="C12" s="169"/>
      <c r="D12" s="169"/>
      <c r="E12" s="169"/>
      <c r="F12" s="169"/>
      <c r="G12" s="169"/>
      <c r="H12" s="169"/>
      <c r="I12" s="169"/>
      <c r="J12" s="169"/>
      <c r="K12" s="169"/>
      <c r="L12" s="169"/>
      <c r="M12" s="170"/>
    </row>
    <row r="13" spans="2:13" ht="15.75" customHeight="1" x14ac:dyDescent="0.25">
      <c r="B13" s="6"/>
      <c r="C13" s="7"/>
      <c r="D13" s="8"/>
      <c r="E13" s="8"/>
      <c r="F13" s="7"/>
      <c r="G13" s="7"/>
      <c r="H13" s="7"/>
      <c r="I13" s="8"/>
      <c r="J13" s="8"/>
      <c r="K13" s="7"/>
      <c r="L13" s="7"/>
      <c r="M13" s="9"/>
    </row>
    <row r="14" spans="2:13" ht="12.75" customHeight="1" x14ac:dyDescent="0.25">
      <c r="B14" s="171" t="s">
        <v>1</v>
      </c>
      <c r="C14" s="172"/>
      <c r="D14" s="10"/>
      <c r="E14" s="10"/>
      <c r="F14" s="173" t="s">
        <v>52</v>
      </c>
      <c r="G14" s="173"/>
      <c r="H14" s="173"/>
      <c r="I14" s="10"/>
      <c r="J14" s="10"/>
      <c r="K14" s="173" t="s">
        <v>2</v>
      </c>
      <c r="L14" s="173"/>
      <c r="M14" s="11"/>
    </row>
    <row r="15" spans="2:13" ht="12.75" customHeight="1" x14ac:dyDescent="0.25">
      <c r="B15" s="171"/>
      <c r="C15" s="172"/>
      <c r="D15" s="10"/>
      <c r="E15" s="10"/>
      <c r="F15" s="173"/>
      <c r="G15" s="173"/>
      <c r="H15" s="173"/>
      <c r="I15" s="10"/>
      <c r="J15" s="10"/>
      <c r="K15" s="173"/>
      <c r="L15" s="173"/>
      <c r="M15" s="11"/>
    </row>
    <row r="16" spans="2:13" ht="14.25" customHeight="1" x14ac:dyDescent="0.25">
      <c r="B16" s="12" t="s">
        <v>3</v>
      </c>
      <c r="C16" s="13"/>
      <c r="D16" s="14"/>
      <c r="E16" s="14"/>
      <c r="F16" s="28" t="s">
        <v>44</v>
      </c>
      <c r="G16" s="174"/>
      <c r="H16" s="174"/>
      <c r="I16" s="14"/>
      <c r="J16" s="10"/>
      <c r="K16" s="175" t="s">
        <v>110</v>
      </c>
      <c r="L16" s="176"/>
      <c r="M16" s="11"/>
    </row>
    <row r="17" spans="2:13" x14ac:dyDescent="0.25">
      <c r="B17" s="12" t="s">
        <v>4</v>
      </c>
      <c r="C17" s="13" t="s">
        <v>96</v>
      </c>
      <c r="D17" s="14"/>
      <c r="E17" s="14"/>
      <c r="F17" s="28" t="s">
        <v>45</v>
      </c>
      <c r="G17" s="174"/>
      <c r="H17" s="174"/>
      <c r="I17" s="14"/>
      <c r="J17" s="10"/>
      <c r="K17" s="177"/>
      <c r="L17" s="178"/>
      <c r="M17" s="11"/>
    </row>
    <row r="18" spans="2:13" x14ac:dyDescent="0.25">
      <c r="B18" s="12" t="s">
        <v>5</v>
      </c>
      <c r="C18" s="13"/>
      <c r="D18" s="14"/>
      <c r="E18" s="14"/>
      <c r="F18" s="28" t="s">
        <v>46</v>
      </c>
      <c r="G18" s="174" t="s">
        <v>96</v>
      </c>
      <c r="H18" s="174"/>
      <c r="I18" s="14"/>
      <c r="J18" s="10"/>
      <c r="K18" s="179"/>
      <c r="L18" s="180"/>
      <c r="M18" s="11"/>
    </row>
    <row r="19" spans="2:13" x14ac:dyDescent="0.25">
      <c r="B19" s="12" t="s">
        <v>42</v>
      </c>
      <c r="C19" s="13"/>
      <c r="D19" s="14"/>
      <c r="E19" s="14"/>
      <c r="F19" s="28" t="s">
        <v>41</v>
      </c>
      <c r="G19" s="174"/>
      <c r="H19" s="174"/>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81" t="s">
        <v>6</v>
      </c>
      <c r="C21" s="182"/>
      <c r="D21" s="182"/>
      <c r="E21" s="182"/>
      <c r="F21" s="182"/>
      <c r="G21" s="182"/>
      <c r="H21" s="182"/>
      <c r="I21" s="182"/>
      <c r="J21" s="182"/>
      <c r="K21" s="182"/>
      <c r="L21" s="182"/>
      <c r="M21" s="183"/>
    </row>
    <row r="22" spans="2:13" ht="14.25" customHeight="1" x14ac:dyDescent="0.25">
      <c r="B22" s="184"/>
      <c r="C22" s="185"/>
      <c r="D22" s="185"/>
      <c r="E22" s="185"/>
      <c r="F22" s="185"/>
      <c r="G22" s="185"/>
      <c r="H22" s="185"/>
      <c r="I22" s="185"/>
      <c r="J22" s="185"/>
      <c r="K22" s="185"/>
      <c r="L22" s="185"/>
      <c r="M22" s="186"/>
    </row>
    <row r="23" spans="2:13" ht="21" customHeight="1" x14ac:dyDescent="0.25">
      <c r="B23" s="156" t="s">
        <v>83</v>
      </c>
      <c r="C23" s="143" t="s">
        <v>7</v>
      </c>
      <c r="D23" s="144"/>
      <c r="E23" s="144"/>
      <c r="F23" s="145"/>
      <c r="G23" s="146" t="s">
        <v>101</v>
      </c>
      <c r="H23" s="147"/>
      <c r="I23" s="147"/>
      <c r="J23" s="147"/>
      <c r="K23" s="147"/>
      <c r="L23" s="147"/>
      <c r="M23" s="148"/>
    </row>
    <row r="24" spans="2:13" ht="20.100000000000001" customHeight="1" x14ac:dyDescent="0.25">
      <c r="B24" s="157"/>
      <c r="C24" s="143" t="s">
        <v>8</v>
      </c>
      <c r="D24" s="144"/>
      <c r="E24" s="144"/>
      <c r="F24" s="145"/>
      <c r="G24" s="146" t="s">
        <v>123</v>
      </c>
      <c r="H24" s="147"/>
      <c r="I24" s="147"/>
      <c r="J24" s="147"/>
      <c r="K24" s="147"/>
      <c r="L24" s="147"/>
      <c r="M24" s="148"/>
    </row>
    <row r="25" spans="2:13" ht="20.100000000000001" customHeight="1" x14ac:dyDescent="0.25">
      <c r="B25" s="157"/>
      <c r="C25" s="143" t="s">
        <v>9</v>
      </c>
      <c r="D25" s="144"/>
      <c r="E25" s="144"/>
      <c r="F25" s="145"/>
      <c r="G25" s="146" t="s">
        <v>124</v>
      </c>
      <c r="H25" s="147"/>
      <c r="I25" s="147"/>
      <c r="J25" s="147"/>
      <c r="K25" s="147"/>
      <c r="L25" s="147"/>
      <c r="M25" s="148"/>
    </row>
    <row r="26" spans="2:13" ht="20.100000000000001" customHeight="1" x14ac:dyDescent="0.25">
      <c r="B26" s="157"/>
      <c r="C26" s="143" t="s">
        <v>10</v>
      </c>
      <c r="D26" s="144"/>
      <c r="E26" s="144"/>
      <c r="F26" s="145"/>
      <c r="G26" s="146" t="s">
        <v>125</v>
      </c>
      <c r="H26" s="147"/>
      <c r="I26" s="147"/>
      <c r="J26" s="147"/>
      <c r="K26" s="147"/>
      <c r="L26" s="147"/>
      <c r="M26" s="148"/>
    </row>
    <row r="27" spans="2:13" ht="23.25" customHeight="1" x14ac:dyDescent="0.25">
      <c r="B27" s="156" t="s">
        <v>84</v>
      </c>
      <c r="C27" s="143" t="s">
        <v>11</v>
      </c>
      <c r="D27" s="144"/>
      <c r="E27" s="144"/>
      <c r="F27" s="145"/>
      <c r="G27" s="146" t="s">
        <v>97</v>
      </c>
      <c r="H27" s="147"/>
      <c r="I27" s="147"/>
      <c r="J27" s="147"/>
      <c r="K27" s="147"/>
      <c r="L27" s="147"/>
      <c r="M27" s="148"/>
    </row>
    <row r="28" spans="2:13" ht="23.25" customHeight="1" x14ac:dyDescent="0.25">
      <c r="B28" s="157"/>
      <c r="C28" s="143" t="s">
        <v>12</v>
      </c>
      <c r="D28" s="144"/>
      <c r="E28" s="144"/>
      <c r="F28" s="145"/>
      <c r="G28" s="146" t="s">
        <v>98</v>
      </c>
      <c r="H28" s="147"/>
      <c r="I28" s="147"/>
      <c r="J28" s="147"/>
      <c r="K28" s="147"/>
      <c r="L28" s="147"/>
      <c r="M28" s="148"/>
    </row>
    <row r="29" spans="2:13" ht="23.25" customHeight="1" x14ac:dyDescent="0.25">
      <c r="B29" s="157"/>
      <c r="C29" s="143" t="s">
        <v>13</v>
      </c>
      <c r="D29" s="144"/>
      <c r="E29" s="144"/>
      <c r="F29" s="145"/>
      <c r="G29" s="146" t="s">
        <v>99</v>
      </c>
      <c r="H29" s="147"/>
      <c r="I29" s="147"/>
      <c r="J29" s="147"/>
      <c r="K29" s="147"/>
      <c r="L29" s="147"/>
      <c r="M29" s="148"/>
    </row>
    <row r="30" spans="2:13" ht="23.25" customHeight="1" x14ac:dyDescent="0.25">
      <c r="B30" s="158"/>
      <c r="C30" s="143" t="s">
        <v>14</v>
      </c>
      <c r="D30" s="144"/>
      <c r="E30" s="144"/>
      <c r="F30" s="145"/>
      <c r="G30" s="146" t="s">
        <v>100</v>
      </c>
      <c r="H30" s="147"/>
      <c r="I30" s="147"/>
      <c r="J30" s="147"/>
      <c r="K30" s="147"/>
      <c r="L30" s="147"/>
      <c r="M30" s="148"/>
    </row>
    <row r="31" spans="2:13" ht="25.5" customHeight="1" x14ac:dyDescent="0.25">
      <c r="B31" s="135" t="s">
        <v>85</v>
      </c>
      <c r="C31" s="137" t="s">
        <v>15</v>
      </c>
      <c r="D31" s="137"/>
      <c r="E31" s="137"/>
      <c r="F31" s="137"/>
      <c r="G31" s="138" t="s">
        <v>104</v>
      </c>
      <c r="H31" s="138"/>
      <c r="I31" s="138"/>
      <c r="J31" s="138"/>
      <c r="K31" s="138"/>
      <c r="L31" s="138"/>
      <c r="M31" s="139"/>
    </row>
    <row r="32" spans="2:13" ht="21" customHeight="1" x14ac:dyDescent="0.25">
      <c r="B32" s="136"/>
      <c r="C32" s="137" t="s">
        <v>16</v>
      </c>
      <c r="D32" s="137"/>
      <c r="E32" s="137"/>
      <c r="F32" s="137"/>
      <c r="G32" s="140" t="s">
        <v>104</v>
      </c>
      <c r="H32" s="140"/>
      <c r="I32" s="140"/>
      <c r="J32" s="140"/>
      <c r="K32" s="140"/>
      <c r="L32" s="140"/>
      <c r="M32" s="141"/>
    </row>
    <row r="33" spans="2:13" ht="33" customHeight="1" x14ac:dyDescent="0.25">
      <c r="B33" s="136"/>
      <c r="C33" s="142" t="s">
        <v>17</v>
      </c>
      <c r="D33" s="142"/>
      <c r="E33" s="142"/>
      <c r="F33" s="142"/>
      <c r="G33" s="138" t="s">
        <v>104</v>
      </c>
      <c r="H33" s="138"/>
      <c r="I33" s="138"/>
      <c r="J33" s="138"/>
      <c r="K33" s="138"/>
      <c r="L33" s="138"/>
      <c r="M33" s="139"/>
    </row>
    <row r="34" spans="2:13" ht="28.5" customHeight="1" x14ac:dyDescent="0.25">
      <c r="B34" s="19" t="s">
        <v>86</v>
      </c>
      <c r="C34" s="142" t="s">
        <v>7</v>
      </c>
      <c r="D34" s="142"/>
      <c r="E34" s="142"/>
      <c r="F34" s="142"/>
      <c r="G34" s="138" t="s">
        <v>104</v>
      </c>
      <c r="H34" s="138"/>
      <c r="I34" s="138"/>
      <c r="J34" s="138"/>
      <c r="K34" s="138"/>
      <c r="L34" s="138"/>
      <c r="M34" s="139"/>
    </row>
    <row r="35" spans="2:13" s="20" customFormat="1" ht="28.5" customHeight="1" x14ac:dyDescent="0.25">
      <c r="B35" s="149" t="s">
        <v>18</v>
      </c>
      <c r="C35" s="150"/>
      <c r="D35" s="150"/>
      <c r="E35" s="150"/>
      <c r="F35" s="150"/>
      <c r="G35" s="150"/>
      <c r="H35" s="150"/>
      <c r="I35" s="150"/>
      <c r="J35" s="150"/>
      <c r="K35" s="150"/>
      <c r="L35" s="150"/>
      <c r="M35" s="151"/>
    </row>
    <row r="36" spans="2:13" s="20" customFormat="1" ht="24.75" customHeight="1" x14ac:dyDescent="0.25">
      <c r="B36" s="21" t="s">
        <v>19</v>
      </c>
      <c r="C36" s="152" t="s">
        <v>20</v>
      </c>
      <c r="D36" s="152"/>
      <c r="E36" s="152"/>
      <c r="F36" s="152"/>
      <c r="G36" s="152"/>
      <c r="H36" s="152"/>
      <c r="I36" s="152"/>
      <c r="J36" s="152"/>
      <c r="K36" s="152"/>
      <c r="L36" s="152"/>
      <c r="M36" s="153"/>
    </row>
    <row r="37" spans="2:13" ht="29.25" customHeight="1" x14ac:dyDescent="0.25">
      <c r="B37" s="22" t="s">
        <v>21</v>
      </c>
      <c r="C37" s="154" t="s">
        <v>111</v>
      </c>
      <c r="D37" s="154"/>
      <c r="E37" s="154"/>
      <c r="F37" s="154"/>
      <c r="G37" s="154"/>
      <c r="H37" s="154"/>
      <c r="I37" s="154"/>
      <c r="J37" s="154"/>
      <c r="K37" s="154"/>
      <c r="L37" s="154"/>
      <c r="M37" s="155"/>
    </row>
    <row r="38" spans="2:13" ht="29.25" customHeight="1" x14ac:dyDescent="0.25">
      <c r="B38" s="23" t="s">
        <v>22</v>
      </c>
      <c r="C38" s="113" t="s">
        <v>104</v>
      </c>
      <c r="D38" s="114"/>
      <c r="E38" s="114"/>
      <c r="F38" s="114"/>
      <c r="G38" s="114"/>
      <c r="H38" s="114"/>
      <c r="I38" s="114"/>
      <c r="J38" s="114"/>
      <c r="K38" s="114"/>
      <c r="L38" s="114"/>
      <c r="M38" s="115"/>
    </row>
    <row r="39" spans="2:13" ht="45.75" customHeight="1" x14ac:dyDescent="0.25">
      <c r="B39" s="23" t="s">
        <v>43</v>
      </c>
      <c r="C39" s="113" t="s">
        <v>112</v>
      </c>
      <c r="D39" s="114"/>
      <c r="E39" s="114"/>
      <c r="F39" s="114"/>
      <c r="G39" s="114"/>
      <c r="H39" s="114"/>
      <c r="I39" s="114"/>
      <c r="J39" s="114"/>
      <c r="K39" s="114"/>
      <c r="L39" s="114"/>
      <c r="M39" s="115"/>
    </row>
    <row r="40" spans="2:13" ht="33" customHeight="1" x14ac:dyDescent="0.25">
      <c r="B40" s="24" t="s">
        <v>23</v>
      </c>
      <c r="C40" s="122" t="s">
        <v>113</v>
      </c>
      <c r="D40" s="122"/>
      <c r="E40" s="122"/>
      <c r="F40" s="122"/>
      <c r="G40" s="122"/>
      <c r="H40" s="122"/>
      <c r="I40" s="122"/>
      <c r="J40" s="122"/>
      <c r="K40" s="122"/>
      <c r="L40" s="122"/>
      <c r="M40" s="123"/>
    </row>
    <row r="41" spans="2:13" ht="29.25" customHeight="1" x14ac:dyDescent="0.25">
      <c r="B41" s="24" t="s">
        <v>24</v>
      </c>
      <c r="C41" s="124" t="s">
        <v>114</v>
      </c>
      <c r="D41" s="125"/>
      <c r="E41" s="125"/>
      <c r="F41" s="125"/>
      <c r="G41" s="125"/>
      <c r="H41" s="125"/>
      <c r="I41" s="125"/>
      <c r="J41" s="125"/>
      <c r="K41" s="125"/>
      <c r="L41" s="125"/>
      <c r="M41" s="126"/>
    </row>
    <row r="42" spans="2:13" ht="45.75" customHeight="1" x14ac:dyDescent="0.25">
      <c r="B42" s="24" t="s">
        <v>25</v>
      </c>
      <c r="C42" s="124" t="s">
        <v>105</v>
      </c>
      <c r="D42" s="125"/>
      <c r="E42" s="125"/>
      <c r="F42" s="125"/>
      <c r="G42" s="125"/>
      <c r="H42" s="125"/>
      <c r="I42" s="125"/>
      <c r="J42" s="125"/>
      <c r="K42" s="125"/>
      <c r="L42" s="125"/>
      <c r="M42" s="126"/>
    </row>
    <row r="43" spans="2:13" ht="26.25" customHeight="1" x14ac:dyDescent="0.25">
      <c r="B43" s="25" t="s">
        <v>26</v>
      </c>
      <c r="C43" s="122" t="s">
        <v>103</v>
      </c>
      <c r="D43" s="122"/>
      <c r="E43" s="122"/>
      <c r="F43" s="122"/>
      <c r="G43" s="122"/>
      <c r="H43" s="122"/>
      <c r="I43" s="122"/>
      <c r="J43" s="122"/>
      <c r="K43" s="122"/>
      <c r="L43" s="122"/>
      <c r="M43" s="123"/>
    </row>
    <row r="44" spans="2:13" ht="26.25" customHeight="1" x14ac:dyDescent="0.25">
      <c r="B44" s="25" t="s">
        <v>27</v>
      </c>
      <c r="C44" s="124" t="s">
        <v>115</v>
      </c>
      <c r="D44" s="125"/>
      <c r="E44" s="125"/>
      <c r="F44" s="125"/>
      <c r="G44" s="125"/>
      <c r="H44" s="125"/>
      <c r="I44" s="125"/>
      <c r="J44" s="125"/>
      <c r="K44" s="125"/>
      <c r="L44" s="125"/>
      <c r="M44" s="126"/>
    </row>
    <row r="45" spans="2:13" ht="23.25" customHeight="1" x14ac:dyDescent="0.25">
      <c r="B45" s="134" t="s">
        <v>28</v>
      </c>
      <c r="C45" s="124" t="s">
        <v>116</v>
      </c>
      <c r="D45" s="125"/>
      <c r="E45" s="125"/>
      <c r="F45" s="125"/>
      <c r="G45" s="125"/>
      <c r="H45" s="125"/>
      <c r="I45" s="125"/>
      <c r="J45" s="125"/>
      <c r="K45" s="125"/>
      <c r="L45" s="125"/>
      <c r="M45" s="126"/>
    </row>
    <row r="46" spans="2:13" ht="23.25" customHeight="1" x14ac:dyDescent="0.25">
      <c r="B46" s="134"/>
      <c r="C46" s="124" t="s">
        <v>117</v>
      </c>
      <c r="D46" s="125"/>
      <c r="E46" s="125"/>
      <c r="F46" s="125"/>
      <c r="G46" s="125"/>
      <c r="H46" s="125"/>
      <c r="I46" s="125"/>
      <c r="J46" s="125"/>
      <c r="K46" s="125"/>
      <c r="L46" s="125"/>
      <c r="M46" s="126"/>
    </row>
    <row r="47" spans="2:13" ht="25.5" customHeight="1" x14ac:dyDescent="0.25">
      <c r="B47" s="134"/>
      <c r="C47" s="124"/>
      <c r="D47" s="125"/>
      <c r="E47" s="125"/>
      <c r="F47" s="125"/>
      <c r="G47" s="125"/>
      <c r="H47" s="125"/>
      <c r="I47" s="125"/>
      <c r="J47" s="125"/>
      <c r="K47" s="125"/>
      <c r="L47" s="125"/>
      <c r="M47" s="126"/>
    </row>
    <row r="48" spans="2:13" ht="26.25" customHeight="1" x14ac:dyDescent="0.25">
      <c r="B48" s="25" t="s">
        <v>29</v>
      </c>
      <c r="C48" s="113" t="s">
        <v>104</v>
      </c>
      <c r="D48" s="114"/>
      <c r="E48" s="114"/>
      <c r="F48" s="114"/>
      <c r="G48" s="114"/>
      <c r="H48" s="114"/>
      <c r="I48" s="114"/>
      <c r="J48" s="114"/>
      <c r="K48" s="114"/>
      <c r="L48" s="114"/>
      <c r="M48" s="115"/>
    </row>
    <row r="49" spans="2:13" ht="33" customHeight="1" x14ac:dyDescent="0.25">
      <c r="B49" s="25" t="s">
        <v>30</v>
      </c>
      <c r="C49" s="113" t="s">
        <v>104</v>
      </c>
      <c r="D49" s="114"/>
      <c r="E49" s="114"/>
      <c r="F49" s="114"/>
      <c r="G49" s="114"/>
      <c r="H49" s="114"/>
      <c r="I49" s="114"/>
      <c r="J49" s="114"/>
      <c r="K49" s="114"/>
      <c r="L49" s="114"/>
      <c r="M49" s="115"/>
    </row>
    <row r="50" spans="2:13" ht="33" customHeight="1" x14ac:dyDescent="0.25">
      <c r="B50" s="25" t="s">
        <v>31</v>
      </c>
      <c r="C50" s="113" t="s">
        <v>104</v>
      </c>
      <c r="D50" s="114"/>
      <c r="E50" s="114"/>
      <c r="F50" s="114"/>
      <c r="G50" s="114"/>
      <c r="H50" s="114"/>
      <c r="I50" s="114"/>
      <c r="J50" s="114"/>
      <c r="K50" s="114"/>
      <c r="L50" s="114"/>
      <c r="M50" s="115"/>
    </row>
    <row r="51" spans="2:13" ht="27" customHeight="1" x14ac:dyDescent="0.25">
      <c r="B51" s="25" t="s">
        <v>32</v>
      </c>
      <c r="C51" s="116">
        <v>0.5</v>
      </c>
      <c r="D51" s="117"/>
      <c r="E51" s="117"/>
      <c r="F51" s="117"/>
      <c r="G51" s="117"/>
      <c r="H51" s="117"/>
      <c r="I51" s="117"/>
      <c r="J51" s="117"/>
      <c r="K51" s="117"/>
      <c r="L51" s="117"/>
      <c r="M51" s="118"/>
    </row>
    <row r="52" spans="2:13" ht="42.75" customHeight="1" x14ac:dyDescent="0.25">
      <c r="B52" s="25" t="s">
        <v>75</v>
      </c>
      <c r="C52" s="119" t="s">
        <v>118</v>
      </c>
      <c r="D52" s="120"/>
      <c r="E52" s="120"/>
      <c r="F52" s="120"/>
      <c r="G52" s="120"/>
      <c r="H52" s="120"/>
      <c r="I52" s="120"/>
      <c r="J52" s="120"/>
      <c r="K52" s="120"/>
      <c r="L52" s="120"/>
      <c r="M52" s="121"/>
    </row>
    <row r="53" spans="2:13" ht="24" customHeight="1" x14ac:dyDescent="0.25">
      <c r="B53" s="25" t="s">
        <v>34</v>
      </c>
      <c r="C53" s="122" t="s">
        <v>119</v>
      </c>
      <c r="D53" s="122"/>
      <c r="E53" s="122"/>
      <c r="F53" s="122"/>
      <c r="G53" s="122"/>
      <c r="H53" s="122"/>
      <c r="I53" s="122"/>
      <c r="J53" s="122"/>
      <c r="K53" s="122"/>
      <c r="L53" s="122"/>
      <c r="M53" s="123"/>
    </row>
    <row r="54" spans="2:13" ht="27" customHeight="1" x14ac:dyDescent="0.25">
      <c r="B54" s="25" t="s">
        <v>35</v>
      </c>
      <c r="C54" s="122" t="s">
        <v>106</v>
      </c>
      <c r="D54" s="122"/>
      <c r="E54" s="122"/>
      <c r="F54" s="122"/>
      <c r="G54" s="122"/>
      <c r="H54" s="122"/>
      <c r="I54" s="122"/>
      <c r="J54" s="122"/>
      <c r="K54" s="122"/>
      <c r="L54" s="122"/>
      <c r="M54" s="123"/>
    </row>
    <row r="55" spans="2:13" ht="27" customHeight="1" x14ac:dyDescent="0.25">
      <c r="B55" s="26" t="s">
        <v>36</v>
      </c>
      <c r="C55" s="124" t="s">
        <v>107</v>
      </c>
      <c r="D55" s="125"/>
      <c r="E55" s="125"/>
      <c r="F55" s="125"/>
      <c r="G55" s="125"/>
      <c r="H55" s="125"/>
      <c r="I55" s="125"/>
      <c r="J55" s="125"/>
      <c r="K55" s="125"/>
      <c r="L55" s="125"/>
      <c r="M55" s="126"/>
    </row>
    <row r="56" spans="2:13" ht="48" customHeight="1" thickBot="1" x14ac:dyDescent="0.3">
      <c r="B56" s="27" t="s">
        <v>37</v>
      </c>
      <c r="C56" s="127" t="s">
        <v>108</v>
      </c>
      <c r="D56" s="128"/>
      <c r="E56" s="128"/>
      <c r="F56" s="128"/>
      <c r="G56" s="129"/>
      <c r="H56" s="130" t="s">
        <v>38</v>
      </c>
      <c r="I56" s="130"/>
      <c r="J56" s="130"/>
      <c r="K56" s="131" t="s">
        <v>109</v>
      </c>
      <c r="L56" s="132"/>
      <c r="M56" s="133"/>
    </row>
    <row r="57" spans="2:13" ht="9" customHeight="1" x14ac:dyDescent="0.25"/>
    <row r="58" spans="2:13" ht="15.75" x14ac:dyDescent="0.25">
      <c r="B58" s="112" t="s">
        <v>39</v>
      </c>
      <c r="C58" s="112"/>
      <c r="D58" s="112"/>
      <c r="E58" s="112"/>
      <c r="F58" s="112"/>
      <c r="G58" s="112"/>
      <c r="H58" s="112"/>
      <c r="I58" s="112"/>
      <c r="J58" s="112"/>
      <c r="K58" s="112"/>
      <c r="L58" s="112"/>
      <c r="M58" s="112"/>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G19:H19"/>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45:B47"/>
    <mergeCell ref="C45:M45"/>
    <mergeCell ref="C46:M46"/>
    <mergeCell ref="C47:M47"/>
    <mergeCell ref="B31:B33"/>
    <mergeCell ref="C31:F31"/>
    <mergeCell ref="G31:M31"/>
    <mergeCell ref="C32:F32"/>
    <mergeCell ref="G32:M32"/>
    <mergeCell ref="C33:F33"/>
    <mergeCell ref="G33:M33"/>
    <mergeCell ref="C40:M40"/>
    <mergeCell ref="C41:M41"/>
    <mergeCell ref="C43:M43"/>
    <mergeCell ref="C44:M44"/>
    <mergeCell ref="C42:M42"/>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opLeftCell="B10" zoomScaleNormal="100" workbookViewId="0">
      <selection activeCell="C20" sqref="C20"/>
    </sheetView>
  </sheetViews>
  <sheetFormatPr baseColWidth="10" defaultColWidth="14.140625" defaultRowHeight="15" x14ac:dyDescent="0.25"/>
  <cols>
    <col min="1" max="1" width="5.42578125" customWidth="1"/>
    <col min="2" max="2" width="12.85546875" customWidth="1"/>
    <col min="3" max="3" width="26"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2" t="s">
        <v>88</v>
      </c>
      <c r="N6" s="192"/>
      <c r="O6" s="192"/>
    </row>
    <row r="7" spans="2:15" x14ac:dyDescent="0.25">
      <c r="B7" s="10"/>
      <c r="C7" s="10"/>
      <c r="D7" s="10"/>
      <c r="E7" s="29"/>
      <c r="F7" s="29"/>
      <c r="G7" s="29"/>
      <c r="H7" s="29"/>
      <c r="I7" s="29"/>
      <c r="J7" s="29"/>
      <c r="K7" s="1"/>
      <c r="M7" s="79" t="s">
        <v>55</v>
      </c>
      <c r="N7" s="90" t="s">
        <v>93</v>
      </c>
      <c r="O7" s="91">
        <v>0.9</v>
      </c>
    </row>
    <row r="8" spans="2:15" x14ac:dyDescent="0.25">
      <c r="B8" s="29"/>
      <c r="C8" s="29"/>
      <c r="D8" s="29"/>
      <c r="E8" s="29"/>
      <c r="F8" s="29"/>
      <c r="G8" s="29"/>
      <c r="H8" s="29"/>
      <c r="I8" s="29"/>
      <c r="J8" s="29"/>
      <c r="K8" s="1"/>
      <c r="M8" s="78" t="s">
        <v>56</v>
      </c>
      <c r="N8" s="90" t="s">
        <v>94</v>
      </c>
      <c r="O8" s="20" t="s">
        <v>92</v>
      </c>
    </row>
    <row r="9" spans="2:15" ht="18.75" customHeight="1" x14ac:dyDescent="0.25">
      <c r="B9" s="29"/>
      <c r="C9" s="29"/>
      <c r="D9" s="29"/>
      <c r="E9" s="29"/>
      <c r="F9" s="29"/>
      <c r="G9" s="29"/>
      <c r="H9" s="29"/>
      <c r="I9" s="29"/>
      <c r="J9" s="29"/>
      <c r="K9" s="1"/>
      <c r="L9" s="30"/>
      <c r="M9" s="80" t="s">
        <v>87</v>
      </c>
      <c r="N9" s="90" t="s">
        <v>95</v>
      </c>
      <c r="O9" s="91">
        <v>0.7</v>
      </c>
    </row>
    <row r="10" spans="2:15" ht="32.25" customHeight="1" x14ac:dyDescent="0.25">
      <c r="B10" s="188" t="s">
        <v>21</v>
      </c>
      <c r="C10" s="188"/>
      <c r="D10" s="188"/>
      <c r="E10" s="189" t="str">
        <f>'Ficha Técnica Formulación'!C37</f>
        <v>Limite de Gastos de Funcionamiento</v>
      </c>
      <c r="F10" s="190"/>
      <c r="G10" s="190"/>
      <c r="H10" s="190"/>
      <c r="I10" s="190"/>
      <c r="J10" s="190"/>
      <c r="K10" s="191"/>
      <c r="L10" s="31"/>
    </row>
    <row r="11" spans="2:15" ht="19.5" customHeight="1" x14ac:dyDescent="0.25">
      <c r="L11" s="30"/>
    </row>
    <row r="12" spans="2:15" ht="78.75" customHeight="1" x14ac:dyDescent="0.25">
      <c r="B12" s="82" t="s">
        <v>47</v>
      </c>
      <c r="C12" s="82" t="s">
        <v>33</v>
      </c>
      <c r="D12" s="82" t="s">
        <v>53</v>
      </c>
      <c r="E12" s="83" t="s">
        <v>121</v>
      </c>
      <c r="F12" s="83" t="s">
        <v>122</v>
      </c>
      <c r="G12" s="83" t="s">
        <v>54</v>
      </c>
      <c r="H12" s="187" t="s">
        <v>49</v>
      </c>
      <c r="I12" s="187"/>
      <c r="J12" s="83" t="s">
        <v>48</v>
      </c>
      <c r="K12" s="83" t="s">
        <v>74</v>
      </c>
      <c r="L12" s="30"/>
    </row>
    <row r="13" spans="2:15" ht="42.75" customHeight="1" x14ac:dyDescent="0.25">
      <c r="B13" s="107">
        <v>2012</v>
      </c>
      <c r="C13" s="105" t="s">
        <v>120</v>
      </c>
      <c r="D13" s="102">
        <v>0.5</v>
      </c>
      <c r="E13" s="97">
        <v>236884</v>
      </c>
      <c r="F13" s="97">
        <v>518909</v>
      </c>
      <c r="G13" s="105">
        <f>IF(E13="","",E13/F13)</f>
        <v>0.45650393421582591</v>
      </c>
      <c r="H13" s="108">
        <f>IF(G13="","",IF(G13&lt;=D13,100%,0%))</f>
        <v>1</v>
      </c>
      <c r="I13" s="106" t="str">
        <f>IF(H13&lt;$O$9,"Critico",IF(H13&lt;$O$7,"Medio",IF(H13="","","Satisfactorio")))</f>
        <v>Satisfactorio</v>
      </c>
      <c r="J13" s="193" t="s">
        <v>102</v>
      </c>
      <c r="K13" s="196" t="s">
        <v>102</v>
      </c>
      <c r="L13" s="30"/>
    </row>
    <row r="14" spans="2:15" x14ac:dyDescent="0.25">
      <c r="B14" s="107">
        <v>2013</v>
      </c>
      <c r="C14" s="105" t="s">
        <v>120</v>
      </c>
      <c r="D14" s="102">
        <v>0.5</v>
      </c>
      <c r="E14" s="97">
        <v>236534</v>
      </c>
      <c r="F14" s="97">
        <v>636868</v>
      </c>
      <c r="G14" s="105">
        <f>IF(E14="","",E14/F14)</f>
        <v>0.37140192316147147</v>
      </c>
      <c r="H14" s="77">
        <f t="shared" ref="H14:H24" si="0">IF(G14="","",IF(G14&lt;=D14,100%,0%))</f>
        <v>1</v>
      </c>
      <c r="I14" s="106" t="str">
        <f t="shared" ref="I14:I15" si="1">IF(H14&lt;$O$9,"Critico",IF(H14&lt;$O$7,"Medio",IF(H14="","","Satisfactorio")))</f>
        <v>Satisfactorio</v>
      </c>
      <c r="J14" s="194"/>
      <c r="K14" s="197"/>
      <c r="L14" s="30"/>
    </row>
    <row r="15" spans="2:15" x14ac:dyDescent="0.25">
      <c r="B15" s="107">
        <v>2014</v>
      </c>
      <c r="C15" s="105" t="s">
        <v>120</v>
      </c>
      <c r="D15" s="102">
        <v>0.5</v>
      </c>
      <c r="E15" s="97">
        <v>250850</v>
      </c>
      <c r="F15" s="97">
        <v>688734</v>
      </c>
      <c r="G15" s="105">
        <f>IF(E15="","",E15/F15)</f>
        <v>0.36421898730133839</v>
      </c>
      <c r="H15" s="77">
        <f t="shared" si="0"/>
        <v>1</v>
      </c>
      <c r="I15" s="106" t="str">
        <f t="shared" si="1"/>
        <v>Satisfactorio</v>
      </c>
      <c r="J15" s="194"/>
      <c r="K15" s="197"/>
      <c r="L15" s="30"/>
    </row>
    <row r="16" spans="2:15" x14ac:dyDescent="0.25">
      <c r="B16" s="107">
        <v>2015</v>
      </c>
      <c r="C16" s="105" t="s">
        <v>120</v>
      </c>
      <c r="D16" s="102">
        <v>0.5</v>
      </c>
      <c r="E16" s="97">
        <v>266368</v>
      </c>
      <c r="F16" s="97">
        <v>823939</v>
      </c>
      <c r="G16" s="105">
        <f t="shared" ref="G16:G23" si="2">IF(E16="","",E16/F16)</f>
        <v>0.32328606850749875</v>
      </c>
      <c r="H16" s="77">
        <f t="shared" si="0"/>
        <v>1</v>
      </c>
      <c r="I16" s="106" t="str">
        <f t="shared" ref="I16:I23" si="3">IF(H16&lt;$O$9,"Critico",IF(H16&lt;$O$7,"Medio",IF(H16="","","Satisfactorio")))</f>
        <v>Satisfactorio</v>
      </c>
      <c r="J16" s="194"/>
      <c r="K16" s="197"/>
      <c r="L16" s="30"/>
    </row>
    <row r="17" spans="2:12" x14ac:dyDescent="0.25">
      <c r="B17" s="107">
        <v>2016</v>
      </c>
      <c r="C17" s="105" t="s">
        <v>120</v>
      </c>
      <c r="D17" s="102">
        <v>0.5</v>
      </c>
      <c r="E17" s="97">
        <v>290515</v>
      </c>
      <c r="F17" s="97">
        <v>833162</v>
      </c>
      <c r="G17" s="105">
        <f t="shared" si="2"/>
        <v>0.34868969060038746</v>
      </c>
      <c r="H17" s="77">
        <f t="shared" si="0"/>
        <v>1</v>
      </c>
      <c r="I17" s="106" t="str">
        <f t="shared" si="3"/>
        <v>Satisfactorio</v>
      </c>
      <c r="J17" s="194"/>
      <c r="K17" s="197"/>
      <c r="L17" s="30"/>
    </row>
    <row r="18" spans="2:12" x14ac:dyDescent="0.25">
      <c r="B18" s="107">
        <v>2017</v>
      </c>
      <c r="C18" s="105" t="s">
        <v>120</v>
      </c>
      <c r="D18" s="102">
        <v>0.5</v>
      </c>
      <c r="E18" s="97">
        <v>323639</v>
      </c>
      <c r="F18" s="97">
        <v>955359</v>
      </c>
      <c r="G18" s="109">
        <f t="shared" si="2"/>
        <v>0.33876165922967177</v>
      </c>
      <c r="H18" s="77">
        <f t="shared" si="0"/>
        <v>1</v>
      </c>
      <c r="I18" s="106" t="str">
        <f t="shared" si="3"/>
        <v>Satisfactorio</v>
      </c>
      <c r="J18" s="194"/>
      <c r="K18" s="197"/>
      <c r="L18" s="30"/>
    </row>
    <row r="19" spans="2:12" ht="16.5" customHeight="1" x14ac:dyDescent="0.25">
      <c r="B19" s="107">
        <v>2018</v>
      </c>
      <c r="C19" s="105" t="s">
        <v>120</v>
      </c>
      <c r="D19" s="102">
        <v>0.5</v>
      </c>
      <c r="E19" s="97">
        <v>346715</v>
      </c>
      <c r="F19" s="110">
        <v>957619</v>
      </c>
      <c r="G19" s="111">
        <f t="shared" si="2"/>
        <v>0.3620594411765013</v>
      </c>
      <c r="H19" s="77">
        <f t="shared" si="0"/>
        <v>1</v>
      </c>
      <c r="I19" s="106" t="str">
        <f t="shared" si="3"/>
        <v>Satisfactorio</v>
      </c>
      <c r="J19" s="195"/>
      <c r="K19" s="198"/>
      <c r="L19" s="30"/>
    </row>
    <row r="20" spans="2:12" ht="57" x14ac:dyDescent="0.25">
      <c r="B20" s="107">
        <v>2019</v>
      </c>
      <c r="C20" s="105" t="s">
        <v>120</v>
      </c>
      <c r="D20" s="105"/>
      <c r="E20" s="103"/>
      <c r="F20" s="104"/>
      <c r="G20" s="105" t="str">
        <f t="shared" si="2"/>
        <v/>
      </c>
      <c r="H20" s="77" t="str">
        <f t="shared" si="0"/>
        <v/>
      </c>
      <c r="I20" s="106" t="str">
        <f t="shared" si="3"/>
        <v/>
      </c>
      <c r="J20" s="99" t="s">
        <v>126</v>
      </c>
      <c r="K20" s="98"/>
      <c r="L20" s="30"/>
    </row>
    <row r="21" spans="2:12" x14ac:dyDescent="0.25">
      <c r="B21" s="93"/>
      <c r="C21" s="81"/>
      <c r="D21" s="81"/>
      <c r="E21" s="100"/>
      <c r="F21" s="96"/>
      <c r="G21" s="81" t="str">
        <f t="shared" si="2"/>
        <v/>
      </c>
      <c r="H21" s="101" t="str">
        <f t="shared" si="0"/>
        <v/>
      </c>
      <c r="I21" s="94" t="str">
        <f t="shared" si="3"/>
        <v/>
      </c>
      <c r="J21" s="98"/>
      <c r="K21" s="98"/>
      <c r="L21" s="30"/>
    </row>
    <row r="22" spans="2:12" x14ac:dyDescent="0.25">
      <c r="B22" s="93"/>
      <c r="C22" s="81"/>
      <c r="D22" s="81"/>
      <c r="E22" s="95"/>
      <c r="F22" s="96"/>
      <c r="G22" s="76" t="str">
        <f t="shared" si="2"/>
        <v/>
      </c>
      <c r="H22" s="77" t="str">
        <f t="shared" si="0"/>
        <v/>
      </c>
      <c r="I22" s="94" t="str">
        <f t="shared" si="3"/>
        <v/>
      </c>
      <c r="J22" s="98"/>
      <c r="K22" s="98"/>
      <c r="L22" s="30"/>
    </row>
    <row r="23" spans="2:12" x14ac:dyDescent="0.25">
      <c r="B23" s="93"/>
      <c r="C23" s="81"/>
      <c r="D23" s="81"/>
      <c r="E23" s="95"/>
      <c r="F23" s="96"/>
      <c r="G23" s="76" t="str">
        <f t="shared" si="2"/>
        <v/>
      </c>
      <c r="H23" s="77" t="str">
        <f t="shared" si="0"/>
        <v/>
      </c>
      <c r="I23" s="94" t="str">
        <f t="shared" si="3"/>
        <v/>
      </c>
      <c r="J23" s="98"/>
      <c r="K23" s="98"/>
      <c r="L23" s="30"/>
    </row>
    <row r="24" spans="2:12" x14ac:dyDescent="0.25">
      <c r="B24" s="93"/>
      <c r="C24" s="81"/>
      <c r="D24" s="81"/>
      <c r="E24" s="95"/>
      <c r="F24" s="96"/>
      <c r="G24" s="76" t="str">
        <f t="shared" ref="G24" si="4">IF(E24="","",E24/F24)</f>
        <v/>
      </c>
      <c r="H24" s="77" t="str">
        <f t="shared" si="0"/>
        <v/>
      </c>
      <c r="I24" s="94" t="str">
        <f t="shared" ref="I24" si="5">IF(H24&lt;$O$9,"Critico",IF(H24&lt;$O$7,"Medio",IF(H24="","","Satisfactorio")))</f>
        <v/>
      </c>
      <c r="J24" s="98"/>
      <c r="K24" s="9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H12:I12"/>
    <mergeCell ref="B10:D10"/>
    <mergeCell ref="E10:K10"/>
    <mergeCell ref="M6:O6"/>
    <mergeCell ref="J13:J19"/>
    <mergeCell ref="K13:K19"/>
  </mergeCells>
  <conditionalFormatting sqref="H13:H24">
    <cfRule type="cellIs" dxfId="27" priority="64" stopIfTrue="1" operator="between">
      <formula>0.66</formula>
      <formula>0.79</formula>
    </cfRule>
    <cfRule type="cellIs" dxfId="26" priority="65" stopIfTrue="1" operator="lessThan">
      <formula>0.66</formula>
    </cfRule>
    <cfRule type="cellIs" dxfId="25" priority="66" stopIfTrue="1" operator="between">
      <formula>0.8</formula>
      <formula>1</formula>
    </cfRule>
  </conditionalFormatting>
  <conditionalFormatting sqref="H13:H24">
    <cfRule type="expression" dxfId="24" priority="63">
      <formula>ISERROR(H13)</formula>
    </cfRule>
  </conditionalFormatting>
  <conditionalFormatting sqref="H13:H24">
    <cfRule type="cellIs" dxfId="23" priority="60" stopIfTrue="1" operator="between">
      <formula>0.66</formula>
      <formula>0.79</formula>
    </cfRule>
    <cfRule type="cellIs" dxfId="22" priority="61" stopIfTrue="1" operator="lessThan">
      <formula>0.66</formula>
    </cfRule>
    <cfRule type="cellIs" dxfId="21" priority="62" stopIfTrue="1" operator="greaterThanOrEqual">
      <formula>0.8</formula>
    </cfRule>
  </conditionalFormatting>
  <conditionalFormatting sqref="I13:I24">
    <cfRule type="containsText" dxfId="20" priority="19" operator="containsText" text="Critico">
      <formula>NOT(ISERROR(SEARCH("Critico",I13)))</formula>
    </cfRule>
    <cfRule type="containsText" dxfId="19" priority="20" operator="containsText" text="Satisfactorio">
      <formula>NOT(ISERROR(SEARCH("Satisfactorio",I13)))</formula>
    </cfRule>
    <cfRule type="containsText" dxfId="18" priority="21" operator="containsText" text="Medio">
      <formula>NOT(ISERROR(SEARCH("Medio",I13)))</formula>
    </cfRule>
  </conditionalFormatting>
  <conditionalFormatting sqref="B13:C24">
    <cfRule type="containsText" dxfId="17" priority="16" operator="containsText" text="Critico">
      <formula>NOT(ISERROR(SEARCH("Critico",B13)))</formula>
    </cfRule>
    <cfRule type="containsText" dxfId="16" priority="17" operator="containsText" text="Satisfactorio">
      <formula>NOT(ISERROR(SEARCH("Satisfactorio",B13)))</formula>
    </cfRule>
    <cfRule type="containsText" dxfId="15" priority="18" operator="containsText" text="Medio">
      <formula>NOT(ISERROR(SEARCH("Medio",B13)))</formula>
    </cfRule>
  </conditionalFormatting>
  <conditionalFormatting sqref="G13:G24">
    <cfRule type="containsText" dxfId="14" priority="10" operator="containsText" text="Critico">
      <formula>NOT(ISERROR(SEARCH("Critico",G13)))</formula>
    </cfRule>
    <cfRule type="containsText" dxfId="13" priority="11" operator="containsText" text="Satisfactorio">
      <formula>NOT(ISERROR(SEARCH("Satisfactorio",G13)))</formula>
    </cfRule>
    <cfRule type="containsText" dxfId="12" priority="12" operator="containsText" text="Medio">
      <formula>NOT(ISERROR(SEARCH("Medio",G13)))</formula>
    </cfRule>
  </conditionalFormatting>
  <conditionalFormatting sqref="D20:D24">
    <cfRule type="containsText" dxfId="11" priority="4" operator="containsText" text="Critico">
      <formula>NOT(ISERROR(SEARCH("Critico",D20)))</formula>
    </cfRule>
    <cfRule type="containsText" dxfId="10" priority="5" operator="containsText" text="Satisfactorio">
      <formula>NOT(ISERROR(SEARCH("Satisfactorio",D20)))</formula>
    </cfRule>
    <cfRule type="containsText" dxfId="9" priority="6" operator="containsText" text="Medio">
      <formula>NOT(ISERROR(SEARCH("Medio",D20)))</formula>
    </cfRule>
  </conditionalFormatting>
  <conditionalFormatting sqref="J13:K13 J20:K24">
    <cfRule type="containsText" dxfId="8" priority="1" operator="containsText" text="Critico">
      <formula>NOT(ISERROR(SEARCH("Critico",J13)))</formula>
    </cfRule>
    <cfRule type="containsText" dxfId="7" priority="2" operator="containsText" text="Satisfactorio">
      <formula>NOT(ISERROR(SEARCH("Satisfactorio",J13)))</formula>
    </cfRule>
    <cfRule type="containsText" dxfId="6" priority="3" operator="containsText" text="Medio">
      <formula>NOT(ISERROR(SEARCH("Medio",J13)))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opLeftCell="A10" zoomScaleNormal="100" workbookViewId="0">
      <selection activeCell="H14" sqref="H14"/>
    </sheetView>
  </sheetViews>
  <sheetFormatPr baseColWidth="10" defaultColWidth="11.42578125"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9" t="s">
        <v>88</v>
      </c>
      <c r="O3" s="199"/>
      <c r="P3" s="199"/>
    </row>
    <row r="4" spans="1:16" x14ac:dyDescent="0.25">
      <c r="A4" s="37"/>
      <c r="B4" s="37"/>
      <c r="C4" s="37"/>
      <c r="G4" s="1"/>
      <c r="I4" s="1"/>
      <c r="J4" s="1"/>
      <c r="N4" s="79" t="s">
        <v>55</v>
      </c>
      <c r="O4" s="90" t="s">
        <v>93</v>
      </c>
      <c r="P4" s="91">
        <v>0.9</v>
      </c>
    </row>
    <row r="5" spans="1:16" x14ac:dyDescent="0.25">
      <c r="A5" s="37"/>
      <c r="B5" s="37"/>
      <c r="C5" s="37"/>
      <c r="G5" s="1"/>
      <c r="I5" s="1"/>
      <c r="J5" s="1"/>
      <c r="N5" s="78" t="s">
        <v>56</v>
      </c>
      <c r="O5" s="90" t="s">
        <v>94</v>
      </c>
      <c r="P5" s="20" t="s">
        <v>92</v>
      </c>
    </row>
    <row r="6" spans="1:16" x14ac:dyDescent="0.25">
      <c r="A6" s="37"/>
      <c r="B6" s="37"/>
      <c r="C6" s="37"/>
      <c r="G6" s="1"/>
      <c r="I6" s="1"/>
      <c r="J6" s="1"/>
      <c r="N6" s="80" t="s">
        <v>87</v>
      </c>
      <c r="O6" s="90" t="s">
        <v>95</v>
      </c>
      <c r="P6" s="91">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205" t="s">
        <v>40</v>
      </c>
      <c r="B9" s="205"/>
      <c r="C9" s="205"/>
      <c r="D9" s="206" t="str">
        <f>+'Ficha Técnica Formulación'!G31</f>
        <v>No aplica</v>
      </c>
      <c r="E9" s="206"/>
      <c r="F9" s="206"/>
      <c r="G9" s="206"/>
      <c r="H9" s="206"/>
      <c r="I9" s="206"/>
      <c r="J9" s="206"/>
      <c r="K9" s="206"/>
      <c r="L9" s="206"/>
    </row>
    <row r="10" spans="1:16" ht="24.75" customHeight="1" x14ac:dyDescent="0.25">
      <c r="A10" s="188" t="s">
        <v>73</v>
      </c>
      <c r="B10" s="188"/>
      <c r="C10" s="188"/>
      <c r="D10" s="201"/>
      <c r="E10" s="202"/>
      <c r="F10" s="202"/>
      <c r="G10" s="202"/>
      <c r="H10" s="202"/>
      <c r="I10" s="203" t="s">
        <v>90</v>
      </c>
      <c r="J10" s="203"/>
      <c r="K10" s="204"/>
      <c r="L10" s="39"/>
    </row>
    <row r="11" spans="1:16" ht="12" customHeight="1" x14ac:dyDescent="0.25">
      <c r="A11" s="200"/>
      <c r="B11" s="200"/>
      <c r="C11" s="200"/>
      <c r="D11" s="200"/>
      <c r="E11" s="200"/>
      <c r="F11" s="200"/>
      <c r="G11" s="200"/>
      <c r="H11" s="200"/>
      <c r="I11" s="200"/>
      <c r="J11" s="200"/>
      <c r="K11" s="200"/>
      <c r="L11" s="200"/>
    </row>
    <row r="12" spans="1:16" ht="76.5" customHeight="1" x14ac:dyDescent="0.25">
      <c r="A12" s="84" t="s">
        <v>76</v>
      </c>
      <c r="B12" s="85" t="s">
        <v>77</v>
      </c>
      <c r="C12" s="85" t="s">
        <v>78</v>
      </c>
      <c r="D12" s="85" t="s">
        <v>79</v>
      </c>
      <c r="E12" s="86" t="s">
        <v>89</v>
      </c>
      <c r="F12" s="85" t="s">
        <v>80</v>
      </c>
      <c r="G12" s="85" t="s">
        <v>57</v>
      </c>
      <c r="H12" s="86" t="s">
        <v>81</v>
      </c>
      <c r="I12" s="86" t="s">
        <v>82</v>
      </c>
      <c r="J12" s="85" t="s">
        <v>58</v>
      </c>
      <c r="K12" s="85" t="s">
        <v>91</v>
      </c>
      <c r="L12" s="87"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v>4</v>
      </c>
      <c r="D14" s="46">
        <v>4</v>
      </c>
      <c r="E14" s="48">
        <f t="shared" ref="E14:E25" si="0">IF(D14&gt;C14,"Error",IF(C14=0,"",D14/C14))</f>
        <v>1</v>
      </c>
      <c r="F14" s="47">
        <f>+C14-D14</f>
        <v>0</v>
      </c>
      <c r="G14" s="49" t="str">
        <f>IF(E14&lt;$P$6,"Critico",IF(E14&lt;$P$4,"Medio",IF(E14="","","Satisfactorio")))</f>
        <v>Satisfactorio</v>
      </c>
      <c r="H14" s="50"/>
      <c r="I14" s="51" t="str">
        <f>IF(H14&gt;0,(H14/D14),"")</f>
        <v/>
      </c>
      <c r="J14" s="49" t="str">
        <f>IF(I14="","",IF(I14&lt;=$L$10,"Satisfactorio","Critico"))</f>
        <v/>
      </c>
      <c r="K14" s="88"/>
      <c r="L14" s="89"/>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4</v>
      </c>
      <c r="E26" s="57" t="str">
        <f>IF(D26&gt;C26,"Error",IF(C26=0,"",D26/C26))</f>
        <v>Error</v>
      </c>
      <c r="F26" s="56">
        <f>+F25</f>
        <v>0</v>
      </c>
      <c r="G26" s="92" t="str">
        <f t="shared" si="2"/>
        <v>Satisfactorio</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 priority="4" operator="containsText" text="Critico">
      <formula>NOT(ISERROR(SEARCH("Critico",G14)))</formula>
    </cfRule>
    <cfRule type="containsText" dxfId="4" priority="5" operator="containsText" text="Satisfactorio">
      <formula>NOT(ISERROR(SEARCH("Satisfactorio",G14)))</formula>
    </cfRule>
    <cfRule type="containsText" dxfId="3" priority="6" operator="containsText" text="Medio">
      <formula>NOT(ISERROR(SEARCH("Medio",G14)))</formula>
    </cfRule>
  </conditionalFormatting>
  <conditionalFormatting sqref="J14:J27">
    <cfRule type="containsText" dxfId="2" priority="1" operator="containsText" text="Critico">
      <formula>NOT(ISERROR(SEARCH("Critico",J14)))</formula>
    </cfRule>
    <cfRule type="containsText" dxfId="1" priority="2" operator="containsText" text="Satisfactorio">
      <formula>NOT(ISERROR(SEARCH("Satisfactorio",J14)))</formula>
    </cfRule>
    <cfRule type="containsText" dxfId="0"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vt:lpstr>
      <vt:lpstr>Ficha T Seguimiento TyS</vt:lpstr>
      <vt:lpstr>'Ficha Técnica Formulación'!Área_de_impresión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2019-05-07T13:58:59Z</cp:lastPrinted>
  <dcterms:created xsi:type="dcterms:W3CDTF">2017-09-28T15:09:54Z</dcterms:created>
  <dcterms:modified xsi:type="dcterms:W3CDTF">2019-07-15T17:45:53Z</dcterms:modified>
</cp:coreProperties>
</file>