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2"/>
  <workbookPr defaultThemeVersion="166925"/>
  <mc:AlternateContent xmlns:mc="http://schemas.openxmlformats.org/markup-compatibility/2006">
    <mc:Choice Requires="x15">
      <x15ac:absPath xmlns:x15ac="http://schemas.microsoft.com/office/spreadsheetml/2010/11/ac" url="G:\Mi unidad\ARCHIVOS LEIDY PORTILLA\SEGUIMIENTOS 2019\SEGUIMIENTO IV TRIMESTRE 2019\37. CONTROL INTERNO A LA GESTIÓN\"/>
    </mc:Choice>
  </mc:AlternateContent>
  <xr:revisionPtr revIDLastSave="0" documentId="13_ncr:1_{F69E14D6-F1D5-4502-9072-C4E0005C3261}" xr6:coauthVersionLast="36" xr6:coauthVersionMax="36" xr10:uidLastSave="{00000000-0000-0000-0000-000000000000}"/>
  <bookViews>
    <workbookView xWindow="0" yWindow="0" windowWidth="21600" windowHeight="9525" activeTab="1" xr2:uid="{76E4FE12-9082-4142-B790-F347FAAC227C}"/>
  </bookViews>
  <sheets>
    <sheet name="Form Cumpli prog anual audit" sheetId="1" r:id="rId1"/>
    <sheet name="Seg Cumpli prog anual audit" sheetId="2" r:id="rId2"/>
  </sheets>
  <definedNames>
    <definedName name="_xlnm.Print_Area" localSheetId="0">'Form Cumpli prog anual audit'!$B$2:$M$57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0" i="2" l="1"/>
  <c r="E12" i="2"/>
  <c r="F12" i="2"/>
  <c r="G13" i="2"/>
  <c r="H13" i="2" s="1"/>
  <c r="I13" i="2" s="1"/>
  <c r="G14" i="2"/>
  <c r="H14" i="2" s="1"/>
  <c r="I14" i="2" s="1"/>
  <c r="M14" i="2"/>
  <c r="N14" i="2"/>
  <c r="G15" i="2"/>
  <c r="H15" i="2" s="1"/>
  <c r="I15" i="2" s="1"/>
  <c r="M15" i="2"/>
  <c r="N15" i="2"/>
  <c r="G16" i="2"/>
  <c r="H16" i="2"/>
  <c r="I16" i="2" s="1"/>
  <c r="M16" i="2"/>
  <c r="N16" i="2"/>
  <c r="G17" i="2"/>
  <c r="H17" i="2" s="1"/>
  <c r="I17" i="2" s="1"/>
  <c r="M17" i="2"/>
  <c r="N17" i="2"/>
  <c r="G18" i="2"/>
  <c r="H18" i="2" s="1"/>
  <c r="I18" i="2" s="1"/>
  <c r="G19" i="2"/>
  <c r="H19" i="2" s="1"/>
  <c r="I19" i="2" s="1"/>
  <c r="M19" i="2"/>
  <c r="N19" i="2"/>
  <c r="G20" i="2"/>
  <c r="H20" i="2" s="1"/>
  <c r="I20" i="2" s="1"/>
  <c r="M20" i="2"/>
  <c r="N20" i="2"/>
  <c r="G21" i="2"/>
  <c r="H21" i="2" s="1"/>
  <c r="I21" i="2" s="1"/>
  <c r="M21" i="2"/>
  <c r="N21" i="2"/>
  <c r="G22" i="2"/>
  <c r="H22" i="2" s="1"/>
  <c r="I22" i="2" s="1"/>
  <c r="M22" i="2"/>
  <c r="N22" i="2"/>
  <c r="G23" i="2"/>
  <c r="H23" i="2"/>
  <c r="I23" i="2" s="1"/>
  <c r="M23" i="2"/>
  <c r="N23" i="2"/>
  <c r="G24" i="2"/>
  <c r="H24" i="2" s="1"/>
  <c r="I24" i="2" s="1"/>
  <c r="M24" i="2"/>
  <c r="N2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Leidy torres</author>
    <author>Jessica Alejandra Muñoz</author>
  </authors>
  <commentList>
    <comment ref="B14" authorId="0" shapeId="0" xr:uid="{00000000-0006-0000-0000-000001000000}">
      <text>
        <r>
          <rPr>
            <sz val="9"/>
            <color indexed="81"/>
            <rFont val="Tahoma"/>
            <family val="2"/>
          </rPr>
          <t>se refiere al contexto de medición, es decir, bajo que enfoque está dado el indicador que se está registrando; por lo cual, seleccione con una “X”, en:</t>
        </r>
      </text>
    </comment>
    <comment ref="F14" authorId="0" shapeId="0" xr:uid="{00000000-0006-0000-00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9"/>
            <color indexed="81"/>
            <rFont val="Tahoma"/>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xr:uid="{00000000-0006-0000-0000-000004000000}">
      <text>
        <r>
          <rPr>
            <sz val="9"/>
            <color indexed="81"/>
            <rFont val="Tahoma"/>
            <family val="2"/>
          </rPr>
          <t>si el indicador corresponde a un indicador de producto o resultado del Plan de Desarrollo vigente.</t>
        </r>
      </text>
    </comment>
    <comment ref="F16" authorId="0" shapeId="0" xr:uid="{00000000-0006-0000-0000-000005000000}">
      <text>
        <r>
          <rPr>
            <sz val="9"/>
            <color indexed="81"/>
            <rFont val="Tahoma"/>
            <family val="2"/>
          </rPr>
          <t xml:space="preserve">si el indicador expresa el logro de los objetivos, metas y resultados de un proceso, plan, programa, proyecto o política. (DANE)
</t>
        </r>
      </text>
    </comment>
    <comment ref="B17" authorId="0" shapeId="0" xr:uid="{00000000-0006-0000-0000-000006000000}">
      <text>
        <r>
          <rPr>
            <sz val="9"/>
            <color indexed="81"/>
            <rFont val="Tahoma"/>
            <family val="2"/>
          </rPr>
          <t>si el indicador corresponde a la medición de un Proceso determinado en el Modelo de Operación por Procesos - MOP de la Entidad.</t>
        </r>
      </text>
    </comment>
    <comment ref="F17" authorId="0" shapeId="0" xr:uid="{00000000-0006-0000-0000-000007000000}">
      <text>
        <r>
          <rPr>
            <sz val="9"/>
            <color indexed="81"/>
            <rFont val="Tahoma"/>
            <family val="2"/>
          </rPr>
          <t>si el indicador permite establecer la relación de productividad en el uso de los recursos. (DANE)</t>
        </r>
      </text>
    </comment>
    <comment ref="B18" authorId="0" shapeId="0" xr:uid="{00000000-0006-0000-0000-000008000000}">
      <text>
        <r>
          <rPr>
            <sz val="9"/>
            <color indexed="81"/>
            <rFont val="Tahoma"/>
            <family val="2"/>
          </rPr>
          <t>si el indicador corresponde a la medición de un trámite o un servicio priorizado por la entidad.</t>
        </r>
      </text>
    </comment>
    <comment ref="F18" authorId="0" shapeId="0" xr:uid="{00000000-0006-0000-00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9"/>
            <color indexed="81"/>
            <rFont val="Tahoma"/>
            <family val="2"/>
          </rPr>
          <t>Diligenciar otra  clasificación para el indicador, por ejemplo:indicadores de gestión, estatégicos, tácticos, insumos, productos y resultado.</t>
        </r>
      </text>
    </comment>
    <comment ref="B21" authorId="0" shapeId="0" xr:uid="{00000000-0006-0000-0000-00000C000000}">
      <text>
        <r>
          <rPr>
            <sz val="9"/>
            <color indexed="81"/>
            <rFont val="Tahoma"/>
            <family val="2"/>
          </rPr>
          <t>pretende identificar a mayor detalle el contexto donde se realiza la medición del indicador; diligencie en el campo:</t>
        </r>
      </text>
    </comment>
    <comment ref="B23" authorId="1" shapeId="0" xr:uid="{00000000-0006-0000-00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xr:uid="{00000000-0006-0000-00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xr:uid="{00000000-0006-0000-0000-00000F00000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xr:uid="{00000000-0006-0000-00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xr:uid="{00000000-0006-0000-0000-000012000000}">
      <text>
        <r>
          <rPr>
            <sz val="9"/>
            <color indexed="81"/>
            <rFont val="Tahoma"/>
            <family val="2"/>
          </rPr>
          <t>Se diligencia la expresión verbal, precisa y concreta que identifica el indicador.</t>
        </r>
      </text>
    </comment>
    <comment ref="B38" authorId="2" shapeId="0" xr:uid="{00000000-0006-0000-0000-000013000000}">
      <text>
        <r>
          <rPr>
            <sz val="9"/>
            <color indexed="81"/>
            <rFont val="Tahoma"/>
            <family val="2"/>
          </rPr>
          <t xml:space="preserve">Se especifican el término abreviado que representa el nombre del indicador. De ser complejo o no ser posible, se diligencia no aplica. </t>
        </r>
      </text>
    </comment>
    <comment ref="B39" authorId="2" shapeId="0" xr:uid="{00000000-0006-0000-0000-000014000000}">
      <text>
        <r>
          <rPr>
            <sz val="9"/>
            <color indexed="81"/>
            <rFont val="Tahoma"/>
            <family val="2"/>
          </rPr>
          <t xml:space="preserve">Se diligencia la explicación conceptual de cada uno de los términos utilizados en el indicador. </t>
        </r>
      </text>
    </comment>
    <comment ref="B40" authorId="2" shapeId="0" xr:uid="{00000000-0006-0000-0000-000015000000}">
      <text>
        <r>
          <rPr>
            <sz val="9"/>
            <color indexed="81"/>
            <rFont val="Tahoma"/>
            <family val="2"/>
          </rPr>
          <t>Se diligencia el propósito que se persigue con la medición del indicador, es decir, la finalidad e importancia del indicador.</t>
        </r>
      </text>
    </comment>
    <comment ref="B41" authorId="2" shapeId="0" xr:uid="{00000000-0006-0000-0000-000016000000}">
      <text>
        <r>
          <rPr>
            <sz val="9"/>
            <color indexed="81"/>
            <rFont val="Tahoma"/>
            <family val="2"/>
          </rPr>
          <t xml:space="preserve">Se registra una explicación técnica sobre los pasos que se deben realizar para la obtención de los datos y del cálculo del indicador.
</t>
        </r>
      </text>
    </comment>
    <comment ref="B42" authorId="2" shapeId="0" xr:uid="{00000000-0006-0000-0000-00001700000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xr:uid="{00000000-0006-0000-0000-000018000000}">
      <text>
        <r>
          <rPr>
            <sz val="9"/>
            <color indexed="81"/>
            <rFont val="Tahoma"/>
            <family val="2"/>
          </rPr>
          <t>se diligencia el parámetro de referencia para la medición, de acuerdo con la(s) variable(s) establecidas, ejemplo: porcentaje, número, kilo, grados, etc.</t>
        </r>
      </text>
    </comment>
    <comment ref="B44" authorId="2" shapeId="0" xr:uid="{00000000-0006-0000-0000-000019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xr:uid="{00000000-0006-0000-0000-00001A000000}">
      <text>
        <r>
          <rPr>
            <sz val="9"/>
            <color indexed="81"/>
            <rFont val="Tahoma"/>
            <family val="2"/>
          </rPr>
          <t xml:space="preserve">Diligenciar la descripción de cada variable de la fórmula. Se especifica claramente cada una de las variables con su respectiva sigla. </t>
        </r>
      </text>
    </comment>
    <comment ref="B48" authorId="2" shapeId="0" xr:uid="{00000000-0006-0000-0000-00001B00000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9" authorId="2" shapeId="0" xr:uid="{00000000-0006-0000-0000-00001C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50" authorId="2" shapeId="0" xr:uid="{00000000-0006-0000-0000-00001D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1" authorId="2" shapeId="0" xr:uid="{00000000-0006-0000-0000-00001E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2" authorId="2" shapeId="0" xr:uid="{00000000-0006-0000-0000-00001F00000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3" authorId="2" shapeId="0" xr:uid="{00000000-0006-0000-0000-000020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4" authorId="2" shapeId="0" xr:uid="{00000000-0006-0000-0000-000021000000}">
      <text>
        <r>
          <rPr>
            <sz val="9"/>
            <color indexed="81"/>
            <rFont val="Tahoma"/>
            <family val="2"/>
          </rPr>
          <t>Se diligencia el organismo  encargado de la elaboración del indicador.</t>
        </r>
      </text>
    </comment>
    <comment ref="B55" authorId="2" shapeId="0" xr:uid="{00000000-0006-0000-0000-000022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6" authorId="2" shapeId="0" xr:uid="{00000000-0006-0000-0000-000023000000}">
      <text>
        <r>
          <rPr>
            <sz val="9"/>
            <color indexed="81"/>
            <rFont val="Tahoma"/>
            <family val="2"/>
          </rPr>
          <t>Se diligencia la fecha en que formula el indicador.</t>
        </r>
      </text>
    </comment>
    <comment ref="H56" authorId="2" shapeId="0" xr:uid="{00000000-0006-0000-0000-00002400000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<sst xmlns="http://schemas.openxmlformats.org/spreadsheetml/2006/main" count="124" uniqueCount="115">
  <si>
    <t>* Si aplica</t>
  </si>
  <si>
    <t>Noviembre 06 de 2018</t>
  </si>
  <si>
    <t>Fecha de actualización de la Ficha  Técnica</t>
  </si>
  <si>
    <t>Junio 14 de 2018</t>
  </si>
  <si>
    <t>Fecha de elaboración de la Ficha  Técnica</t>
  </si>
  <si>
    <t>Generalmente en el mes de enero el indicador toma un valor de cero (0) debido a que en dicho periodo no se realizan auditorías por lo que se esta aprobando el Programa Anual de Auditoría Interna y se está realizando la contratación de auditores. 
El indicador se calcula de manera acumulada pero se podrán obtener resultados parciales durante cada mes lo que aparentemente genera un incumplimiento de acuerdo con el rango establecido, por lo que este rango de cumplimiento solo se le aplicará al resultado final en el mes de diciembre cuando se hayan efectuado todas las auditorías programadas. Si se requiere, se puede calcular el valor del indicador para cada periodo, dividiendo el número de auditorías realizadas en el periodo sobre el número de auditorías programadas en el periodo</t>
  </si>
  <si>
    <t>Observaciones</t>
  </si>
  <si>
    <t>Departamento Administrativo de Control Interno/ Líder del proceso Control Interno a la Gestión</t>
  </si>
  <si>
    <t xml:space="preserve">Responsable </t>
  </si>
  <si>
    <t>Programa Anual de Auditoría Interna</t>
  </si>
  <si>
    <t>Fuente de los Datos</t>
  </si>
  <si>
    <t>Mensual</t>
  </si>
  <si>
    <t>Periodicidad de  medición (Mes/trimestre/Semestre/Anual)</t>
  </si>
  <si>
    <t xml:space="preserve">Línea de Base </t>
  </si>
  <si>
    <t>No aplica</t>
  </si>
  <si>
    <t>Desagregación geográfica*</t>
  </si>
  <si>
    <t>Desagregación temática*</t>
  </si>
  <si>
    <t>Valores de Referencia*</t>
  </si>
  <si>
    <t>V3 = No aplica</t>
  </si>
  <si>
    <t>V2 = Número de auditorías internas programadas en el periodo</t>
  </si>
  <si>
    <t>V1 = Número de auditorías internas realizadas en el periodo</t>
  </si>
  <si>
    <t>Definición de Variables de la Formula</t>
  </si>
  <si>
    <t>(∑V1i+V1j…+ V1n/)/(∑V2) * 100%</t>
  </si>
  <si>
    <t>Formula</t>
  </si>
  <si>
    <t>Porcentaje (%)</t>
  </si>
  <si>
    <t>Unidad de Medida</t>
  </si>
  <si>
    <t>Cumplimiento Satisfactorio = 100%</t>
  </si>
  <si>
    <t>Rangos de Cumplimiento</t>
  </si>
  <si>
    <t>Los datos se obtienen del Programa Anual de Auditoria Interna (MCCO01.02.03.14.12.P03.F01) sumando el número de auditorías realizadas y acumuladas al periodo a evaluar, sobre la sumatoria del número total de auditorías programadas a realizar en la vigencia</t>
  </si>
  <si>
    <t>Método de Medición</t>
  </si>
  <si>
    <t xml:space="preserve">Medir el porcentaje de cumplimiento acumulado de ejecución de auditorias internas de acuerdo con el Programa Anual de Auditoria Interna durante cada vigencia. </t>
  </si>
  <si>
    <t>Objetivo del Indicador</t>
  </si>
  <si>
    <t>Cumplimiento: Realizar las auditorias internas conforme a lo establecido en el Programa Anual de Auditoria Interna (MCCO01.02.03.14.12. P03.F01)  y ordenadas por el lider del proceso. 
Programa Anual de Auditoria Interna: Registro de las Auditorias Internas a realizar en la vigencia, donde se determinan: Nombre, Objetivo, Alcance, Vigencia, Peiodo de ejecucíón y equipo auditor entre otros; programa que es aprobado al inicio de cada vigencia por el Comite Institucional de Control Interno.</t>
  </si>
  <si>
    <t>Definiciones y conceptos</t>
  </si>
  <si>
    <t>Sigla o abreviatura*</t>
  </si>
  <si>
    <t>Cumplimiento del programa anual de auditoría interna</t>
  </si>
  <si>
    <t>Nombre del indicador</t>
  </si>
  <si>
    <t>Descripción</t>
  </si>
  <si>
    <t>Componente</t>
  </si>
  <si>
    <t>2. METADATO DEL INDICADOR</t>
  </si>
  <si>
    <t>Nombre y vigencia :</t>
  </si>
  <si>
    <t>Otro</t>
  </si>
  <si>
    <t>Normatividad que regula el tiempo de respuesta:</t>
  </si>
  <si>
    <t>Tiempo máximo de respuesta legal:</t>
  </si>
  <si>
    <t>Nombre del Tramite o Servicio:</t>
  </si>
  <si>
    <t>Tramites y Servicios</t>
  </si>
  <si>
    <t>Gestión del programa anual de auditoría interna (MCCO01.02.03.14.12.P03), Realización de auditoría interna (MCCO01.02.03.14.12.P04) y Seguimiento a Planes de Mejoramiento producto de auditorías (MCCO01.02.03.14.12.P05)</t>
  </si>
  <si>
    <t>Procedimiento (Código):</t>
  </si>
  <si>
    <t>Evaluación y Seguimiento MCCO01.02.03</t>
  </si>
  <si>
    <t>Subproceso:</t>
  </si>
  <si>
    <t>Control Interno a la Gestión MCCO01.02</t>
  </si>
  <si>
    <t>Proceso:</t>
  </si>
  <si>
    <t>Control MCCO01</t>
  </si>
  <si>
    <t>Macroproceso:</t>
  </si>
  <si>
    <t>Modelo de operación por procesos</t>
  </si>
  <si>
    <t>5.2.2, Gestión pública efectiva y transparente</t>
  </si>
  <si>
    <t>Programa:</t>
  </si>
  <si>
    <t>5.2, Modernización institucional con transparencia y dignificación del servicio público</t>
  </si>
  <si>
    <t xml:space="preserve">Componente: </t>
  </si>
  <si>
    <t>Cinco (5) "Cali participativa y bien gobernada"</t>
  </si>
  <si>
    <t>Eje:</t>
  </si>
  <si>
    <t>Cali progresa contigo 2016 - 2019</t>
  </si>
  <si>
    <t>Plan de Desarrollo Municipal</t>
  </si>
  <si>
    <t xml:space="preserve">Descripción </t>
  </si>
  <si>
    <t>Otro ¿cual?</t>
  </si>
  <si>
    <t>Otro ¿Cuál?</t>
  </si>
  <si>
    <t>Efectividad</t>
  </si>
  <si>
    <t>Trámites y servicios</t>
  </si>
  <si>
    <t>X</t>
  </si>
  <si>
    <t>Eficacia</t>
  </si>
  <si>
    <t>x</t>
  </si>
  <si>
    <t>Procesos</t>
  </si>
  <si>
    <t>MCCO01.02.18.FT03</t>
  </si>
  <si>
    <t>Eficiencia</t>
  </si>
  <si>
    <t>Plan de desarrollo</t>
  </si>
  <si>
    <t>Código del Indicador</t>
  </si>
  <si>
    <t>Tipo de Indicador</t>
  </si>
  <si>
    <t>Indicador asociado a:</t>
  </si>
  <si>
    <t xml:space="preserve">1. IDENTIFICACIÓN </t>
  </si>
  <si>
    <t>Como consecuencia de lo observado, si se llegara a presentar diferencias entre los valores registrados y lo real, se ajustará el valor final de este indicador cuando termine el periodo (mes de diciembre) completamente</t>
  </si>
  <si>
    <t>Debido a los lineamientos de la Subdirección de Gestión Organizacional explícitos en la Circular No. 4137.020.22.2.1020.001129 con Radicado No. 201941370200011294 del 19/nov/2019, donde por efecto del proceso de empalme de los gobiernos municipales salientes y entrantes solicitan hacer y enviar el seguimiento de los indicadores proyectados al mes de noviembre y diciembre, el valor del indicador para el mes de diciembre respecto a la asignación es cero y por otra parte se terminaron once auditorías que estaban pendientes de terminar completando el 100% de auditorías realizadas y terminadas según lo programado en el Programa Anual de Auditoría Interna 2019</t>
  </si>
  <si>
    <t>Diciembre</t>
  </si>
  <si>
    <t>Como consecuencia de lo observado, si se llegara a presentar diferencias entre los valores registrados y lo real, se ajustará el valor final de este indicador cuando termine el periodo (mes de noviembre) completamente</t>
  </si>
  <si>
    <t>Debido a los lineamientos de la Subdirección de Gestión Organizacional explícitos en la Circular No. 4137.020.22.2.1020.001129 con Radicado No. 201941370200011294 del 19/nov/2019, donde por efecto del proceso de empalme de los gobiernos municipales salientes y entrantes solicitan hacer y enviar el seguimiento de los indicadores proyectados al mes de noviembre y diciembre, el valor del indicador para el mes de noviembre se hizo con base en el Programa Anual de Auditoría Interna 2019. Se hizo la asignación de 7 auditorías las cuales terminarán en el mes de diciembre. A la fecha de corte del periodo evaluado de este indicador se completó la asignación de las 60 auditorías programadas en el Programa Anual de Auditoría Interna</t>
  </si>
  <si>
    <t>Noviembre</t>
  </si>
  <si>
    <t>En el mes de octubre se asignaron para realizar 6 auditorías de las cuales terminaron 6. Al finalizar este mes se tiene un acumulado de 53 auditorías asignadas de un total de 59 de acuerdo con el Programa Anual de Auditoría Interna, lo que equivale a un 89,83% de cumplimiento de ejecución de dicho plan. Respecto a las asignadas (53) y ejecutadas (43) totales hasta el mes de octubre, se tiene un cumplimiento acumulado del 81,13%</t>
  </si>
  <si>
    <t>Octubre</t>
  </si>
  <si>
    <t>En el mes de septiembre iniciaron 7 auditorías de acuerdo al Programa Anual de Auditoría Interna lo que da un acumulado de 47 auditorias al cierre del tercer trimestre. De las 8 auditorías iniciadas en agosto, solo 5 terminaron en el mes de septiembre (de acuerdo con el PAAI) razón por la cual aparece con valor de cero las auditorías realizadas. De las 7 auditorías que iniciaron en septiembre, solo 6 terminaran el 18 de octubre. Al finalizar el tercer trimestre de 2019 se han terminado 37 auditorías de las 47 de todo el año, lo que equivale al 79% acumulado del Programa Anual de Auditoría Interna</t>
  </si>
  <si>
    <t>Septiembre</t>
  </si>
  <si>
    <t>En el mes de agosto se han realizado en forma acumulada el 67,80% de las auditorías del PAAI 2019, que corresponden a 40 auditorías de las 59 programadas en el año. Concretamente en el periodo evaluado se asignaron el 100% de las auditorías programadas</t>
  </si>
  <si>
    <t>Agosto</t>
  </si>
  <si>
    <t>A la fecha se ha ejecutado en forma acumulada el 54,24% de las auditorías del PAAI 2019, que corresponden a 32 auditorías de las 59 programadas en el año. Concretamente en el periodo evaluado se realizaron el 100% de las auditorías programadas</t>
  </si>
  <si>
    <t>Julio</t>
  </si>
  <si>
    <t>Debido a que la contratación de los auditores terminó hasta el 30 de mayo, en el mes de junio no hubo auditorías programadas. Por otra parte el Programa Anual de Auditoría Interna durante el mes de junio se ajustó para el segundo semestre</t>
  </si>
  <si>
    <t>Junio</t>
  </si>
  <si>
    <t>Se ejecutaron 6 auditorías que terminaron el 30 de mayo de 2019. Al final de este periodo se tiene un acumulado del 43% de ejecución parcial del Programa Anual de Auditoría Interna que equivalen a 25 auditorías</t>
  </si>
  <si>
    <t>Mayo</t>
  </si>
  <si>
    <t>En este periodo se realizaron todas las auditorías programadas para un cumplimiento del 100% en el periodo y un acumulado de ejecución del 32,20% respecto al total de 59 auditorías programadas en el PAAI 2019</t>
  </si>
  <si>
    <t>Abril</t>
  </si>
  <si>
    <t>En este periodo se realizaron todas las auditorías programadas para un cumplimiento del 100% en el periodo y un acumulado de ejecución del 22% respecto al total de 59 auditorías programadas en el PAAI 2019</t>
  </si>
  <si>
    <t>Marzo</t>
  </si>
  <si>
    <t>En este periodo se realizaron todas las auditorías programadas para un cumplimiento del 100% en el periodo y un acumulado de ejecución del 11,86% respecto al total de 59 auditorías programadas en el PAAI 2019</t>
  </si>
  <si>
    <t>Febrero</t>
  </si>
  <si>
    <t>realizadas</t>
  </si>
  <si>
    <t>Asignadas</t>
  </si>
  <si>
    <t>Durante este periodo se consolidó y aprobó el PAAI 2019 (22/ene/2019) para iniciar en el mes de Febrero 2019</t>
  </si>
  <si>
    <t>Enero</t>
  </si>
  <si>
    <t>Mejora</t>
  </si>
  <si>
    <t>Análisis y Observaciones</t>
  </si>
  <si>
    <t>% de Cumplimiento de la meta</t>
  </si>
  <si>
    <t>Resultado del Indicador</t>
  </si>
  <si>
    <t>Meta según Periodicidad de medición</t>
  </si>
  <si>
    <t>Periodicidad de  medición (Mes/Trimestre/Semestre/Año)</t>
  </si>
  <si>
    <t>Vigencia</t>
  </si>
  <si>
    <t>Nombre del Indicador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</si>
</sst>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theme="1"/>
      <name val="Calibri"/>
      <family val="2"/>
      <scheme val="minor"/>
    </font>
    <font>
      <sz val="11"/>
      <color theme="1"/>
      <name val="Calibri"/>
      <family val="2"/>
      <scheme val="minor"/>
    </font>
    <font>
      <b/>
      <sz val="12"/>
      <color theme="1"/>
      <name val="Calibri"/>
      <family val="2"/>
      <scheme val="minor"/>
    </font>
    <font>
      <sz val="11"/>
      <name val="Arial"/>
      <family val="2"/>
    </font>
    <font>
      <b/>
      <sz val="11"/>
      <color theme="1"/>
      <name val="Arial"/>
      <family val="2"/>
    </font>
    <font>
      <sz val="11"/>
      <color theme="1"/>
      <name val="Arial"/>
      <family val="2"/>
    </font>
    <font>
      <sz val="9"/>
      <color rgb="FF000000"/>
      <name val="Arial"/>
      <family val="2"/>
    </font>
    <font>
      <b/>
      <sz val="11"/>
      <name val="Arial"/>
      <family val="2"/>
    </font>
    <font>
      <b/>
      <sz val="16"/>
      <color theme="0"/>
      <name val="Arial"/>
      <family val="2"/>
    </font>
    <font>
      <b/>
      <sz val="13"/>
      <color theme="1"/>
      <name val="Arial"/>
      <family val="2"/>
    </font>
    <font>
      <strike/>
      <sz val="11"/>
      <color theme="1"/>
      <name val="Calibri"/>
      <family val="2"/>
      <scheme val="minor"/>
    </font>
    <font>
      <b/>
      <sz val="11"/>
      <color theme="0"/>
      <name val="Arial"/>
      <family val="2"/>
    </font>
    <font>
      <sz val="9"/>
      <color indexed="81"/>
      <name val="Tahoma"/>
      <family val="2"/>
    </font>
    <font>
      <b/>
      <sz val="9"/>
      <color indexed="81"/>
      <name val="Tahoma"/>
      <family val="2"/>
    </font>
    <font>
      <b/>
      <sz val="9"/>
      <name val="Arial"/>
      <family val="2"/>
    </font>
    <font>
      <sz val="11"/>
      <color indexed="8"/>
      <name val="Calibri"/>
      <family val="2"/>
    </font>
    <font>
      <b/>
      <sz val="14"/>
      <color theme="1"/>
      <name val="Arial"/>
      <family val="2"/>
    </font>
    <font>
      <b/>
      <sz val="12"/>
      <color theme="0"/>
      <name val="Arial"/>
      <family val="2"/>
    </font>
  </fonts>
  <fills count="10">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5"/>
        <bgColor indexed="64"/>
      </patternFill>
    </fill>
    <fill>
      <patternFill patternType="solid">
        <fgColor theme="4"/>
        <bgColor indexed="64"/>
      </patternFill>
    </fill>
    <fill>
      <patternFill patternType="solid">
        <fgColor rgb="FF00B0F0"/>
        <bgColor indexed="64"/>
      </patternFill>
    </fill>
    <fill>
      <patternFill patternType="solid">
        <fgColor indexed="9"/>
        <bgColor indexed="64"/>
      </patternFill>
    </fill>
    <fill>
      <patternFill patternType="solid">
        <fgColor theme="6" tint="0.79998168889431442"/>
        <bgColor indexed="64"/>
      </patternFill>
    </fill>
  </fills>
  <borders count="44">
    <border>
      <left/>
      <right/>
      <top/>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bottom style="thin">
        <color indexed="64"/>
      </bottom>
      <diagonal/>
    </border>
    <border>
      <left/>
      <right/>
      <top/>
      <bottom style="thin">
        <color indexed="64"/>
      </bottom>
      <diagonal/>
    </border>
    <border>
      <left style="medium">
        <color indexed="64"/>
      </left>
      <right/>
      <top/>
      <bottom style="thin">
        <color indexed="64"/>
      </bottom>
      <diagonal/>
    </border>
    <border>
      <left style="medium">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right/>
      <top style="thin">
        <color indexed="64"/>
      </top>
      <bottom/>
      <diagonal/>
    </border>
    <border>
      <left style="medium">
        <color indexed="64"/>
      </left>
      <right/>
      <top style="thin">
        <color indexed="64"/>
      </top>
      <bottom/>
      <diagonal/>
    </border>
    <border>
      <left/>
      <right style="medium">
        <color indexed="64"/>
      </right>
      <top/>
      <bottom/>
      <diagonal/>
    </border>
    <border>
      <left style="medium">
        <color indexed="64"/>
      </left>
      <right/>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top style="thin">
        <color indexed="64"/>
      </top>
      <bottom style="thin">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hair">
        <color indexed="64"/>
      </left>
      <right style="hair">
        <color indexed="64"/>
      </right>
      <top style="hair">
        <color indexed="64"/>
      </top>
      <bottom style="hair">
        <color indexed="64"/>
      </bottom>
      <diagonal/>
    </border>
    <border>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thin">
        <color indexed="64"/>
      </top>
      <bottom/>
      <diagonal/>
    </border>
  </borders>
  <cellStyleXfs count="3">
    <xf numFmtId="0" fontId="0" fillId="0" borderId="0"/>
    <xf numFmtId="9" fontId="1" fillId="0" borderId="0" applyFont="0" applyFill="0" applyBorder="0" applyAlignment="0" applyProtection="0"/>
    <xf numFmtId="0" fontId="15" fillId="0" borderId="0"/>
  </cellStyleXfs>
  <cellXfs count="150">
    <xf numFmtId="0" fontId="0" fillId="0" borderId="0" xfId="0"/>
    <xf numFmtId="0" fontId="0" fillId="0" borderId="0" xfId="0" applyAlignment="1">
      <alignment vertical="center"/>
    </xf>
    <xf numFmtId="0" fontId="2" fillId="0" borderId="0" xfId="0" applyFont="1" applyAlignment="1">
      <alignment horizontal="left" vertical="center"/>
    </xf>
    <xf numFmtId="49" fontId="3" fillId="0" borderId="1" xfId="0" applyNumberFormat="1" applyFont="1" applyBorder="1" applyAlignment="1" applyProtection="1">
      <alignment horizontal="left" vertical="center" wrapText="1"/>
      <protection locked="0"/>
    </xf>
    <xf numFmtId="49" fontId="3" fillId="0" borderId="2" xfId="0" applyNumberFormat="1" applyFont="1" applyBorder="1" applyAlignment="1" applyProtection="1">
      <alignment horizontal="left" vertical="center" wrapText="1"/>
      <protection locked="0"/>
    </xf>
    <xf numFmtId="49" fontId="3" fillId="0" borderId="3" xfId="0" applyNumberFormat="1" applyFont="1" applyBorder="1" applyAlignment="1" applyProtection="1">
      <alignment horizontal="left" vertical="center" wrapText="1"/>
      <protection locked="0"/>
    </xf>
    <xf numFmtId="0" fontId="4" fillId="2" borderId="4" xfId="0" applyFont="1" applyFill="1" applyBorder="1" applyAlignment="1" applyProtection="1">
      <alignment horizontal="center" vertical="center" wrapText="1"/>
    </xf>
    <xf numFmtId="49" fontId="5" fillId="0" borderId="5" xfId="0" applyNumberFormat="1" applyFont="1" applyBorder="1" applyAlignment="1" applyProtection="1">
      <alignment horizontal="left" vertical="center" wrapText="1"/>
      <protection locked="0"/>
    </xf>
    <xf numFmtId="49" fontId="5" fillId="0" borderId="2" xfId="0" applyNumberFormat="1" applyFont="1" applyBorder="1" applyAlignment="1" applyProtection="1">
      <alignment horizontal="left" vertical="center" wrapText="1"/>
      <protection locked="0"/>
    </xf>
    <xf numFmtId="49" fontId="5" fillId="0" borderId="3" xfId="0" applyNumberFormat="1" applyFont="1" applyBorder="1" applyAlignment="1" applyProtection="1">
      <alignment horizontal="left" vertical="center" wrapText="1"/>
      <protection locked="0"/>
    </xf>
    <xf numFmtId="0" fontId="4" fillId="2" borderId="6" xfId="0" applyFont="1" applyFill="1" applyBorder="1" applyAlignment="1" applyProtection="1">
      <alignment vertical="center" wrapText="1"/>
    </xf>
    <xf numFmtId="0" fontId="3" fillId="0" borderId="7" xfId="0" applyFont="1" applyBorder="1" applyAlignment="1" applyProtection="1">
      <alignment horizontal="justify" vertical="center" wrapText="1"/>
      <protection locked="0"/>
    </xf>
    <xf numFmtId="0" fontId="3" fillId="0" borderId="8" xfId="0" applyFont="1" applyBorder="1" applyAlignment="1" applyProtection="1">
      <alignment horizontal="justify" vertical="center" wrapText="1"/>
      <protection locked="0"/>
    </xf>
    <xf numFmtId="0" fontId="3" fillId="0" borderId="9" xfId="0" applyFont="1" applyBorder="1" applyAlignment="1" applyProtection="1">
      <alignment horizontal="justify" vertical="center" wrapText="1"/>
      <protection locked="0"/>
    </xf>
    <xf numFmtId="0" fontId="4" fillId="2" borderId="10" xfId="0" applyFont="1" applyFill="1" applyBorder="1" applyAlignment="1" applyProtection="1">
      <alignment vertical="center" wrapText="1"/>
    </xf>
    <xf numFmtId="0" fontId="5" fillId="0" borderId="11" xfId="0" applyFont="1" applyBorder="1" applyAlignment="1" applyProtection="1">
      <alignment horizontal="justify" vertical="center" wrapText="1"/>
      <protection locked="0"/>
    </xf>
    <xf numFmtId="0" fontId="5" fillId="0" borderId="12" xfId="0" applyFont="1" applyBorder="1" applyAlignment="1" applyProtection="1">
      <alignment horizontal="justify" vertical="center" wrapText="1"/>
      <protection locked="0"/>
    </xf>
    <xf numFmtId="0" fontId="4" fillId="2" borderId="13" xfId="0" applyFont="1" applyFill="1" applyBorder="1" applyAlignment="1" applyProtection="1">
      <alignment vertical="center" wrapText="1"/>
    </xf>
    <xf numFmtId="9" fontId="5" fillId="0" borderId="7" xfId="0" applyNumberFormat="1" applyFont="1" applyBorder="1" applyAlignment="1" applyProtection="1">
      <alignment horizontal="justify" vertical="center" wrapText="1"/>
      <protection locked="0"/>
    </xf>
    <xf numFmtId="9" fontId="5" fillId="0" borderId="8" xfId="0" applyNumberFormat="1" applyFont="1" applyBorder="1" applyAlignment="1" applyProtection="1">
      <alignment horizontal="justify" vertical="center" wrapText="1"/>
      <protection locked="0"/>
    </xf>
    <xf numFmtId="9" fontId="5" fillId="0" borderId="9" xfId="0" applyNumberFormat="1" applyFont="1" applyBorder="1" applyAlignment="1" applyProtection="1">
      <alignment horizontal="justify" vertical="center" wrapText="1"/>
      <protection locked="0"/>
    </xf>
    <xf numFmtId="0" fontId="5" fillId="0" borderId="11" xfId="0" applyNumberFormat="1" applyFont="1" applyBorder="1" applyAlignment="1" applyProtection="1">
      <alignment horizontal="justify" vertical="center" wrapText="1"/>
      <protection locked="0"/>
    </xf>
    <xf numFmtId="0" fontId="5" fillId="0" borderId="12" xfId="0" applyNumberFormat="1" applyFont="1" applyBorder="1" applyAlignment="1" applyProtection="1">
      <alignment horizontal="justify" vertical="center" wrapText="1"/>
      <protection locked="0"/>
    </xf>
    <xf numFmtId="9" fontId="5" fillId="0" borderId="12" xfId="0" applyNumberFormat="1" applyFont="1" applyBorder="1" applyAlignment="1" applyProtection="1">
      <alignment horizontal="justify" vertical="center" wrapText="1"/>
      <protection locked="0"/>
    </xf>
    <xf numFmtId="0" fontId="3" fillId="3" borderId="7" xfId="0" applyFont="1" applyFill="1" applyBorder="1" applyAlignment="1" applyProtection="1">
      <alignment horizontal="justify" vertical="center" wrapText="1"/>
      <protection locked="0"/>
    </xf>
    <xf numFmtId="0" fontId="3" fillId="3" borderId="8" xfId="0" applyFont="1" applyFill="1" applyBorder="1" applyAlignment="1" applyProtection="1">
      <alignment horizontal="justify" vertical="center" wrapText="1"/>
      <protection locked="0"/>
    </xf>
    <xf numFmtId="0" fontId="3" fillId="3" borderId="9" xfId="0" applyFont="1" applyFill="1" applyBorder="1" applyAlignment="1" applyProtection="1">
      <alignment horizontal="justify" vertical="center" wrapText="1"/>
      <protection locked="0"/>
    </xf>
    <xf numFmtId="9" fontId="3" fillId="3" borderId="9" xfId="0" applyNumberFormat="1" applyFont="1" applyFill="1" applyBorder="1" applyAlignment="1" applyProtection="1">
      <alignment horizontal="justify" vertical="center" wrapText="1"/>
      <protection locked="0"/>
    </xf>
    <xf numFmtId="0" fontId="5" fillId="0" borderId="7" xfId="0" applyFont="1" applyBorder="1" applyAlignment="1" applyProtection="1">
      <alignment horizontal="justify" vertical="center" wrapText="1"/>
      <protection locked="0"/>
    </xf>
    <xf numFmtId="0" fontId="5" fillId="0" borderId="8" xfId="0" applyFont="1" applyBorder="1" applyAlignment="1" applyProtection="1">
      <alignment horizontal="justify" vertical="center" wrapText="1"/>
      <protection locked="0"/>
    </xf>
    <xf numFmtId="0" fontId="5" fillId="0" borderId="9" xfId="0" applyFont="1" applyBorder="1" applyAlignment="1" applyProtection="1">
      <alignment horizontal="justify" vertical="center" wrapText="1"/>
      <protection locked="0"/>
    </xf>
    <xf numFmtId="0" fontId="4" fillId="2" borderId="13" xfId="0" applyFont="1" applyFill="1" applyBorder="1" applyAlignment="1" applyProtection="1">
      <alignment vertical="center" wrapText="1"/>
    </xf>
    <xf numFmtId="0" fontId="0" fillId="0" borderId="0" xfId="0" applyFill="1" applyAlignment="1">
      <alignment vertical="center"/>
    </xf>
    <xf numFmtId="0" fontId="5" fillId="0" borderId="7" xfId="0" applyFont="1" applyFill="1" applyBorder="1" applyAlignment="1" applyProtection="1">
      <alignment horizontal="justify" vertical="center" wrapText="1"/>
      <protection locked="0"/>
    </xf>
    <xf numFmtId="0" fontId="5" fillId="0" borderId="8" xfId="0" applyFont="1" applyFill="1" applyBorder="1" applyAlignment="1" applyProtection="1">
      <alignment horizontal="justify" vertical="center" wrapText="1"/>
      <protection locked="0"/>
    </xf>
    <xf numFmtId="0" fontId="5" fillId="0" borderId="9" xfId="0" applyFont="1" applyFill="1" applyBorder="1" applyAlignment="1" applyProtection="1">
      <alignment horizontal="left" vertical="center"/>
      <protection locked="0"/>
    </xf>
    <xf numFmtId="0" fontId="4" fillId="2" borderId="13" xfId="0" applyFont="1" applyFill="1" applyBorder="1" applyAlignment="1" applyProtection="1">
      <alignment horizontal="left" vertical="center" wrapText="1"/>
    </xf>
    <xf numFmtId="0" fontId="6" fillId="0" borderId="0" xfId="0" applyFont="1" applyAlignment="1">
      <alignment horizontal="center" vertical="center" readingOrder="1"/>
    </xf>
    <xf numFmtId="0" fontId="3" fillId="0" borderId="11" xfId="0" applyFont="1" applyBorder="1" applyAlignment="1" applyProtection="1">
      <alignment horizontal="justify" vertical="center" wrapText="1"/>
      <protection locked="0"/>
    </xf>
    <xf numFmtId="0" fontId="3" fillId="0" borderId="12" xfId="0" applyFont="1" applyBorder="1" applyAlignment="1" applyProtection="1">
      <alignment horizontal="justify" vertical="center" wrapText="1"/>
      <protection locked="0"/>
    </xf>
    <xf numFmtId="0" fontId="7" fillId="2" borderId="13" xfId="0" applyFont="1" applyFill="1" applyBorder="1" applyAlignment="1">
      <alignment vertical="center"/>
    </xf>
    <xf numFmtId="0" fontId="5" fillId="0" borderId="11" xfId="0" applyFont="1" applyFill="1" applyBorder="1" applyAlignment="1" applyProtection="1">
      <alignment horizontal="justify" vertical="center" wrapText="1"/>
      <protection locked="0"/>
    </xf>
    <xf numFmtId="0" fontId="5" fillId="0" borderId="12" xfId="0" applyFont="1" applyFill="1" applyBorder="1" applyAlignment="1" applyProtection="1">
      <alignment horizontal="justify" vertical="center" wrapText="1"/>
      <protection locked="0"/>
    </xf>
    <xf numFmtId="0" fontId="4" fillId="2" borderId="13" xfId="0" applyFont="1" applyFill="1" applyBorder="1" applyAlignment="1">
      <alignment vertical="center"/>
    </xf>
    <xf numFmtId="0" fontId="0" fillId="0" borderId="0" xfId="0" applyAlignment="1">
      <alignment horizontal="left" vertical="center"/>
    </xf>
    <xf numFmtId="0" fontId="4" fillId="4" borderId="11" xfId="0" applyFont="1" applyFill="1" applyBorder="1" applyAlignment="1" applyProtection="1">
      <alignment horizontal="center" vertical="center"/>
      <protection locked="0"/>
    </xf>
    <xf numFmtId="0" fontId="4" fillId="4" borderId="12" xfId="0" applyFont="1" applyFill="1" applyBorder="1" applyAlignment="1" applyProtection="1">
      <alignment horizontal="center" vertical="center"/>
      <protection locked="0"/>
    </xf>
    <xf numFmtId="0" fontId="4" fillId="4" borderId="13" xfId="0" applyFont="1" applyFill="1" applyBorder="1" applyAlignment="1" applyProtection="1">
      <alignment horizontal="center" vertical="center"/>
      <protection locked="0"/>
    </xf>
    <xf numFmtId="0" fontId="8" fillId="5" borderId="14" xfId="0" applyFont="1" applyFill="1" applyBorder="1" applyAlignment="1">
      <alignment horizontal="center" vertical="center"/>
    </xf>
    <xf numFmtId="0" fontId="8" fillId="5" borderId="15" xfId="0" applyFont="1" applyFill="1" applyBorder="1" applyAlignment="1">
      <alignment horizontal="center" vertical="center"/>
    </xf>
    <xf numFmtId="0" fontId="8" fillId="5" borderId="16" xfId="0" applyFont="1" applyFill="1" applyBorder="1" applyAlignment="1">
      <alignment horizontal="center" vertical="center"/>
    </xf>
    <xf numFmtId="0" fontId="3" fillId="3" borderId="11" xfId="0" applyFont="1" applyFill="1" applyBorder="1" applyAlignment="1" applyProtection="1">
      <alignment horizontal="justify" vertical="center"/>
    </xf>
    <xf numFmtId="0" fontId="3" fillId="3" borderId="12" xfId="0" applyFont="1" applyFill="1" applyBorder="1" applyAlignment="1" applyProtection="1">
      <alignment horizontal="justify" vertical="center"/>
    </xf>
    <xf numFmtId="0" fontId="4" fillId="3" borderId="12" xfId="0" applyFont="1" applyFill="1" applyBorder="1" applyAlignment="1">
      <alignment horizontal="left" vertical="center" wrapText="1"/>
    </xf>
    <xf numFmtId="0" fontId="7" fillId="2" borderId="13" xfId="0" applyFont="1" applyFill="1" applyBorder="1" applyAlignment="1">
      <alignment horizontal="left" vertical="center"/>
    </xf>
    <xf numFmtId="0" fontId="7" fillId="2" borderId="13" xfId="0" applyFont="1" applyFill="1" applyBorder="1" applyAlignment="1">
      <alignment horizontal="left" vertical="center"/>
    </xf>
    <xf numFmtId="0" fontId="4" fillId="3" borderId="12" xfId="0" applyFont="1" applyFill="1" applyBorder="1" applyAlignment="1">
      <alignment horizontal="left" vertical="center"/>
    </xf>
    <xf numFmtId="0" fontId="7" fillId="2" borderId="17" xfId="0" applyFont="1" applyFill="1" applyBorder="1" applyAlignment="1">
      <alignment horizontal="left" vertical="center"/>
    </xf>
    <xf numFmtId="0" fontId="3" fillId="3" borderId="7" xfId="0" applyFont="1" applyFill="1" applyBorder="1" applyAlignment="1" applyProtection="1">
      <alignment horizontal="justify" vertical="center"/>
    </xf>
    <xf numFmtId="0" fontId="3" fillId="3" borderId="8" xfId="0" applyFont="1" applyFill="1" applyBorder="1" applyAlignment="1" applyProtection="1">
      <alignment horizontal="justify" vertical="center"/>
    </xf>
    <xf numFmtId="0" fontId="3" fillId="3" borderId="9" xfId="0" applyFont="1" applyFill="1" applyBorder="1" applyAlignment="1" applyProtection="1">
      <alignment horizontal="justify" vertical="center"/>
    </xf>
    <xf numFmtId="0" fontId="7" fillId="3" borderId="18" xfId="0" applyFont="1" applyFill="1" applyBorder="1" applyAlignment="1" applyProtection="1">
      <alignment horizontal="left" vertical="center"/>
    </xf>
    <xf numFmtId="0" fontId="7" fillId="3" borderId="8" xfId="0" applyFont="1" applyFill="1" applyBorder="1" applyAlignment="1" applyProtection="1">
      <alignment horizontal="left" vertical="center"/>
    </xf>
    <xf numFmtId="0" fontId="7" fillId="3" borderId="9" xfId="0" applyFont="1" applyFill="1" applyBorder="1" applyAlignment="1" applyProtection="1">
      <alignment horizontal="left" vertical="center"/>
    </xf>
    <xf numFmtId="0" fontId="7" fillId="2" borderId="17" xfId="0" applyFont="1" applyFill="1" applyBorder="1" applyAlignment="1">
      <alignment horizontal="left" vertical="center" wrapText="1"/>
    </xf>
    <xf numFmtId="0" fontId="7" fillId="2" borderId="19" xfId="0" applyFont="1" applyFill="1" applyBorder="1" applyAlignment="1">
      <alignment horizontal="left" vertical="center" wrapText="1"/>
    </xf>
    <xf numFmtId="0" fontId="7" fillId="2" borderId="10" xfId="0" applyFont="1" applyFill="1" applyBorder="1" applyAlignment="1">
      <alignment horizontal="left" vertical="center" wrapText="1"/>
    </xf>
    <xf numFmtId="0" fontId="3" fillId="3" borderId="7" xfId="0" applyFont="1" applyFill="1" applyBorder="1" applyAlignment="1" applyProtection="1">
      <alignment horizontal="justify" vertical="center" wrapText="1"/>
    </xf>
    <xf numFmtId="0" fontId="3" fillId="3" borderId="8" xfId="0" applyFont="1" applyFill="1" applyBorder="1" applyAlignment="1" applyProtection="1">
      <alignment horizontal="justify" vertical="center" wrapText="1"/>
    </xf>
    <xf numFmtId="0" fontId="3" fillId="3" borderId="9" xfId="0" applyFont="1" applyFill="1" applyBorder="1" applyAlignment="1" applyProtection="1">
      <alignment horizontal="justify" vertical="center" wrapText="1"/>
    </xf>
    <xf numFmtId="0" fontId="9" fillId="4" borderId="14" xfId="0" applyFont="1" applyFill="1" applyBorder="1" applyAlignment="1">
      <alignment horizontal="center" vertical="center"/>
    </xf>
    <xf numFmtId="0" fontId="9" fillId="4" borderId="15" xfId="0" applyFont="1" applyFill="1" applyBorder="1" applyAlignment="1">
      <alignment horizontal="center" vertical="center"/>
    </xf>
    <xf numFmtId="0" fontId="9" fillId="4" borderId="16" xfId="0" applyFont="1" applyFill="1" applyBorder="1" applyAlignment="1">
      <alignment horizontal="center" vertical="center"/>
    </xf>
    <xf numFmtId="0" fontId="9" fillId="4" borderId="20" xfId="0" applyFont="1" applyFill="1" applyBorder="1" applyAlignment="1">
      <alignment horizontal="center" vertical="center"/>
    </xf>
    <xf numFmtId="0" fontId="9" fillId="4" borderId="21" xfId="0" applyFont="1" applyFill="1" applyBorder="1" applyAlignment="1">
      <alignment horizontal="center" vertical="center"/>
    </xf>
    <xf numFmtId="0" fontId="9" fillId="4" borderId="22" xfId="0" applyFont="1" applyFill="1" applyBorder="1" applyAlignment="1">
      <alignment horizontal="center" vertical="center"/>
    </xf>
    <xf numFmtId="0" fontId="5" fillId="3" borderId="23" xfId="0" applyFont="1" applyFill="1" applyBorder="1" applyAlignment="1">
      <alignment vertical="center"/>
    </xf>
    <xf numFmtId="0" fontId="0" fillId="3" borderId="0" xfId="0" applyFill="1" applyBorder="1" applyAlignment="1">
      <alignment vertical="center"/>
    </xf>
    <xf numFmtId="0" fontId="5" fillId="3" borderId="0" xfId="0" applyFont="1" applyFill="1" applyBorder="1" applyAlignment="1">
      <alignment vertical="center"/>
    </xf>
    <xf numFmtId="0" fontId="5" fillId="3" borderId="0" xfId="0" applyFont="1" applyFill="1" applyBorder="1" applyAlignment="1" applyProtection="1">
      <alignment vertical="center"/>
      <protection locked="0"/>
    </xf>
    <xf numFmtId="0" fontId="5" fillId="3" borderId="0" xfId="0" applyFont="1" applyFill="1" applyBorder="1" applyAlignment="1" applyProtection="1">
      <alignment horizontal="center" vertical="center"/>
      <protection locked="0"/>
    </xf>
    <xf numFmtId="0" fontId="0" fillId="0" borderId="24" xfId="0" applyBorder="1" applyAlignment="1">
      <alignment vertical="center"/>
    </xf>
    <xf numFmtId="0" fontId="0" fillId="0" borderId="12" xfId="0" applyBorder="1" applyAlignment="1">
      <alignment horizontal="center" vertical="center"/>
    </xf>
    <xf numFmtId="0" fontId="5" fillId="2" borderId="12" xfId="0" applyFont="1" applyFill="1" applyBorder="1" applyAlignment="1">
      <alignment horizontal="left" vertical="center"/>
    </xf>
    <xf numFmtId="0" fontId="0" fillId="0" borderId="0" xfId="0" applyBorder="1" applyAlignment="1">
      <alignment vertical="center"/>
    </xf>
    <xf numFmtId="0" fontId="5" fillId="3" borderId="12" xfId="0" applyFont="1" applyFill="1" applyBorder="1" applyAlignment="1" applyProtection="1">
      <alignment horizontal="center" vertical="center"/>
      <protection locked="0"/>
    </xf>
    <xf numFmtId="0" fontId="5" fillId="2" borderId="13" xfId="0" applyFont="1" applyFill="1" applyBorder="1" applyAlignment="1">
      <alignment horizontal="left" vertical="center"/>
    </xf>
    <xf numFmtId="0" fontId="5" fillId="3" borderId="25" xfId="0" applyFont="1" applyFill="1" applyBorder="1" applyAlignment="1">
      <alignment horizontal="center" vertical="center" wrapText="1"/>
    </xf>
    <xf numFmtId="0" fontId="5" fillId="3" borderId="26" xfId="0" applyFont="1" applyFill="1" applyBorder="1" applyAlignment="1">
      <alignment horizontal="center" vertical="center" wrapText="1"/>
    </xf>
    <xf numFmtId="0" fontId="5" fillId="3" borderId="27" xfId="0" applyFont="1" applyFill="1" applyBorder="1" applyAlignment="1">
      <alignment horizontal="center" vertical="center" wrapText="1"/>
    </xf>
    <xf numFmtId="0" fontId="5" fillId="3" borderId="28" xfId="0" applyFont="1" applyFill="1" applyBorder="1" applyAlignment="1">
      <alignment horizontal="center" vertical="center" wrapText="1"/>
    </xf>
    <xf numFmtId="0" fontId="0" fillId="0" borderId="12" xfId="0" applyFill="1" applyBorder="1" applyAlignment="1">
      <alignment horizontal="center" vertical="center"/>
    </xf>
    <xf numFmtId="0" fontId="5" fillId="3" borderId="29" xfId="0" applyFont="1" applyFill="1" applyBorder="1" applyAlignment="1">
      <alignment horizontal="center" vertical="center" wrapText="1"/>
    </xf>
    <xf numFmtId="0" fontId="5" fillId="3" borderId="30" xfId="0" applyFont="1" applyFill="1" applyBorder="1" applyAlignment="1">
      <alignment horizontal="center" vertical="center" wrapText="1"/>
    </xf>
    <xf numFmtId="0" fontId="10" fillId="0" borderId="12" xfId="0" applyFont="1" applyFill="1" applyBorder="1" applyAlignment="1">
      <alignment horizontal="center" vertical="center"/>
    </xf>
    <xf numFmtId="0" fontId="11" fillId="6" borderId="12" xfId="0" applyFont="1" applyFill="1" applyBorder="1" applyAlignment="1">
      <alignment horizontal="center" vertical="center"/>
    </xf>
    <xf numFmtId="0" fontId="11" fillId="7" borderId="12" xfId="0" applyFont="1" applyFill="1" applyBorder="1" applyAlignment="1">
      <alignment horizontal="center" vertical="center"/>
    </xf>
    <xf numFmtId="0" fontId="11" fillId="7" borderId="13" xfId="0" applyFont="1" applyFill="1" applyBorder="1" applyAlignment="1">
      <alignment horizontal="center" vertical="center"/>
    </xf>
    <xf numFmtId="0" fontId="8" fillId="3" borderId="23" xfId="0" applyFont="1" applyFill="1" applyBorder="1" applyAlignment="1">
      <alignment horizontal="center" vertical="center"/>
    </xf>
    <xf numFmtId="0" fontId="8" fillId="3" borderId="15" xfId="0" applyFont="1" applyFill="1" applyBorder="1" applyAlignment="1">
      <alignment horizontal="center" vertical="center"/>
    </xf>
    <xf numFmtId="0" fontId="8" fillId="3" borderId="0" xfId="0" applyFont="1" applyFill="1" applyBorder="1" applyAlignment="1">
      <alignment horizontal="center" vertical="center"/>
    </xf>
    <xf numFmtId="0" fontId="8" fillId="3" borderId="16" xfId="0" applyFont="1" applyFill="1" applyBorder="1" applyAlignment="1">
      <alignment horizontal="center" vertical="center"/>
    </xf>
    <xf numFmtId="0" fontId="8" fillId="5" borderId="7" xfId="0" applyFont="1" applyFill="1" applyBorder="1" applyAlignment="1">
      <alignment horizontal="center" vertical="center"/>
    </xf>
    <xf numFmtId="0" fontId="8" fillId="5" borderId="8" xfId="0" applyFont="1" applyFill="1" applyBorder="1" applyAlignment="1">
      <alignment horizontal="center" vertical="center"/>
    </xf>
    <xf numFmtId="0" fontId="8" fillId="5" borderId="31" xfId="0" applyFont="1" applyFill="1" applyBorder="1" applyAlignment="1">
      <alignment horizontal="center" vertical="center"/>
    </xf>
    <xf numFmtId="0" fontId="5" fillId="3" borderId="32" xfId="0" applyFont="1" applyFill="1" applyBorder="1" applyAlignment="1">
      <alignment vertical="center"/>
    </xf>
    <xf numFmtId="0" fontId="5" fillId="3" borderId="33" xfId="0" applyFont="1" applyFill="1" applyBorder="1" applyAlignment="1">
      <alignment vertical="center"/>
    </xf>
    <xf numFmtId="0" fontId="0" fillId="0" borderId="33" xfId="0" applyBorder="1" applyAlignment="1">
      <alignment vertical="center"/>
    </xf>
    <xf numFmtId="0" fontId="5" fillId="3" borderId="34" xfId="0" applyFont="1" applyFill="1" applyBorder="1" applyAlignment="1">
      <alignment vertical="center"/>
    </xf>
    <xf numFmtId="0" fontId="5" fillId="3" borderId="35" xfId="0" applyFont="1" applyFill="1" applyBorder="1" applyAlignment="1">
      <alignment horizontal="center" vertical="center"/>
    </xf>
    <xf numFmtId="0" fontId="5" fillId="3" borderId="36" xfId="0" applyFont="1" applyFill="1" applyBorder="1" applyAlignment="1">
      <alignment horizontal="center" vertical="center"/>
    </xf>
    <xf numFmtId="0" fontId="5" fillId="3" borderId="37" xfId="0" applyFont="1" applyFill="1" applyBorder="1" applyAlignment="1">
      <alignment horizontal="center" vertical="center"/>
    </xf>
    <xf numFmtId="0" fontId="5" fillId="3" borderId="23" xfId="0" applyFont="1" applyFill="1" applyBorder="1" applyAlignment="1">
      <alignment horizontal="center" vertical="center"/>
    </xf>
    <xf numFmtId="0" fontId="5" fillId="3" borderId="0" xfId="0" applyFont="1" applyFill="1" applyBorder="1" applyAlignment="1">
      <alignment horizontal="center" vertical="center"/>
    </xf>
    <xf numFmtId="0" fontId="5" fillId="3" borderId="24" xfId="0" applyFont="1" applyFill="1" applyBorder="1" applyAlignment="1">
      <alignment horizontal="center" vertical="center"/>
    </xf>
    <xf numFmtId="0" fontId="5" fillId="3" borderId="32" xfId="0" applyFont="1" applyFill="1" applyBorder="1" applyAlignment="1">
      <alignment horizontal="center" vertical="center"/>
    </xf>
    <xf numFmtId="0" fontId="5" fillId="3" borderId="33" xfId="0" applyFont="1" applyFill="1" applyBorder="1" applyAlignment="1">
      <alignment horizontal="center" vertical="center"/>
    </xf>
    <xf numFmtId="0" fontId="5" fillId="3" borderId="34" xfId="0" applyFont="1" applyFill="1" applyBorder="1" applyAlignment="1">
      <alignment horizontal="center" vertical="center"/>
    </xf>
    <xf numFmtId="0" fontId="0" fillId="0" borderId="0" xfId="0" applyBorder="1"/>
    <xf numFmtId="164" fontId="0" fillId="0" borderId="0" xfId="0" applyNumberFormat="1" applyBorder="1"/>
    <xf numFmtId="0" fontId="0" fillId="0" borderId="0" xfId="0" applyBorder="1" applyAlignment="1"/>
    <xf numFmtId="0" fontId="0" fillId="0" borderId="0" xfId="0" applyBorder="1" applyAlignment="1" applyProtection="1">
      <alignment vertical="center"/>
      <protection hidden="1"/>
    </xf>
    <xf numFmtId="10" fontId="0" fillId="0" borderId="0" xfId="0" applyNumberFormat="1" applyAlignment="1">
      <alignment horizontal="center" vertical="center"/>
    </xf>
    <xf numFmtId="10" fontId="0" fillId="0" borderId="0" xfId="1" applyNumberFormat="1" applyFont="1" applyBorder="1" applyAlignment="1">
      <alignment horizontal="center" vertical="center"/>
    </xf>
    <xf numFmtId="0" fontId="3" fillId="0" borderId="38" xfId="0" applyFont="1" applyBorder="1" applyAlignment="1">
      <alignment horizontal="justify" vertical="center"/>
    </xf>
    <xf numFmtId="0" fontId="3" fillId="0" borderId="39" xfId="0" applyFont="1" applyBorder="1" applyAlignment="1">
      <alignment horizontal="center" vertical="center"/>
    </xf>
    <xf numFmtId="10" fontId="3" fillId="8" borderId="38" xfId="1" applyNumberFormat="1" applyFont="1" applyFill="1" applyBorder="1" applyAlignment="1" applyProtection="1">
      <alignment horizontal="center" vertical="center"/>
      <protection hidden="1"/>
    </xf>
    <xf numFmtId="10" fontId="3" fillId="0" borderId="38" xfId="1" applyNumberFormat="1" applyFont="1" applyBorder="1" applyAlignment="1">
      <alignment horizontal="center" vertical="center"/>
    </xf>
    <xf numFmtId="3" fontId="3" fillId="9" borderId="38" xfId="0" applyNumberFormat="1" applyFont="1" applyFill="1" applyBorder="1" applyAlignment="1">
      <alignment horizontal="center" vertical="center"/>
    </xf>
    <xf numFmtId="9" fontId="3" fillId="0" borderId="38" xfId="1" applyFont="1" applyBorder="1" applyAlignment="1">
      <alignment horizontal="center" vertical="center"/>
    </xf>
    <xf numFmtId="0" fontId="3" fillId="0" borderId="38" xfId="0" applyFont="1" applyBorder="1" applyAlignment="1">
      <alignment horizontal="center" vertical="center"/>
    </xf>
    <xf numFmtId="0" fontId="3" fillId="0" borderId="40" xfId="0" applyNumberFormat="1" applyFont="1" applyBorder="1" applyAlignment="1">
      <alignment horizontal="center" vertical="center"/>
    </xf>
    <xf numFmtId="0" fontId="3" fillId="0" borderId="41" xfId="0" applyNumberFormat="1" applyFont="1" applyBorder="1" applyAlignment="1">
      <alignment horizontal="center" vertical="center"/>
    </xf>
    <xf numFmtId="0" fontId="3" fillId="0" borderId="38" xfId="0" applyFont="1" applyFill="1" applyBorder="1" applyAlignment="1">
      <alignment horizontal="justify" vertical="center"/>
    </xf>
    <xf numFmtId="10" fontId="0" fillId="0" borderId="0" xfId="1" applyNumberFormat="1" applyFont="1" applyAlignment="1">
      <alignment horizontal="center" vertical="center"/>
    </xf>
    <xf numFmtId="9" fontId="0" fillId="0" borderId="0" xfId="1" applyFont="1" applyBorder="1"/>
    <xf numFmtId="0" fontId="3" fillId="0" borderId="40" xfId="0" applyFont="1" applyBorder="1" applyAlignment="1">
      <alignment horizontal="justify" vertical="center"/>
    </xf>
    <xf numFmtId="10" fontId="3" fillId="8" borderId="42" xfId="1" applyNumberFormat="1" applyFont="1" applyFill="1" applyBorder="1" applyAlignment="1" applyProtection="1">
      <alignment horizontal="center" vertical="center"/>
      <protection hidden="1"/>
    </xf>
    <xf numFmtId="10" fontId="3" fillId="0" borderId="42" xfId="1" applyNumberFormat="1" applyFont="1" applyBorder="1" applyAlignment="1">
      <alignment horizontal="center" vertical="center"/>
    </xf>
    <xf numFmtId="3" fontId="3" fillId="9" borderId="40" xfId="0" applyNumberFormat="1" applyFont="1" applyFill="1" applyBorder="1" applyAlignment="1">
      <alignment horizontal="center" vertical="center"/>
    </xf>
    <xf numFmtId="9" fontId="3" fillId="0" borderId="40" xfId="1" applyFont="1" applyBorder="1" applyAlignment="1">
      <alignment horizontal="center" vertical="center"/>
    </xf>
    <xf numFmtId="0" fontId="3" fillId="0" borderId="43" xfId="0" applyNumberFormat="1" applyFont="1" applyBorder="1" applyAlignment="1">
      <alignment horizontal="center" vertical="center"/>
    </xf>
    <xf numFmtId="0" fontId="14" fillId="4" borderId="12" xfId="0" applyFont="1" applyFill="1" applyBorder="1" applyAlignment="1" applyProtection="1">
      <alignment horizontal="center" vertical="center" wrapText="1"/>
      <protection hidden="1"/>
    </xf>
    <xf numFmtId="0" fontId="14" fillId="4" borderId="12" xfId="0" applyFont="1" applyFill="1" applyBorder="1" applyAlignment="1" applyProtection="1">
      <alignment horizontal="center" vertical="center" wrapText="1"/>
      <protection hidden="1"/>
    </xf>
    <xf numFmtId="0" fontId="14" fillId="4" borderId="12" xfId="2" applyFont="1" applyFill="1" applyBorder="1" applyAlignment="1" applyProtection="1">
      <alignment horizontal="center" vertical="center" wrapText="1"/>
      <protection hidden="1"/>
    </xf>
    <xf numFmtId="0" fontId="16" fillId="3" borderId="18" xfId="0" applyFont="1" applyFill="1" applyBorder="1" applyAlignment="1" applyProtection="1">
      <alignment horizontal="center" vertical="center" wrapText="1"/>
    </xf>
    <xf numFmtId="0" fontId="16" fillId="3" borderId="8" xfId="0" applyFont="1" applyFill="1" applyBorder="1" applyAlignment="1" applyProtection="1">
      <alignment horizontal="center" vertical="center" wrapText="1"/>
    </xf>
    <xf numFmtId="0" fontId="16" fillId="3" borderId="9" xfId="0" applyFont="1" applyFill="1" applyBorder="1" applyAlignment="1" applyProtection="1">
      <alignment horizontal="center" vertical="center" wrapText="1"/>
    </xf>
    <xf numFmtId="0" fontId="17" fillId="5" borderId="12" xfId="0" applyFont="1" applyFill="1" applyBorder="1" applyAlignment="1">
      <alignment horizontal="left" vertical="center"/>
    </xf>
    <xf numFmtId="0" fontId="5" fillId="0" borderId="0" xfId="0" applyFont="1" applyBorder="1" applyAlignment="1">
      <alignment vertical="center"/>
    </xf>
  </cellXfs>
  <cellStyles count="3">
    <cellStyle name="Normal" xfId="0" builtinId="0"/>
    <cellStyle name="Normal 2" xfId="2" xr:uid="{20B8DE54-8D9E-4471-89D2-7C0A6870A594}"/>
    <cellStyle name="Porcentaje" xfId="1" builtinId="5"/>
  </cellStyles>
  <dxfs count="21">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Cumplimiento del Programa Anual de Auditoría Interna</a:t>
            </a:r>
          </a:p>
        </c:rich>
      </c:tx>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'Seg Cumpli prog anual audit'!$C$13:$C$24</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'Seg Cumpli prog anual audit'!$D$13:$D$24</c:f>
              <c:numCache>
                <c:formatCode>0%</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extLst>
            <c:ext xmlns:c16="http://schemas.microsoft.com/office/drawing/2014/chart" uri="{C3380CC4-5D6E-409C-BE32-E72D297353CC}">
              <c16:uniqueId val="{00000000-EACE-4110-8B3F-346EEBDB88C9}"/>
            </c:ext>
          </c:extLst>
        </c:ser>
        <c:ser>
          <c:idx val="1"/>
          <c:order val="1"/>
          <c:tx>
            <c:v>Resultado</c:v>
          </c:tx>
          <c:spPr>
            <a:solidFill>
              <a:srgbClr val="0070C0"/>
            </a:solidFill>
            <a:scene3d>
              <a:camera prst="orthographicFront"/>
              <a:lightRig rig="threePt" dir="t"/>
            </a:scene3d>
            <a:sp3d>
              <a:bevelT/>
            </a:sp3d>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'Seg Cumpli prog anual audit'!$C$13:$C$24</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'Seg Cumpli prog anual audit'!$G$13:$G$24</c:f>
              <c:numCache>
                <c:formatCode>0.00%</c:formatCode>
                <c:ptCount val="12"/>
                <c:pt idx="0">
                  <c:v>0</c:v>
                </c:pt>
                <c:pt idx="1">
                  <c:v>0.11666666666666667</c:v>
                </c:pt>
                <c:pt idx="2">
                  <c:v>0.21666666666666667</c:v>
                </c:pt>
                <c:pt idx="3">
                  <c:v>0.31666666666666665</c:v>
                </c:pt>
                <c:pt idx="4">
                  <c:v>0.41666666666666669</c:v>
                </c:pt>
                <c:pt idx="5">
                  <c:v>0.41666666666666669</c:v>
                </c:pt>
                <c:pt idx="6">
                  <c:v>0.41666666666666669</c:v>
                </c:pt>
                <c:pt idx="7">
                  <c:v>0.53333333333333333</c:v>
                </c:pt>
                <c:pt idx="8">
                  <c:v>0.6166666666666667</c:v>
                </c:pt>
                <c:pt idx="9">
                  <c:v>0.71666666666666667</c:v>
                </c:pt>
                <c:pt idx="10">
                  <c:v>0.81666666666666665</c:v>
                </c:pt>
                <c:pt idx="11">
                  <c:v>1</c:v>
                </c:pt>
              </c:numCache>
            </c:numRef>
          </c:val>
          <c:extLst>
            <c:ext xmlns:c16="http://schemas.microsoft.com/office/drawing/2014/chart" uri="{C3380CC4-5D6E-409C-BE32-E72D297353CC}">
              <c16:uniqueId val="{00000001-EACE-4110-8B3F-346EEBDB88C9}"/>
            </c:ext>
          </c:extLst>
        </c:ser>
        <c:dLbls>
          <c:dLblPos val="outEnd"/>
          <c:showLegendKey val="0"/>
          <c:showVal val="1"/>
          <c:showCatName val="0"/>
          <c:showSerName val="0"/>
          <c:showPercent val="0"/>
          <c:showBubbleSize val="0"/>
        </c:dLbls>
        <c:gapWidth val="75"/>
        <c:overlap val="-25"/>
        <c:axId val="330384048"/>
        <c:axId val="330384608"/>
      </c:barChart>
      <c:catAx>
        <c:axId val="330384048"/>
        <c:scaling>
          <c:orientation val="minMax"/>
        </c:scaling>
        <c:delete val="0"/>
        <c:axPos val="b"/>
        <c:numFmt formatCode="General" sourceLinked="1"/>
        <c:majorTickMark val="none"/>
        <c:minorTickMark val="none"/>
        <c:tickLblPos val="nextTo"/>
        <c:txPr>
          <a:bodyPr/>
          <a:lstStyle/>
          <a:p>
            <a:pPr>
              <a:defRPr sz="1100"/>
            </a:pPr>
            <a:endParaRPr lang="es-CO"/>
          </a:p>
        </c:txPr>
        <c:crossAx val="330384608"/>
        <c:crosses val="autoZero"/>
        <c:auto val="1"/>
        <c:lblAlgn val="ctr"/>
        <c:lblOffset val="100"/>
        <c:noMultiLvlLbl val="0"/>
      </c:catAx>
      <c:valAx>
        <c:axId val="330384608"/>
        <c:scaling>
          <c:orientation val="minMax"/>
        </c:scaling>
        <c:delete val="0"/>
        <c:axPos val="l"/>
        <c:majorGridlines/>
        <c:numFmt formatCode="0%" sourceLinked="1"/>
        <c:majorTickMark val="none"/>
        <c:minorTickMark val="none"/>
        <c:tickLblPos val="nextTo"/>
        <c:txPr>
          <a:bodyPr/>
          <a:lstStyle/>
          <a:p>
            <a:pPr>
              <a:defRPr sz="1050"/>
            </a:pPr>
            <a:endParaRPr lang="es-CO"/>
          </a:p>
        </c:txPr>
        <c:crossAx val="330384048"/>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id="{C7DFD3F8-D4B4-4E82-AE60-15409BAD1564}"/>
            </a:ext>
          </a:extLst>
        </xdr:cNvPr>
        <xdr:cNvGrpSpPr>
          <a:grpSpLocks/>
        </xdr:cNvGrpSpPr>
      </xdr:nvGrpSpPr>
      <xdr:grpSpPr bwMode="auto">
        <a:xfrm>
          <a:off x="369320" y="176894"/>
          <a:ext cx="10037422" cy="1698625"/>
          <a:chOff x="596900" y="2852737"/>
          <a:chExt cx="7950200" cy="1152527"/>
        </a:xfrm>
      </xdr:grpSpPr>
      <xdr:grpSp>
        <xdr:nvGrpSpPr>
          <xdr:cNvPr id="3" name="37 Grupo">
            <a:extLst>
              <a:ext uri="{FF2B5EF4-FFF2-40B4-BE49-F238E27FC236}">
                <a16:creationId xmlns:a16="http://schemas.microsoft.com/office/drawing/2014/main" id="{9377C9F5-FD0D-443F-82F9-4C81AF6E4EAF}"/>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F9B1B3F3-ACC9-4302-9EA6-4264E3152CCF}"/>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FB591BAC-402F-4C3F-ACA6-DE1BEE51E6E2}"/>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FD4E29D9-6ACB-4FEE-B634-DDA000ED0C21}"/>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932C125D-7F16-4FA2-83BF-1632EC9AB147}"/>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F97D4800-08DB-4029-8E2B-B8E17A51770A}"/>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74FDCAFB-DBFD-4284-9765-8C5B4617DB9E}"/>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430537E6-4AA9-4715-A69B-DFE5F478CD38}"/>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EEE94EB0-7F62-40AA-B68A-1A64EA5F527D}"/>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3EA658B0-492C-4647-B486-67EB469D329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id="{B3578769-5A31-4472-891C-81BECD93CDDA}"/>
            </a:ext>
          </a:extLst>
        </xdr:cNvPr>
        <xdr:cNvGrpSpPr>
          <a:grpSpLocks/>
        </xdr:cNvGrpSpPr>
      </xdr:nvGrpSpPr>
      <xdr:grpSpPr bwMode="auto">
        <a:xfrm>
          <a:off x="368300" y="381000"/>
          <a:ext cx="16519525" cy="1304925"/>
          <a:chOff x="596900" y="2852737"/>
          <a:chExt cx="7950200" cy="1152527"/>
        </a:xfrm>
      </xdr:grpSpPr>
      <xdr:grpSp>
        <xdr:nvGrpSpPr>
          <xdr:cNvPr id="3" name="37 Grupo">
            <a:extLst>
              <a:ext uri="{FF2B5EF4-FFF2-40B4-BE49-F238E27FC236}">
                <a16:creationId xmlns:a16="http://schemas.microsoft.com/office/drawing/2014/main" id="{FD35D44A-EA12-4736-989D-9913E49742A8}"/>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87AE7FCE-CEE8-424C-B325-7E798237C158}"/>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4D461FE4-7DFD-4023-9088-574DD480946B}"/>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909FA16C-8268-472C-8198-F61689946B6A}"/>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259ED8C8-CCF7-489E-B718-3AAE07A176FB}"/>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C0D6EE1-A64C-421F-A476-57356114D7A2}"/>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B6B2C42F-B839-488F-8347-EDF2CBC831D3}"/>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799D6D0D-A381-4A78-85BB-5B22407BE399}"/>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8DDA65FC-D302-46A7-B381-6252E43661B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899FEE8D-B176-40A9-9E41-C9FB1980FEAD}"/>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542924</xdr:colOff>
      <xdr:row>25</xdr:row>
      <xdr:rowOff>101600</xdr:rowOff>
    </xdr:from>
    <xdr:to>
      <xdr:col>10</xdr:col>
      <xdr:colOff>1701799</xdr:colOff>
      <xdr:row>45</xdr:row>
      <xdr:rowOff>101599</xdr:rowOff>
    </xdr:to>
    <xdr:graphicFrame macro="">
      <xdr:nvGraphicFramePr>
        <xdr:cNvPr id="13" name="12 Gráfico">
          <a:extLst>
            <a:ext uri="{FF2B5EF4-FFF2-40B4-BE49-F238E27FC236}">
              <a16:creationId xmlns:a16="http://schemas.microsoft.com/office/drawing/2014/main" id="{96D22C76-6F30-4599-896D-CC0DE81F33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318DE-2DAF-4386-AFBA-952763F3A842}">
  <sheetPr>
    <tabColor rgb="FFFFFF00"/>
  </sheetPr>
  <dimension ref="B1:O58"/>
  <sheetViews>
    <sheetView showGridLines="0" topLeftCell="A11" zoomScale="75" zoomScaleNormal="75" workbookViewId="0">
      <selection activeCell="K16" sqref="K16:L18"/>
    </sheetView>
  </sheetViews>
  <sheetFormatPr baseColWidth="10" defaultColWidth="12.28515625" defaultRowHeight="15" x14ac:dyDescent="0.25"/>
  <cols>
    <col min="1" max="1" width="5.5703125" style="1" customWidth="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5703125" style="1" customWidth="1"/>
    <col min="14" max="16384" width="12.28515625" style="1"/>
  </cols>
  <sheetData>
    <row r="1" spans="2:13" ht="15.75" thickBot="1" x14ac:dyDescent="0.3"/>
    <row r="2" spans="2:13" x14ac:dyDescent="0.25">
      <c r="B2" s="117"/>
      <c r="C2" s="116"/>
      <c r="D2" s="116"/>
      <c r="E2" s="116"/>
      <c r="F2" s="116"/>
      <c r="G2" s="116"/>
      <c r="H2" s="116"/>
      <c r="I2" s="116"/>
      <c r="J2" s="116"/>
      <c r="K2" s="116"/>
      <c r="L2" s="116"/>
      <c r="M2" s="115"/>
    </row>
    <row r="3" spans="2:13" x14ac:dyDescent="0.25">
      <c r="B3" s="114"/>
      <c r="C3" s="113"/>
      <c r="D3" s="113"/>
      <c r="E3" s="113"/>
      <c r="F3" s="113"/>
      <c r="G3" s="113"/>
      <c r="H3" s="113"/>
      <c r="I3" s="113"/>
      <c r="J3" s="113"/>
      <c r="K3" s="113"/>
      <c r="L3" s="113"/>
      <c r="M3" s="112"/>
    </row>
    <row r="4" spans="2:13" x14ac:dyDescent="0.25">
      <c r="B4" s="114"/>
      <c r="C4" s="113"/>
      <c r="D4" s="113"/>
      <c r="E4" s="113"/>
      <c r="F4" s="113"/>
      <c r="G4" s="113"/>
      <c r="H4" s="113"/>
      <c r="I4" s="113"/>
      <c r="J4" s="113"/>
      <c r="K4" s="113"/>
      <c r="L4" s="113"/>
      <c r="M4" s="112"/>
    </row>
    <row r="5" spans="2:13" x14ac:dyDescent="0.25">
      <c r="B5" s="114"/>
      <c r="C5" s="113"/>
      <c r="D5" s="113"/>
      <c r="E5" s="113"/>
      <c r="F5" s="113"/>
      <c r="G5" s="113"/>
      <c r="H5" s="113"/>
      <c r="I5" s="113"/>
      <c r="J5" s="113"/>
      <c r="K5" s="113"/>
      <c r="L5" s="113"/>
      <c r="M5" s="112"/>
    </row>
    <row r="6" spans="2:13" x14ac:dyDescent="0.25">
      <c r="B6" s="114"/>
      <c r="C6" s="113"/>
      <c r="D6" s="113"/>
      <c r="E6" s="113"/>
      <c r="F6" s="113"/>
      <c r="G6" s="113"/>
      <c r="H6" s="113"/>
      <c r="I6" s="113"/>
      <c r="J6" s="113"/>
      <c r="K6" s="113"/>
      <c r="L6" s="113"/>
      <c r="M6" s="112"/>
    </row>
    <row r="7" spans="2:13" x14ac:dyDescent="0.25">
      <c r="B7" s="114"/>
      <c r="C7" s="113"/>
      <c r="D7" s="113"/>
      <c r="E7" s="113"/>
      <c r="F7" s="113"/>
      <c r="G7" s="113"/>
      <c r="H7" s="113"/>
      <c r="I7" s="113"/>
      <c r="J7" s="113"/>
      <c r="K7" s="113"/>
      <c r="L7" s="113"/>
      <c r="M7" s="112"/>
    </row>
    <row r="8" spans="2:13" x14ac:dyDescent="0.25">
      <c r="B8" s="114"/>
      <c r="C8" s="113"/>
      <c r="D8" s="113"/>
      <c r="E8" s="113"/>
      <c r="F8" s="113"/>
      <c r="G8" s="113"/>
      <c r="H8" s="113"/>
      <c r="I8" s="113"/>
      <c r="J8" s="113"/>
      <c r="K8" s="113"/>
      <c r="L8" s="113"/>
      <c r="M8" s="112"/>
    </row>
    <row r="9" spans="2:13" x14ac:dyDescent="0.25">
      <c r="B9" s="114"/>
      <c r="C9" s="113"/>
      <c r="D9" s="113"/>
      <c r="E9" s="113"/>
      <c r="F9" s="113"/>
      <c r="G9" s="113"/>
      <c r="H9" s="113"/>
      <c r="I9" s="113"/>
      <c r="J9" s="113"/>
      <c r="K9" s="113"/>
      <c r="L9" s="113"/>
      <c r="M9" s="112"/>
    </row>
    <row r="10" spans="2:13" ht="15.75" thickBot="1" x14ac:dyDescent="0.3">
      <c r="B10" s="111"/>
      <c r="C10" s="110"/>
      <c r="D10" s="110"/>
      <c r="E10" s="110"/>
      <c r="F10" s="110"/>
      <c r="G10" s="110"/>
      <c r="H10" s="110"/>
      <c r="I10" s="110"/>
      <c r="J10" s="110"/>
      <c r="K10" s="110"/>
      <c r="L10" s="110"/>
      <c r="M10" s="109"/>
    </row>
    <row r="11" spans="2:13" ht="12.75" customHeight="1" x14ac:dyDescent="0.25">
      <c r="B11" s="108"/>
      <c r="C11" s="106"/>
      <c r="D11" s="106"/>
      <c r="E11" s="106"/>
      <c r="F11" s="107"/>
      <c r="G11" s="106"/>
      <c r="H11" s="106"/>
      <c r="I11" s="106"/>
      <c r="J11" s="106"/>
      <c r="K11" s="106"/>
      <c r="L11" s="106"/>
      <c r="M11" s="105"/>
    </row>
    <row r="12" spans="2:13" ht="23.25" customHeight="1" x14ac:dyDescent="0.25">
      <c r="B12" s="104" t="s">
        <v>78</v>
      </c>
      <c r="C12" s="103"/>
      <c r="D12" s="103"/>
      <c r="E12" s="103"/>
      <c r="F12" s="103"/>
      <c r="G12" s="103"/>
      <c r="H12" s="103"/>
      <c r="I12" s="103"/>
      <c r="J12" s="103"/>
      <c r="K12" s="103"/>
      <c r="L12" s="103"/>
      <c r="M12" s="102"/>
    </row>
    <row r="13" spans="2:13" ht="15.75" customHeight="1" x14ac:dyDescent="0.25">
      <c r="B13" s="101"/>
      <c r="C13" s="99"/>
      <c r="D13" s="100"/>
      <c r="E13" s="100"/>
      <c r="F13" s="99"/>
      <c r="G13" s="99"/>
      <c r="H13" s="99"/>
      <c r="I13" s="100"/>
      <c r="J13" s="100"/>
      <c r="K13" s="99"/>
      <c r="L13" s="99"/>
      <c r="M13" s="98"/>
    </row>
    <row r="14" spans="2:13" ht="12.75" customHeight="1" x14ac:dyDescent="0.25">
      <c r="B14" s="97" t="s">
        <v>77</v>
      </c>
      <c r="C14" s="96"/>
      <c r="D14" s="78"/>
      <c r="E14" s="78"/>
      <c r="F14" s="95" t="s">
        <v>76</v>
      </c>
      <c r="G14" s="95"/>
      <c r="H14" s="95"/>
      <c r="I14" s="78"/>
      <c r="J14" s="78"/>
      <c r="K14" s="95" t="s">
        <v>75</v>
      </c>
      <c r="L14" s="95"/>
      <c r="M14" s="76"/>
    </row>
    <row r="15" spans="2:13" ht="12.75" customHeight="1" x14ac:dyDescent="0.25">
      <c r="B15" s="97"/>
      <c r="C15" s="96"/>
      <c r="D15" s="78"/>
      <c r="E15" s="78"/>
      <c r="F15" s="95"/>
      <c r="G15" s="95"/>
      <c r="H15" s="95"/>
      <c r="I15" s="78"/>
      <c r="J15" s="78"/>
      <c r="K15" s="95"/>
      <c r="L15" s="95"/>
      <c r="M15" s="76"/>
    </row>
    <row r="16" spans="2:13" ht="14.25" customHeight="1" x14ac:dyDescent="0.25">
      <c r="B16" s="86" t="s">
        <v>74</v>
      </c>
      <c r="C16" s="85" t="s">
        <v>70</v>
      </c>
      <c r="D16" s="84"/>
      <c r="E16" s="84"/>
      <c r="F16" s="83" t="s">
        <v>73</v>
      </c>
      <c r="G16" s="94"/>
      <c r="H16" s="91"/>
      <c r="I16" s="84"/>
      <c r="J16" s="78"/>
      <c r="K16" s="93" t="s">
        <v>72</v>
      </c>
      <c r="L16" s="92"/>
      <c r="M16" s="76"/>
    </row>
    <row r="17" spans="2:13" x14ac:dyDescent="0.25">
      <c r="B17" s="86" t="s">
        <v>71</v>
      </c>
      <c r="C17" s="85" t="s">
        <v>70</v>
      </c>
      <c r="D17" s="84"/>
      <c r="E17" s="84"/>
      <c r="F17" s="83" t="s">
        <v>69</v>
      </c>
      <c r="G17" s="91" t="s">
        <v>68</v>
      </c>
      <c r="H17" s="91"/>
      <c r="I17" s="84"/>
      <c r="J17" s="78"/>
      <c r="K17" s="90"/>
      <c r="L17" s="89"/>
      <c r="M17" s="76"/>
    </row>
    <row r="18" spans="2:13" x14ac:dyDescent="0.25">
      <c r="B18" s="86" t="s">
        <v>67</v>
      </c>
      <c r="C18" s="85"/>
      <c r="D18" s="84"/>
      <c r="E18" s="84"/>
      <c r="F18" s="83" t="s">
        <v>66</v>
      </c>
      <c r="G18" s="82"/>
      <c r="H18" s="82"/>
      <c r="I18" s="84"/>
      <c r="J18" s="78"/>
      <c r="K18" s="88"/>
      <c r="L18" s="87"/>
      <c r="M18" s="76"/>
    </row>
    <row r="19" spans="2:13" x14ac:dyDescent="0.25">
      <c r="B19" s="86" t="s">
        <v>65</v>
      </c>
      <c r="C19" s="85"/>
      <c r="D19" s="84"/>
      <c r="E19" s="84"/>
      <c r="F19" s="83" t="s">
        <v>64</v>
      </c>
      <c r="G19" s="82"/>
      <c r="H19" s="82"/>
      <c r="I19" s="78"/>
      <c r="J19" s="77"/>
      <c r="K19" s="77"/>
      <c r="L19" s="77"/>
      <c r="M19" s="76"/>
    </row>
    <row r="20" spans="2:13" ht="10.5" customHeight="1" x14ac:dyDescent="0.25">
      <c r="B20" s="81"/>
      <c r="C20" s="80"/>
      <c r="D20" s="78"/>
      <c r="E20" s="78"/>
      <c r="F20" s="78"/>
      <c r="G20" s="78"/>
      <c r="H20" s="79"/>
      <c r="I20" s="78"/>
      <c r="J20" s="77"/>
      <c r="K20" s="77"/>
      <c r="L20" s="77"/>
      <c r="M20" s="76"/>
    </row>
    <row r="21" spans="2:13" ht="17.25" customHeight="1" x14ac:dyDescent="0.25">
      <c r="B21" s="75" t="s">
        <v>63</v>
      </c>
      <c r="C21" s="74"/>
      <c r="D21" s="74"/>
      <c r="E21" s="74"/>
      <c r="F21" s="74"/>
      <c r="G21" s="74"/>
      <c r="H21" s="74"/>
      <c r="I21" s="74"/>
      <c r="J21" s="74"/>
      <c r="K21" s="74"/>
      <c r="L21" s="74"/>
      <c r="M21" s="73"/>
    </row>
    <row r="22" spans="2:13" ht="14.25" customHeight="1" x14ac:dyDescent="0.25">
      <c r="B22" s="72"/>
      <c r="C22" s="71"/>
      <c r="D22" s="71"/>
      <c r="E22" s="71"/>
      <c r="F22" s="71"/>
      <c r="G22" s="71"/>
      <c r="H22" s="71"/>
      <c r="I22" s="71"/>
      <c r="J22" s="71"/>
      <c r="K22" s="71"/>
      <c r="L22" s="71"/>
      <c r="M22" s="70"/>
    </row>
    <row r="23" spans="2:13" ht="20.100000000000001" customHeight="1" x14ac:dyDescent="0.25">
      <c r="B23" s="66" t="s">
        <v>62</v>
      </c>
      <c r="C23" s="63" t="s">
        <v>40</v>
      </c>
      <c r="D23" s="62"/>
      <c r="E23" s="62"/>
      <c r="F23" s="61"/>
      <c r="G23" s="60" t="s">
        <v>61</v>
      </c>
      <c r="H23" s="59"/>
      <c r="I23" s="59"/>
      <c r="J23" s="59"/>
      <c r="K23" s="59"/>
      <c r="L23" s="59"/>
      <c r="M23" s="58"/>
    </row>
    <row r="24" spans="2:13" ht="20.100000000000001" customHeight="1" x14ac:dyDescent="0.25">
      <c r="B24" s="65"/>
      <c r="C24" s="63" t="s">
        <v>60</v>
      </c>
      <c r="D24" s="62"/>
      <c r="E24" s="62"/>
      <c r="F24" s="61"/>
      <c r="G24" s="60" t="s">
        <v>59</v>
      </c>
      <c r="H24" s="59"/>
      <c r="I24" s="59"/>
      <c r="J24" s="59"/>
      <c r="K24" s="59"/>
      <c r="L24" s="59"/>
      <c r="M24" s="58"/>
    </row>
    <row r="25" spans="2:13" ht="30" customHeight="1" x14ac:dyDescent="0.25">
      <c r="B25" s="65"/>
      <c r="C25" s="63" t="s">
        <v>58</v>
      </c>
      <c r="D25" s="62"/>
      <c r="E25" s="62"/>
      <c r="F25" s="61"/>
      <c r="G25" s="69" t="s">
        <v>57</v>
      </c>
      <c r="H25" s="68"/>
      <c r="I25" s="68"/>
      <c r="J25" s="68"/>
      <c r="K25" s="68"/>
      <c r="L25" s="68"/>
      <c r="M25" s="67"/>
    </row>
    <row r="26" spans="2:13" ht="20.100000000000001" customHeight="1" x14ac:dyDescent="0.25">
      <c r="B26" s="65"/>
      <c r="C26" s="63" t="s">
        <v>56</v>
      </c>
      <c r="D26" s="62"/>
      <c r="E26" s="62"/>
      <c r="F26" s="61"/>
      <c r="G26" s="60" t="s">
        <v>55</v>
      </c>
      <c r="H26" s="59"/>
      <c r="I26" s="59"/>
      <c r="J26" s="59"/>
      <c r="K26" s="59"/>
      <c r="L26" s="59"/>
      <c r="M26" s="58"/>
    </row>
    <row r="27" spans="2:13" ht="20.100000000000001" customHeight="1" x14ac:dyDescent="0.25">
      <c r="B27" s="66" t="s">
        <v>54</v>
      </c>
      <c r="C27" s="63" t="s">
        <v>53</v>
      </c>
      <c r="D27" s="62"/>
      <c r="E27" s="62"/>
      <c r="F27" s="61"/>
      <c r="G27" s="60" t="s">
        <v>52</v>
      </c>
      <c r="H27" s="59"/>
      <c r="I27" s="59"/>
      <c r="J27" s="59"/>
      <c r="K27" s="59"/>
      <c r="L27" s="59"/>
      <c r="M27" s="58"/>
    </row>
    <row r="28" spans="2:13" ht="20.100000000000001" customHeight="1" x14ac:dyDescent="0.25">
      <c r="B28" s="65"/>
      <c r="C28" s="63" t="s">
        <v>51</v>
      </c>
      <c r="D28" s="62"/>
      <c r="E28" s="62"/>
      <c r="F28" s="61"/>
      <c r="G28" s="60" t="s">
        <v>50</v>
      </c>
      <c r="H28" s="59"/>
      <c r="I28" s="59"/>
      <c r="J28" s="59"/>
      <c r="K28" s="59"/>
      <c r="L28" s="59"/>
      <c r="M28" s="58"/>
    </row>
    <row r="29" spans="2:13" ht="20.100000000000001" customHeight="1" x14ac:dyDescent="0.25">
      <c r="B29" s="65"/>
      <c r="C29" s="63" t="s">
        <v>49</v>
      </c>
      <c r="D29" s="62"/>
      <c r="E29" s="62"/>
      <c r="F29" s="61"/>
      <c r="G29" s="60" t="s">
        <v>48</v>
      </c>
      <c r="H29" s="59"/>
      <c r="I29" s="59"/>
      <c r="J29" s="59"/>
      <c r="K29" s="59"/>
      <c r="L29" s="59"/>
      <c r="M29" s="58"/>
    </row>
    <row r="30" spans="2:13" ht="60" customHeight="1" x14ac:dyDescent="0.25">
      <c r="B30" s="64"/>
      <c r="C30" s="63" t="s">
        <v>47</v>
      </c>
      <c r="D30" s="62"/>
      <c r="E30" s="62"/>
      <c r="F30" s="61"/>
      <c r="G30" s="60" t="s">
        <v>46</v>
      </c>
      <c r="H30" s="59"/>
      <c r="I30" s="59"/>
      <c r="J30" s="59"/>
      <c r="K30" s="59"/>
      <c r="L30" s="59"/>
      <c r="M30" s="58"/>
    </row>
    <row r="31" spans="2:13" ht="20.100000000000001" customHeight="1" x14ac:dyDescent="0.25">
      <c r="B31" s="57" t="s">
        <v>45</v>
      </c>
      <c r="C31" s="56" t="s">
        <v>44</v>
      </c>
      <c r="D31" s="56"/>
      <c r="E31" s="56"/>
      <c r="F31" s="56"/>
      <c r="G31" s="52" t="s">
        <v>14</v>
      </c>
      <c r="H31" s="52"/>
      <c r="I31" s="52"/>
      <c r="J31" s="52"/>
      <c r="K31" s="52"/>
      <c r="L31" s="52"/>
      <c r="M31" s="51"/>
    </row>
    <row r="32" spans="2:13" ht="20.100000000000001" customHeight="1" x14ac:dyDescent="0.25">
      <c r="B32" s="55"/>
      <c r="C32" s="56" t="s">
        <v>43</v>
      </c>
      <c r="D32" s="56"/>
      <c r="E32" s="56"/>
      <c r="F32" s="56"/>
      <c r="G32" s="52" t="s">
        <v>14</v>
      </c>
      <c r="H32" s="52"/>
      <c r="I32" s="52"/>
      <c r="J32" s="52"/>
      <c r="K32" s="52"/>
      <c r="L32" s="52"/>
      <c r="M32" s="51"/>
    </row>
    <row r="33" spans="2:15" ht="30" customHeight="1" x14ac:dyDescent="0.25">
      <c r="B33" s="55"/>
      <c r="C33" s="53" t="s">
        <v>42</v>
      </c>
      <c r="D33" s="53"/>
      <c r="E33" s="53"/>
      <c r="F33" s="53"/>
      <c r="G33" s="52" t="s">
        <v>14</v>
      </c>
      <c r="H33" s="52"/>
      <c r="I33" s="52"/>
      <c r="J33" s="52"/>
      <c r="K33" s="52"/>
      <c r="L33" s="52"/>
      <c r="M33" s="51"/>
    </row>
    <row r="34" spans="2:15" ht="20.100000000000001" customHeight="1" x14ac:dyDescent="0.25">
      <c r="B34" s="54" t="s">
        <v>41</v>
      </c>
      <c r="C34" s="53" t="s">
        <v>40</v>
      </c>
      <c r="D34" s="53"/>
      <c r="E34" s="53"/>
      <c r="F34" s="53"/>
      <c r="G34" s="52" t="s">
        <v>14</v>
      </c>
      <c r="H34" s="52"/>
      <c r="I34" s="52"/>
      <c r="J34" s="52"/>
      <c r="K34" s="52"/>
      <c r="L34" s="52"/>
      <c r="M34" s="51"/>
    </row>
    <row r="35" spans="2:15" s="44" customFormat="1" ht="28.5" customHeight="1" x14ac:dyDescent="0.25">
      <c r="B35" s="50" t="s">
        <v>39</v>
      </c>
      <c r="C35" s="49"/>
      <c r="D35" s="49"/>
      <c r="E35" s="49"/>
      <c r="F35" s="49"/>
      <c r="G35" s="49"/>
      <c r="H35" s="49"/>
      <c r="I35" s="49"/>
      <c r="J35" s="49"/>
      <c r="K35" s="49"/>
      <c r="L35" s="49"/>
      <c r="M35" s="48"/>
    </row>
    <row r="36" spans="2:15" s="44" customFormat="1" ht="24.75" customHeight="1" x14ac:dyDescent="0.25">
      <c r="B36" s="47" t="s">
        <v>38</v>
      </c>
      <c r="C36" s="46" t="s">
        <v>37</v>
      </c>
      <c r="D36" s="46"/>
      <c r="E36" s="46"/>
      <c r="F36" s="46"/>
      <c r="G36" s="46"/>
      <c r="H36" s="46"/>
      <c r="I36" s="46"/>
      <c r="J36" s="46"/>
      <c r="K36" s="46"/>
      <c r="L36" s="46"/>
      <c r="M36" s="45"/>
    </row>
    <row r="37" spans="2:15" ht="20.100000000000001" customHeight="1" x14ac:dyDescent="0.25">
      <c r="B37" s="43" t="s">
        <v>36</v>
      </c>
      <c r="C37" s="42" t="s">
        <v>35</v>
      </c>
      <c r="D37" s="42"/>
      <c r="E37" s="42"/>
      <c r="F37" s="42"/>
      <c r="G37" s="42"/>
      <c r="H37" s="42"/>
      <c r="I37" s="42"/>
      <c r="J37" s="42"/>
      <c r="K37" s="42"/>
      <c r="L37" s="42"/>
      <c r="M37" s="41"/>
    </row>
    <row r="38" spans="2:15" ht="20.100000000000001" customHeight="1" x14ac:dyDescent="0.25">
      <c r="B38" s="40" t="s">
        <v>34</v>
      </c>
      <c r="C38" s="26" t="s">
        <v>14</v>
      </c>
      <c r="D38" s="25"/>
      <c r="E38" s="25"/>
      <c r="F38" s="25"/>
      <c r="G38" s="25"/>
      <c r="H38" s="25"/>
      <c r="I38" s="25"/>
      <c r="J38" s="25"/>
      <c r="K38" s="25"/>
      <c r="L38" s="25"/>
      <c r="M38" s="24"/>
    </row>
    <row r="39" spans="2:15" ht="74.25" customHeight="1" x14ac:dyDescent="0.25">
      <c r="B39" s="40" t="s">
        <v>33</v>
      </c>
      <c r="C39" s="26" t="s">
        <v>32</v>
      </c>
      <c r="D39" s="25"/>
      <c r="E39" s="25"/>
      <c r="F39" s="25"/>
      <c r="G39" s="25"/>
      <c r="H39" s="25"/>
      <c r="I39" s="25"/>
      <c r="J39" s="25"/>
      <c r="K39" s="25"/>
      <c r="L39" s="25"/>
      <c r="M39" s="24"/>
    </row>
    <row r="40" spans="2:15" ht="30" customHeight="1" x14ac:dyDescent="0.25">
      <c r="B40" s="36" t="s">
        <v>31</v>
      </c>
      <c r="C40" s="39" t="s">
        <v>30</v>
      </c>
      <c r="D40" s="39"/>
      <c r="E40" s="39"/>
      <c r="F40" s="39"/>
      <c r="G40" s="39"/>
      <c r="H40" s="39"/>
      <c r="I40" s="39"/>
      <c r="J40" s="39"/>
      <c r="K40" s="39"/>
      <c r="L40" s="39"/>
      <c r="M40" s="38"/>
    </row>
    <row r="41" spans="2:15" ht="47.25" customHeight="1" x14ac:dyDescent="0.25">
      <c r="B41" s="36" t="s">
        <v>29</v>
      </c>
      <c r="C41" s="13" t="s">
        <v>28</v>
      </c>
      <c r="D41" s="12"/>
      <c r="E41" s="12"/>
      <c r="F41" s="12"/>
      <c r="G41" s="12"/>
      <c r="H41" s="12"/>
      <c r="I41" s="12"/>
      <c r="J41" s="12"/>
      <c r="K41" s="12"/>
      <c r="L41" s="12"/>
      <c r="M41" s="11"/>
      <c r="O41" s="37"/>
    </row>
    <row r="42" spans="2:15" ht="20.100000000000001" customHeight="1" x14ac:dyDescent="0.25">
      <c r="B42" s="36" t="s">
        <v>27</v>
      </c>
      <c r="C42" s="35" t="s">
        <v>26</v>
      </c>
      <c r="D42" s="34"/>
      <c r="E42" s="34"/>
      <c r="F42" s="34"/>
      <c r="G42" s="34"/>
      <c r="H42" s="34"/>
      <c r="I42" s="34"/>
      <c r="J42" s="34"/>
      <c r="K42" s="34"/>
      <c r="L42" s="34"/>
      <c r="M42" s="33"/>
      <c r="N42" s="32"/>
    </row>
    <row r="43" spans="2:15" ht="20.100000000000001" customHeight="1" x14ac:dyDescent="0.25">
      <c r="B43" s="17" t="s">
        <v>25</v>
      </c>
      <c r="C43" s="16" t="s">
        <v>24</v>
      </c>
      <c r="D43" s="16"/>
      <c r="E43" s="16"/>
      <c r="F43" s="16"/>
      <c r="G43" s="16"/>
      <c r="H43" s="16"/>
      <c r="I43" s="16"/>
      <c r="J43" s="16"/>
      <c r="K43" s="16"/>
      <c r="L43" s="16"/>
      <c r="M43" s="15"/>
    </row>
    <row r="44" spans="2:15" ht="20.100000000000001" customHeight="1" x14ac:dyDescent="0.25">
      <c r="B44" s="17" t="s">
        <v>23</v>
      </c>
      <c r="C44" s="13" t="s">
        <v>22</v>
      </c>
      <c r="D44" s="12"/>
      <c r="E44" s="12"/>
      <c r="F44" s="12"/>
      <c r="G44" s="12"/>
      <c r="H44" s="12"/>
      <c r="I44" s="12"/>
      <c r="J44" s="12"/>
      <c r="K44" s="12"/>
      <c r="L44" s="12"/>
      <c r="M44" s="11"/>
    </row>
    <row r="45" spans="2:15" ht="20.100000000000001" customHeight="1" x14ac:dyDescent="0.25">
      <c r="B45" s="31" t="s">
        <v>21</v>
      </c>
      <c r="C45" s="13" t="s">
        <v>20</v>
      </c>
      <c r="D45" s="12"/>
      <c r="E45" s="12"/>
      <c r="F45" s="12"/>
      <c r="G45" s="12"/>
      <c r="H45" s="12"/>
      <c r="I45" s="12"/>
      <c r="J45" s="12"/>
      <c r="K45" s="12"/>
      <c r="L45" s="12"/>
      <c r="M45" s="11"/>
    </row>
    <row r="46" spans="2:15" ht="20.100000000000001" customHeight="1" x14ac:dyDescent="0.25">
      <c r="B46" s="31"/>
      <c r="C46" s="13" t="s">
        <v>19</v>
      </c>
      <c r="D46" s="12"/>
      <c r="E46" s="12"/>
      <c r="F46" s="12"/>
      <c r="G46" s="12"/>
      <c r="H46" s="12"/>
      <c r="I46" s="12"/>
      <c r="J46" s="12"/>
      <c r="K46" s="12"/>
      <c r="L46" s="12"/>
      <c r="M46" s="11"/>
    </row>
    <row r="47" spans="2:15" ht="20.100000000000001" customHeight="1" x14ac:dyDescent="0.25">
      <c r="B47" s="31"/>
      <c r="C47" s="30" t="s">
        <v>18</v>
      </c>
      <c r="D47" s="29"/>
      <c r="E47" s="29"/>
      <c r="F47" s="29"/>
      <c r="G47" s="29"/>
      <c r="H47" s="29"/>
      <c r="I47" s="29"/>
      <c r="J47" s="29"/>
      <c r="K47" s="29"/>
      <c r="L47" s="29"/>
      <c r="M47" s="28"/>
    </row>
    <row r="48" spans="2:15" ht="20.100000000000001" customHeight="1" x14ac:dyDescent="0.25">
      <c r="B48" s="17" t="s">
        <v>17</v>
      </c>
      <c r="C48" s="27" t="s">
        <v>14</v>
      </c>
      <c r="D48" s="25"/>
      <c r="E48" s="25"/>
      <c r="F48" s="25"/>
      <c r="G48" s="25"/>
      <c r="H48" s="25"/>
      <c r="I48" s="25"/>
      <c r="J48" s="25"/>
      <c r="K48" s="25"/>
      <c r="L48" s="25"/>
      <c r="M48" s="24"/>
    </row>
    <row r="49" spans="2:13" ht="20.100000000000001" customHeight="1" x14ac:dyDescent="0.25">
      <c r="B49" s="17" t="s">
        <v>16</v>
      </c>
      <c r="C49" s="26" t="s">
        <v>14</v>
      </c>
      <c r="D49" s="25"/>
      <c r="E49" s="25"/>
      <c r="F49" s="25"/>
      <c r="G49" s="25"/>
      <c r="H49" s="25"/>
      <c r="I49" s="25"/>
      <c r="J49" s="25"/>
      <c r="K49" s="25"/>
      <c r="L49" s="25"/>
      <c r="M49" s="24"/>
    </row>
    <row r="50" spans="2:13" ht="20.100000000000001" customHeight="1" x14ac:dyDescent="0.25">
      <c r="B50" s="17" t="s">
        <v>15</v>
      </c>
      <c r="C50" s="26" t="s">
        <v>14</v>
      </c>
      <c r="D50" s="25"/>
      <c r="E50" s="25"/>
      <c r="F50" s="25"/>
      <c r="G50" s="25"/>
      <c r="H50" s="25"/>
      <c r="I50" s="25"/>
      <c r="J50" s="25"/>
      <c r="K50" s="25"/>
      <c r="L50" s="25"/>
      <c r="M50" s="24"/>
    </row>
    <row r="51" spans="2:13" ht="20.100000000000001" customHeight="1" x14ac:dyDescent="0.25">
      <c r="B51" s="17" t="s">
        <v>13</v>
      </c>
      <c r="C51" s="23">
        <v>1</v>
      </c>
      <c r="D51" s="22"/>
      <c r="E51" s="22"/>
      <c r="F51" s="22"/>
      <c r="G51" s="22"/>
      <c r="H51" s="22"/>
      <c r="I51" s="22"/>
      <c r="J51" s="22"/>
      <c r="K51" s="22"/>
      <c r="L51" s="22"/>
      <c r="M51" s="21"/>
    </row>
    <row r="52" spans="2:13" ht="30" customHeight="1" x14ac:dyDescent="0.25">
      <c r="B52" s="17" t="s">
        <v>12</v>
      </c>
      <c r="C52" s="20" t="s">
        <v>11</v>
      </c>
      <c r="D52" s="19"/>
      <c r="E52" s="19"/>
      <c r="F52" s="19"/>
      <c r="G52" s="19"/>
      <c r="H52" s="19"/>
      <c r="I52" s="19"/>
      <c r="J52" s="19"/>
      <c r="K52" s="19"/>
      <c r="L52" s="19"/>
      <c r="M52" s="18"/>
    </row>
    <row r="53" spans="2:13" ht="20.100000000000001" customHeight="1" x14ac:dyDescent="0.25">
      <c r="B53" s="17" t="s">
        <v>10</v>
      </c>
      <c r="C53" s="16" t="s">
        <v>9</v>
      </c>
      <c r="D53" s="16"/>
      <c r="E53" s="16"/>
      <c r="F53" s="16"/>
      <c r="G53" s="16"/>
      <c r="H53" s="16"/>
      <c r="I53" s="16"/>
      <c r="J53" s="16"/>
      <c r="K53" s="16"/>
      <c r="L53" s="16"/>
      <c r="M53" s="15"/>
    </row>
    <row r="54" spans="2:13" ht="20.100000000000001" customHeight="1" x14ac:dyDescent="0.25">
      <c r="B54" s="17" t="s">
        <v>8</v>
      </c>
      <c r="C54" s="16" t="s">
        <v>7</v>
      </c>
      <c r="D54" s="16"/>
      <c r="E54" s="16"/>
      <c r="F54" s="16"/>
      <c r="G54" s="16"/>
      <c r="H54" s="16"/>
      <c r="I54" s="16"/>
      <c r="J54" s="16"/>
      <c r="K54" s="16"/>
      <c r="L54" s="16"/>
      <c r="M54" s="15"/>
    </row>
    <row r="55" spans="2:13" ht="119.25" customHeight="1" x14ac:dyDescent="0.25">
      <c r="B55" s="14" t="s">
        <v>6</v>
      </c>
      <c r="C55" s="13" t="s">
        <v>5</v>
      </c>
      <c r="D55" s="12"/>
      <c r="E55" s="12"/>
      <c r="F55" s="12"/>
      <c r="G55" s="12"/>
      <c r="H55" s="12"/>
      <c r="I55" s="12"/>
      <c r="J55" s="12"/>
      <c r="K55" s="12"/>
      <c r="L55" s="12"/>
      <c r="M55" s="11"/>
    </row>
    <row r="56" spans="2:13" ht="45" customHeight="1" thickBot="1" x14ac:dyDescent="0.3">
      <c r="B56" s="10" t="s">
        <v>4</v>
      </c>
      <c r="C56" s="9" t="s">
        <v>3</v>
      </c>
      <c r="D56" s="8"/>
      <c r="E56" s="8"/>
      <c r="F56" s="8"/>
      <c r="G56" s="7"/>
      <c r="H56" s="6" t="s">
        <v>2</v>
      </c>
      <c r="I56" s="6"/>
      <c r="J56" s="6"/>
      <c r="K56" s="5" t="s">
        <v>1</v>
      </c>
      <c r="L56" s="4"/>
      <c r="M56" s="3"/>
    </row>
    <row r="57" spans="2:13" ht="9" customHeight="1" x14ac:dyDescent="0.25"/>
    <row r="58" spans="2:13" ht="15.75" x14ac:dyDescent="0.25">
      <c r="B58" s="2" t="s">
        <v>0</v>
      </c>
      <c r="C58" s="2"/>
      <c r="D58" s="2"/>
      <c r="E58" s="2"/>
      <c r="F58" s="2"/>
      <c r="G58" s="2"/>
      <c r="H58" s="2"/>
      <c r="I58" s="2"/>
      <c r="J58" s="2"/>
      <c r="K58" s="2"/>
      <c r="L58" s="2"/>
      <c r="M58" s="2"/>
    </row>
  </sheetData>
  <mergeCells count="63">
    <mergeCell ref="B21:M22"/>
    <mergeCell ref="B23:B26"/>
    <mergeCell ref="C23:F23"/>
    <mergeCell ref="G23:M23"/>
    <mergeCell ref="C24:F24"/>
    <mergeCell ref="G24:M24"/>
    <mergeCell ref="C25:F25"/>
    <mergeCell ref="G25:M25"/>
    <mergeCell ref="C26:F26"/>
    <mergeCell ref="G26:M26"/>
    <mergeCell ref="B2:M10"/>
    <mergeCell ref="B12:M12"/>
    <mergeCell ref="B14:C15"/>
    <mergeCell ref="F14:H15"/>
    <mergeCell ref="K14:L15"/>
    <mergeCell ref="C39:M39"/>
    <mergeCell ref="G16:H16"/>
    <mergeCell ref="K16:L18"/>
    <mergeCell ref="G17:H17"/>
    <mergeCell ref="G18:H18"/>
    <mergeCell ref="B35:M35"/>
    <mergeCell ref="C36:M36"/>
    <mergeCell ref="C37:M37"/>
    <mergeCell ref="G27:M27"/>
    <mergeCell ref="C28:F28"/>
    <mergeCell ref="G28:M28"/>
    <mergeCell ref="C29:F29"/>
    <mergeCell ref="G29:M29"/>
    <mergeCell ref="C27:F27"/>
    <mergeCell ref="G32:M32"/>
    <mergeCell ref="C33:F33"/>
    <mergeCell ref="G33:M33"/>
    <mergeCell ref="C30:F30"/>
    <mergeCell ref="C34:F34"/>
    <mergeCell ref="G34:M34"/>
    <mergeCell ref="B45:B47"/>
    <mergeCell ref="C45:M45"/>
    <mergeCell ref="C46:M46"/>
    <mergeCell ref="C47:M47"/>
    <mergeCell ref="C38:M38"/>
    <mergeCell ref="G30:M30"/>
    <mergeCell ref="B31:B33"/>
    <mergeCell ref="C31:F31"/>
    <mergeCell ref="G31:M31"/>
    <mergeCell ref="C32:F32"/>
    <mergeCell ref="C55:M55"/>
    <mergeCell ref="C56:G56"/>
    <mergeCell ref="H56:J56"/>
    <mergeCell ref="K56:M56"/>
    <mergeCell ref="C40:M40"/>
    <mergeCell ref="C41:M41"/>
    <mergeCell ref="C43:M43"/>
    <mergeCell ref="C44:M44"/>
    <mergeCell ref="G19:H19"/>
    <mergeCell ref="B27:B30"/>
    <mergeCell ref="B58:M58"/>
    <mergeCell ref="C48:M48"/>
    <mergeCell ref="C49:M49"/>
    <mergeCell ref="C50:M50"/>
    <mergeCell ref="C51:M51"/>
    <mergeCell ref="C52:M52"/>
    <mergeCell ref="C53:M53"/>
    <mergeCell ref="C54:M54"/>
  </mergeCells>
  <pageMargins left="0.55118110236220474" right="0.39370078740157483" top="0.39370078740157483" bottom="0.23622047244094491" header="0.31496062992125984" footer="0.19685039370078741"/>
  <pageSetup scale="60"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B4251-FF5F-47A6-B535-7342FFBCEA05}">
  <sheetPr>
    <tabColor rgb="FFFFFF00"/>
  </sheetPr>
  <dimension ref="B3:O42"/>
  <sheetViews>
    <sheetView showGridLines="0" tabSelected="1" topLeftCell="A16" zoomScale="75" zoomScaleNormal="75" workbookViewId="0">
      <selection activeCell="C24" sqref="C24"/>
    </sheetView>
  </sheetViews>
  <sheetFormatPr baseColWidth="10" defaultColWidth="14.140625" defaultRowHeight="15" x14ac:dyDescent="0.25"/>
  <cols>
    <col min="1" max="1" width="5.42578125" customWidth="1"/>
    <col min="2" max="2" width="12.85546875" customWidth="1"/>
    <col min="3" max="3" width="19" customWidth="1"/>
    <col min="4" max="4" width="17.5703125" customWidth="1"/>
    <col min="5" max="5" width="15.28515625" customWidth="1"/>
    <col min="6" max="6" width="14.42578125" customWidth="1"/>
    <col min="7" max="7" width="12.28515625" customWidth="1"/>
    <col min="8" max="8" width="9.42578125" customWidth="1"/>
    <col min="9" max="9" width="12.42578125" customWidth="1"/>
    <col min="10" max="10" width="84.7109375" customWidth="1"/>
    <col min="11" max="11" width="49.28515625" customWidth="1"/>
    <col min="12" max="12" width="7.7109375" customWidth="1"/>
    <col min="13" max="13" width="9.28515625" bestFit="1" customWidth="1"/>
    <col min="14" max="14" width="9.42578125" bestFit="1" customWidth="1"/>
    <col min="15" max="254" width="11.42578125" customWidth="1"/>
    <col min="255" max="255" width="18.140625" customWidth="1"/>
    <col min="256" max="256" width="13.7109375" customWidth="1"/>
  </cols>
  <sheetData>
    <row r="3" spans="2:15" x14ac:dyDescent="0.25">
      <c r="B3" s="78"/>
      <c r="C3" s="78"/>
      <c r="D3" s="78"/>
      <c r="E3" s="149"/>
      <c r="F3" s="149"/>
      <c r="G3" s="149"/>
      <c r="H3" s="149"/>
      <c r="I3" s="149"/>
      <c r="J3" s="149"/>
      <c r="K3" s="1"/>
    </row>
    <row r="4" spans="2:15" x14ac:dyDescent="0.25">
      <c r="B4" s="78"/>
      <c r="C4" s="78"/>
      <c r="D4" s="78"/>
      <c r="E4" s="149"/>
      <c r="F4" s="149"/>
      <c r="G4" s="149"/>
      <c r="H4" s="149"/>
      <c r="I4" s="149"/>
      <c r="J4" s="149"/>
      <c r="K4" s="1"/>
    </row>
    <row r="5" spans="2:15" x14ac:dyDescent="0.25">
      <c r="B5" s="78"/>
      <c r="C5" s="78"/>
      <c r="D5" s="78"/>
      <c r="E5" s="149"/>
      <c r="F5" s="149"/>
      <c r="G5" s="149"/>
      <c r="H5" s="149"/>
      <c r="I5" s="149"/>
      <c r="J5" s="149"/>
      <c r="K5" s="1"/>
    </row>
    <row r="6" spans="2:15" ht="18" customHeight="1" x14ac:dyDescent="0.25">
      <c r="B6" s="78"/>
      <c r="C6" s="78"/>
      <c r="D6" s="78"/>
      <c r="E6" s="149"/>
      <c r="F6" s="149"/>
      <c r="G6" s="149"/>
      <c r="H6" s="149"/>
      <c r="I6" s="149"/>
      <c r="J6" s="149"/>
      <c r="K6" s="1"/>
    </row>
    <row r="7" spans="2:15" x14ac:dyDescent="0.25">
      <c r="B7" s="78"/>
      <c r="C7" s="78"/>
      <c r="D7" s="78"/>
      <c r="E7" s="149"/>
      <c r="F7" s="149"/>
      <c r="G7" s="149"/>
      <c r="H7" s="149"/>
      <c r="I7" s="149"/>
      <c r="J7" s="149"/>
      <c r="K7" s="1"/>
    </row>
    <row r="8" spans="2:15" x14ac:dyDescent="0.25">
      <c r="B8" s="149"/>
      <c r="C8" s="149"/>
      <c r="D8" s="149"/>
      <c r="E8" s="149"/>
      <c r="F8" s="149"/>
      <c r="G8" s="149"/>
      <c r="H8" s="149"/>
      <c r="I8" s="149"/>
      <c r="J8" s="149"/>
      <c r="K8" s="1"/>
    </row>
    <row r="9" spans="2:15" ht="18.75" customHeight="1" x14ac:dyDescent="0.25">
      <c r="B9" s="149"/>
      <c r="C9" s="149"/>
      <c r="D9" s="149"/>
      <c r="E9" s="149"/>
      <c r="F9" s="149"/>
      <c r="G9" s="149"/>
      <c r="H9" s="149"/>
      <c r="I9" s="149"/>
      <c r="J9" s="149"/>
      <c r="K9" s="1"/>
    </row>
    <row r="10" spans="2:15" ht="41.25" customHeight="1" x14ac:dyDescent="0.25">
      <c r="B10" s="148" t="s">
        <v>114</v>
      </c>
      <c r="C10" s="148"/>
      <c r="D10" s="148"/>
      <c r="E10" s="147" t="str">
        <f>'Form Cumpli prog anual audit'!C37</f>
        <v>Cumplimiento del programa anual de auditoría interna</v>
      </c>
      <c r="F10" s="146"/>
      <c r="G10" s="146"/>
      <c r="H10" s="146"/>
      <c r="I10" s="146"/>
      <c r="J10" s="146"/>
      <c r="K10" s="145"/>
    </row>
    <row r="11" spans="2:15" ht="10.5" customHeight="1" x14ac:dyDescent="0.25"/>
    <row r="12" spans="2:15" ht="77.25" customHeight="1" x14ac:dyDescent="0.25">
      <c r="B12" s="144" t="s">
        <v>113</v>
      </c>
      <c r="C12" s="144" t="s">
        <v>112</v>
      </c>
      <c r="D12" s="144" t="s">
        <v>111</v>
      </c>
      <c r="E12" s="142" t="str">
        <f>'Form Cumpli prog anual audit'!C45</f>
        <v>V1 = Número de auditorías internas realizadas en el periodo</v>
      </c>
      <c r="F12" s="142" t="str">
        <f>'Form Cumpli prog anual audit'!C46</f>
        <v>V2 = Número de auditorías internas programadas en el periodo</v>
      </c>
      <c r="G12" s="142" t="s">
        <v>110</v>
      </c>
      <c r="H12" s="143" t="s">
        <v>109</v>
      </c>
      <c r="I12" s="143"/>
      <c r="J12" s="142" t="s">
        <v>108</v>
      </c>
      <c r="K12" s="142" t="s">
        <v>107</v>
      </c>
      <c r="L12" s="118"/>
    </row>
    <row r="13" spans="2:15" ht="28.5" x14ac:dyDescent="0.25">
      <c r="B13" s="141">
        <v>2018</v>
      </c>
      <c r="C13" s="140" t="s">
        <v>106</v>
      </c>
      <c r="D13" s="140">
        <v>1</v>
      </c>
      <c r="E13" s="139">
        <v>0</v>
      </c>
      <c r="F13" s="139">
        <v>0</v>
      </c>
      <c r="G13" s="138">
        <f>((E13)/(SUM(F13:F24))*100%)</f>
        <v>0</v>
      </c>
      <c r="H13" s="137">
        <f>IF(G13="","",G13/D13)</f>
        <v>0</v>
      </c>
      <c r="I13" s="125" t="str">
        <f>IF(H13&lt;=99%,"Critico","Satisfactorio")</f>
        <v>Critico</v>
      </c>
      <c r="J13" s="136" t="s">
        <v>105</v>
      </c>
      <c r="K13" s="136"/>
      <c r="L13" s="135"/>
      <c r="M13" t="s">
        <v>104</v>
      </c>
      <c r="N13" s="122" t="s">
        <v>103</v>
      </c>
      <c r="O13" s="122"/>
    </row>
    <row r="14" spans="2:15" ht="43.5" customHeight="1" x14ac:dyDescent="0.25">
      <c r="B14" s="132"/>
      <c r="C14" s="130" t="s">
        <v>102</v>
      </c>
      <c r="D14" s="129">
        <v>1</v>
      </c>
      <c r="E14" s="128">
        <v>7</v>
      </c>
      <c r="F14" s="128">
        <v>7</v>
      </c>
      <c r="G14" s="127">
        <f>((E13+E14)/(SUM(F13:F24))*100%)</f>
        <v>0.11666666666666667</v>
      </c>
      <c r="H14" s="126">
        <f>IF(G14="","",G14/D14)</f>
        <v>0.11666666666666667</v>
      </c>
      <c r="I14" s="125" t="str">
        <f>IF(H14&lt;=99%,"Critico","Satisfactorio")</f>
        <v>Critico</v>
      </c>
      <c r="J14" s="133" t="s">
        <v>101</v>
      </c>
      <c r="K14" s="124"/>
      <c r="L14" s="123"/>
      <c r="M14" s="122">
        <f>7/60</f>
        <v>0.11666666666666667</v>
      </c>
      <c r="N14" s="122">
        <f>7/60</f>
        <v>0.11666666666666667</v>
      </c>
      <c r="O14" s="122"/>
    </row>
    <row r="15" spans="2:15" ht="47.25" customHeight="1" x14ac:dyDescent="0.25">
      <c r="B15" s="132"/>
      <c r="C15" s="130" t="s">
        <v>100</v>
      </c>
      <c r="D15" s="129">
        <v>1</v>
      </c>
      <c r="E15" s="128">
        <v>6</v>
      </c>
      <c r="F15" s="128">
        <v>6</v>
      </c>
      <c r="G15" s="127">
        <f>((E13+E14+E15)/(SUM(F13:F24))*100%)</f>
        <v>0.21666666666666667</v>
      </c>
      <c r="H15" s="126">
        <f>IF(G15="","",G15/D15)</f>
        <v>0.21666666666666667</v>
      </c>
      <c r="I15" s="125" t="str">
        <f>IF(H15&lt;=99%,"Critico","Satisfactorio")</f>
        <v>Critico</v>
      </c>
      <c r="J15" s="133" t="s">
        <v>99</v>
      </c>
      <c r="K15" s="124"/>
      <c r="L15" s="123"/>
      <c r="M15" s="134">
        <f>13/60</f>
        <v>0.21666666666666667</v>
      </c>
      <c r="N15" s="122">
        <f>13/60</f>
        <v>0.21666666666666667</v>
      </c>
      <c r="O15" s="122"/>
    </row>
    <row r="16" spans="2:15" ht="44.25" customHeight="1" x14ac:dyDescent="0.25">
      <c r="B16" s="132"/>
      <c r="C16" s="130" t="s">
        <v>98</v>
      </c>
      <c r="D16" s="129">
        <v>1</v>
      </c>
      <c r="E16" s="128">
        <v>6</v>
      </c>
      <c r="F16" s="128">
        <v>6</v>
      </c>
      <c r="G16" s="127">
        <f>((E13+E14+E15+E16)/(SUM(F13:F24))*100%)</f>
        <v>0.31666666666666665</v>
      </c>
      <c r="H16" s="126">
        <f>IF(G16="","",G16/D16)</f>
        <v>0.31666666666666665</v>
      </c>
      <c r="I16" s="125" t="str">
        <f>IF(H16&lt;=99%,"Critico","Satisfactorio")</f>
        <v>Critico</v>
      </c>
      <c r="J16" s="133" t="s">
        <v>97</v>
      </c>
      <c r="K16" s="124"/>
      <c r="L16" s="123"/>
      <c r="M16" s="122">
        <f>19/60</f>
        <v>0.31666666666666665</v>
      </c>
      <c r="N16" s="122">
        <f>19/60</f>
        <v>0.31666666666666665</v>
      </c>
      <c r="O16" s="122"/>
    </row>
    <row r="17" spans="2:15" ht="50.25" customHeight="1" x14ac:dyDescent="0.25">
      <c r="B17" s="132"/>
      <c r="C17" s="130" t="s">
        <v>96</v>
      </c>
      <c r="D17" s="129">
        <v>1</v>
      </c>
      <c r="E17" s="128">
        <v>6</v>
      </c>
      <c r="F17" s="128">
        <v>6</v>
      </c>
      <c r="G17" s="127">
        <f>((E14+E15+E16+E17)/(SUM(F14:F24))*100%)</f>
        <v>0.41666666666666669</v>
      </c>
      <c r="H17" s="126">
        <f>IF(G17="","",G17/D17)</f>
        <v>0.41666666666666669</v>
      </c>
      <c r="I17" s="125" t="str">
        <f>IF(H17&lt;=99%,"Critico","Satisfactorio")</f>
        <v>Critico</v>
      </c>
      <c r="J17" s="124" t="s">
        <v>95</v>
      </c>
      <c r="K17" s="124"/>
      <c r="L17" s="123"/>
      <c r="M17" s="122">
        <f>25/60</f>
        <v>0.41666666666666669</v>
      </c>
      <c r="N17" s="122">
        <f>25/60</f>
        <v>0.41666666666666669</v>
      </c>
      <c r="O17" s="122"/>
    </row>
    <row r="18" spans="2:15" ht="47.25" customHeight="1" x14ac:dyDescent="0.25">
      <c r="B18" s="132"/>
      <c r="C18" s="130" t="s">
        <v>94</v>
      </c>
      <c r="D18" s="129">
        <v>1</v>
      </c>
      <c r="E18" s="128">
        <v>0</v>
      </c>
      <c r="F18" s="128">
        <v>0</v>
      </c>
      <c r="G18" s="127">
        <f>((E13+E14+E15+E16+E17+E18)/(SUM(F13:F24))*100%)</f>
        <v>0.41666666666666669</v>
      </c>
      <c r="H18" s="126">
        <f>IF(G18="","",G18/D18)</f>
        <v>0.41666666666666669</v>
      </c>
      <c r="I18" s="125" t="str">
        <f>IF(H18&lt;=99%,"Critico","Satisfactorio")</f>
        <v>Critico</v>
      </c>
      <c r="J18" s="124" t="s">
        <v>93</v>
      </c>
      <c r="K18" s="124"/>
      <c r="L18" s="123"/>
      <c r="M18" s="122"/>
      <c r="N18" s="122"/>
      <c r="O18" s="122"/>
    </row>
    <row r="19" spans="2:15" ht="54.6" customHeight="1" x14ac:dyDescent="0.25">
      <c r="B19" s="132"/>
      <c r="C19" s="130" t="s">
        <v>92</v>
      </c>
      <c r="D19" s="129">
        <v>1</v>
      </c>
      <c r="E19" s="128">
        <v>0</v>
      </c>
      <c r="F19" s="128">
        <v>7</v>
      </c>
      <c r="G19" s="127">
        <f>((E13+E14+E15+E16+E17+E18+E19)/(SUM(F13:F24))*100%)</f>
        <v>0.41666666666666669</v>
      </c>
      <c r="H19" s="126">
        <f>IF(G19="","",G19/D19)</f>
        <v>0.41666666666666669</v>
      </c>
      <c r="I19" s="125" t="str">
        <f>IF(H19&lt;=99%,"Critico","Satisfactorio")</f>
        <v>Critico</v>
      </c>
      <c r="J19" s="124" t="s">
        <v>91</v>
      </c>
      <c r="K19" s="124"/>
      <c r="L19" s="123"/>
      <c r="M19" s="122">
        <f>32/60</f>
        <v>0.53333333333333333</v>
      </c>
      <c r="N19" s="122">
        <f>25/60</f>
        <v>0.41666666666666669</v>
      </c>
      <c r="O19" s="122"/>
    </row>
    <row r="20" spans="2:15" ht="65.25" customHeight="1" x14ac:dyDescent="0.25">
      <c r="B20" s="132"/>
      <c r="C20" s="130" t="s">
        <v>90</v>
      </c>
      <c r="D20" s="129">
        <v>1</v>
      </c>
      <c r="E20" s="128">
        <v>7</v>
      </c>
      <c r="F20" s="128">
        <v>8</v>
      </c>
      <c r="G20" s="127">
        <f>((E13+E14+E15+E16+E17+E18+E19+E20)/(SUM(F13:F24))*100%)</f>
        <v>0.53333333333333333</v>
      </c>
      <c r="H20" s="126">
        <f>IF(G20="","",G20/D20)</f>
        <v>0.53333333333333333</v>
      </c>
      <c r="I20" s="125" t="str">
        <f>IF(H20&lt;=99%,"Critico","Satisfactorio")</f>
        <v>Critico</v>
      </c>
      <c r="J20" s="124" t="s">
        <v>89</v>
      </c>
      <c r="K20" s="124"/>
      <c r="L20" s="123"/>
      <c r="M20" s="122">
        <f>40/60</f>
        <v>0.66666666666666663</v>
      </c>
      <c r="N20" s="122">
        <f>32/60</f>
        <v>0.53333333333333333</v>
      </c>
      <c r="O20" s="122"/>
    </row>
    <row r="21" spans="2:15" ht="113.45" customHeight="1" x14ac:dyDescent="0.25">
      <c r="B21" s="132"/>
      <c r="C21" s="130" t="s">
        <v>88</v>
      </c>
      <c r="D21" s="129">
        <v>1</v>
      </c>
      <c r="E21" s="128">
        <v>5</v>
      </c>
      <c r="F21" s="128">
        <v>7</v>
      </c>
      <c r="G21" s="127">
        <f>((E13+E14+E15+E16+E17+E18+E19+E20+E21)/(SUM(F13:F24))*100%)</f>
        <v>0.6166666666666667</v>
      </c>
      <c r="H21" s="126">
        <f>IF(G21="","",G21/D21)</f>
        <v>0.6166666666666667</v>
      </c>
      <c r="I21" s="125" t="str">
        <f>IF(H21&lt;=99%,"Critico","Satisfactorio")</f>
        <v>Critico</v>
      </c>
      <c r="J21" s="124" t="s">
        <v>87</v>
      </c>
      <c r="K21" s="124"/>
      <c r="L21" s="123"/>
      <c r="M21" s="122">
        <f>47/60</f>
        <v>0.78333333333333333</v>
      </c>
      <c r="N21" s="122">
        <f>37/60</f>
        <v>0.6166666666666667</v>
      </c>
      <c r="O21" s="122"/>
    </row>
    <row r="22" spans="2:15" ht="84" customHeight="1" x14ac:dyDescent="0.25">
      <c r="B22" s="132"/>
      <c r="C22" s="130" t="s">
        <v>86</v>
      </c>
      <c r="D22" s="129">
        <v>1</v>
      </c>
      <c r="E22" s="128">
        <v>6</v>
      </c>
      <c r="F22" s="128">
        <v>6</v>
      </c>
      <c r="G22" s="127">
        <f>((E13+E14+E15+E16+E17+E18+E19+E20+E21+E22)/(SUM(F13:F24))*100%)</f>
        <v>0.71666666666666667</v>
      </c>
      <c r="H22" s="126">
        <f>IF(G22="","",G22/D22)</f>
        <v>0.71666666666666667</v>
      </c>
      <c r="I22" s="125" t="str">
        <f>IF(H22&lt;=99%,"Critico","Satisfactorio")</f>
        <v>Critico</v>
      </c>
      <c r="J22" s="124" t="s">
        <v>85</v>
      </c>
      <c r="K22" s="124"/>
      <c r="L22" s="123"/>
      <c r="M22" s="122">
        <f>53/60</f>
        <v>0.8833333333333333</v>
      </c>
      <c r="N22" s="122">
        <f>43/60</f>
        <v>0.71666666666666667</v>
      </c>
      <c r="O22" s="122"/>
    </row>
    <row r="23" spans="2:15" ht="128.25" x14ac:dyDescent="0.25">
      <c r="B23" s="132"/>
      <c r="C23" s="130" t="s">
        <v>84</v>
      </c>
      <c r="D23" s="129">
        <v>1</v>
      </c>
      <c r="E23" s="128">
        <v>6</v>
      </c>
      <c r="F23" s="128">
        <v>7</v>
      </c>
      <c r="G23" s="127">
        <f>((E13+E14+E15+E16+E17+E18+E19+E20+E21+E22+E23)/(SUM(F13:F24))*100%)</f>
        <v>0.81666666666666665</v>
      </c>
      <c r="H23" s="126">
        <f>IF(G23="","",G23/D23)</f>
        <v>0.81666666666666665</v>
      </c>
      <c r="I23" s="125" t="str">
        <f>IF(H23&lt;=99%,"Critico","Satisfactorio")</f>
        <v>Critico</v>
      </c>
      <c r="J23" s="124" t="s">
        <v>83</v>
      </c>
      <c r="K23" s="124" t="s">
        <v>82</v>
      </c>
      <c r="L23" s="123"/>
      <c r="M23" s="122">
        <f>60/60</f>
        <v>1</v>
      </c>
      <c r="N23" s="122">
        <f>49/60</f>
        <v>0.81666666666666665</v>
      </c>
      <c r="O23" s="122"/>
    </row>
    <row r="24" spans="2:15" ht="127.9" customHeight="1" x14ac:dyDescent="0.25">
      <c r="B24" s="131"/>
      <c r="C24" s="130" t="s">
        <v>81</v>
      </c>
      <c r="D24" s="129">
        <v>1</v>
      </c>
      <c r="E24" s="128">
        <v>11</v>
      </c>
      <c r="F24" s="128">
        <v>0</v>
      </c>
      <c r="G24" s="127">
        <f>((E13+E14+E15+E16+E17+E18+E19+E20+E21+E22+E23+E24)/(SUM(F13:F24))*100%)</f>
        <v>1</v>
      </c>
      <c r="H24" s="126">
        <f>IF(G24="","",G24/D24)</f>
        <v>1</v>
      </c>
      <c r="I24" s="125" t="str">
        <f>IF(H24&lt;=99%,"Critico","Satisfactorio")</f>
        <v>Satisfactorio</v>
      </c>
      <c r="J24" s="124" t="s">
        <v>80</v>
      </c>
      <c r="K24" s="124" t="s">
        <v>79</v>
      </c>
      <c r="L24" s="123"/>
      <c r="M24" s="122">
        <f>M23</f>
        <v>1</v>
      </c>
      <c r="N24" s="122">
        <f>60/60</f>
        <v>1</v>
      </c>
      <c r="O24" s="122"/>
    </row>
    <row r="25" spans="2:15" x14ac:dyDescent="0.25">
      <c r="B25" s="121"/>
      <c r="C25" s="121"/>
      <c r="D25" s="121"/>
      <c r="E25" s="121"/>
      <c r="F25" s="121"/>
      <c r="G25" s="121"/>
      <c r="H25" s="121"/>
      <c r="I25" s="121"/>
      <c r="J25" s="121"/>
      <c r="K25" s="121"/>
      <c r="L25" s="118"/>
    </row>
    <row r="26" spans="2:15" x14ac:dyDescent="0.25">
      <c r="B26" s="121"/>
      <c r="C26" s="121"/>
      <c r="D26" s="121"/>
      <c r="E26" s="121"/>
      <c r="F26" s="121"/>
      <c r="G26" s="121"/>
      <c r="H26" s="121"/>
      <c r="I26" s="121"/>
      <c r="J26" s="121"/>
      <c r="K26" s="121"/>
      <c r="L26" s="118"/>
    </row>
    <row r="27" spans="2:15" x14ac:dyDescent="0.25">
      <c r="B27" s="121"/>
      <c r="C27" s="121"/>
      <c r="D27" s="121"/>
      <c r="E27" s="121"/>
      <c r="F27" s="121"/>
      <c r="G27" s="121"/>
      <c r="H27" s="121"/>
      <c r="I27" s="121"/>
      <c r="J27" s="121"/>
      <c r="K27" s="121"/>
      <c r="L27" s="118"/>
    </row>
    <row r="28" spans="2:15" x14ac:dyDescent="0.25">
      <c r="B28" s="121"/>
      <c r="C28" s="121"/>
      <c r="D28" s="121"/>
      <c r="E28" s="121"/>
      <c r="F28" s="121"/>
      <c r="G28" s="121"/>
      <c r="H28" s="121"/>
      <c r="I28" s="121"/>
      <c r="J28" s="121"/>
      <c r="K28" s="121"/>
      <c r="L28" s="118"/>
    </row>
    <row r="29" spans="2:15" x14ac:dyDescent="0.25">
      <c r="B29" s="121"/>
      <c r="C29" s="121"/>
      <c r="D29" s="121"/>
      <c r="E29" s="121"/>
      <c r="F29" s="121"/>
      <c r="G29" s="121"/>
      <c r="H29" s="121"/>
      <c r="I29" s="121"/>
      <c r="J29" s="121"/>
      <c r="K29" s="121"/>
      <c r="L29" s="118"/>
    </row>
    <row r="30" spans="2:15" x14ac:dyDescent="0.25">
      <c r="B30" s="121"/>
      <c r="C30" s="121"/>
      <c r="D30" s="121"/>
      <c r="E30" s="121"/>
      <c r="F30" s="121"/>
      <c r="G30" s="121"/>
      <c r="H30" s="121"/>
      <c r="I30" s="121"/>
      <c r="J30" s="121"/>
      <c r="K30" s="121"/>
      <c r="L30" s="118"/>
    </row>
    <row r="31" spans="2:15" x14ac:dyDescent="0.25">
      <c r="B31" s="121"/>
      <c r="C31" s="121"/>
      <c r="D31" s="121"/>
      <c r="E31" s="121"/>
      <c r="F31" s="121"/>
      <c r="G31" s="121"/>
      <c r="H31" s="121"/>
      <c r="I31" s="121"/>
      <c r="J31" s="121"/>
      <c r="K31" s="121"/>
      <c r="L31" s="118"/>
    </row>
    <row r="32" spans="2:15" ht="15" customHeight="1" x14ac:dyDescent="0.25">
      <c r="B32" s="121"/>
      <c r="C32" s="121"/>
      <c r="D32" s="121"/>
      <c r="E32" s="121"/>
      <c r="F32" s="121"/>
      <c r="G32" s="121"/>
      <c r="H32" s="121"/>
      <c r="I32" s="121"/>
      <c r="J32" s="121"/>
      <c r="K32" s="121"/>
      <c r="L32" s="118"/>
    </row>
    <row r="33" spans="2:12" x14ac:dyDescent="0.25">
      <c r="B33" s="121"/>
      <c r="C33" s="121"/>
      <c r="D33" s="121"/>
      <c r="E33" s="121"/>
      <c r="F33" s="121"/>
      <c r="G33" s="121"/>
      <c r="H33" s="121"/>
      <c r="I33" s="121"/>
      <c r="J33" s="121"/>
      <c r="K33" s="121"/>
      <c r="L33" s="118"/>
    </row>
    <row r="34" spans="2:12" x14ac:dyDescent="0.25">
      <c r="B34" s="121"/>
      <c r="C34" s="121"/>
      <c r="D34" s="121"/>
      <c r="E34" s="121"/>
      <c r="F34" s="121"/>
      <c r="G34" s="121"/>
      <c r="H34" s="121"/>
      <c r="I34" s="121"/>
      <c r="J34" s="121"/>
      <c r="K34" s="121"/>
      <c r="L34" s="118"/>
    </row>
    <row r="35" spans="2:12" x14ac:dyDescent="0.25">
      <c r="B35" s="121"/>
      <c r="C35" s="121"/>
      <c r="D35" s="121"/>
      <c r="E35" s="121"/>
      <c r="F35" s="121"/>
      <c r="G35" s="121"/>
      <c r="H35" s="121"/>
      <c r="I35" s="121"/>
      <c r="J35" s="121"/>
      <c r="K35" s="121"/>
      <c r="L35" s="118"/>
    </row>
    <row r="36" spans="2:12" x14ac:dyDescent="0.25">
      <c r="B36" s="121"/>
      <c r="C36" s="121"/>
      <c r="D36" s="121"/>
      <c r="E36" s="121"/>
      <c r="F36" s="121"/>
      <c r="G36" s="121"/>
      <c r="H36" s="121"/>
      <c r="I36" s="121"/>
      <c r="J36" s="121"/>
      <c r="K36" s="121"/>
      <c r="L36" s="118"/>
    </row>
    <row r="37" spans="2:12" ht="15" customHeight="1" x14ac:dyDescent="0.25">
      <c r="B37" s="118"/>
      <c r="C37" s="118"/>
      <c r="D37" s="118"/>
      <c r="E37" s="120"/>
      <c r="F37" s="118"/>
      <c r="G37" s="118"/>
      <c r="H37" s="118"/>
      <c r="I37" s="118"/>
      <c r="J37" s="118"/>
      <c r="K37" s="118"/>
      <c r="L37" s="118"/>
    </row>
    <row r="38" spans="2:12" x14ac:dyDescent="0.25">
      <c r="B38" s="118"/>
      <c r="C38" s="118"/>
      <c r="D38" s="118"/>
      <c r="E38" s="119"/>
      <c r="F38" s="118"/>
      <c r="G38" s="118"/>
      <c r="H38" s="118"/>
      <c r="I38" s="118"/>
      <c r="J38" s="118"/>
      <c r="K38" s="118"/>
      <c r="L38" s="118"/>
    </row>
    <row r="39" spans="2:12" x14ac:dyDescent="0.25">
      <c r="B39" s="118"/>
      <c r="C39" s="118"/>
      <c r="D39" s="118"/>
      <c r="E39" s="119"/>
      <c r="F39" s="118"/>
      <c r="G39" s="118"/>
      <c r="H39" s="118"/>
      <c r="I39" s="118"/>
      <c r="J39" s="118"/>
      <c r="K39" s="118"/>
      <c r="L39" s="118"/>
    </row>
    <row r="40" spans="2:12" x14ac:dyDescent="0.25">
      <c r="B40" s="118"/>
      <c r="C40" s="118"/>
      <c r="D40" s="118"/>
      <c r="E40" s="119"/>
      <c r="F40" s="118"/>
      <c r="G40" s="118"/>
      <c r="H40" s="118"/>
      <c r="I40" s="118"/>
      <c r="J40" s="118"/>
      <c r="K40" s="118"/>
      <c r="L40" s="118"/>
    </row>
    <row r="41" spans="2:12" x14ac:dyDescent="0.25">
      <c r="B41" s="118"/>
      <c r="C41" s="118"/>
      <c r="D41" s="118"/>
      <c r="E41" s="119"/>
      <c r="F41" s="118"/>
      <c r="G41" s="118"/>
      <c r="H41" s="118"/>
      <c r="I41" s="118"/>
      <c r="J41" s="118"/>
      <c r="K41" s="118"/>
      <c r="L41" s="118"/>
    </row>
    <row r="42" spans="2:12" x14ac:dyDescent="0.25">
      <c r="B42" s="118"/>
      <c r="C42" s="118"/>
      <c r="D42" s="118"/>
      <c r="E42" s="118"/>
      <c r="F42" s="118"/>
      <c r="G42" s="118"/>
      <c r="H42" s="118"/>
      <c r="I42" s="118"/>
      <c r="J42" s="118"/>
      <c r="K42" s="118"/>
      <c r="L42" s="118"/>
    </row>
  </sheetData>
  <mergeCells count="4">
    <mergeCell ref="H12:I12"/>
    <mergeCell ref="B10:D10"/>
    <mergeCell ref="E10:K10"/>
    <mergeCell ref="B13:B24"/>
  </mergeCells>
  <conditionalFormatting sqref="H13:H24">
    <cfRule type="cellIs" dxfId="20" priority="40" stopIfTrue="1" operator="between">
      <formula>0.66</formula>
      <formula>0.79</formula>
    </cfRule>
    <cfRule type="cellIs" dxfId="19" priority="41" stopIfTrue="1" operator="lessThan">
      <formula>0.66</formula>
    </cfRule>
    <cfRule type="cellIs" dxfId="18" priority="42" stopIfTrue="1" operator="between">
      <formula>0.8</formula>
      <formula>1</formula>
    </cfRule>
  </conditionalFormatting>
  <conditionalFormatting sqref="H13:H24">
    <cfRule type="expression" dxfId="17" priority="39">
      <formula>ISERROR(H13)</formula>
    </cfRule>
  </conditionalFormatting>
  <conditionalFormatting sqref="H13:H24">
    <cfRule type="cellIs" dxfId="16" priority="36" stopIfTrue="1" operator="between">
      <formula>0.66</formula>
      <formula>0.79</formula>
    </cfRule>
    <cfRule type="cellIs" dxfId="15" priority="37" stopIfTrue="1" operator="lessThan">
      <formula>0.66</formula>
    </cfRule>
    <cfRule type="cellIs" dxfId="14" priority="38" stopIfTrue="1" operator="greaterThanOrEqual">
      <formula>0.8</formula>
    </cfRule>
  </conditionalFormatting>
  <conditionalFormatting sqref="I13:I24">
    <cfRule type="containsText" dxfId="13" priority="34" operator="containsText" text="Critico">
      <formula>NOT(ISERROR(SEARCH("Critico",I13)))</formula>
    </cfRule>
    <cfRule type="containsText" dxfId="12" priority="35" operator="containsText" text="Satisfactorio">
      <formula>NOT(ISERROR(SEARCH("Satisfactorio",I13)))</formula>
    </cfRule>
  </conditionalFormatting>
  <conditionalFormatting sqref="J13:K24">
    <cfRule type="containsText" dxfId="11" priority="22" operator="containsText" text="Critico">
      <formula>NOT(ISERROR(SEARCH("Critico",J13)))</formula>
    </cfRule>
    <cfRule type="containsText" dxfId="10" priority="23" operator="containsText" text="Satisfactorio">
      <formula>NOT(ISERROR(SEARCH("Satisfactorio",J13)))</formula>
    </cfRule>
    <cfRule type="containsText" dxfId="9" priority="24" operator="containsText" text="Medio">
      <formula>NOT(ISERROR(SEARCH("Medio",J13)))</formula>
    </cfRule>
  </conditionalFormatting>
  <conditionalFormatting sqref="D13:D24 B13:C13 C14:C23">
    <cfRule type="containsText" dxfId="8" priority="31" operator="containsText" text="Critico">
      <formula>NOT(ISERROR(SEARCH("Critico",B13)))</formula>
    </cfRule>
    <cfRule type="containsText" dxfId="7" priority="32" operator="containsText" text="Satisfactorio">
      <formula>NOT(ISERROR(SEARCH("Satisfactorio",B13)))</formula>
    </cfRule>
    <cfRule type="containsText" dxfId="6" priority="33" operator="containsText" text="Medio">
      <formula>NOT(ISERROR(SEARCH("Medio",B13)))</formula>
    </cfRule>
  </conditionalFormatting>
  <conditionalFormatting sqref="C24">
    <cfRule type="containsText" dxfId="5" priority="28" operator="containsText" text="Critico">
      <formula>NOT(ISERROR(SEARCH("Critico",C24)))</formula>
    </cfRule>
    <cfRule type="containsText" dxfId="4" priority="29" operator="containsText" text="Satisfactorio">
      <formula>NOT(ISERROR(SEARCH("Satisfactorio",C24)))</formula>
    </cfRule>
    <cfRule type="containsText" dxfId="3" priority="30" operator="containsText" text="Medio">
      <formula>NOT(ISERROR(SEARCH("Medio",C24)))</formula>
    </cfRule>
  </conditionalFormatting>
  <conditionalFormatting sqref="G13:G24">
    <cfRule type="containsText" dxfId="2" priority="25" operator="containsText" text="Critico">
      <formula>NOT(ISERROR(SEARCH("Critico",G13)))</formula>
    </cfRule>
    <cfRule type="containsText" dxfId="1" priority="26" operator="containsText" text="Satisfactorio">
      <formula>NOT(ISERROR(SEARCH("Satisfactorio",G13)))</formula>
    </cfRule>
    <cfRule type="containsText" dxfId="0" priority="27" operator="containsText" text="Medio">
      <formula>NOT(ISERROR(SEARCH("Medio",G13)))</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Form Cumpli prog anual audit</vt:lpstr>
      <vt:lpstr>Seg Cumpli prog anual audit</vt:lpstr>
      <vt:lpstr>'Form Cumpli prog anual audit'!Área_de_impresión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Gallego Gonzalez, Jeniffer</dc:creator>
  <cp:lastModifiedBy>Gallego Gonzalez, Jeniffer</cp:lastModifiedBy>
  <dcterms:created xsi:type="dcterms:W3CDTF">2019-11-27T19:46:06Z</dcterms:created>
  <dcterms:modified xsi:type="dcterms:W3CDTF">2019-11-27T19:59:27Z</dcterms:modified>
</cp:coreProperties>
</file>