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rist\Documents\Carlos\Empresas\STTM\2018\Indicadores\Revisados DADII\"/>
    </mc:Choice>
  </mc:AlternateContent>
  <bookViews>
    <workbookView xWindow="0" yWindow="0" windowWidth="20490" windowHeight="7200" activeTab="1"/>
  </bookViews>
  <sheets>
    <sheet name="Ficha Técnica Formulación" sheetId="1" r:id="rId1"/>
    <sheet name="Ficha T Seguimiento" sheetId="3" r:id="rId2"/>
  </sheets>
  <definedNames>
    <definedName name="_xlnm.Print_Area" localSheetId="0">'Ficha Técnica Formulación'!$B$2:$M$56</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0" i="3" l="1"/>
  <c r="H20" i="3" s="1"/>
  <c r="I20" i="3" s="1"/>
  <c r="E18" i="3" l="1"/>
  <c r="G18" i="3"/>
  <c r="H18" i="3" s="1"/>
  <c r="G17" i="3" l="1"/>
  <c r="H17" i="3"/>
  <c r="I17" i="3" s="1"/>
  <c r="F15" i="3" l="1"/>
  <c r="F16" i="3" s="1"/>
  <c r="E15" i="3"/>
  <c r="E16" i="3" l="1"/>
  <c r="G16" i="3" s="1"/>
  <c r="F19" i="3"/>
  <c r="G19" i="3" s="1"/>
  <c r="H19" i="3" s="1"/>
  <c r="G15" i="3"/>
  <c r="F14" i="3"/>
  <c r="E14" i="3"/>
  <c r="G14" i="3" s="1"/>
  <c r="G13" i="3" l="1"/>
  <c r="I19" i="3" l="1"/>
  <c r="H14" i="3"/>
  <c r="I14" i="3" s="1"/>
  <c r="H15" i="3"/>
  <c r="I15" i="3" s="1"/>
  <c r="H16" i="3"/>
  <c r="I16" i="3" s="1"/>
  <c r="I18" i="3"/>
  <c r="G21" i="3"/>
  <c r="H21" i="3" s="1"/>
  <c r="I21" i="3" s="1"/>
  <c r="G22" i="3"/>
  <c r="H22" i="3" s="1"/>
  <c r="I22" i="3" s="1"/>
  <c r="G23" i="3"/>
  <c r="H23" i="3" s="1"/>
  <c r="I23" i="3" s="1"/>
  <c r="G24" i="3"/>
  <c r="H24" i="3" s="1"/>
  <c r="I24" i="3" s="1"/>
  <c r="H13" i="3"/>
  <c r="I13" i="3" s="1"/>
  <c r="E10" i="3"/>
</calcChain>
</file>

<file path=xl/comments1.xml><?xml version="1.0" encoding="utf-8"?>
<comments xmlns="http://schemas.openxmlformats.org/spreadsheetml/2006/main">
  <authors>
    <author>Leidy Lorena Torres Ramirez</author>
    <author>Leidy torres</author>
    <author>Jessica Alejandra Muñoz</author>
  </authors>
  <commentList>
    <comment ref="B14" authorId="0" shapeId="0">
      <text>
        <r>
          <rPr>
            <sz val="9"/>
            <color indexed="81"/>
            <rFont val="Tahoma"/>
            <family val="2"/>
          </rPr>
          <t>se refiere al contexto de medición, es decir, bajo que enfoque está dado el indicador que se está registrando; por lo cual, seleccione con una “X”, en:</t>
        </r>
      </text>
    </comment>
    <comment ref="F14" authorId="0" shapeId="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text>
        <r>
          <rPr>
            <sz val="9"/>
            <color indexed="81"/>
            <rFont val="Tahoma"/>
            <family val="2"/>
          </rPr>
          <t>si el indicador corresponde a un indicador de producto o resultado del Plan de Desarrollo vigente.</t>
        </r>
      </text>
    </comment>
    <comment ref="F16" authorId="0" shapeId="0">
      <text>
        <r>
          <rPr>
            <sz val="9"/>
            <color indexed="81"/>
            <rFont val="Tahoma"/>
            <family val="2"/>
          </rPr>
          <t xml:space="preserve">si el indicador expresa el logro de los objetivos, metas y resultados de un proceso, plan, programa, proyecto o política. (DANE)
</t>
        </r>
      </text>
    </comment>
    <comment ref="B17" authorId="0" shapeId="0">
      <text>
        <r>
          <rPr>
            <sz val="9"/>
            <color indexed="81"/>
            <rFont val="Tahoma"/>
            <family val="2"/>
          </rPr>
          <t>si el indicador corresponde a la medición de un Proceso determinado en el Modelo de Operación por Procesos - MOP de la Entidad.</t>
        </r>
      </text>
    </comment>
    <comment ref="F17" authorId="0" shapeId="0">
      <text>
        <r>
          <rPr>
            <sz val="9"/>
            <color indexed="81"/>
            <rFont val="Tahoma"/>
            <family val="2"/>
          </rPr>
          <t>si el indicador permite establecer la relación de productividad en el uso de los recursos. (DANE)</t>
        </r>
      </text>
    </comment>
    <comment ref="B18" authorId="0" shapeId="0">
      <text>
        <r>
          <rPr>
            <sz val="9"/>
            <color indexed="81"/>
            <rFont val="Tahoma"/>
            <family val="2"/>
          </rPr>
          <t>si el indicador corresponde a la medición de un trámite o un servicio priorizado por la entidad.</t>
        </r>
      </text>
    </comment>
    <comment ref="F18" authorId="0" shapeId="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text>
        <r>
          <rPr>
            <sz val="9"/>
            <color indexed="81"/>
            <rFont val="Tahoma"/>
            <family val="2"/>
          </rPr>
          <t>Diligenciar otra  clasificación para el indicador, por ejemplo:indicadores de gestión, estatégicos, tácticos, insumos, productos y resultado.</t>
        </r>
      </text>
    </comment>
    <comment ref="B21" authorId="0" shapeId="0">
      <text>
        <r>
          <rPr>
            <sz val="9"/>
            <color indexed="81"/>
            <rFont val="Tahoma"/>
            <family val="2"/>
          </rPr>
          <t>pretende identificar a mayor detalle el contexto donde se realiza la medición del indicador; diligencie en el campo:</t>
        </r>
      </text>
    </comment>
    <comment ref="B23" authorId="1" shapeId="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text>
        <r>
          <rPr>
            <sz val="9"/>
            <color indexed="81"/>
            <rFont val="Tahoma"/>
            <family val="2"/>
          </rPr>
          <t>Se diligencia la expresión verbal, precisa y concreta que identifica el indicador.</t>
        </r>
      </text>
    </comment>
    <comment ref="B38" authorId="2" shapeId="0">
      <text>
        <r>
          <rPr>
            <sz val="9"/>
            <color indexed="81"/>
            <rFont val="Tahoma"/>
            <family val="2"/>
          </rPr>
          <t xml:space="preserve">Se especifican el término abreviado que representa el nombre del indicador. De ser complejo o no ser posible, se diligencia no aplica. </t>
        </r>
      </text>
    </comment>
    <comment ref="B39" authorId="2" shapeId="0">
      <text>
        <r>
          <rPr>
            <sz val="9"/>
            <color indexed="81"/>
            <rFont val="Tahoma"/>
            <family val="2"/>
          </rPr>
          <t xml:space="preserve">Se diligencia la explicación conceptual de cada uno de los términos utilizados en el indicador. </t>
        </r>
      </text>
    </comment>
    <comment ref="B40" authorId="2" shapeId="0">
      <text>
        <r>
          <rPr>
            <sz val="9"/>
            <color indexed="81"/>
            <rFont val="Tahoma"/>
            <family val="2"/>
          </rPr>
          <t>Se diligencia el propósito que se persigue con la medición del indicador, es decir, la finalidad e importancia del indicador.</t>
        </r>
      </text>
    </comment>
    <comment ref="B41" authorId="2" shapeId="0">
      <text>
        <r>
          <rPr>
            <sz val="9"/>
            <color indexed="81"/>
            <rFont val="Tahoma"/>
            <family val="2"/>
          </rPr>
          <t xml:space="preserve">Se registra una explicación técnica sobre los pasos que se deben realizar para la obtención de los datos y del cálculo del indicador.
</t>
        </r>
      </text>
    </comment>
    <comment ref="B42" authorId="2" shapeId="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text>
        <r>
          <rPr>
            <sz val="9"/>
            <color indexed="81"/>
            <rFont val="Tahoma"/>
            <family val="2"/>
          </rPr>
          <t>se diligencia el parámetro de referencia para la medición, de acuerdo con la(s) variable(s) establecidas, ejemplo: porcentaje, número, kilo, grados, etc.</t>
        </r>
      </text>
    </comment>
    <comment ref="B44" authorId="2" shapeId="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text>
        <r>
          <rPr>
            <sz val="9"/>
            <color indexed="81"/>
            <rFont val="Tahoma"/>
            <family val="2"/>
          </rPr>
          <t xml:space="preserve">Diligenciar la descripción de cada variable de la fórmula. Se especifica claramente cada una de las variables con su respectiva sigla. </t>
        </r>
      </text>
    </comment>
    <comment ref="B47" authorId="2" shapeId="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text>
        <r>
          <rPr>
            <sz val="9"/>
            <color indexed="81"/>
            <rFont val="Tahoma"/>
            <family val="2"/>
          </rPr>
          <t>Se diligencia el organismo  encargado de la elaboración del indicador.</t>
        </r>
      </text>
    </comment>
    <comment ref="B54" authorId="2" shapeId="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text>
        <r>
          <rPr>
            <sz val="9"/>
            <color indexed="81"/>
            <rFont val="Tahoma"/>
            <family val="2"/>
          </rPr>
          <t>Se diligencia la fecha en que formula el indicador.</t>
        </r>
      </text>
    </comment>
    <comment ref="H55" authorId="2" shapeId="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<sst xmlns="http://schemas.openxmlformats.org/spreadsheetml/2006/main" count="119" uniqueCount="108">
  <si>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</si>
  <si>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</si>
  <si>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</si>
  <si>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</si>
  <si>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</si>
  <si>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</si>
  <si>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</si>
  <si>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</si>
  <si>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</si>
  <si>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</si>
  <si>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</si>
  <si>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</si>
  <si>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</si>
  <si>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</si>
  <si>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</si>
  <si>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</si>
  <si>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</si>
  <si>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</si>
  <si>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</si>
  <si>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</si>
  <si>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</si>
  <si>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</si>
  <si>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</si>
  <si>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</si>
  <si>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</si>
  <si>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</si>
  <si>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</si>
  <si>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</si>
  <si>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</si>
  <si>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</si>
  <si>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</si>
  <si>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</si>
  <si>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</si>
  <si>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</si>
  <si>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</si>
  <si>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</si>
  <si>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</si>
  <si>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</si>
  <si>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</si>
  <si>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</si>
  <si>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</si>
  <si>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</si>
  <si>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</si>
  <si>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</si>
  <si>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</si>
  <si>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</si>
  <si>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</si>
  <si>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</si>
  <si>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Meta según Periodicidad de medición</t>
  </si>
  <si>
    <t>Resultado del Indicador</t>
  </si>
  <si>
    <t>Mejora</t>
  </si>
  <si>
    <t>Periodicidad de  medición (Mes/trimestre/Semestre/Anual)</t>
  </si>
  <si>
    <t>Plan de Desarrollo Municipal</t>
  </si>
  <si>
    <t>Modelo de operación por procesos</t>
  </si>
  <si>
    <t>Tramites y Servicios</t>
  </si>
  <si>
    <t>Otro</t>
  </si>
  <si>
    <t>% Cumplimiento</t>
  </si>
  <si>
    <t xml:space="preserve">&gt; </t>
  </si>
  <si>
    <t xml:space="preserve">entre </t>
  </si>
  <si>
    <t>&lt;</t>
  </si>
  <si>
    <t>Definiciones y conceptos</t>
  </si>
  <si>
    <t>Nombre del indicador</t>
  </si>
  <si>
    <t>Periodicidad de  medición (Mes/Trimestre/Semestre/Año)</t>
  </si>
  <si>
    <t>"Cali progresa contigo"  y 2016 - 2019</t>
  </si>
  <si>
    <t>No aplica</t>
  </si>
  <si>
    <t>X</t>
  </si>
  <si>
    <t>2. Cali Amable y Sostenible</t>
  </si>
  <si>
    <t>2.1. Movilidad sostenible, saludable,  segura y accesible</t>
  </si>
  <si>
    <t>MMCS03 Convivencia y Seguridad</t>
  </si>
  <si>
    <t xml:space="preserve">MMCS03.03 Gestión del Tránsito y Transporte </t>
  </si>
  <si>
    <t xml:space="preserve">2.1.5. Regulación, control y gestión para  la optimización del tráfico y la seguridad vial </t>
  </si>
  <si>
    <t>16/May/2018</t>
  </si>
  <si>
    <t>MMCS03.03.04  Servicio integral a conductores, infractores y demás usuarios de las vías</t>
  </si>
  <si>
    <t xml:space="preserve">No aplica </t>
  </si>
  <si>
    <t>Porcentaje</t>
  </si>
  <si>
    <t>Trimestral</t>
  </si>
  <si>
    <t>Reporte de estadisticas de los servicios de educación y cultura de secretaria de movilidad</t>
  </si>
  <si>
    <t>MMCS03.10.18.FT04</t>
  </si>
  <si>
    <t xml:space="preserve">MMCS03.03.04.18P04  Implementación de estrategias pedagogicas en seguridad vial para comunidades educativas </t>
  </si>
  <si>
    <t>((V1-V2)/V2) x 100</t>
  </si>
  <si>
    <t>Evaluar la variación porcentual  de un periodo frente a otro en la cobertura del servicio en terminos de la atención a instituciones educativas atendidas</t>
  </si>
  <si>
    <t>satisfactorio</t>
  </si>
  <si>
    <t>medio</t>
  </si>
  <si>
    <t>critico</t>
  </si>
  <si>
    <t>6% (2017)</t>
  </si>
  <si>
    <t>Secretaria de Movilidad / Lider de Proceso</t>
  </si>
  <si>
    <t>Enero - Marzo</t>
  </si>
  <si>
    <t>Enero - Junio</t>
  </si>
  <si>
    <t>Enero - Septiembre</t>
  </si>
  <si>
    <t>Enero - Diciembre</t>
  </si>
  <si>
    <t xml:space="preserve">V1 = Número de Establecimientos Educativos atendidos al trimestre de la  vigencia actual </t>
  </si>
  <si>
    <t>V2 = Número de Establecimientos Educativos atendidos al trimestre  de  la vigencia anterior</t>
  </si>
  <si>
    <t xml:space="preserve">Obtener el dato del número de instituciones atendidas en el mes de  la vigencia anterior de acuerdo a la base de datos en excel 
Sacar el dato de la información del número de instituciones  educativas atendidas en el mes de la  vigencia actual </t>
  </si>
  <si>
    <t xml:space="preserve">Establecimientos educativos: es un establecimiento que ofrece servicios educativos de por lo menos un año de preescolar y los nueve grados de educación básica (desde transición hasta el grado noveno). Además, tienen la posibilidad de ofrecer los dos grados de educación media y el preescolar completo. Las instituciones educativas estatales pueden ser del orden departamental, distrital o municipal.
Cobertura: Alcance de los servicios prestados en materia de estabelcimientos educativos atendidos </t>
  </si>
  <si>
    <t>Incremento porcentual  de  la cobertura de establecimientos educativos intervenidos</t>
  </si>
  <si>
    <t xml:space="preserve">Con respecto al año anterior, para el primer trimestre del 2018 se ha incrementado el número de IE atendidas debido al acercamiento continuo con estas instituciones y la oportunidad en la contratación de los instructores </t>
  </si>
  <si>
    <t xml:space="preserve">Se presenta un crecimiento considerable en el número de IE atendidas a la fecha debido a la continua interacción con la SEM y solicitudes de estas instituciones. </t>
  </si>
  <si>
    <t xml:space="preserve">Las IE a la fecha presentan un comportamiento esperado frente a los resultados del indicador </t>
  </si>
  <si>
    <t xml:space="preserve">Se cumple con la meta esperada para el resultado del indicador </t>
  </si>
  <si>
    <t>No se cumple con la meta esperada, durante el mes de enero se realiza la planificación de actividades para la vigencia y el proceso de contratación de los PS por lo que el número de instituciones educativas disminuyo, asi mismo afecta que estas inician actividades solo hasta la segunda semana de febrero.</t>
  </si>
  <si>
    <t xml:space="preserve">Abril a Junio </t>
  </si>
  <si>
    <t xml:space="preserve">Julio a Septiembre </t>
  </si>
  <si>
    <t xml:space="preserve">Aunque el número de usuarios atendidos en las IE cumple con la meta no se cumple con el incremeno del 2% frente al periodo anterior </t>
  </si>
  <si>
    <t>Cumplimiento satisfactorio mayor a 2%
Cumplimiento medio entre 1 y 2%
Cumplimiento crítico menor a 0%</t>
  </si>
  <si>
    <t>15/Oct/2019</t>
  </si>
  <si>
    <t>1% y 2%</t>
  </si>
  <si>
    <t>Octubre a Diciembre</t>
  </si>
  <si>
    <t>Se cumple con los resultados esperados para el periodo</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</si>
</sst>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00\ &quot;€&quot;_-;\-* #,##0.00\ &quot;€&quot;_-;_-* &quot;-&quot;??\ &quot;€&quot;_-;_-@_-"/>
    <numFmt numFmtId="165" formatCode="0.0%"/>
    <numFmt numFmtId="166" formatCode="0.0"/>
  </numFmts>
  <fonts count="22"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2"/>
      <color theme="1"/>
      <name val="Arial"/>
      <family val="2"/>
    </font>
    <font>
      <sz val="11"/>
      <color rgb="FF0000FF"/>
      <name val="Arial"/>
      <family val="2"/>
    </font>
    <font>
      <sz val="11"/>
      <color rgb="FFFF0000"/>
      <name val="Calibri"/>
      <family val="2"/>
      <scheme val="minor"/>
    </font>
    <font>
      <sz val="8"/>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medium">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s>
  <cellStyleXfs count="12">
    <xf numFmtId="0" fontId="0" fillId="0" borderId="0"/>
    <xf numFmtId="9" fontId="11" fillId="0" borderId="0" applyFont="0" applyFill="0" applyBorder="0" applyAlignment="0" applyProtection="0"/>
    <xf numFmtId="0" fontId="13" fillId="0" borderId="0"/>
    <xf numFmtId="43" fontId="11" fillId="0" borderId="0" applyFont="0" applyFill="0" applyBorder="0" applyAlignment="0" applyProtection="0"/>
    <xf numFmtId="164" fontId="15" fillId="0" borderId="0" applyFont="0" applyFill="0" applyBorder="0" applyAlignment="0" applyProtection="0"/>
    <xf numFmtId="0" fontId="16" fillId="0" borderId="0"/>
    <xf numFmtId="0" fontId="11" fillId="0" borderId="0"/>
    <xf numFmtId="0" fontId="17" fillId="0" borderId="0"/>
    <xf numFmtId="0" fontId="16" fillId="0" borderId="0"/>
    <xf numFmtId="9" fontId="13" fillId="0" borderId="0" applyFont="0" applyFill="0" applyBorder="0" applyAlignment="0" applyProtection="0"/>
    <xf numFmtId="9" fontId="13" fillId="0" borderId="0" applyFill="0" applyBorder="0" applyAlignment="0" applyProtection="0"/>
    <xf numFmtId="9" fontId="15" fillId="0" borderId="0" applyFont="0" applyFill="0" applyBorder="0" applyAlignment="0" applyProtection="0"/>
  </cellStyleXfs>
  <cellXfs count="157">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9" fontId="7" fillId="0" borderId="39" xfId="1" applyFont="1" applyBorder="1" applyAlignment="1">
      <alignment horizontal="center" vertical="center"/>
    </xf>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3" fontId="1" fillId="7" borderId="40" xfId="0" applyNumberFormat="1" applyFont="1" applyFill="1" applyBorder="1" applyAlignment="1">
      <alignment horizontal="center" vertical="center"/>
    </xf>
    <xf numFmtId="0" fontId="14" fillId="6" borderId="15" xfId="2" applyFont="1" applyFill="1" applyBorder="1" applyAlignment="1" applyProtection="1">
      <alignment horizontal="center" vertical="center" wrapText="1"/>
      <protection hidden="1"/>
    </xf>
    <xf numFmtId="0" fontId="14" fillId="6" borderId="15" xfId="0" applyFont="1" applyFill="1" applyBorder="1" applyAlignment="1" applyProtection="1">
      <alignment horizontal="center" vertical="center" wrapText="1"/>
      <protection hidden="1"/>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0" fontId="5" fillId="5" borderId="26" xfId="0" applyFont="1" applyFill="1" applyBorder="1" applyAlignment="1">
      <alignment vertical="center"/>
    </xf>
    <xf numFmtId="0" fontId="6" fillId="5" borderId="30" xfId="0" applyFont="1" applyFill="1" applyBorder="1" applyAlignment="1" applyProtection="1">
      <alignment horizontal="left" vertical="center" wrapText="1"/>
    </xf>
    <xf numFmtId="0" fontId="16" fillId="0" borderId="40" xfId="0" applyFont="1" applyBorder="1" applyAlignment="1">
      <alignment horizontal="center" vertical="center"/>
    </xf>
    <xf numFmtId="0" fontId="20" fillId="0" borderId="0" xfId="0" applyFont="1" applyAlignment="1">
      <alignment vertical="center"/>
    </xf>
    <xf numFmtId="0" fontId="20" fillId="0" borderId="0" xfId="0" applyFont="1" applyAlignment="1">
      <alignment horizontal="left" vertical="center"/>
    </xf>
    <xf numFmtId="0" fontId="21" fillId="0" borderId="0" xfId="0" applyFont="1" applyAlignment="1">
      <alignment horizontal="justify" vertical="center" wrapText="1"/>
    </xf>
    <xf numFmtId="0" fontId="7" fillId="10" borderId="39" xfId="0" applyFont="1" applyFill="1" applyBorder="1" applyAlignment="1">
      <alignment horizontal="center" vertical="center"/>
    </xf>
    <xf numFmtId="0" fontId="16" fillId="0" borderId="40" xfId="0" applyFont="1" applyBorder="1" applyAlignment="1">
      <alignment horizontal="center" vertical="center" wrapText="1"/>
    </xf>
    <xf numFmtId="0" fontId="7" fillId="0" borderId="40" xfId="0" applyFont="1" applyBorder="1" applyAlignment="1">
      <alignment horizontal="center" vertical="center"/>
    </xf>
    <xf numFmtId="0" fontId="7" fillId="0" borderId="39" xfId="0" applyFont="1" applyFill="1" applyBorder="1" applyAlignment="1">
      <alignment horizontal="center" vertical="center"/>
    </xf>
    <xf numFmtId="3" fontId="0" fillId="0" borderId="0" xfId="0" applyNumberFormat="1" applyBorder="1"/>
    <xf numFmtId="0" fontId="7" fillId="0" borderId="40" xfId="0" applyFont="1" applyBorder="1" applyAlignment="1">
      <alignment horizontal="center" vertical="center"/>
    </xf>
    <xf numFmtId="0" fontId="6" fillId="5" borderId="14" xfId="0" applyFont="1" applyFill="1" applyBorder="1" applyAlignment="1" applyProtection="1">
      <alignment vertical="center" wrapText="1"/>
    </xf>
    <xf numFmtId="0" fontId="8" fillId="0" borderId="0" xfId="0" applyFont="1" applyAlignment="1">
      <alignment horizontal="left" vertical="center"/>
    </xf>
    <xf numFmtId="0" fontId="7" fillId="0" borderId="27" xfId="0" applyFont="1" applyFill="1" applyBorder="1" applyAlignment="1" applyProtection="1">
      <alignment horizontal="left" vertical="center" wrapText="1"/>
      <protection locked="0"/>
    </xf>
    <xf numFmtId="0" fontId="7" fillId="0" borderId="10" xfId="0" applyFont="1" applyFill="1" applyBorder="1" applyAlignment="1" applyProtection="1">
      <alignment horizontal="left" vertical="center" wrapText="1"/>
      <protection locked="0"/>
    </xf>
    <xf numFmtId="0" fontId="7" fillId="0" borderId="11" xfId="0" applyFont="1" applyFill="1" applyBorder="1" applyAlignment="1" applyProtection="1">
      <alignment horizontal="left" vertical="center" wrapText="1"/>
      <protection locked="0"/>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9" fontId="1" fillId="0" borderId="15" xfId="1" applyFont="1" applyBorder="1" applyAlignment="1" applyProtection="1">
      <alignment horizontal="left" vertical="center" wrapText="1"/>
      <protection locked="0"/>
    </xf>
    <xf numFmtId="9" fontId="1" fillId="0" borderId="31" xfId="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Fill="1" applyBorder="1" applyAlignment="1" applyProtection="1">
      <alignment horizontal="center" vertical="center" wrapText="1"/>
      <protection locked="0"/>
    </xf>
    <xf numFmtId="49" fontId="1" fillId="0" borderId="34" xfId="0" applyNumberFormat="1" applyFont="1" applyFill="1" applyBorder="1" applyAlignment="1" applyProtection="1">
      <alignment horizontal="center" vertical="center" wrapText="1"/>
      <protection locked="0"/>
    </xf>
    <xf numFmtId="49" fontId="1" fillId="0" borderId="37" xfId="0" applyNumberFormat="1" applyFont="1" applyFill="1" applyBorder="1" applyAlignment="1" applyProtection="1">
      <alignment horizontal="center" vertical="center" wrapText="1"/>
      <protection locked="0"/>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7" fillId="0" borderId="38" xfId="0" applyFont="1" applyBorder="1" applyAlignment="1" applyProtection="1">
      <alignment horizontal="left" vertical="center" wrapText="1"/>
      <protection locked="0"/>
    </xf>
    <xf numFmtId="0" fontId="7" fillId="0" borderId="41" xfId="0" applyFont="1" applyBorder="1" applyAlignment="1" applyProtection="1">
      <alignment horizontal="left" vertical="center" wrapText="1"/>
      <protection locked="0"/>
    </xf>
    <xf numFmtId="0" fontId="7" fillId="0" borderId="27"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1" fillId="0" borderId="27" xfId="0" applyFont="1" applyBorder="1" applyAlignment="1" applyProtection="1">
      <alignment horizontal="justify" vertical="center" wrapText="1"/>
      <protection locked="0"/>
    </xf>
    <xf numFmtId="0" fontId="1" fillId="0" borderId="10" xfId="0" applyFont="1" applyBorder="1" applyAlignment="1" applyProtection="1">
      <alignment horizontal="justify" vertical="center" wrapText="1"/>
      <protection locked="0"/>
    </xf>
    <xf numFmtId="0" fontId="1" fillId="0" borderId="11" xfId="0" applyFont="1" applyBorder="1" applyAlignment="1" applyProtection="1">
      <alignment horizontal="justify" vertical="center" wrapText="1"/>
      <protection locked="0"/>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0" fillId="0" borderId="15" xfId="0" applyBorder="1" applyAlignment="1">
      <alignment horizontal="center" vertical="center"/>
    </xf>
    <xf numFmtId="0" fontId="7" fillId="2" borderId="16" xfId="0" applyFont="1" applyFill="1" applyBorder="1" applyAlignment="1">
      <alignment horizontal="center" vertical="center" wrapText="1"/>
    </xf>
    <xf numFmtId="0" fontId="19" fillId="2" borderId="17" xfId="0" applyFont="1" applyFill="1" applyBorder="1" applyAlignment="1">
      <alignment horizontal="center" vertical="center" wrapText="1"/>
    </xf>
    <xf numFmtId="0" fontId="19" fillId="2" borderId="18" xfId="0" applyFont="1" applyFill="1" applyBorder="1" applyAlignment="1">
      <alignment horizontal="center" vertical="center" wrapText="1"/>
    </xf>
    <xf numFmtId="0" fontId="19" fillId="2" borderId="19" xfId="0" applyFont="1" applyFill="1" applyBorder="1" applyAlignment="1">
      <alignment horizontal="center" vertical="center" wrapText="1"/>
    </xf>
    <xf numFmtId="0" fontId="19" fillId="2" borderId="20" xfId="0" applyFont="1" applyFill="1" applyBorder="1" applyAlignment="1">
      <alignment horizontal="center" vertical="center" wrapText="1"/>
    </xf>
    <xf numFmtId="0" fontId="19"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14"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8" fillId="2" borderId="27" xfId="0" applyFont="1" applyFill="1" applyBorder="1" applyAlignment="1" applyProtection="1">
      <alignment horizontal="center" vertical="center" wrapText="1"/>
    </xf>
    <xf numFmtId="0" fontId="18" fillId="2" borderId="10" xfId="0" applyFont="1" applyFill="1" applyBorder="1" applyAlignment="1" applyProtection="1">
      <alignment horizontal="center" vertical="center" wrapText="1"/>
    </xf>
    <xf numFmtId="0" fontId="18" fillId="2" borderId="28" xfId="0" applyFont="1" applyFill="1" applyBorder="1" applyAlignment="1" applyProtection="1">
      <alignment horizontal="center" vertical="center" wrapText="1"/>
    </xf>
    <xf numFmtId="0" fontId="0" fillId="0" borderId="0" xfId="0" applyAlignment="1">
      <alignment horizontal="center" vertical="center"/>
    </xf>
    <xf numFmtId="0" fontId="7" fillId="0" borderId="42" xfId="0" applyFont="1" applyBorder="1" applyAlignment="1">
      <alignment horizontal="center" vertical="center"/>
    </xf>
    <xf numFmtId="0" fontId="7" fillId="0" borderId="43" xfId="0" applyFont="1" applyBorder="1" applyAlignment="1">
      <alignment horizontal="center" vertical="center"/>
    </xf>
    <xf numFmtId="0" fontId="7" fillId="0" borderId="40" xfId="0" applyFont="1" applyBorder="1" applyAlignment="1">
      <alignment horizontal="center" vertical="center"/>
    </xf>
  </cellXfs>
  <cellStyles count="12">
    <cellStyle name="Euro" xfId="4"/>
    <cellStyle name="Millares 2" xfId="3"/>
    <cellStyle name="Normal" xfId="0" builtinId="0"/>
    <cellStyle name="Normal 2" xfId="2"/>
    <cellStyle name="Normal 2 2" xfId="5"/>
    <cellStyle name="Normal 2 3" xfId="6"/>
    <cellStyle name="Normal 2 4" xfId="7"/>
    <cellStyle name="Normal 3" xfId="8"/>
    <cellStyle name="Porcentaje" xfId="1" builtinId="5"/>
    <cellStyle name="Porcentaje 2" xfId="9"/>
    <cellStyle name="Porcentual 2" xfId="10"/>
    <cellStyle name="Porcentual 2 2" xfId="11"/>
  </cellStyles>
  <dxfs count="113">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layout/>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4"/>
                <c:pt idx="0">
                  <c:v>Enero - Marzo</c:v>
                </c:pt>
                <c:pt idx="1">
                  <c:v>Abril a Junio </c:v>
                </c:pt>
                <c:pt idx="2">
                  <c:v>Julio a Septiembre </c:v>
                </c:pt>
                <c:pt idx="3">
                  <c:v>Octubre a Diciembre</c:v>
                </c:pt>
              </c:strCache>
            </c:strRef>
          </c:cat>
          <c:val>
            <c:numRef>
              <c:f>'Ficha T Seguimiento'!$D$13:$D$24</c:f>
              <c:numCache>
                <c:formatCode>0%</c:formatCode>
                <c:ptCount val="8"/>
                <c:pt idx="0">
                  <c:v>0.02</c:v>
                </c:pt>
                <c:pt idx="1">
                  <c:v>0.02</c:v>
                </c:pt>
                <c:pt idx="2">
                  <c:v>0.02</c:v>
                </c:pt>
                <c:pt idx="3">
                  <c:v>0.02</c:v>
                </c:pt>
              </c:numCache>
            </c:numRef>
          </c:val>
          <c:extLst xmlns:c16r2="http://schemas.microsoft.com/office/drawing/2015/06/char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4"/>
                <c:pt idx="0">
                  <c:v>Enero - Marzo</c:v>
                </c:pt>
                <c:pt idx="1">
                  <c:v>Abril a Junio </c:v>
                </c:pt>
                <c:pt idx="2">
                  <c:v>Julio a Septiembre </c:v>
                </c:pt>
                <c:pt idx="3">
                  <c:v>Octubre a Diciembre</c:v>
                </c:pt>
              </c:strCache>
            </c:strRef>
          </c:cat>
          <c:val>
            <c:numRef>
              <c:f>'Ficha T Seguimiento'!$G$13:$G$24</c:f>
              <c:numCache>
                <c:formatCode>0%</c:formatCode>
                <c:ptCount val="8"/>
                <c:pt idx="0">
                  <c:v>-0.4</c:v>
                </c:pt>
                <c:pt idx="1">
                  <c:v>0.1875</c:v>
                </c:pt>
                <c:pt idx="2">
                  <c:v>-2.7027027027027029E-2</c:v>
                </c:pt>
                <c:pt idx="3">
                  <c:v>0.5</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339002384"/>
        <c:axId val="339007088"/>
      </c:barChart>
      <c:catAx>
        <c:axId val="339002384"/>
        <c:scaling>
          <c:orientation val="minMax"/>
        </c:scaling>
        <c:delete val="0"/>
        <c:axPos val="b"/>
        <c:numFmt formatCode="General" sourceLinked="1"/>
        <c:majorTickMark val="none"/>
        <c:minorTickMark val="none"/>
        <c:tickLblPos val="nextTo"/>
        <c:txPr>
          <a:bodyPr/>
          <a:lstStyle/>
          <a:p>
            <a:pPr>
              <a:defRPr sz="1100"/>
            </a:pPr>
            <a:endParaRPr lang="es-CO"/>
          </a:p>
        </c:txPr>
        <c:crossAx val="339007088"/>
        <c:crosses val="autoZero"/>
        <c:auto val="1"/>
        <c:lblAlgn val="ctr"/>
        <c:lblOffset val="100"/>
        <c:noMultiLvlLbl val="0"/>
      </c:catAx>
      <c:valAx>
        <c:axId val="339007088"/>
        <c:scaling>
          <c:orientation val="minMax"/>
        </c:scaling>
        <c:delete val="0"/>
        <c:axPos val="l"/>
        <c:majorGridlines/>
        <c:numFmt formatCode="0%" sourceLinked="1"/>
        <c:majorTickMark val="none"/>
        <c:minorTickMark val="none"/>
        <c:tickLblPos val="nextTo"/>
        <c:txPr>
          <a:bodyPr/>
          <a:lstStyle/>
          <a:p>
            <a:pPr>
              <a:defRPr sz="1050"/>
            </a:pPr>
            <a:endParaRPr lang="es-CO"/>
          </a:p>
        </c:txPr>
        <c:crossAx val="339002384"/>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xmlns=""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xmlns=""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xmlns=""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xmlns=""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xmlns=""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xmlns=""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xmlns=""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xmlns=""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xmlns=""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xmlns=""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xmlns=""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xmlns="" id="{00000000-0008-0000-0200-000002000000}"/>
            </a:ext>
          </a:extLst>
        </xdr:cNvPr>
        <xdr:cNvGrpSpPr>
          <a:grpSpLocks/>
        </xdr:cNvGrpSpPr>
      </xdr:nvGrpSpPr>
      <xdr:grpSpPr bwMode="auto">
        <a:xfrm>
          <a:off x="361950" y="381000"/>
          <a:ext cx="10325100" cy="1304925"/>
          <a:chOff x="596900" y="2852737"/>
          <a:chExt cx="7950200" cy="1152527"/>
        </a:xfrm>
      </xdr:grpSpPr>
      <xdr:grpSp>
        <xdr:nvGrpSpPr>
          <xdr:cNvPr id="3" name="37 Grupo">
            <a:extLst>
              <a:ext uri="{FF2B5EF4-FFF2-40B4-BE49-F238E27FC236}">
                <a16:creationId xmlns:a16="http://schemas.microsoft.com/office/drawing/2014/main" xmlns=""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xmlns=""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xmlns=""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xmlns=""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xmlns=""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xmlns=""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xmlns=""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xmlns=""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xmlns=""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xmlns=""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xmlns=""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57"/>
  <sheetViews>
    <sheetView showGridLines="0" topLeftCell="B33" zoomScale="85" zoomScaleNormal="85" workbookViewId="0">
      <selection activeCell="N38" sqref="N3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4" width="54.140625" style="54" customWidth="1"/>
    <col min="15" max="16384" width="12.28515625" style="1"/>
  </cols>
  <sheetData>
    <row r="1" spans="2:13" ht="15.75" thickBot="1" x14ac:dyDescent="0.3"/>
    <row r="2" spans="2:13" x14ac:dyDescent="0.25">
      <c r="B2" s="120"/>
      <c r="C2" s="121"/>
      <c r="D2" s="121"/>
      <c r="E2" s="121"/>
      <c r="F2" s="121"/>
      <c r="G2" s="121"/>
      <c r="H2" s="121"/>
      <c r="I2" s="121"/>
      <c r="J2" s="121"/>
      <c r="K2" s="121"/>
      <c r="L2" s="121"/>
      <c r="M2" s="122"/>
    </row>
    <row r="3" spans="2:13" x14ac:dyDescent="0.25">
      <c r="B3" s="123"/>
      <c r="C3" s="124"/>
      <c r="D3" s="124"/>
      <c r="E3" s="124"/>
      <c r="F3" s="124"/>
      <c r="G3" s="124"/>
      <c r="H3" s="124"/>
      <c r="I3" s="124"/>
      <c r="J3" s="124"/>
      <c r="K3" s="124"/>
      <c r="L3" s="124"/>
      <c r="M3" s="125"/>
    </row>
    <row r="4" spans="2:13" x14ac:dyDescent="0.25">
      <c r="B4" s="123"/>
      <c r="C4" s="124"/>
      <c r="D4" s="124"/>
      <c r="E4" s="124"/>
      <c r="F4" s="124"/>
      <c r="G4" s="124"/>
      <c r="H4" s="124"/>
      <c r="I4" s="124"/>
      <c r="J4" s="124"/>
      <c r="K4" s="124"/>
      <c r="L4" s="124"/>
      <c r="M4" s="125"/>
    </row>
    <row r="5" spans="2:13" x14ac:dyDescent="0.25">
      <c r="B5" s="123"/>
      <c r="C5" s="124"/>
      <c r="D5" s="124"/>
      <c r="E5" s="124"/>
      <c r="F5" s="124"/>
      <c r="G5" s="124"/>
      <c r="H5" s="124"/>
      <c r="I5" s="124"/>
      <c r="J5" s="124"/>
      <c r="K5" s="124"/>
      <c r="L5" s="124"/>
      <c r="M5" s="125"/>
    </row>
    <row r="6" spans="2:13" x14ac:dyDescent="0.25">
      <c r="B6" s="123"/>
      <c r="C6" s="124"/>
      <c r="D6" s="124"/>
      <c r="E6" s="124"/>
      <c r="F6" s="124"/>
      <c r="G6" s="124"/>
      <c r="H6" s="124"/>
      <c r="I6" s="124"/>
      <c r="J6" s="124"/>
      <c r="K6" s="124"/>
      <c r="L6" s="124"/>
      <c r="M6" s="125"/>
    </row>
    <row r="7" spans="2:13" x14ac:dyDescent="0.25">
      <c r="B7" s="123"/>
      <c r="C7" s="124"/>
      <c r="D7" s="124"/>
      <c r="E7" s="124"/>
      <c r="F7" s="124"/>
      <c r="G7" s="124"/>
      <c r="H7" s="124"/>
      <c r="I7" s="124"/>
      <c r="J7" s="124"/>
      <c r="K7" s="124"/>
      <c r="L7" s="124"/>
      <c r="M7" s="125"/>
    </row>
    <row r="8" spans="2:13" x14ac:dyDescent="0.25">
      <c r="B8" s="123"/>
      <c r="C8" s="124"/>
      <c r="D8" s="124"/>
      <c r="E8" s="124"/>
      <c r="F8" s="124"/>
      <c r="G8" s="124"/>
      <c r="H8" s="124"/>
      <c r="I8" s="124"/>
      <c r="J8" s="124"/>
      <c r="K8" s="124"/>
      <c r="L8" s="124"/>
      <c r="M8" s="125"/>
    </row>
    <row r="9" spans="2:13" x14ac:dyDescent="0.25">
      <c r="B9" s="123"/>
      <c r="C9" s="124"/>
      <c r="D9" s="124"/>
      <c r="E9" s="124"/>
      <c r="F9" s="124"/>
      <c r="G9" s="124"/>
      <c r="H9" s="124"/>
      <c r="I9" s="124"/>
      <c r="J9" s="124"/>
      <c r="K9" s="124"/>
      <c r="L9" s="124"/>
      <c r="M9" s="125"/>
    </row>
    <row r="10" spans="2:13" ht="15.75" thickBot="1" x14ac:dyDescent="0.3">
      <c r="B10" s="126"/>
      <c r="C10" s="127"/>
      <c r="D10" s="127"/>
      <c r="E10" s="127"/>
      <c r="F10" s="127"/>
      <c r="G10" s="127"/>
      <c r="H10" s="127"/>
      <c r="I10" s="127"/>
      <c r="J10" s="127"/>
      <c r="K10" s="127"/>
      <c r="L10" s="127"/>
      <c r="M10" s="128"/>
    </row>
    <row r="11" spans="2:13" ht="12.75" customHeight="1" x14ac:dyDescent="0.25">
      <c r="B11" s="2"/>
      <c r="C11" s="3"/>
      <c r="D11" s="3"/>
      <c r="E11" s="3"/>
      <c r="F11" s="4"/>
      <c r="G11" s="3"/>
      <c r="H11" s="3"/>
      <c r="I11" s="3"/>
      <c r="J11" s="3"/>
      <c r="K11" s="3"/>
      <c r="L11" s="3"/>
      <c r="M11" s="5"/>
    </row>
    <row r="12" spans="2:13" ht="23.25" customHeight="1" x14ac:dyDescent="0.25">
      <c r="B12" s="129" t="s">
        <v>0</v>
      </c>
      <c r="C12" s="130"/>
      <c r="D12" s="130"/>
      <c r="E12" s="130"/>
      <c r="F12" s="130"/>
      <c r="G12" s="130"/>
      <c r="H12" s="130"/>
      <c r="I12" s="130"/>
      <c r="J12" s="130"/>
      <c r="K12" s="130"/>
      <c r="L12" s="130"/>
      <c r="M12" s="131"/>
    </row>
    <row r="13" spans="2:13" ht="15.75" customHeight="1" x14ac:dyDescent="0.25">
      <c r="B13" s="6"/>
      <c r="C13" s="7"/>
      <c r="D13" s="8"/>
      <c r="E13" s="8"/>
      <c r="F13" s="7"/>
      <c r="G13" s="7"/>
      <c r="H13" s="7"/>
      <c r="I13" s="8"/>
      <c r="J13" s="8"/>
      <c r="K13" s="7"/>
      <c r="L13" s="7"/>
      <c r="M13" s="9"/>
    </row>
    <row r="14" spans="2:13" ht="12.75" customHeight="1" x14ac:dyDescent="0.25">
      <c r="B14" s="132" t="s">
        <v>1</v>
      </c>
      <c r="C14" s="133"/>
      <c r="D14" s="10"/>
      <c r="E14" s="10"/>
      <c r="F14" s="134" t="s">
        <v>47</v>
      </c>
      <c r="G14" s="134"/>
      <c r="H14" s="134"/>
      <c r="I14" s="10"/>
      <c r="J14" s="10"/>
      <c r="K14" s="134" t="s">
        <v>2</v>
      </c>
      <c r="L14" s="134"/>
      <c r="M14" s="11"/>
    </row>
    <row r="15" spans="2:13" ht="12.75" customHeight="1" x14ac:dyDescent="0.25">
      <c r="B15" s="132"/>
      <c r="C15" s="133"/>
      <c r="D15" s="10"/>
      <c r="E15" s="10"/>
      <c r="F15" s="134"/>
      <c r="G15" s="134"/>
      <c r="H15" s="134"/>
      <c r="I15" s="10"/>
      <c r="J15" s="10"/>
      <c r="K15" s="134"/>
      <c r="L15" s="134"/>
      <c r="M15" s="11"/>
    </row>
    <row r="16" spans="2:13" ht="14.25" customHeight="1" x14ac:dyDescent="0.25">
      <c r="B16" s="12" t="s">
        <v>3</v>
      </c>
      <c r="C16" s="13"/>
      <c r="D16" s="14"/>
      <c r="E16" s="14"/>
      <c r="F16" s="28" t="s">
        <v>41</v>
      </c>
      <c r="G16" s="135"/>
      <c r="H16" s="135"/>
      <c r="I16" s="14"/>
      <c r="J16" s="10"/>
      <c r="K16" s="136" t="s">
        <v>77</v>
      </c>
      <c r="L16" s="137"/>
      <c r="M16" s="11"/>
    </row>
    <row r="17" spans="2:13" x14ac:dyDescent="0.25">
      <c r="B17" s="12" t="s">
        <v>4</v>
      </c>
      <c r="C17" s="13" t="s">
        <v>65</v>
      </c>
      <c r="D17" s="14"/>
      <c r="E17" s="14"/>
      <c r="F17" s="28" t="s">
        <v>42</v>
      </c>
      <c r="G17" s="135" t="s">
        <v>65</v>
      </c>
      <c r="H17" s="135"/>
      <c r="I17" s="14"/>
      <c r="J17" s="10"/>
      <c r="K17" s="138"/>
      <c r="L17" s="139"/>
      <c r="M17" s="11"/>
    </row>
    <row r="18" spans="2:13" x14ac:dyDescent="0.25">
      <c r="B18" s="12" t="s">
        <v>5</v>
      </c>
      <c r="C18" s="13"/>
      <c r="D18" s="14"/>
      <c r="E18" s="14"/>
      <c r="F18" s="28" t="s">
        <v>43</v>
      </c>
      <c r="G18" s="135"/>
      <c r="H18" s="135"/>
      <c r="I18" s="14"/>
      <c r="J18" s="10"/>
      <c r="K18" s="140"/>
      <c r="L18" s="141"/>
      <c r="M18" s="11"/>
    </row>
    <row r="19" spans="2:13" x14ac:dyDescent="0.25">
      <c r="B19" s="12" t="s">
        <v>40</v>
      </c>
      <c r="C19" s="13"/>
      <c r="D19" s="14"/>
      <c r="E19" s="14"/>
      <c r="F19" s="28" t="s">
        <v>39</v>
      </c>
      <c r="G19" s="135"/>
      <c r="H19" s="135"/>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42" t="s">
        <v>6</v>
      </c>
      <c r="C21" s="143"/>
      <c r="D21" s="143"/>
      <c r="E21" s="143"/>
      <c r="F21" s="143"/>
      <c r="G21" s="143"/>
      <c r="H21" s="143"/>
      <c r="I21" s="143"/>
      <c r="J21" s="143"/>
      <c r="K21" s="143"/>
      <c r="L21" s="143"/>
      <c r="M21" s="144"/>
    </row>
    <row r="22" spans="2:13" ht="14.25" customHeight="1" x14ac:dyDescent="0.25">
      <c r="B22" s="145"/>
      <c r="C22" s="146"/>
      <c r="D22" s="146"/>
      <c r="E22" s="146"/>
      <c r="F22" s="146"/>
      <c r="G22" s="146"/>
      <c r="H22" s="146"/>
      <c r="I22" s="146"/>
      <c r="J22" s="146"/>
      <c r="K22" s="146"/>
      <c r="L22" s="146"/>
      <c r="M22" s="147"/>
    </row>
    <row r="23" spans="2:13" ht="21" customHeight="1" x14ac:dyDescent="0.25">
      <c r="B23" s="115" t="s">
        <v>52</v>
      </c>
      <c r="C23" s="99" t="s">
        <v>7</v>
      </c>
      <c r="D23" s="100"/>
      <c r="E23" s="100"/>
      <c r="F23" s="101"/>
      <c r="G23" s="102" t="s">
        <v>63</v>
      </c>
      <c r="H23" s="103"/>
      <c r="I23" s="103"/>
      <c r="J23" s="103"/>
      <c r="K23" s="103"/>
      <c r="L23" s="103"/>
      <c r="M23" s="104"/>
    </row>
    <row r="24" spans="2:13" ht="20.100000000000001" customHeight="1" x14ac:dyDescent="0.25">
      <c r="B24" s="116"/>
      <c r="C24" s="99" t="s">
        <v>8</v>
      </c>
      <c r="D24" s="100"/>
      <c r="E24" s="100"/>
      <c r="F24" s="101"/>
      <c r="G24" s="102" t="s">
        <v>66</v>
      </c>
      <c r="H24" s="103"/>
      <c r="I24" s="103"/>
      <c r="J24" s="103"/>
      <c r="K24" s="103"/>
      <c r="L24" s="103"/>
      <c r="M24" s="104"/>
    </row>
    <row r="25" spans="2:13" ht="20.100000000000001" customHeight="1" x14ac:dyDescent="0.25">
      <c r="B25" s="116"/>
      <c r="C25" s="99" t="s">
        <v>9</v>
      </c>
      <c r="D25" s="100"/>
      <c r="E25" s="100"/>
      <c r="F25" s="101"/>
      <c r="G25" s="102" t="s">
        <v>67</v>
      </c>
      <c r="H25" s="103"/>
      <c r="I25" s="103"/>
      <c r="J25" s="103"/>
      <c r="K25" s="103"/>
      <c r="L25" s="103"/>
      <c r="M25" s="104"/>
    </row>
    <row r="26" spans="2:13" ht="33.75" customHeight="1" x14ac:dyDescent="0.25">
      <c r="B26" s="116"/>
      <c r="C26" s="99" t="s">
        <v>10</v>
      </c>
      <c r="D26" s="100"/>
      <c r="E26" s="100"/>
      <c r="F26" s="101"/>
      <c r="G26" s="105" t="s">
        <v>70</v>
      </c>
      <c r="H26" s="106"/>
      <c r="I26" s="106"/>
      <c r="J26" s="106"/>
      <c r="K26" s="106"/>
      <c r="L26" s="106"/>
      <c r="M26" s="107"/>
    </row>
    <row r="27" spans="2:13" ht="23.25" customHeight="1" x14ac:dyDescent="0.25">
      <c r="B27" s="115" t="s">
        <v>53</v>
      </c>
      <c r="C27" s="99" t="s">
        <v>11</v>
      </c>
      <c r="D27" s="100"/>
      <c r="E27" s="100"/>
      <c r="F27" s="101"/>
      <c r="G27" s="102" t="s">
        <v>68</v>
      </c>
      <c r="H27" s="103"/>
      <c r="I27" s="103"/>
      <c r="J27" s="103"/>
      <c r="K27" s="103"/>
      <c r="L27" s="103"/>
      <c r="M27" s="104"/>
    </row>
    <row r="28" spans="2:13" ht="23.25" customHeight="1" x14ac:dyDescent="0.25">
      <c r="B28" s="116"/>
      <c r="C28" s="99" t="s">
        <v>12</v>
      </c>
      <c r="D28" s="100"/>
      <c r="E28" s="100"/>
      <c r="F28" s="101"/>
      <c r="G28" s="102" t="s">
        <v>69</v>
      </c>
      <c r="H28" s="103"/>
      <c r="I28" s="103"/>
      <c r="J28" s="103"/>
      <c r="K28" s="103"/>
      <c r="L28" s="103"/>
      <c r="M28" s="104"/>
    </row>
    <row r="29" spans="2:13" ht="23.25" customHeight="1" x14ac:dyDescent="0.25">
      <c r="B29" s="116"/>
      <c r="C29" s="99" t="s">
        <v>13</v>
      </c>
      <c r="D29" s="100"/>
      <c r="E29" s="100"/>
      <c r="F29" s="101"/>
      <c r="G29" s="102" t="s">
        <v>72</v>
      </c>
      <c r="H29" s="103"/>
      <c r="I29" s="103"/>
      <c r="J29" s="103"/>
      <c r="K29" s="103"/>
      <c r="L29" s="103"/>
      <c r="M29" s="104"/>
    </row>
    <row r="30" spans="2:13" ht="33" customHeight="1" x14ac:dyDescent="0.25">
      <c r="B30" s="117"/>
      <c r="C30" s="99" t="s">
        <v>14</v>
      </c>
      <c r="D30" s="100"/>
      <c r="E30" s="100"/>
      <c r="F30" s="101"/>
      <c r="G30" s="105" t="s">
        <v>78</v>
      </c>
      <c r="H30" s="106"/>
      <c r="I30" s="106"/>
      <c r="J30" s="106"/>
      <c r="K30" s="106"/>
      <c r="L30" s="106"/>
      <c r="M30" s="107"/>
    </row>
    <row r="31" spans="2:13" ht="25.5" customHeight="1" x14ac:dyDescent="0.25">
      <c r="B31" s="118" t="s">
        <v>54</v>
      </c>
      <c r="C31" s="88" t="s">
        <v>15</v>
      </c>
      <c r="D31" s="88"/>
      <c r="E31" s="88"/>
      <c r="F31" s="88"/>
      <c r="G31" s="89" t="s">
        <v>64</v>
      </c>
      <c r="H31" s="89"/>
      <c r="I31" s="89"/>
      <c r="J31" s="89"/>
      <c r="K31" s="89"/>
      <c r="L31" s="89"/>
      <c r="M31" s="90"/>
    </row>
    <row r="32" spans="2:13" ht="21" customHeight="1" x14ac:dyDescent="0.25">
      <c r="B32" s="119"/>
      <c r="C32" s="88" t="s">
        <v>16</v>
      </c>
      <c r="D32" s="88"/>
      <c r="E32" s="88"/>
      <c r="F32" s="88"/>
      <c r="G32" s="89" t="s">
        <v>64</v>
      </c>
      <c r="H32" s="89"/>
      <c r="I32" s="89"/>
      <c r="J32" s="89"/>
      <c r="K32" s="89"/>
      <c r="L32" s="89"/>
      <c r="M32" s="90"/>
    </row>
    <row r="33" spans="2:14" ht="33" customHeight="1" x14ac:dyDescent="0.25">
      <c r="B33" s="119"/>
      <c r="C33" s="91" t="s">
        <v>17</v>
      </c>
      <c r="D33" s="91"/>
      <c r="E33" s="91"/>
      <c r="F33" s="91"/>
      <c r="G33" s="89" t="s">
        <v>64</v>
      </c>
      <c r="H33" s="89"/>
      <c r="I33" s="89"/>
      <c r="J33" s="89"/>
      <c r="K33" s="89"/>
      <c r="L33" s="89"/>
      <c r="M33" s="90"/>
    </row>
    <row r="34" spans="2:14" ht="28.5" customHeight="1" x14ac:dyDescent="0.25">
      <c r="B34" s="19" t="s">
        <v>55</v>
      </c>
      <c r="C34" s="91" t="s">
        <v>7</v>
      </c>
      <c r="D34" s="91"/>
      <c r="E34" s="91"/>
      <c r="F34" s="91"/>
      <c r="G34" s="89" t="s">
        <v>64</v>
      </c>
      <c r="H34" s="89"/>
      <c r="I34" s="89"/>
      <c r="J34" s="89"/>
      <c r="K34" s="89"/>
      <c r="L34" s="89"/>
      <c r="M34" s="90"/>
    </row>
    <row r="35" spans="2:14" s="20" customFormat="1" ht="28.5" customHeight="1" x14ac:dyDescent="0.25">
      <c r="B35" s="108" t="s">
        <v>18</v>
      </c>
      <c r="C35" s="109"/>
      <c r="D35" s="109"/>
      <c r="E35" s="109"/>
      <c r="F35" s="109"/>
      <c r="G35" s="109"/>
      <c r="H35" s="109"/>
      <c r="I35" s="109"/>
      <c r="J35" s="109"/>
      <c r="K35" s="109"/>
      <c r="L35" s="109"/>
      <c r="M35" s="110"/>
      <c r="N35" s="55"/>
    </row>
    <row r="36" spans="2:14" s="20" customFormat="1" ht="24.75" customHeight="1" x14ac:dyDescent="0.25">
      <c r="B36" s="21" t="s">
        <v>19</v>
      </c>
      <c r="C36" s="111" t="s">
        <v>20</v>
      </c>
      <c r="D36" s="111"/>
      <c r="E36" s="111"/>
      <c r="F36" s="111"/>
      <c r="G36" s="111"/>
      <c r="H36" s="111"/>
      <c r="I36" s="111"/>
      <c r="J36" s="111"/>
      <c r="K36" s="111"/>
      <c r="L36" s="111"/>
      <c r="M36" s="112"/>
      <c r="N36" s="55"/>
    </row>
    <row r="37" spans="2:14" ht="29.25" customHeight="1" x14ac:dyDescent="0.25">
      <c r="B37" s="22" t="s">
        <v>61</v>
      </c>
      <c r="C37" s="113" t="s">
        <v>94</v>
      </c>
      <c r="D37" s="113"/>
      <c r="E37" s="113"/>
      <c r="F37" s="113"/>
      <c r="G37" s="113"/>
      <c r="H37" s="113"/>
      <c r="I37" s="113"/>
      <c r="J37" s="113"/>
      <c r="K37" s="113"/>
      <c r="L37" s="113"/>
      <c r="M37" s="114"/>
    </row>
    <row r="38" spans="2:14" ht="29.25" customHeight="1" x14ac:dyDescent="0.25">
      <c r="B38" s="51" t="s">
        <v>22</v>
      </c>
      <c r="C38" s="68" t="s">
        <v>73</v>
      </c>
      <c r="D38" s="69"/>
      <c r="E38" s="69"/>
      <c r="F38" s="69"/>
      <c r="G38" s="69"/>
      <c r="H38" s="69"/>
      <c r="I38" s="69"/>
      <c r="J38" s="69"/>
      <c r="K38" s="69"/>
      <c r="L38" s="69"/>
      <c r="M38" s="70"/>
    </row>
    <row r="39" spans="2:14" ht="90" customHeight="1" x14ac:dyDescent="0.25">
      <c r="B39" s="23" t="s">
        <v>60</v>
      </c>
      <c r="C39" s="92" t="s">
        <v>93</v>
      </c>
      <c r="D39" s="92"/>
      <c r="E39" s="92"/>
      <c r="F39" s="92"/>
      <c r="G39" s="92"/>
      <c r="H39" s="92"/>
      <c r="I39" s="92"/>
      <c r="J39" s="92"/>
      <c r="K39" s="92"/>
      <c r="L39" s="92"/>
      <c r="M39" s="93"/>
      <c r="N39" s="56"/>
    </row>
    <row r="40" spans="2:14" ht="33" customHeight="1" x14ac:dyDescent="0.25">
      <c r="B40" s="52" t="s">
        <v>23</v>
      </c>
      <c r="C40" s="96" t="s">
        <v>80</v>
      </c>
      <c r="D40" s="97"/>
      <c r="E40" s="97"/>
      <c r="F40" s="97"/>
      <c r="G40" s="97"/>
      <c r="H40" s="97"/>
      <c r="I40" s="97"/>
      <c r="J40" s="97"/>
      <c r="K40" s="97"/>
      <c r="L40" s="97"/>
      <c r="M40" s="98"/>
      <c r="N40" s="56"/>
    </row>
    <row r="41" spans="2:14" ht="48.75" customHeight="1" x14ac:dyDescent="0.25">
      <c r="B41" s="24" t="s">
        <v>24</v>
      </c>
      <c r="C41" s="96" t="s">
        <v>92</v>
      </c>
      <c r="D41" s="97"/>
      <c r="E41" s="97"/>
      <c r="F41" s="97"/>
      <c r="G41" s="97"/>
      <c r="H41" s="97"/>
      <c r="I41" s="97"/>
      <c r="J41" s="97"/>
      <c r="K41" s="97"/>
      <c r="L41" s="97"/>
      <c r="M41" s="98"/>
      <c r="N41" s="56"/>
    </row>
    <row r="42" spans="2:14" ht="47.25" customHeight="1" x14ac:dyDescent="0.25">
      <c r="B42" s="24" t="s">
        <v>25</v>
      </c>
      <c r="C42" s="94" t="s">
        <v>103</v>
      </c>
      <c r="D42" s="95"/>
      <c r="E42" s="95"/>
      <c r="F42" s="95"/>
      <c r="G42" s="95"/>
      <c r="H42" s="95"/>
      <c r="I42" s="95"/>
      <c r="J42" s="95"/>
      <c r="K42" s="95"/>
      <c r="L42" s="95"/>
      <c r="M42" s="48"/>
      <c r="N42" s="56"/>
    </row>
    <row r="43" spans="2:14" ht="26.25" customHeight="1" x14ac:dyDescent="0.25">
      <c r="B43" s="25" t="s">
        <v>26</v>
      </c>
      <c r="C43" s="76" t="s">
        <v>74</v>
      </c>
      <c r="D43" s="76"/>
      <c r="E43" s="76"/>
      <c r="F43" s="76"/>
      <c r="G43" s="76"/>
      <c r="H43" s="76"/>
      <c r="I43" s="76"/>
      <c r="J43" s="76"/>
      <c r="K43" s="76"/>
      <c r="L43" s="76"/>
      <c r="M43" s="77"/>
    </row>
    <row r="44" spans="2:14" ht="32.25" customHeight="1" x14ac:dyDescent="0.25">
      <c r="B44" s="25" t="s">
        <v>27</v>
      </c>
      <c r="C44" s="68" t="s">
        <v>79</v>
      </c>
      <c r="D44" s="69"/>
      <c r="E44" s="69"/>
      <c r="F44" s="69"/>
      <c r="G44" s="69"/>
      <c r="H44" s="69"/>
      <c r="I44" s="69"/>
      <c r="J44" s="69"/>
      <c r="K44" s="69"/>
      <c r="L44" s="69"/>
      <c r="M44" s="70"/>
    </row>
    <row r="45" spans="2:14" ht="32.25" customHeight="1" x14ac:dyDescent="0.25">
      <c r="B45" s="63" t="s">
        <v>28</v>
      </c>
      <c r="C45" s="78" t="s">
        <v>90</v>
      </c>
      <c r="D45" s="79"/>
      <c r="E45" s="79"/>
      <c r="F45" s="79"/>
      <c r="G45" s="79"/>
      <c r="H45" s="79"/>
      <c r="I45" s="79"/>
      <c r="J45" s="79"/>
      <c r="K45" s="79"/>
      <c r="L45" s="79"/>
      <c r="M45" s="80"/>
    </row>
    <row r="46" spans="2:14" ht="33" customHeight="1" x14ac:dyDescent="0.25">
      <c r="B46" s="63"/>
      <c r="C46" s="78" t="s">
        <v>91</v>
      </c>
      <c r="D46" s="79"/>
      <c r="E46" s="79"/>
      <c r="F46" s="79"/>
      <c r="G46" s="79"/>
      <c r="H46" s="79"/>
      <c r="I46" s="79"/>
      <c r="J46" s="79"/>
      <c r="K46" s="79"/>
      <c r="L46" s="79"/>
      <c r="M46" s="80"/>
    </row>
    <row r="47" spans="2:14" ht="26.25" customHeight="1" x14ac:dyDescent="0.25">
      <c r="B47" s="25" t="s">
        <v>29</v>
      </c>
      <c r="C47" s="65" t="s">
        <v>64</v>
      </c>
      <c r="D47" s="66"/>
      <c r="E47" s="66"/>
      <c r="F47" s="66"/>
      <c r="G47" s="66"/>
      <c r="H47" s="66"/>
      <c r="I47" s="66"/>
      <c r="J47" s="66"/>
      <c r="K47" s="66"/>
      <c r="L47" s="66"/>
      <c r="M47" s="67"/>
    </row>
    <row r="48" spans="2:14" ht="33" customHeight="1" x14ac:dyDescent="0.25">
      <c r="B48" s="25" t="s">
        <v>30</v>
      </c>
      <c r="C48" s="68" t="s">
        <v>64</v>
      </c>
      <c r="D48" s="69"/>
      <c r="E48" s="69"/>
      <c r="F48" s="69"/>
      <c r="G48" s="69"/>
      <c r="H48" s="69"/>
      <c r="I48" s="69"/>
      <c r="J48" s="69"/>
      <c r="K48" s="69"/>
      <c r="L48" s="69"/>
      <c r="M48" s="70"/>
    </row>
    <row r="49" spans="2:14" ht="33" customHeight="1" x14ac:dyDescent="0.25">
      <c r="B49" s="25" t="s">
        <v>31</v>
      </c>
      <c r="C49" s="68" t="s">
        <v>64</v>
      </c>
      <c r="D49" s="69"/>
      <c r="E49" s="69"/>
      <c r="F49" s="69"/>
      <c r="G49" s="69"/>
      <c r="H49" s="69"/>
      <c r="I49" s="69"/>
      <c r="J49" s="69"/>
      <c r="K49" s="69"/>
      <c r="L49" s="69"/>
      <c r="M49" s="70"/>
    </row>
    <row r="50" spans="2:14" ht="27" customHeight="1" x14ac:dyDescent="0.25">
      <c r="B50" s="25" t="s">
        <v>32</v>
      </c>
      <c r="C50" s="71" t="s">
        <v>84</v>
      </c>
      <c r="D50" s="71"/>
      <c r="E50" s="71"/>
      <c r="F50" s="71"/>
      <c r="G50" s="71"/>
      <c r="H50" s="71"/>
      <c r="I50" s="71"/>
      <c r="J50" s="71"/>
      <c r="K50" s="71"/>
      <c r="L50" s="71"/>
      <c r="M50" s="72"/>
      <c r="N50" s="56"/>
    </row>
    <row r="51" spans="2:14" ht="42.75" customHeight="1" x14ac:dyDescent="0.25">
      <c r="B51" s="25" t="s">
        <v>51</v>
      </c>
      <c r="C51" s="73" t="s">
        <v>75</v>
      </c>
      <c r="D51" s="74"/>
      <c r="E51" s="74"/>
      <c r="F51" s="74"/>
      <c r="G51" s="74"/>
      <c r="H51" s="74"/>
      <c r="I51" s="74"/>
      <c r="J51" s="74"/>
      <c r="K51" s="74"/>
      <c r="L51" s="74"/>
      <c r="M51" s="75"/>
    </row>
    <row r="52" spans="2:14" ht="24" customHeight="1" x14ac:dyDescent="0.25">
      <c r="B52" s="25" t="s">
        <v>33</v>
      </c>
      <c r="C52" s="76" t="s">
        <v>76</v>
      </c>
      <c r="D52" s="76"/>
      <c r="E52" s="76"/>
      <c r="F52" s="76"/>
      <c r="G52" s="76"/>
      <c r="H52" s="76"/>
      <c r="I52" s="76"/>
      <c r="J52" s="76"/>
      <c r="K52" s="76"/>
      <c r="L52" s="76"/>
      <c r="M52" s="77"/>
      <c r="N52" s="56"/>
    </row>
    <row r="53" spans="2:14" ht="27" customHeight="1" x14ac:dyDescent="0.25">
      <c r="B53" s="25" t="s">
        <v>34</v>
      </c>
      <c r="C53" s="76" t="s">
        <v>85</v>
      </c>
      <c r="D53" s="76"/>
      <c r="E53" s="76"/>
      <c r="F53" s="76"/>
      <c r="G53" s="76"/>
      <c r="H53" s="76"/>
      <c r="I53" s="76"/>
      <c r="J53" s="76"/>
      <c r="K53" s="76"/>
      <c r="L53" s="76"/>
      <c r="M53" s="77"/>
      <c r="N53" s="56"/>
    </row>
    <row r="54" spans="2:14" ht="27" customHeight="1" x14ac:dyDescent="0.25">
      <c r="B54" s="26" t="s">
        <v>35</v>
      </c>
      <c r="C54" s="78"/>
      <c r="D54" s="79"/>
      <c r="E54" s="79"/>
      <c r="F54" s="79"/>
      <c r="G54" s="79"/>
      <c r="H54" s="79"/>
      <c r="I54" s="79"/>
      <c r="J54" s="79"/>
      <c r="K54" s="79"/>
      <c r="L54" s="79"/>
      <c r="M54" s="80"/>
    </row>
    <row r="55" spans="2:14" ht="48" customHeight="1" thickBot="1" x14ac:dyDescent="0.3">
      <c r="B55" s="27" t="s">
        <v>36</v>
      </c>
      <c r="C55" s="81" t="s">
        <v>71</v>
      </c>
      <c r="D55" s="82"/>
      <c r="E55" s="82"/>
      <c r="F55" s="82"/>
      <c r="G55" s="83"/>
      <c r="H55" s="84" t="s">
        <v>37</v>
      </c>
      <c r="I55" s="84"/>
      <c r="J55" s="84"/>
      <c r="K55" s="85" t="s">
        <v>104</v>
      </c>
      <c r="L55" s="86"/>
      <c r="M55" s="87"/>
    </row>
    <row r="56" spans="2:14" ht="9" customHeight="1" x14ac:dyDescent="0.25"/>
    <row r="57" spans="2:14" ht="15.75" x14ac:dyDescent="0.25">
      <c r="B57" s="64" t="s">
        <v>38</v>
      </c>
      <c r="C57" s="64"/>
      <c r="D57" s="64"/>
      <c r="E57" s="64"/>
      <c r="F57" s="64"/>
      <c r="G57" s="64"/>
      <c r="H57" s="64"/>
      <c r="I57" s="64"/>
      <c r="J57" s="64"/>
      <c r="K57" s="64"/>
      <c r="L57" s="64"/>
      <c r="M57" s="64"/>
    </row>
  </sheetData>
  <mergeCells count="63">
    <mergeCell ref="B21:M22"/>
    <mergeCell ref="B23:B26"/>
    <mergeCell ref="C23:F23"/>
    <mergeCell ref="C26:F26"/>
    <mergeCell ref="G23:M23"/>
    <mergeCell ref="C24:F24"/>
    <mergeCell ref="G24:M24"/>
    <mergeCell ref="C25:F25"/>
    <mergeCell ref="G25:M25"/>
    <mergeCell ref="G26:M26"/>
    <mergeCell ref="G19:H19"/>
    <mergeCell ref="G16:H16"/>
    <mergeCell ref="K16:L18"/>
    <mergeCell ref="G17:H17"/>
    <mergeCell ref="G18:H18"/>
    <mergeCell ref="B2:M10"/>
    <mergeCell ref="B12:M12"/>
    <mergeCell ref="B14:C15"/>
    <mergeCell ref="F14:H15"/>
    <mergeCell ref="K14:L15"/>
    <mergeCell ref="C28:F28"/>
    <mergeCell ref="G28:M28"/>
    <mergeCell ref="C29:F29"/>
    <mergeCell ref="G29:M29"/>
    <mergeCell ref="C38:M38"/>
    <mergeCell ref="G30:M30"/>
    <mergeCell ref="C30:F30"/>
    <mergeCell ref="C34:F34"/>
    <mergeCell ref="G34:M34"/>
    <mergeCell ref="B35:M35"/>
    <mergeCell ref="C36:M36"/>
    <mergeCell ref="C37:M37"/>
    <mergeCell ref="B27:B30"/>
    <mergeCell ref="C27:F27"/>
    <mergeCell ref="G27:M27"/>
    <mergeCell ref="B31:B33"/>
    <mergeCell ref="C39:M39"/>
    <mergeCell ref="C42:L42"/>
    <mergeCell ref="C44:M44"/>
    <mergeCell ref="C40:M40"/>
    <mergeCell ref="C41:M41"/>
    <mergeCell ref="C43:M43"/>
    <mergeCell ref="C31:F31"/>
    <mergeCell ref="G31:M31"/>
    <mergeCell ref="C32:F32"/>
    <mergeCell ref="G32:M32"/>
    <mergeCell ref="C33:F33"/>
    <mergeCell ref="G33:M33"/>
    <mergeCell ref="B45:B46"/>
    <mergeCell ref="B57:M57"/>
    <mergeCell ref="C47:M47"/>
    <mergeCell ref="C48:M48"/>
    <mergeCell ref="C49:M49"/>
    <mergeCell ref="C50:M50"/>
    <mergeCell ref="C51:M51"/>
    <mergeCell ref="C52:M52"/>
    <mergeCell ref="C53:M53"/>
    <mergeCell ref="C54:M54"/>
    <mergeCell ref="C55:G55"/>
    <mergeCell ref="H55:J55"/>
    <mergeCell ref="K55:M55"/>
    <mergeCell ref="C45:M45"/>
    <mergeCell ref="C46:M4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47"/>
  <sheetViews>
    <sheetView showGridLines="0" tabSelected="1" topLeftCell="C17" zoomScaleNormal="100" workbookViewId="0">
      <selection activeCell="E21" sqref="E21"/>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53" t="s">
        <v>56</v>
      </c>
      <c r="N6" s="153"/>
      <c r="O6" s="153"/>
    </row>
    <row r="7" spans="2:15" x14ac:dyDescent="0.25">
      <c r="B7" s="10"/>
      <c r="C7" s="10"/>
      <c r="D7" s="10"/>
      <c r="E7" s="29"/>
      <c r="F7" s="29"/>
      <c r="G7" s="29"/>
      <c r="H7" s="29"/>
      <c r="I7" s="29"/>
      <c r="J7" s="29"/>
      <c r="K7" s="1"/>
      <c r="M7" s="40" t="s">
        <v>81</v>
      </c>
      <c r="N7" s="49" t="s">
        <v>57</v>
      </c>
      <c r="O7" s="50">
        <v>0.02</v>
      </c>
    </row>
    <row r="8" spans="2:15" x14ac:dyDescent="0.25">
      <c r="B8" s="29"/>
      <c r="C8" s="29"/>
      <c r="D8" s="29"/>
      <c r="E8" s="29"/>
      <c r="F8" s="29"/>
      <c r="G8" s="29"/>
      <c r="H8" s="29"/>
      <c r="I8" s="29"/>
      <c r="J8" s="29"/>
      <c r="K8" s="1"/>
      <c r="M8" s="39" t="s">
        <v>82</v>
      </c>
      <c r="N8" s="49" t="s">
        <v>58</v>
      </c>
      <c r="O8" s="20" t="s">
        <v>105</v>
      </c>
    </row>
    <row r="9" spans="2:15" ht="18.75" customHeight="1" x14ac:dyDescent="0.25">
      <c r="B9" s="29"/>
      <c r="C9" s="29"/>
      <c r="D9" s="29"/>
      <c r="E9" s="29"/>
      <c r="F9" s="29"/>
      <c r="G9" s="29"/>
      <c r="H9" s="29"/>
      <c r="I9" s="29"/>
      <c r="J9" s="29"/>
      <c r="K9" s="1"/>
      <c r="L9" s="30"/>
      <c r="M9" s="41" t="s">
        <v>83</v>
      </c>
      <c r="N9" s="49" t="s">
        <v>59</v>
      </c>
      <c r="O9" s="50">
        <v>0</v>
      </c>
    </row>
    <row r="10" spans="2:15" ht="24" customHeight="1" x14ac:dyDescent="0.25">
      <c r="B10" s="149" t="s">
        <v>21</v>
      </c>
      <c r="C10" s="149"/>
      <c r="D10" s="149"/>
      <c r="E10" s="150" t="str">
        <f>'Ficha Técnica Formulación'!C37</f>
        <v>Incremento porcentual  de  la cobertura de establecimientos educativos intervenidos</v>
      </c>
      <c r="F10" s="151"/>
      <c r="G10" s="151"/>
      <c r="H10" s="151"/>
      <c r="I10" s="151"/>
      <c r="J10" s="151"/>
      <c r="K10" s="152"/>
      <c r="L10" s="31"/>
    </row>
    <row r="11" spans="2:15" ht="10.5" customHeight="1" x14ac:dyDescent="0.25">
      <c r="L11" s="30"/>
    </row>
    <row r="12" spans="2:15" ht="117.75" customHeight="1" x14ac:dyDescent="0.25">
      <c r="B12" s="46" t="s">
        <v>44</v>
      </c>
      <c r="C12" s="46" t="s">
        <v>62</v>
      </c>
      <c r="D12" s="46" t="s">
        <v>48</v>
      </c>
      <c r="E12" s="47" t="s">
        <v>90</v>
      </c>
      <c r="F12" s="47" t="s">
        <v>91</v>
      </c>
      <c r="G12" s="47" t="s">
        <v>49</v>
      </c>
      <c r="H12" s="148" t="s">
        <v>46</v>
      </c>
      <c r="I12" s="148"/>
      <c r="J12" s="47" t="s">
        <v>45</v>
      </c>
      <c r="K12" s="47" t="s">
        <v>50</v>
      </c>
      <c r="L12" s="30"/>
    </row>
    <row r="13" spans="2:15" ht="52.5" hidden="1" customHeight="1" x14ac:dyDescent="0.25">
      <c r="B13" s="154">
        <v>2018</v>
      </c>
      <c r="C13" s="42" t="s">
        <v>86</v>
      </c>
      <c r="D13" s="42">
        <v>0.03</v>
      </c>
      <c r="E13" s="45">
        <v>15</v>
      </c>
      <c r="F13" s="36">
        <v>14</v>
      </c>
      <c r="G13" s="42">
        <f t="shared" ref="G13:G18" si="0">(E13-F13)/F13</f>
        <v>7.1428571428571425E-2</v>
      </c>
      <c r="H13" s="43">
        <f>IF(G13="","",G13/D13)</f>
        <v>2.3809523809523809</v>
      </c>
      <c r="I13" s="44" t="str">
        <f>IF(H13&lt;$O$9,"Critico",IF(H13&lt;$O$7,"Medio",IF(H13="","","Satisfactorio")))</f>
        <v>Satisfactorio</v>
      </c>
      <c r="J13" s="58" t="s">
        <v>95</v>
      </c>
      <c r="K13" s="53"/>
      <c r="L13" s="30"/>
    </row>
    <row r="14" spans="2:15" ht="56.25" hidden="1" customHeight="1" x14ac:dyDescent="0.25">
      <c r="B14" s="155"/>
      <c r="C14" s="42" t="s">
        <v>87</v>
      </c>
      <c r="D14" s="42">
        <v>0.05</v>
      </c>
      <c r="E14" s="36">
        <f>15+32</f>
        <v>47</v>
      </c>
      <c r="F14" s="36">
        <f>14+25</f>
        <v>39</v>
      </c>
      <c r="G14" s="42">
        <f t="shared" si="0"/>
        <v>0.20512820512820512</v>
      </c>
      <c r="H14" s="38">
        <f t="shared" ref="H14" si="1">IF(G14="","",G14/D14)</f>
        <v>4.1025641025641022</v>
      </c>
      <c r="I14" s="44" t="str">
        <f t="shared" ref="I14:I24" si="2">IF(H14&lt;$O$9,"Critico",IF(H14&lt;$O$7,"Medio",IF(H14="","","Satisfactorio")))</f>
        <v>Satisfactorio</v>
      </c>
      <c r="J14" s="58" t="s">
        <v>96</v>
      </c>
      <c r="K14" s="37"/>
      <c r="L14" s="30"/>
    </row>
    <row r="15" spans="2:15" ht="75.75" hidden="1" customHeight="1" x14ac:dyDescent="0.25">
      <c r="B15" s="155"/>
      <c r="C15" s="42" t="s">
        <v>88</v>
      </c>
      <c r="D15" s="42">
        <v>7.0000000000000007E-2</v>
      </c>
      <c r="E15" s="36">
        <f>22+E14+E13</f>
        <v>84</v>
      </c>
      <c r="F15" s="36">
        <f>22+F14+F13</f>
        <v>75</v>
      </c>
      <c r="G15" s="42">
        <f t="shared" si="0"/>
        <v>0.12</v>
      </c>
      <c r="H15" s="38">
        <f>IF(G15="","",G15/D15)</f>
        <v>1.714285714285714</v>
      </c>
      <c r="I15" s="44" t="str">
        <f t="shared" si="2"/>
        <v>Satisfactorio</v>
      </c>
      <c r="J15" s="58" t="s">
        <v>97</v>
      </c>
      <c r="K15" s="37"/>
      <c r="L15" s="61"/>
    </row>
    <row r="16" spans="2:15" ht="55.5" hidden="1" customHeight="1" x14ac:dyDescent="0.25">
      <c r="B16" s="156"/>
      <c r="C16" s="42" t="s">
        <v>89</v>
      </c>
      <c r="D16" s="42">
        <v>7.0000000000000007E-2</v>
      </c>
      <c r="E16" s="36">
        <f>E15+14</f>
        <v>98</v>
      </c>
      <c r="F16" s="36">
        <f>F15+16</f>
        <v>91</v>
      </c>
      <c r="G16" s="42">
        <f t="shared" si="0"/>
        <v>7.6923076923076927E-2</v>
      </c>
      <c r="H16" s="38">
        <f t="shared" ref="H16:H24" si="3">IF(G16="","",G16/D16)</f>
        <v>1.0989010989010988</v>
      </c>
      <c r="I16" s="44" t="str">
        <f t="shared" si="2"/>
        <v>Satisfactorio</v>
      </c>
      <c r="J16" s="58" t="s">
        <v>98</v>
      </c>
      <c r="K16" s="37"/>
      <c r="L16" s="30"/>
    </row>
    <row r="17" spans="2:12" ht="90" customHeight="1" x14ac:dyDescent="0.25">
      <c r="B17" s="60">
        <v>2019</v>
      </c>
      <c r="C17" s="42" t="s">
        <v>86</v>
      </c>
      <c r="D17" s="42">
        <v>0.02</v>
      </c>
      <c r="E17" s="45">
        <v>9</v>
      </c>
      <c r="F17" s="36">
        <v>15</v>
      </c>
      <c r="G17" s="42">
        <f t="shared" si="0"/>
        <v>-0.4</v>
      </c>
      <c r="H17" s="43">
        <f>IF(G17="","",G17/D17)</f>
        <v>-20</v>
      </c>
      <c r="I17" s="59" t="str">
        <f>IF(H17&lt;$O$9,"Critico",IF(H17&lt;$O$7,"Medio",IF(H17="","","Satisfactorio")))</f>
        <v>Critico</v>
      </c>
      <c r="J17" s="58" t="s">
        <v>99</v>
      </c>
      <c r="K17" s="37"/>
      <c r="L17" s="30"/>
    </row>
    <row r="18" spans="2:12" x14ac:dyDescent="0.25">
      <c r="B18" s="60">
        <v>2019</v>
      </c>
      <c r="C18" s="42" t="s">
        <v>100</v>
      </c>
      <c r="D18" s="42">
        <v>0.02</v>
      </c>
      <c r="E18" s="45">
        <f>13+11+14</f>
        <v>38</v>
      </c>
      <c r="F18" s="36">
        <v>32</v>
      </c>
      <c r="G18" s="42">
        <f t="shared" si="0"/>
        <v>0.1875</v>
      </c>
      <c r="H18" s="43">
        <f>IF(G18="","",G18/D18)</f>
        <v>9.375</v>
      </c>
      <c r="I18" s="44" t="str">
        <f t="shared" si="2"/>
        <v>Satisfactorio</v>
      </c>
      <c r="J18" s="37"/>
      <c r="K18" s="37"/>
      <c r="L18" s="30"/>
    </row>
    <row r="19" spans="2:12" ht="61.5" customHeight="1" x14ac:dyDescent="0.25">
      <c r="B19" s="60">
        <v>2019</v>
      </c>
      <c r="C19" s="42" t="s">
        <v>101</v>
      </c>
      <c r="D19" s="42">
        <v>0.02</v>
      </c>
      <c r="E19" s="45">
        <v>36</v>
      </c>
      <c r="F19" s="36">
        <f>E15-E14</f>
        <v>37</v>
      </c>
      <c r="G19" s="42">
        <f t="shared" ref="G19" si="4">(E19-F19)/F19</f>
        <v>-2.7027027027027029E-2</v>
      </c>
      <c r="H19" s="43">
        <f>IF(G19="","",G19/D19)</f>
        <v>-1.3513513513513513</v>
      </c>
      <c r="I19" s="44" t="str">
        <f>IF(H19&lt;$O$9,"Critico",IF(H19&lt;$O$7,"Medio",IF(H19="","","Satisfactorio")))</f>
        <v>Critico</v>
      </c>
      <c r="J19" s="58" t="s">
        <v>102</v>
      </c>
      <c r="K19" s="37"/>
      <c r="L19" s="30"/>
    </row>
    <row r="20" spans="2:12" ht="33.75" customHeight="1" x14ac:dyDescent="0.25">
      <c r="B20" s="57"/>
      <c r="C20" s="42" t="s">
        <v>106</v>
      </c>
      <c r="D20" s="42">
        <v>0.02</v>
      </c>
      <c r="E20" s="36">
        <v>21</v>
      </c>
      <c r="F20" s="36">
        <v>14</v>
      </c>
      <c r="G20" s="42">
        <f t="shared" ref="G20" si="5">(E20-F20)/F20</f>
        <v>0.5</v>
      </c>
      <c r="H20" s="43">
        <f>IF(G20="","",G20/D20)</f>
        <v>25</v>
      </c>
      <c r="I20" s="62" t="str">
        <f>IF(H20&lt;$O$9,"Critico",IF(H20&lt;$O$7,"Medio",IF(H20="","","Satisfactorio")))</f>
        <v>Satisfactorio</v>
      </c>
      <c r="J20" s="37" t="s">
        <v>107</v>
      </c>
      <c r="K20" s="37"/>
      <c r="L20" s="30"/>
    </row>
    <row r="21" spans="2:12" x14ac:dyDescent="0.25">
      <c r="B21" s="57"/>
      <c r="C21" s="42"/>
      <c r="D21" s="42"/>
      <c r="E21" s="36"/>
      <c r="F21" s="36"/>
      <c r="G21" s="35" t="str">
        <f t="shared" ref="G20:G24" si="6">IF(E21="","",E145/F21)</f>
        <v/>
      </c>
      <c r="H21" s="38" t="str">
        <f t="shared" si="3"/>
        <v/>
      </c>
      <c r="I21" s="44" t="str">
        <f t="shared" si="2"/>
        <v/>
      </c>
      <c r="J21" s="37"/>
      <c r="K21" s="37"/>
      <c r="L21" s="30"/>
    </row>
    <row r="22" spans="2:12" x14ac:dyDescent="0.25">
      <c r="B22" s="57"/>
      <c r="C22" s="42"/>
      <c r="D22" s="42"/>
      <c r="E22" s="36"/>
      <c r="F22" s="36"/>
      <c r="G22" s="35" t="str">
        <f t="shared" si="6"/>
        <v/>
      </c>
      <c r="H22" s="38" t="str">
        <f t="shared" si="3"/>
        <v/>
      </c>
      <c r="I22" s="44" t="str">
        <f t="shared" si="2"/>
        <v/>
      </c>
      <c r="J22" s="37"/>
      <c r="K22" s="37"/>
      <c r="L22" s="30"/>
    </row>
    <row r="23" spans="2:12" x14ac:dyDescent="0.25">
      <c r="B23" s="57"/>
      <c r="C23" s="42"/>
      <c r="D23" s="42"/>
      <c r="E23" s="36"/>
      <c r="F23" s="36"/>
      <c r="G23" s="35" t="str">
        <f t="shared" si="6"/>
        <v/>
      </c>
      <c r="H23" s="38" t="str">
        <f t="shared" si="3"/>
        <v/>
      </c>
      <c r="I23" s="44" t="str">
        <f t="shared" si="2"/>
        <v/>
      </c>
      <c r="J23" s="37"/>
      <c r="K23" s="37"/>
      <c r="L23" s="30"/>
    </row>
    <row r="24" spans="2:12" x14ac:dyDescent="0.25">
      <c r="B24" s="57"/>
      <c r="C24" s="42"/>
      <c r="D24" s="42"/>
      <c r="E24" s="36"/>
      <c r="F24" s="36"/>
      <c r="G24" s="35" t="str">
        <f t="shared" si="6"/>
        <v/>
      </c>
      <c r="H24" s="38" t="str">
        <f t="shared" si="3"/>
        <v/>
      </c>
      <c r="I24" s="44" t="str">
        <f t="shared" si="2"/>
        <v/>
      </c>
      <c r="J24" s="37"/>
      <c r="K24" s="37"/>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5">
    <mergeCell ref="H12:I12"/>
    <mergeCell ref="B10:D10"/>
    <mergeCell ref="E10:K10"/>
    <mergeCell ref="M6:O6"/>
    <mergeCell ref="B13:B16"/>
  </mergeCells>
  <conditionalFormatting sqref="H13:H16 H21:H24">
    <cfRule type="cellIs" dxfId="112" priority="143" stopIfTrue="1" operator="between">
      <formula>0.66</formula>
      <formula>0.79</formula>
    </cfRule>
    <cfRule type="cellIs" dxfId="111" priority="144" stopIfTrue="1" operator="lessThan">
      <formula>0.66</formula>
    </cfRule>
    <cfRule type="cellIs" dxfId="110" priority="145" stopIfTrue="1" operator="between">
      <formula>0.8</formula>
      <formula>1</formula>
    </cfRule>
  </conditionalFormatting>
  <conditionalFormatting sqref="H13:H16 H21:H24">
    <cfRule type="expression" dxfId="109" priority="142">
      <formula>ISERROR(H13)</formula>
    </cfRule>
  </conditionalFormatting>
  <conditionalFormatting sqref="H13:H16 H21:H24">
    <cfRule type="cellIs" dxfId="108" priority="139" stopIfTrue="1" operator="between">
      <formula>0.66</formula>
      <formula>0.79</formula>
    </cfRule>
    <cfRule type="cellIs" dxfId="107" priority="140" stopIfTrue="1" operator="lessThan">
      <formula>0.66</formula>
    </cfRule>
    <cfRule type="cellIs" dxfId="106" priority="141" stopIfTrue="1" operator="greaterThanOrEqual">
      <formula>0.8</formula>
    </cfRule>
  </conditionalFormatting>
  <conditionalFormatting sqref="I13:I16 I18:I19 I21:I24">
    <cfRule type="containsText" dxfId="105" priority="98" operator="containsText" text="Critico">
      <formula>NOT(ISERROR(SEARCH("Critico",I13)))</formula>
    </cfRule>
    <cfRule type="containsText" dxfId="104" priority="99" operator="containsText" text="Satisfactorio">
      <formula>NOT(ISERROR(SEARCH("Satisfactorio",I13)))</formula>
    </cfRule>
    <cfRule type="containsText" dxfId="103" priority="100" operator="containsText" text="Medio">
      <formula>NOT(ISERROR(SEARCH("Medio",I13)))</formula>
    </cfRule>
  </conditionalFormatting>
  <conditionalFormatting sqref="J13:K16 J18:K18 K17 J20:K24 K19">
    <cfRule type="containsText" dxfId="102" priority="86" operator="containsText" text="Critico">
      <formula>NOT(ISERROR(SEARCH("Critico",J13)))</formula>
    </cfRule>
    <cfRule type="containsText" dxfId="101" priority="87" operator="containsText" text="Satisfactorio">
      <formula>NOT(ISERROR(SEARCH("Satisfactorio",J13)))</formula>
    </cfRule>
    <cfRule type="containsText" dxfId="100" priority="88" operator="containsText" text="Medio">
      <formula>NOT(ISERROR(SEARCH("Medio",J13)))</formula>
    </cfRule>
  </conditionalFormatting>
  <conditionalFormatting sqref="B17 B13 D13:D16 D21:D24 B20:B23">
    <cfRule type="containsText" dxfId="99" priority="95" operator="containsText" text="Critico">
      <formula>NOT(ISERROR(SEARCH("Critico",B13)))</formula>
    </cfRule>
    <cfRule type="containsText" dxfId="98" priority="96" operator="containsText" text="Satisfactorio">
      <formula>NOT(ISERROR(SEARCH("Satisfactorio",B13)))</formula>
    </cfRule>
    <cfRule type="containsText" dxfId="97" priority="97" operator="containsText" text="Medio">
      <formula>NOT(ISERROR(SEARCH("Medio",B13)))</formula>
    </cfRule>
  </conditionalFormatting>
  <conditionalFormatting sqref="B24">
    <cfRule type="containsText" dxfId="96" priority="92" operator="containsText" text="Critico">
      <formula>NOT(ISERROR(SEARCH("Critico",B24)))</formula>
    </cfRule>
    <cfRule type="containsText" dxfId="95" priority="93" operator="containsText" text="Satisfactorio">
      <formula>NOT(ISERROR(SEARCH("Satisfactorio",B24)))</formula>
    </cfRule>
    <cfRule type="containsText" dxfId="94" priority="94" operator="containsText" text="Medio">
      <formula>NOT(ISERROR(SEARCH("Medio",B24)))</formula>
    </cfRule>
  </conditionalFormatting>
  <conditionalFormatting sqref="G13:G17 G21:G24">
    <cfRule type="containsText" dxfId="93" priority="89" operator="containsText" text="Critico">
      <formula>NOT(ISERROR(SEARCH("Critico",G13)))</formula>
    </cfRule>
    <cfRule type="containsText" dxfId="92" priority="90" operator="containsText" text="Satisfactorio">
      <formula>NOT(ISERROR(SEARCH("Satisfactorio",G13)))</formula>
    </cfRule>
    <cfRule type="containsText" dxfId="91" priority="91" operator="containsText" text="Medio">
      <formula>NOT(ISERROR(SEARCH("Medio",G13)))</formula>
    </cfRule>
  </conditionalFormatting>
  <conditionalFormatting sqref="C13:C16">
    <cfRule type="containsText" dxfId="90" priority="83" operator="containsText" text="Critico">
      <formula>NOT(ISERROR(SEARCH("Critico",C13)))</formula>
    </cfRule>
    <cfRule type="containsText" dxfId="89" priority="84" operator="containsText" text="Satisfactorio">
      <formula>NOT(ISERROR(SEARCH("Satisfactorio",C13)))</formula>
    </cfRule>
    <cfRule type="containsText" dxfId="88" priority="85" operator="containsText" text="Medio">
      <formula>NOT(ISERROR(SEARCH("Medio",C13)))</formula>
    </cfRule>
  </conditionalFormatting>
  <conditionalFormatting sqref="C20:C24">
    <cfRule type="containsText" dxfId="87" priority="80" operator="containsText" text="Critico">
      <formula>NOT(ISERROR(SEARCH("Critico",C20)))</formula>
    </cfRule>
    <cfRule type="containsText" dxfId="86" priority="81" operator="containsText" text="Satisfactorio">
      <formula>NOT(ISERROR(SEARCH("Satisfactorio",C20)))</formula>
    </cfRule>
    <cfRule type="containsText" dxfId="85" priority="82" operator="containsText" text="Medio">
      <formula>NOT(ISERROR(SEARCH("Medio",C20)))</formula>
    </cfRule>
  </conditionalFormatting>
  <conditionalFormatting sqref="H17">
    <cfRule type="cellIs" dxfId="84" priority="77" stopIfTrue="1" operator="between">
      <formula>0.66</formula>
      <formula>0.79</formula>
    </cfRule>
    <cfRule type="cellIs" dxfId="83" priority="78" stopIfTrue="1" operator="lessThan">
      <formula>0.66</formula>
    </cfRule>
    <cfRule type="cellIs" dxfId="82" priority="79" stopIfTrue="1" operator="between">
      <formula>0.8</formula>
      <formula>1</formula>
    </cfRule>
  </conditionalFormatting>
  <conditionalFormatting sqref="H17">
    <cfRule type="expression" dxfId="81" priority="76">
      <formula>ISERROR(H17)</formula>
    </cfRule>
  </conditionalFormatting>
  <conditionalFormatting sqref="H17">
    <cfRule type="cellIs" dxfId="80" priority="73" stopIfTrue="1" operator="between">
      <formula>0.66</formula>
      <formula>0.79</formula>
    </cfRule>
    <cfRule type="cellIs" dxfId="79" priority="74" stopIfTrue="1" operator="lessThan">
      <formula>0.66</formula>
    </cfRule>
    <cfRule type="cellIs" dxfId="78" priority="75" stopIfTrue="1" operator="greaterThanOrEqual">
      <formula>0.8</formula>
    </cfRule>
  </conditionalFormatting>
  <conditionalFormatting sqref="I17">
    <cfRule type="containsText" dxfId="77" priority="70" operator="containsText" text="Critico">
      <formula>NOT(ISERROR(SEARCH("Critico",I17)))</formula>
    </cfRule>
    <cfRule type="containsText" dxfId="76" priority="71" operator="containsText" text="Satisfactorio">
      <formula>NOT(ISERROR(SEARCH("Satisfactorio",I17)))</formula>
    </cfRule>
    <cfRule type="containsText" dxfId="75" priority="72" operator="containsText" text="Medio">
      <formula>NOT(ISERROR(SEARCH("Medio",I17)))</formula>
    </cfRule>
  </conditionalFormatting>
  <conditionalFormatting sqref="J17">
    <cfRule type="containsText" dxfId="74" priority="61" operator="containsText" text="Critico">
      <formula>NOT(ISERROR(SEARCH("Critico",J17)))</formula>
    </cfRule>
    <cfRule type="containsText" dxfId="73" priority="62" operator="containsText" text="Satisfactorio">
      <formula>NOT(ISERROR(SEARCH("Satisfactorio",J17)))</formula>
    </cfRule>
    <cfRule type="containsText" dxfId="72" priority="63" operator="containsText" text="Medio">
      <formula>NOT(ISERROR(SEARCH("Medio",J17)))</formula>
    </cfRule>
  </conditionalFormatting>
  <conditionalFormatting sqref="D17">
    <cfRule type="containsText" dxfId="71" priority="67" operator="containsText" text="Critico">
      <formula>NOT(ISERROR(SEARCH("Critico",D17)))</formula>
    </cfRule>
    <cfRule type="containsText" dxfId="70" priority="68" operator="containsText" text="Satisfactorio">
      <formula>NOT(ISERROR(SEARCH("Satisfactorio",D17)))</formula>
    </cfRule>
    <cfRule type="containsText" dxfId="69" priority="69" operator="containsText" text="Medio">
      <formula>NOT(ISERROR(SEARCH("Medio",D17)))</formula>
    </cfRule>
  </conditionalFormatting>
  <conditionalFormatting sqref="C17">
    <cfRule type="containsText" dxfId="68" priority="58" operator="containsText" text="Critico">
      <formula>NOT(ISERROR(SEARCH("Critico",C17)))</formula>
    </cfRule>
    <cfRule type="containsText" dxfId="67" priority="59" operator="containsText" text="Satisfactorio">
      <formula>NOT(ISERROR(SEARCH("Satisfactorio",C17)))</formula>
    </cfRule>
    <cfRule type="containsText" dxfId="66" priority="60" operator="containsText" text="Medio">
      <formula>NOT(ISERROR(SEARCH("Medio",C17)))</formula>
    </cfRule>
  </conditionalFormatting>
  <conditionalFormatting sqref="B18">
    <cfRule type="containsText" dxfId="65" priority="55" operator="containsText" text="Critico">
      <formula>NOT(ISERROR(SEARCH("Critico",B18)))</formula>
    </cfRule>
    <cfRule type="containsText" dxfId="64" priority="56" operator="containsText" text="Satisfactorio">
      <formula>NOT(ISERROR(SEARCH("Satisfactorio",B18)))</formula>
    </cfRule>
    <cfRule type="containsText" dxfId="63" priority="57" operator="containsText" text="Medio">
      <formula>NOT(ISERROR(SEARCH("Medio",B18)))</formula>
    </cfRule>
  </conditionalFormatting>
  <conditionalFormatting sqref="G18">
    <cfRule type="containsText" dxfId="62" priority="52" operator="containsText" text="Critico">
      <formula>NOT(ISERROR(SEARCH("Critico",G18)))</formula>
    </cfRule>
    <cfRule type="containsText" dxfId="61" priority="53" operator="containsText" text="Satisfactorio">
      <formula>NOT(ISERROR(SEARCH("Satisfactorio",G18)))</formula>
    </cfRule>
    <cfRule type="containsText" dxfId="60" priority="54" operator="containsText" text="Medio">
      <formula>NOT(ISERROR(SEARCH("Medio",G18)))</formula>
    </cfRule>
  </conditionalFormatting>
  <conditionalFormatting sqref="H18:H19">
    <cfRule type="cellIs" dxfId="59" priority="49" stopIfTrue="1" operator="between">
      <formula>0.66</formula>
      <formula>0.79</formula>
    </cfRule>
    <cfRule type="cellIs" dxfId="58" priority="50" stopIfTrue="1" operator="lessThan">
      <formula>0.66</formula>
    </cfRule>
    <cfRule type="cellIs" dxfId="57" priority="51" stopIfTrue="1" operator="between">
      <formula>0.8</formula>
      <formula>1</formula>
    </cfRule>
  </conditionalFormatting>
  <conditionalFormatting sqref="H18:H19">
    <cfRule type="expression" dxfId="56" priority="48">
      <formula>ISERROR(H18)</formula>
    </cfRule>
  </conditionalFormatting>
  <conditionalFormatting sqref="H18:H19">
    <cfRule type="cellIs" dxfId="55" priority="45" stopIfTrue="1" operator="between">
      <formula>0.66</formula>
      <formula>0.79</formula>
    </cfRule>
    <cfRule type="cellIs" dxfId="54" priority="46" stopIfTrue="1" operator="lessThan">
      <formula>0.66</formula>
    </cfRule>
    <cfRule type="cellIs" dxfId="53" priority="47" stopIfTrue="1" operator="greaterThanOrEqual">
      <formula>0.8</formula>
    </cfRule>
  </conditionalFormatting>
  <conditionalFormatting sqref="D18">
    <cfRule type="containsText" dxfId="52" priority="42" operator="containsText" text="Critico">
      <formula>NOT(ISERROR(SEARCH("Critico",D18)))</formula>
    </cfRule>
    <cfRule type="containsText" dxfId="51" priority="43" operator="containsText" text="Satisfactorio">
      <formula>NOT(ISERROR(SEARCH("Satisfactorio",D18)))</formula>
    </cfRule>
    <cfRule type="containsText" dxfId="50" priority="44" operator="containsText" text="Medio">
      <formula>NOT(ISERROR(SEARCH("Medio",D18)))</formula>
    </cfRule>
  </conditionalFormatting>
  <conditionalFormatting sqref="C18">
    <cfRule type="containsText" dxfId="49" priority="39" operator="containsText" text="Critico">
      <formula>NOT(ISERROR(SEARCH("Critico",C18)))</formula>
    </cfRule>
    <cfRule type="containsText" dxfId="48" priority="40" operator="containsText" text="Satisfactorio">
      <formula>NOT(ISERROR(SEARCH("Satisfactorio",C18)))</formula>
    </cfRule>
    <cfRule type="containsText" dxfId="47" priority="41" operator="containsText" text="Medio">
      <formula>NOT(ISERROR(SEARCH("Medio",C18)))</formula>
    </cfRule>
  </conditionalFormatting>
  <conditionalFormatting sqref="B19">
    <cfRule type="containsText" dxfId="46" priority="36" operator="containsText" text="Critico">
      <formula>NOT(ISERROR(SEARCH("Critico",B19)))</formula>
    </cfRule>
    <cfRule type="containsText" dxfId="45" priority="37" operator="containsText" text="Satisfactorio">
      <formula>NOT(ISERROR(SEARCH("Satisfactorio",B19)))</formula>
    </cfRule>
    <cfRule type="containsText" dxfId="44" priority="38" operator="containsText" text="Medio">
      <formula>NOT(ISERROR(SEARCH("Medio",B19)))</formula>
    </cfRule>
  </conditionalFormatting>
  <conditionalFormatting sqref="G19">
    <cfRule type="containsText" dxfId="43" priority="33" operator="containsText" text="Critico">
      <formula>NOT(ISERROR(SEARCH("Critico",G19)))</formula>
    </cfRule>
    <cfRule type="containsText" dxfId="42" priority="34" operator="containsText" text="Satisfactorio">
      <formula>NOT(ISERROR(SEARCH("Satisfactorio",G19)))</formula>
    </cfRule>
    <cfRule type="containsText" dxfId="41" priority="35" operator="containsText" text="Medio">
      <formula>NOT(ISERROR(SEARCH("Medio",G19)))</formula>
    </cfRule>
  </conditionalFormatting>
  <conditionalFormatting sqref="D19">
    <cfRule type="containsText" dxfId="40" priority="23" operator="containsText" text="Critico">
      <formula>NOT(ISERROR(SEARCH("Critico",D19)))</formula>
    </cfRule>
    <cfRule type="containsText" dxfId="39" priority="24" operator="containsText" text="Satisfactorio">
      <formula>NOT(ISERROR(SEARCH("Satisfactorio",D19)))</formula>
    </cfRule>
    <cfRule type="containsText" dxfId="38" priority="25" operator="containsText" text="Medio">
      <formula>NOT(ISERROR(SEARCH("Medio",D19)))</formula>
    </cfRule>
  </conditionalFormatting>
  <conditionalFormatting sqref="C19">
    <cfRule type="containsText" dxfId="37" priority="20" operator="containsText" text="Critico">
      <formula>NOT(ISERROR(SEARCH("Critico",C19)))</formula>
    </cfRule>
    <cfRule type="containsText" dxfId="36" priority="21" operator="containsText" text="Satisfactorio">
      <formula>NOT(ISERROR(SEARCH("Satisfactorio",C19)))</formula>
    </cfRule>
    <cfRule type="containsText" dxfId="35" priority="22" operator="containsText" text="Medio">
      <formula>NOT(ISERROR(SEARCH("Medio",C19)))</formula>
    </cfRule>
  </conditionalFormatting>
  <conditionalFormatting sqref="J19">
    <cfRule type="containsText" dxfId="34" priority="17" operator="containsText" text="Critico">
      <formula>NOT(ISERROR(SEARCH("Critico",J19)))</formula>
    </cfRule>
    <cfRule type="containsText" dxfId="33" priority="18" operator="containsText" text="Satisfactorio">
      <formula>NOT(ISERROR(SEARCH("Satisfactorio",J19)))</formula>
    </cfRule>
    <cfRule type="containsText" dxfId="32" priority="19" operator="containsText" text="Medio">
      <formula>NOT(ISERROR(SEARCH("Medio",J19)))</formula>
    </cfRule>
  </conditionalFormatting>
  <conditionalFormatting sqref="D20">
    <cfRule type="containsText" dxfId="31" priority="14" operator="containsText" text="Critico">
      <formula>NOT(ISERROR(SEARCH("Critico",D20)))</formula>
    </cfRule>
    <cfRule type="containsText" dxfId="30" priority="15" operator="containsText" text="Satisfactorio">
      <formula>NOT(ISERROR(SEARCH("Satisfactorio",D20)))</formula>
    </cfRule>
    <cfRule type="containsText" dxfId="29" priority="16" operator="containsText" text="Medio">
      <formula>NOT(ISERROR(SEARCH("Medio",D20)))</formula>
    </cfRule>
  </conditionalFormatting>
  <conditionalFormatting sqref="I20">
    <cfRule type="containsText" dxfId="25" priority="11" operator="containsText" text="Critico">
      <formula>NOT(ISERROR(SEARCH("Critico",I20)))</formula>
    </cfRule>
    <cfRule type="containsText" dxfId="24" priority="12" operator="containsText" text="Satisfactorio">
      <formula>NOT(ISERROR(SEARCH("Satisfactorio",I20)))</formula>
    </cfRule>
    <cfRule type="containsText" dxfId="23" priority="13" operator="containsText" text="Medio">
      <formula>NOT(ISERROR(SEARCH("Medio",I20)))</formula>
    </cfRule>
  </conditionalFormatting>
  <conditionalFormatting sqref="H20">
    <cfRule type="cellIs" dxfId="19" priority="8" stopIfTrue="1" operator="between">
      <formula>0.66</formula>
      <formula>0.79</formula>
    </cfRule>
    <cfRule type="cellIs" dxfId="18" priority="9" stopIfTrue="1" operator="lessThan">
      <formula>0.66</formula>
    </cfRule>
    <cfRule type="cellIs" dxfId="17" priority="10" stopIfTrue="1" operator="between">
      <formula>0.8</formula>
      <formula>1</formula>
    </cfRule>
  </conditionalFormatting>
  <conditionalFormatting sqref="H20">
    <cfRule type="expression" dxfId="13" priority="7">
      <formula>ISERROR(H20)</formula>
    </cfRule>
  </conditionalFormatting>
  <conditionalFormatting sqref="H20">
    <cfRule type="cellIs" dxfId="11" priority="4" stopIfTrue="1" operator="between">
      <formula>0.66</formula>
      <formula>0.79</formula>
    </cfRule>
    <cfRule type="cellIs" dxfId="10" priority="5" stopIfTrue="1" operator="lessThan">
      <formula>0.66</formula>
    </cfRule>
    <cfRule type="cellIs" dxfId="9" priority="6" stopIfTrue="1" operator="greaterThanOrEqual">
      <formula>0.8</formula>
    </cfRule>
  </conditionalFormatting>
  <conditionalFormatting sqref="G20">
    <cfRule type="containsText" dxfId="5" priority="1" operator="containsText" text="Critico">
      <formula>NOT(ISERROR(SEARCH("Critico",G20)))</formula>
    </cfRule>
    <cfRule type="containsText" dxfId="4" priority="2" operator="containsText" text="Satisfactorio">
      <formula>NOT(ISERROR(SEARCH("Satisfactorio",G20)))</formula>
    </cfRule>
    <cfRule type="containsText" dxfId="3" priority="3" operator="containsText" text="Medio">
      <formula>NOT(ISERROR(SEARCH("Medio",G20)))</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Carlos Aristizabal</cp:lastModifiedBy>
  <cp:lastPrinted>2018-03-14T12:18:52Z</cp:lastPrinted>
  <dcterms:created xsi:type="dcterms:W3CDTF">2017-09-28T15:09:54Z</dcterms:created>
  <dcterms:modified xsi:type="dcterms:W3CDTF">2019-11-25T22:52:42Z</dcterms:modified>
</cp:coreProperties>
</file>