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rist\Documents\Carlos\Empresas\STTM\2018\Indicadores\Revisados DADII\"/>
    </mc:Choice>
  </mc:AlternateContent>
  <bookViews>
    <workbookView xWindow="0" yWindow="0" windowWidth="20490" windowHeight="7200" activeTab="1"/>
  </bookViews>
  <sheets>
    <sheet name="Ficha Técnica Formulación" sheetId="1" r:id="rId1"/>
    <sheet name="Ficha T Seguimiento" sheetId="3" r:id="rId2"/>
  </sheets>
  <definedNames>
    <definedName name="_xlnm.Print_Area" localSheetId="0">'Ficha Técnica Formulación'!$B$2:$M$56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0" i="3" l="1"/>
  <c r="H20" i="3"/>
  <c r="F20" i="3"/>
  <c r="F19" i="3" l="1"/>
  <c r="G19" i="3"/>
  <c r="H19" i="3" s="1"/>
  <c r="L14" i="3" l="1"/>
  <c r="G18" i="3"/>
  <c r="H18" i="3" s="1"/>
  <c r="I18" i="3" s="1"/>
  <c r="G17" i="3" l="1"/>
  <c r="G16" i="3" l="1"/>
  <c r="F16" i="3"/>
  <c r="E16" i="3"/>
  <c r="F15" i="3" l="1"/>
  <c r="E15" i="3"/>
  <c r="G15" i="3" l="1"/>
  <c r="G14" i="3" l="1"/>
  <c r="G13" i="3"/>
  <c r="I19" i="3" l="1"/>
  <c r="H14" i="3"/>
  <c r="I14" i="3" s="1"/>
  <c r="H15" i="3"/>
  <c r="I15" i="3" s="1"/>
  <c r="H16" i="3"/>
  <c r="I16" i="3" s="1"/>
  <c r="H17" i="3"/>
  <c r="I17" i="3" s="1"/>
  <c r="I20" i="3"/>
  <c r="G21" i="3"/>
  <c r="H21" i="3" s="1"/>
  <c r="I21" i="3" s="1"/>
  <c r="G22" i="3"/>
  <c r="H22" i="3" s="1"/>
  <c r="I22" i="3" s="1"/>
  <c r="G23" i="3"/>
  <c r="H23" i="3" s="1"/>
  <c r="I23" i="3" s="1"/>
  <c r="G24" i="3"/>
  <c r="H24" i="3" s="1"/>
  <c r="I24" i="3" s="1"/>
  <c r="H13" i="3"/>
  <c r="I13" i="3" s="1"/>
  <c r="E10" i="3"/>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shapeId="0">
      <text>
        <r>
          <rPr>
            <sz val="9"/>
            <color indexed="81"/>
            <rFont val="Tahoma"/>
            <family val="2"/>
          </rPr>
          <t>se refiere al contexto de medición, es decir, bajo que enfoque está dado el indicador que se está registrando; por lo cual, seleccione con una “X”, en:</t>
        </r>
      </text>
    </comment>
    <comment ref="F14" authorId="0" shape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indexed="81"/>
            <rFont val="Tahoma"/>
            <family val="2"/>
          </rPr>
          <t>si el indicador corresponde a un indicador de producto o resultado del Plan de Desarrollo vigente.</t>
        </r>
      </text>
    </comment>
    <comment ref="F16" authorId="0" shapeId="0">
      <text>
        <r>
          <rPr>
            <sz val="9"/>
            <color indexed="81"/>
            <rFont val="Tahoma"/>
            <family val="2"/>
          </rPr>
          <t xml:space="preserve">si el indicador expresa el logro de los objetivos, metas y resultados de un proceso, plan, programa, proyecto o política. (DANE)
</t>
        </r>
      </text>
    </comment>
    <comment ref="B17" authorId="0" shapeId="0">
      <text>
        <r>
          <rPr>
            <sz val="9"/>
            <color indexed="81"/>
            <rFont val="Tahoma"/>
            <family val="2"/>
          </rPr>
          <t>si el indicador corresponde a la medición de un Proceso determinado en el Modelo de Operación por Procesos - MOP de la Entidad.</t>
        </r>
      </text>
    </comment>
    <comment ref="F17" authorId="0" shapeId="0">
      <text>
        <r>
          <rPr>
            <sz val="9"/>
            <color indexed="81"/>
            <rFont val="Tahoma"/>
            <family val="2"/>
          </rPr>
          <t>si el indicador permite establecer la relación de productividad en el uso de los recursos. (DANE)</t>
        </r>
      </text>
    </comment>
    <comment ref="B18" authorId="0" shapeId="0">
      <text>
        <r>
          <rPr>
            <sz val="9"/>
            <color indexed="81"/>
            <rFont val="Tahoma"/>
            <family val="2"/>
          </rPr>
          <t>si el indicador corresponde a la medición de un trámite o un servicio priorizado por la entidad.</t>
        </r>
      </text>
    </comment>
    <comment ref="F18" authorId="0" shape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indexed="81"/>
            <rFont val="Tahoma"/>
            <family val="2"/>
          </rPr>
          <t>Diligenciar otra  clasificación para el indicador, por ejemplo:indicadores de gestión, estatégicos, tácticos, insumos, productos y resultado.</t>
        </r>
      </text>
    </comment>
    <comment ref="B21" authorId="0" shapeId="0">
      <text>
        <r>
          <rPr>
            <sz val="9"/>
            <color indexed="81"/>
            <rFont val="Tahoma"/>
            <family val="2"/>
          </rPr>
          <t>pretende identificar a mayor detalle el contexto donde se realiza la medición del indicador; diligencie en el campo:</t>
        </r>
      </text>
    </comment>
    <comment ref="B23" authorId="1" shapeId="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text>
        <r>
          <rPr>
            <sz val="9"/>
            <color indexed="81"/>
            <rFont val="Tahoma"/>
            <family val="2"/>
          </rPr>
          <t>Se diligencia la expresión verbal, precisa y concreta que identifica el indicador.</t>
        </r>
      </text>
    </comment>
    <comment ref="B38" authorId="2" shapeId="0">
      <text>
        <r>
          <rPr>
            <sz val="9"/>
            <color indexed="81"/>
            <rFont val="Tahoma"/>
            <family val="2"/>
          </rPr>
          <t xml:space="preserve">Se especifican el término abreviado que representa el nombre del indicador. De ser complejo o no ser posible, se diligencia no aplica. </t>
        </r>
      </text>
    </comment>
    <comment ref="B39" authorId="2" shapeId="0">
      <text>
        <r>
          <rPr>
            <sz val="9"/>
            <color indexed="81"/>
            <rFont val="Tahoma"/>
            <family val="2"/>
          </rPr>
          <t xml:space="preserve">Se diligencia la explicación conceptual de cada uno de los términos utilizados en el indicador. </t>
        </r>
      </text>
    </comment>
    <comment ref="B40" authorId="2" shapeId="0">
      <text>
        <r>
          <rPr>
            <sz val="9"/>
            <color indexed="81"/>
            <rFont val="Tahoma"/>
            <family val="2"/>
          </rPr>
          <t>Se diligencia el propósito que se persigue con la medición del indicador, es decir, la finalidad e importancia del indicador.</t>
        </r>
      </text>
    </comment>
    <comment ref="B41" authorId="2" shapeId="0">
      <text>
        <r>
          <rPr>
            <sz val="9"/>
            <color indexed="81"/>
            <rFont val="Tahoma"/>
            <family val="2"/>
          </rPr>
          <t xml:space="preserve">Se registra una explicación técnica sobre los pasos que se deben realizar para la obtención de los datos y del cálculo del indicador.
</t>
        </r>
      </text>
    </comment>
    <comment ref="B42" authorId="2" shapeId="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text>
        <r>
          <rPr>
            <sz val="9"/>
            <color indexed="81"/>
            <rFont val="Tahoma"/>
            <family val="2"/>
          </rPr>
          <t>se diligencia el parámetro de referencia para la medición, de acuerdo con la(s) variable(s) establecidas, ejemplo: porcentaje, número, kilo, grados, etc.</t>
        </r>
      </text>
    </comment>
    <comment ref="B44" authorId="2" shapeId="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text>
        <r>
          <rPr>
            <sz val="9"/>
            <color indexed="81"/>
            <rFont val="Tahoma"/>
            <family val="2"/>
          </rPr>
          <t xml:space="preserve">Diligenciar la descripción de cada variable de la fórmula. Se especifica claramente cada una de las variables con su respectiva sigla. </t>
        </r>
      </text>
    </comment>
    <comment ref="B47" authorId="2" shapeId="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text>
        <r>
          <rPr>
            <sz val="9"/>
            <color indexed="81"/>
            <rFont val="Tahoma"/>
            <family val="2"/>
          </rPr>
          <t>Se diligencia el organismo  encargado de la elaboración del indicador.</t>
        </r>
      </text>
    </comment>
    <comment ref="B54" authorId="2" shapeId="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text>
        <r>
          <rPr>
            <sz val="9"/>
            <color indexed="81"/>
            <rFont val="Tahoma"/>
            <family val="2"/>
          </rPr>
          <t>Se diligencia la fecha en que formula el indicador.</t>
        </r>
      </text>
    </comment>
    <comment ref="H55" authorId="2" shapeId="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<sst xmlns="http://schemas.openxmlformats.org/spreadsheetml/2006/main" count="122" uniqueCount="113">
  <si>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</si>
  <si>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</si>
  <si>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</si>
  <si>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</si>
  <si>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</si>
  <si>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</si>
  <si>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</si>
  <si>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</si>
  <si>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</si>
  <si>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</si>
  <si>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</si>
  <si>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</si>
  <si>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</si>
  <si>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</si>
  <si>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</si>
  <si>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</si>
  <si>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</si>
  <si>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</si>
  <si>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</si>
  <si>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</si>
  <si>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</si>
  <si>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</si>
  <si>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</si>
  <si>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</si>
  <si>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</si>
  <si>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</si>
  <si>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</si>
  <si>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</si>
  <si>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</si>
  <si>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</si>
  <si>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</si>
  <si>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</si>
  <si>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</si>
  <si>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</si>
  <si>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</si>
  <si>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</si>
  <si>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</si>
  <si>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</si>
  <si>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</si>
  <si>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</si>
  <si>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</si>
  <si>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</si>
  <si>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</si>
  <si>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</si>
  <si>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</si>
  <si>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</si>
  <si>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</si>
  <si>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</si>
  <si>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</si>
  <si>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</si>
  <si>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</si>
  <si>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Periodicidad de  medición (Mes/trimestre/Semestre/Anual)</t>
  </si>
  <si>
    <t>Plan de Desarrollo Municipal</t>
  </si>
  <si>
    <t>Modelo de operación por procesos</t>
  </si>
  <si>
    <t>Tramites y Servicios</t>
  </si>
  <si>
    <t>Otro</t>
  </si>
  <si>
    <t>% Cumplimiento</t>
  </si>
  <si>
    <t xml:space="preserve">&gt; </t>
  </si>
  <si>
    <t xml:space="preserve">entre </t>
  </si>
  <si>
    <t>&lt;</t>
  </si>
  <si>
    <t>Definiciones y conceptos</t>
  </si>
  <si>
    <t>Nombre del indicador</t>
  </si>
  <si>
    <t>Periodicidad de  medición (Mes/Trimestre/Semestre/Año)</t>
  </si>
  <si>
    <t>"Cali progresa contigo"  y 2016 - 2019</t>
  </si>
  <si>
    <t>No aplica</t>
  </si>
  <si>
    <t>X</t>
  </si>
  <si>
    <t>2. Cali Amable y Sostenible</t>
  </si>
  <si>
    <t>2.1. Movilidad sostenible, saludable,  segura y accesible</t>
  </si>
  <si>
    <t>MMCS03 Convivencia y Seguridad</t>
  </si>
  <si>
    <t xml:space="preserve">MMCS03.03 Gestión del Tránsito y Transporte </t>
  </si>
  <si>
    <t xml:space="preserve">2.1.5. Regulación, control y gestión para  la optimización del tráfico y la seguridad vial </t>
  </si>
  <si>
    <t>16/May/2018</t>
  </si>
  <si>
    <t>MMCS03.03.04  Servicio integral a conductores, infractores y demás usuarios de las vías</t>
  </si>
  <si>
    <t xml:space="preserve">No aplica </t>
  </si>
  <si>
    <t>Porcentaje</t>
  </si>
  <si>
    <t>Trimestral</t>
  </si>
  <si>
    <t>Reporte de estadisticas de los servicios de educación y cultura de secretaria de movilidad</t>
  </si>
  <si>
    <t>MMCS03.10.18.FT04</t>
  </si>
  <si>
    <t xml:space="preserve">MMCS03.03.04.18P04  Implementación de estrategias pedagogicas en seguridad vial para comunidades educativas </t>
  </si>
  <si>
    <t>Cumplimiento satisfactorio mayor a 7%
Cumplimiento medio entre 5 y 7%
Cumplimiento crítico menor a 5%</t>
  </si>
  <si>
    <t>(V1-V2)/V2) x 100</t>
  </si>
  <si>
    <t>satisfactorio</t>
  </si>
  <si>
    <t>medio</t>
  </si>
  <si>
    <t>critico</t>
  </si>
  <si>
    <t>6% (2017)</t>
  </si>
  <si>
    <t>V1 = Número de usuarios atendidos de las instituciones educativas atendidas al trimestre de la  vigencia actual</t>
  </si>
  <si>
    <t>V2 = Número de usuarios atendidos de las instituciones atendidas al trimestre en la vigencia anterior</t>
  </si>
  <si>
    <t>Enero - Marzo</t>
  </si>
  <si>
    <t>Enero - Junio</t>
  </si>
  <si>
    <t>Enero - Septiembre</t>
  </si>
  <si>
    <t>Enero - Diciembre</t>
  </si>
  <si>
    <t>Secretaria de Movilidad / Lider de Proceso</t>
  </si>
  <si>
    <t xml:space="preserve">Evaluar la variación porcentual  de un periodo frente a otro en cobertura del servicio en terminos de la atención a usuarios de los Establecimiento Educativos  en las estrategias pedadgogicas en seguridad vial </t>
  </si>
  <si>
    <t xml:space="preserve">V1 =Número de usuarios atendidos de las instituciones educativas atendidas al trimestre de la  vigencia actual </t>
  </si>
  <si>
    <t>V2 =  Número de usuarios atendidos de las instituciones atendidas al trimestre en la vigencia anterior</t>
  </si>
  <si>
    <t xml:space="preserve">Obtener el dato del número de usuarios intervenidos en los Establecimiento Educativos al trimestre de  la vigencia anterior en la base de datos (excel) del subproceso
Sacar el número de usuarios intervenidos en los  Establecimientos  Educativos atendidos al trimestre de la  vigencia actual </t>
  </si>
  <si>
    <t>5%y 7%</t>
  </si>
  <si>
    <t xml:space="preserve">Establecimientos educativos: es un establecimiento que ofrece servicios educativos de por lo menos un año de preescolar y los nueve grados de educación básica (desde transición hasta el grado noveno). Además, tienen la posibilidad de ofrecer los dos grados de educación media y el preescolar completo. Las instituciones educativas estatales pueden ser del orden departamental, distrital o municipal.
Cobertura: Alcance de los servicios prestados en materia de estabelcimientos educativos atendidos </t>
  </si>
  <si>
    <t>Incremento porcentual en la cobertura de usuarios intervenidos en establecimientos educativos a traves de estrategias Pedagogicas en seguridad vial</t>
  </si>
  <si>
    <t xml:space="preserve">De acuerdo con las estadisticas entregadas por el grupo de educación y cultura, a la fecha los resultados no son satisfactorios pero el número de IE a la fecha han aumentado. Se espera que en el siguente trimestre los resultados incrementen el procentaje de usuarios </t>
  </si>
  <si>
    <t xml:space="preserve">Adelantar estrategias con IE para la implementación de estrategias pedagogicas en seguridad vial </t>
  </si>
  <si>
    <t xml:space="preserve">Los resultados presentan una notable recuperación debido al incremento de actividades de sensibilización a estudiantes, de acuerdo a la tendencia se espera que en el tercer trimestre la recuperación del indicador </t>
  </si>
  <si>
    <t>Continuar con las estrategias dentro de los programas con la SEM para atender las IE</t>
  </si>
  <si>
    <t>Para este tercer trimestre se ve un poco afectado los resultados por las vacaciones de las IE pero a la fecha se puede apreciar la recuperación de los datos acumulados año a la fecha</t>
  </si>
  <si>
    <t xml:space="preserve">Continuar con allianzas estrategias con IE para el desarrollo del indicador </t>
  </si>
  <si>
    <t xml:space="preserve">Al finalizar la vigencia no se pudo recuperar los resultados del indicador, pero el número de usuarios beneficiados en las IE se incremento conforme a la meta.  </t>
  </si>
  <si>
    <t xml:space="preserve">No se determina la necesidad de implementar AM debido a que el indicador de usuarios que es el FCE cumplio </t>
  </si>
  <si>
    <t>No se cumple con la meta esperada, durante el mes de enero se realiza la planificación de actividades para la vigencia y el proceso de contratación de los PS por lo que el número de instituciones educativas disminuyo, asi mismo afecta que estas inician actividades solo hasta la segunda semana de febrero.</t>
  </si>
  <si>
    <t xml:space="preserve">Abril a Junio </t>
  </si>
  <si>
    <t xml:space="preserve">Julio a Septiembre </t>
  </si>
  <si>
    <t>Se cumple con la meta esperada gracias a la interacción con las instituciones educativas</t>
  </si>
  <si>
    <t xml:space="preserve">Octubre a Diciembre </t>
  </si>
  <si>
    <t>El resultado cumple con la meta esperada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</si>
</sst>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2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2"/>
      <color theme="1"/>
      <name val="Arial"/>
      <family val="2"/>
    </font>
    <font>
      <sz val="11"/>
      <color rgb="FF0000FF"/>
      <name val="Arial"/>
      <family val="2"/>
    </font>
    <font>
      <sz val="8"/>
      <color rgb="FFFF0000"/>
      <name val="Calibri"/>
      <family val="2"/>
      <scheme val="minor"/>
    </font>
    <font>
      <sz val="9"/>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medium">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top style="thin">
        <color indexed="64"/>
      </top>
      <bottom style="thin">
        <color indexed="64"/>
      </bottom>
      <diagonal/>
    </border>
  </borders>
  <cellStyleXfs count="13">
    <xf numFmtId="0" fontId="0" fillId="0" borderId="0"/>
    <xf numFmtId="9" fontId="11" fillId="0" borderId="0" applyFont="0" applyFill="0" applyBorder="0" applyAlignment="0" applyProtection="0"/>
    <xf numFmtId="0" fontId="13" fillId="0" borderId="0"/>
    <xf numFmtId="43" fontId="11" fillId="0" borderId="0" applyFont="0" applyFill="0" applyBorder="0" applyAlignment="0" applyProtection="0"/>
    <xf numFmtId="164" fontId="15" fillId="0" borderId="0" applyFont="0" applyFill="0" applyBorder="0" applyAlignment="0" applyProtection="0"/>
    <xf numFmtId="0" fontId="16" fillId="0" borderId="0"/>
    <xf numFmtId="0" fontId="11" fillId="0" borderId="0"/>
    <xf numFmtId="0" fontId="17" fillId="0" borderId="0"/>
    <xf numFmtId="0" fontId="16" fillId="0" borderId="0"/>
    <xf numFmtId="9" fontId="13" fillId="0" borderId="0" applyFont="0" applyFill="0" applyBorder="0" applyAlignment="0" applyProtection="0"/>
    <xf numFmtId="9" fontId="13" fillId="0" borderId="0" applyFill="0" applyBorder="0" applyAlignment="0" applyProtection="0"/>
    <xf numFmtId="9" fontId="15" fillId="0" borderId="0" applyFont="0" applyFill="0" applyBorder="0" applyAlignment="0" applyProtection="0"/>
    <xf numFmtId="43" fontId="11" fillId="0" borderId="0" applyFont="0" applyFill="0" applyBorder="0" applyAlignment="0" applyProtection="0"/>
  </cellStyleXfs>
  <cellXfs count="155">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4" fillId="6" borderId="15" xfId="2" applyFont="1" applyFill="1" applyBorder="1" applyAlignment="1" applyProtection="1">
      <alignment horizontal="center" vertical="center" wrapText="1"/>
      <protection hidden="1"/>
    </xf>
    <xf numFmtId="0" fontId="14" fillId="6" borderId="15" xfId="0" applyFont="1" applyFill="1" applyBorder="1" applyAlignment="1" applyProtection="1">
      <alignment horizontal="center" vertical="center" wrapText="1"/>
      <protection hidden="1"/>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5" fillId="5" borderId="26" xfId="0" applyFont="1" applyFill="1" applyBorder="1" applyAlignment="1">
      <alignment vertical="center"/>
    </xf>
    <xf numFmtId="0" fontId="6" fillId="5" borderId="30" xfId="0" applyFont="1" applyFill="1" applyBorder="1" applyAlignment="1" applyProtection="1">
      <alignment horizontal="left" vertical="center" wrapText="1"/>
    </xf>
    <xf numFmtId="0" fontId="20" fillId="0" borderId="0" xfId="0" applyFont="1" applyAlignment="1">
      <alignment horizontal="justify" vertical="center" wrapText="1"/>
    </xf>
    <xf numFmtId="0" fontId="21" fillId="0" borderId="44" xfId="0" applyFont="1" applyBorder="1" applyAlignment="1">
      <alignment wrapText="1"/>
    </xf>
    <xf numFmtId="0" fontId="21" fillId="0" borderId="15" xfId="0" applyFont="1" applyBorder="1" applyAlignment="1">
      <alignment wrapText="1"/>
    </xf>
    <xf numFmtId="0" fontId="7" fillId="0" borderId="40" xfId="0" applyFont="1" applyBorder="1" applyAlignment="1">
      <alignment horizontal="center" vertical="center"/>
    </xf>
    <xf numFmtId="167" fontId="7" fillId="0" borderId="40" xfId="12" applyNumberFormat="1" applyFont="1" applyBorder="1" applyAlignment="1">
      <alignment horizontal="center" vertical="center"/>
    </xf>
    <xf numFmtId="3" fontId="0" fillId="0" borderId="0" xfId="0" applyNumberFormat="1" applyBorder="1"/>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19" fillId="2" borderId="17" xfId="0" applyFont="1" applyFill="1" applyBorder="1" applyAlignment="1">
      <alignment horizontal="center" vertical="center" wrapText="1"/>
    </xf>
    <xf numFmtId="0" fontId="19" fillId="2" borderId="18" xfId="0" applyFont="1" applyFill="1" applyBorder="1" applyAlignment="1">
      <alignment horizontal="center" vertical="center" wrapText="1"/>
    </xf>
    <xf numFmtId="0" fontId="19" fillId="2" borderId="19" xfId="0" applyFont="1" applyFill="1" applyBorder="1" applyAlignment="1">
      <alignment horizontal="center" vertical="center" wrapText="1"/>
    </xf>
    <xf numFmtId="0" fontId="19" fillId="2" borderId="20"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7" fillId="0" borderId="38" xfId="0" applyFont="1" applyBorder="1" applyAlignment="1" applyProtection="1">
      <alignment horizontal="left" vertical="center" wrapText="1"/>
      <protection locked="0"/>
    </xf>
    <xf numFmtId="0" fontId="7" fillId="0" borderId="41" xfId="0" applyFont="1" applyBorder="1" applyAlignment="1" applyProtection="1">
      <alignment horizontal="left" vertical="center" wrapText="1"/>
      <protection locked="0"/>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1" fillId="0" borderId="38" xfId="0" applyFont="1" applyBorder="1" applyAlignment="1" applyProtection="1">
      <alignment horizontal="left" vertical="center" wrapText="1"/>
      <protection locked="0"/>
    </xf>
    <xf numFmtId="0" fontId="1" fillId="0" borderId="41"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6" fillId="2" borderId="15" xfId="0" applyFont="1" applyFill="1" applyBorder="1" applyAlignment="1">
      <alignment horizontal="left" vertical="center"/>
    </xf>
    <xf numFmtId="0" fontId="6" fillId="5" borderId="14" xfId="0" applyFont="1" applyFill="1" applyBorder="1" applyAlignment="1" applyProtection="1">
      <alignment vertical="center" wrapText="1"/>
    </xf>
    <xf numFmtId="0" fontId="8" fillId="0" borderId="0" xfId="0" applyFont="1" applyAlignment="1">
      <alignment horizontal="left"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9" fontId="1" fillId="0" borderId="15" xfId="1" applyFont="1" applyBorder="1" applyAlignment="1" applyProtection="1">
      <alignment horizontal="left" vertical="center" wrapText="1"/>
      <protection locked="0"/>
    </xf>
    <xf numFmtId="9" fontId="1" fillId="0" borderId="31" xfId="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center" vertical="center" wrapText="1"/>
      <protection locked="0"/>
    </xf>
    <xf numFmtId="49" fontId="1" fillId="0" borderId="34"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0" fontId="14"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8" fillId="2" borderId="27" xfId="0" applyFont="1" applyFill="1" applyBorder="1" applyAlignment="1" applyProtection="1">
      <alignment horizontal="center" vertical="center" wrapText="1"/>
    </xf>
    <xf numFmtId="0" fontId="18" fillId="2" borderId="10" xfId="0" applyFont="1" applyFill="1" applyBorder="1" applyAlignment="1" applyProtection="1">
      <alignment horizontal="center" vertical="center" wrapText="1"/>
    </xf>
    <xf numFmtId="0" fontId="18" fillId="2" borderId="28" xfId="0" applyFont="1" applyFill="1" applyBorder="1" applyAlignment="1" applyProtection="1">
      <alignment horizontal="center" vertical="center" wrapText="1"/>
    </xf>
    <xf numFmtId="0" fontId="0" fillId="0" borderId="0" xfId="0" applyAlignment="1">
      <alignment horizontal="center" vertical="center"/>
    </xf>
    <xf numFmtId="0" fontId="7" fillId="0" borderId="42" xfId="0" applyFont="1" applyBorder="1" applyAlignment="1">
      <alignment horizontal="center" vertical="center"/>
    </xf>
    <xf numFmtId="0" fontId="7" fillId="0" borderId="43" xfId="0" applyFont="1" applyBorder="1" applyAlignment="1">
      <alignment horizontal="center" vertical="center"/>
    </xf>
    <xf numFmtId="0" fontId="7" fillId="0" borderId="40" xfId="0" applyFont="1" applyBorder="1" applyAlignment="1">
      <alignment horizontal="center" vertical="center"/>
    </xf>
  </cellXfs>
  <cellStyles count="13">
    <cellStyle name="Euro" xfId="4"/>
    <cellStyle name="Millares" xfId="12" builtinId="3"/>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94">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8"/>
                <c:pt idx="0">
                  <c:v>Enero - Marzo</c:v>
                </c:pt>
                <c:pt idx="1">
                  <c:v>Enero - Junio</c:v>
                </c:pt>
                <c:pt idx="2">
                  <c:v>Enero - Septiembre</c:v>
                </c:pt>
                <c:pt idx="3">
                  <c:v>Enero - Diciembre</c:v>
                </c:pt>
                <c:pt idx="4">
                  <c:v>Enero - Marzo</c:v>
                </c:pt>
                <c:pt idx="5">
                  <c:v>Abril a Junio </c:v>
                </c:pt>
                <c:pt idx="6">
                  <c:v>Julio a Septiembre </c:v>
                </c:pt>
                <c:pt idx="7">
                  <c:v>Octubre a Diciembre </c:v>
                </c:pt>
              </c:strCache>
            </c:strRef>
          </c:cat>
          <c:val>
            <c:numRef>
              <c:f>'Ficha T Seguimiento'!$D$13:$D$24</c:f>
              <c:numCache>
                <c:formatCode>0%</c:formatCode>
                <c:ptCount val="12"/>
                <c:pt idx="0">
                  <c:v>0.03</c:v>
                </c:pt>
                <c:pt idx="1">
                  <c:v>0.05</c:v>
                </c:pt>
                <c:pt idx="2">
                  <c:v>7.0000000000000007E-2</c:v>
                </c:pt>
                <c:pt idx="3">
                  <c:v>7.0000000000000007E-2</c:v>
                </c:pt>
                <c:pt idx="4">
                  <c:v>0.03</c:v>
                </c:pt>
                <c:pt idx="5">
                  <c:v>0.03</c:v>
                </c:pt>
                <c:pt idx="6">
                  <c:v>0.03</c:v>
                </c:pt>
                <c:pt idx="7">
                  <c:v>0.03</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8"/>
                <c:pt idx="0">
                  <c:v>Enero - Marzo</c:v>
                </c:pt>
                <c:pt idx="1">
                  <c:v>Enero - Junio</c:v>
                </c:pt>
                <c:pt idx="2">
                  <c:v>Enero - Septiembre</c:v>
                </c:pt>
                <c:pt idx="3">
                  <c:v>Enero - Diciembre</c:v>
                </c:pt>
                <c:pt idx="4">
                  <c:v>Enero - Marzo</c:v>
                </c:pt>
                <c:pt idx="5">
                  <c:v>Abril a Junio </c:v>
                </c:pt>
                <c:pt idx="6">
                  <c:v>Julio a Septiembre </c:v>
                </c:pt>
                <c:pt idx="7">
                  <c:v>Octubre a Diciembre </c:v>
                </c:pt>
              </c:strCache>
            </c:strRef>
          </c:cat>
          <c:val>
            <c:numRef>
              <c:f>'Ficha T Seguimiento'!$G$13:$G$24</c:f>
              <c:numCache>
                <c:formatCode>0%</c:formatCode>
                <c:ptCount val="12"/>
                <c:pt idx="0">
                  <c:v>-0.74916013437849949</c:v>
                </c:pt>
                <c:pt idx="1">
                  <c:v>-6.2881276396058186E-2</c:v>
                </c:pt>
                <c:pt idx="2">
                  <c:v>2.176278563656148E-3</c:v>
                </c:pt>
                <c:pt idx="3">
                  <c:v>-7.6616288832913521E-2</c:v>
                </c:pt>
                <c:pt idx="4">
                  <c:v>-1.3392857142857142E-2</c:v>
                </c:pt>
                <c:pt idx="5">
                  <c:v>0.33333333333333331</c:v>
                </c:pt>
                <c:pt idx="6">
                  <c:v>0.21991701244813278</c:v>
                </c:pt>
                <c:pt idx="7">
                  <c:v>2.8419580419580419</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37129976"/>
        <c:axId val="337123704"/>
      </c:barChart>
      <c:catAx>
        <c:axId val="337129976"/>
        <c:scaling>
          <c:orientation val="minMax"/>
        </c:scaling>
        <c:delete val="0"/>
        <c:axPos val="b"/>
        <c:numFmt formatCode="General" sourceLinked="1"/>
        <c:majorTickMark val="none"/>
        <c:minorTickMark val="none"/>
        <c:tickLblPos val="nextTo"/>
        <c:txPr>
          <a:bodyPr/>
          <a:lstStyle/>
          <a:p>
            <a:pPr>
              <a:defRPr sz="1100"/>
            </a:pPr>
            <a:endParaRPr lang="es-CO"/>
          </a:p>
        </c:txPr>
        <c:crossAx val="337123704"/>
        <c:crosses val="autoZero"/>
        <c:auto val="1"/>
        <c:lblAlgn val="ctr"/>
        <c:lblOffset val="100"/>
        <c:noMultiLvlLbl val="0"/>
      </c:catAx>
      <c:valAx>
        <c:axId val="33712370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3712997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 xmlns:a16="http://schemas.microsoft.com/office/drawing/2014/main"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7"/>
  <sheetViews>
    <sheetView showGridLines="0" topLeftCell="B41" zoomScale="85" zoomScaleNormal="85" workbookViewId="0">
      <selection activeCell="C37" sqref="C37:M37"/>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64.7109375" style="1" customWidth="1"/>
    <col min="15" max="16384" width="12.28515625" style="1"/>
  </cols>
  <sheetData>
    <row r="1" spans="2:13" ht="15.75" thickBot="1" x14ac:dyDescent="0.3"/>
    <row r="2" spans="2:13" x14ac:dyDescent="0.25">
      <c r="B2" s="83"/>
      <c r="C2" s="84"/>
      <c r="D2" s="84"/>
      <c r="E2" s="84"/>
      <c r="F2" s="84"/>
      <c r="G2" s="84"/>
      <c r="H2" s="84"/>
      <c r="I2" s="84"/>
      <c r="J2" s="84"/>
      <c r="K2" s="84"/>
      <c r="L2" s="84"/>
      <c r="M2" s="85"/>
    </row>
    <row r="3" spans="2:13" x14ac:dyDescent="0.25">
      <c r="B3" s="86"/>
      <c r="C3" s="87"/>
      <c r="D3" s="87"/>
      <c r="E3" s="87"/>
      <c r="F3" s="87"/>
      <c r="G3" s="87"/>
      <c r="H3" s="87"/>
      <c r="I3" s="87"/>
      <c r="J3" s="87"/>
      <c r="K3" s="87"/>
      <c r="L3" s="87"/>
      <c r="M3" s="88"/>
    </row>
    <row r="4" spans="2:13" x14ac:dyDescent="0.25">
      <c r="B4" s="86"/>
      <c r="C4" s="87"/>
      <c r="D4" s="87"/>
      <c r="E4" s="87"/>
      <c r="F4" s="87"/>
      <c r="G4" s="87"/>
      <c r="H4" s="87"/>
      <c r="I4" s="87"/>
      <c r="J4" s="87"/>
      <c r="K4" s="87"/>
      <c r="L4" s="87"/>
      <c r="M4" s="88"/>
    </row>
    <row r="5" spans="2:13" x14ac:dyDescent="0.25">
      <c r="B5" s="86"/>
      <c r="C5" s="87"/>
      <c r="D5" s="87"/>
      <c r="E5" s="87"/>
      <c r="F5" s="87"/>
      <c r="G5" s="87"/>
      <c r="H5" s="87"/>
      <c r="I5" s="87"/>
      <c r="J5" s="87"/>
      <c r="K5" s="87"/>
      <c r="L5" s="87"/>
      <c r="M5" s="88"/>
    </row>
    <row r="6" spans="2:13" x14ac:dyDescent="0.25">
      <c r="B6" s="86"/>
      <c r="C6" s="87"/>
      <c r="D6" s="87"/>
      <c r="E6" s="87"/>
      <c r="F6" s="87"/>
      <c r="G6" s="87"/>
      <c r="H6" s="87"/>
      <c r="I6" s="87"/>
      <c r="J6" s="87"/>
      <c r="K6" s="87"/>
      <c r="L6" s="87"/>
      <c r="M6" s="88"/>
    </row>
    <row r="7" spans="2:13" x14ac:dyDescent="0.25">
      <c r="B7" s="86"/>
      <c r="C7" s="87"/>
      <c r="D7" s="87"/>
      <c r="E7" s="87"/>
      <c r="F7" s="87"/>
      <c r="G7" s="87"/>
      <c r="H7" s="87"/>
      <c r="I7" s="87"/>
      <c r="J7" s="87"/>
      <c r="K7" s="87"/>
      <c r="L7" s="87"/>
      <c r="M7" s="88"/>
    </row>
    <row r="8" spans="2:13" x14ac:dyDescent="0.25">
      <c r="B8" s="86"/>
      <c r="C8" s="87"/>
      <c r="D8" s="87"/>
      <c r="E8" s="87"/>
      <c r="F8" s="87"/>
      <c r="G8" s="87"/>
      <c r="H8" s="87"/>
      <c r="I8" s="87"/>
      <c r="J8" s="87"/>
      <c r="K8" s="87"/>
      <c r="L8" s="87"/>
      <c r="M8" s="88"/>
    </row>
    <row r="9" spans="2:13" x14ac:dyDescent="0.25">
      <c r="B9" s="86"/>
      <c r="C9" s="87"/>
      <c r="D9" s="87"/>
      <c r="E9" s="87"/>
      <c r="F9" s="87"/>
      <c r="G9" s="87"/>
      <c r="H9" s="87"/>
      <c r="I9" s="87"/>
      <c r="J9" s="87"/>
      <c r="K9" s="87"/>
      <c r="L9" s="87"/>
      <c r="M9" s="88"/>
    </row>
    <row r="10" spans="2:13" ht="15.75" thickBot="1" x14ac:dyDescent="0.3">
      <c r="B10" s="89"/>
      <c r="C10" s="90"/>
      <c r="D10" s="90"/>
      <c r="E10" s="90"/>
      <c r="F10" s="90"/>
      <c r="G10" s="90"/>
      <c r="H10" s="90"/>
      <c r="I10" s="90"/>
      <c r="J10" s="90"/>
      <c r="K10" s="90"/>
      <c r="L10" s="90"/>
      <c r="M10" s="91"/>
    </row>
    <row r="11" spans="2:13" ht="12.75" customHeight="1" x14ac:dyDescent="0.25">
      <c r="B11" s="2"/>
      <c r="C11" s="3"/>
      <c r="D11" s="3"/>
      <c r="E11" s="3"/>
      <c r="F11" s="4"/>
      <c r="G11" s="3"/>
      <c r="H11" s="3"/>
      <c r="I11" s="3"/>
      <c r="J11" s="3"/>
      <c r="K11" s="3"/>
      <c r="L11" s="3"/>
      <c r="M11" s="5"/>
    </row>
    <row r="12" spans="2:13" ht="23.25" customHeight="1" x14ac:dyDescent="0.25">
      <c r="B12" s="92" t="s">
        <v>0</v>
      </c>
      <c r="C12" s="93"/>
      <c r="D12" s="93"/>
      <c r="E12" s="93"/>
      <c r="F12" s="93"/>
      <c r="G12" s="93"/>
      <c r="H12" s="93"/>
      <c r="I12" s="93"/>
      <c r="J12" s="93"/>
      <c r="K12" s="93"/>
      <c r="L12" s="93"/>
      <c r="M12" s="94"/>
    </row>
    <row r="13" spans="2:13" ht="15.75" customHeight="1" x14ac:dyDescent="0.25">
      <c r="B13" s="6"/>
      <c r="C13" s="7"/>
      <c r="D13" s="8"/>
      <c r="E13" s="8"/>
      <c r="F13" s="7"/>
      <c r="G13" s="7"/>
      <c r="H13" s="7"/>
      <c r="I13" s="8"/>
      <c r="J13" s="8"/>
      <c r="K13" s="7"/>
      <c r="L13" s="7"/>
      <c r="M13" s="9"/>
    </row>
    <row r="14" spans="2:13" ht="12.75" customHeight="1" x14ac:dyDescent="0.25">
      <c r="B14" s="95" t="s">
        <v>1</v>
      </c>
      <c r="C14" s="96"/>
      <c r="D14" s="10"/>
      <c r="E14" s="10"/>
      <c r="F14" s="97" t="s">
        <v>47</v>
      </c>
      <c r="G14" s="97"/>
      <c r="H14" s="97"/>
      <c r="I14" s="10"/>
      <c r="J14" s="10"/>
      <c r="K14" s="97" t="s">
        <v>2</v>
      </c>
      <c r="L14" s="97"/>
      <c r="M14" s="11"/>
    </row>
    <row r="15" spans="2:13" ht="12.75" customHeight="1" x14ac:dyDescent="0.25">
      <c r="B15" s="95"/>
      <c r="C15" s="96"/>
      <c r="D15" s="10"/>
      <c r="E15" s="10"/>
      <c r="F15" s="97"/>
      <c r="G15" s="97"/>
      <c r="H15" s="97"/>
      <c r="I15" s="10"/>
      <c r="J15" s="10"/>
      <c r="K15" s="97"/>
      <c r="L15" s="97"/>
      <c r="M15" s="11"/>
    </row>
    <row r="16" spans="2:13" ht="14.25" customHeight="1" x14ac:dyDescent="0.25">
      <c r="B16" s="12" t="s">
        <v>3</v>
      </c>
      <c r="C16" s="13"/>
      <c r="D16" s="14"/>
      <c r="E16" s="14"/>
      <c r="F16" s="28" t="s">
        <v>41</v>
      </c>
      <c r="G16" s="76"/>
      <c r="H16" s="76"/>
      <c r="I16" s="14"/>
      <c r="J16" s="10"/>
      <c r="K16" s="77" t="s">
        <v>77</v>
      </c>
      <c r="L16" s="78"/>
      <c r="M16" s="11"/>
    </row>
    <row r="17" spans="2:13" x14ac:dyDescent="0.25">
      <c r="B17" s="12" t="s">
        <v>4</v>
      </c>
      <c r="C17" s="13" t="s">
        <v>65</v>
      </c>
      <c r="D17" s="14"/>
      <c r="E17" s="14"/>
      <c r="F17" s="28" t="s">
        <v>42</v>
      </c>
      <c r="G17" s="76" t="s">
        <v>65</v>
      </c>
      <c r="H17" s="76"/>
      <c r="I17" s="14"/>
      <c r="J17" s="10"/>
      <c r="K17" s="79"/>
      <c r="L17" s="80"/>
      <c r="M17" s="11"/>
    </row>
    <row r="18" spans="2:13" x14ac:dyDescent="0.25">
      <c r="B18" s="12" t="s">
        <v>5</v>
      </c>
      <c r="C18" s="13"/>
      <c r="D18" s="14"/>
      <c r="E18" s="14"/>
      <c r="F18" s="28" t="s">
        <v>43</v>
      </c>
      <c r="G18" s="76"/>
      <c r="H18" s="76"/>
      <c r="I18" s="14"/>
      <c r="J18" s="10"/>
      <c r="K18" s="81"/>
      <c r="L18" s="82"/>
      <c r="M18" s="11"/>
    </row>
    <row r="19" spans="2:13" x14ac:dyDescent="0.25">
      <c r="B19" s="12" t="s">
        <v>40</v>
      </c>
      <c r="C19" s="13"/>
      <c r="D19" s="14"/>
      <c r="E19" s="14"/>
      <c r="F19" s="28" t="s">
        <v>39</v>
      </c>
      <c r="G19" s="76"/>
      <c r="H19" s="7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59" t="s">
        <v>6</v>
      </c>
      <c r="C21" s="60"/>
      <c r="D21" s="60"/>
      <c r="E21" s="60"/>
      <c r="F21" s="60"/>
      <c r="G21" s="60"/>
      <c r="H21" s="60"/>
      <c r="I21" s="60"/>
      <c r="J21" s="60"/>
      <c r="K21" s="60"/>
      <c r="L21" s="60"/>
      <c r="M21" s="61"/>
    </row>
    <row r="22" spans="2:13" ht="14.25" customHeight="1" x14ac:dyDescent="0.25">
      <c r="B22" s="62"/>
      <c r="C22" s="63"/>
      <c r="D22" s="63"/>
      <c r="E22" s="63"/>
      <c r="F22" s="63"/>
      <c r="G22" s="63"/>
      <c r="H22" s="63"/>
      <c r="I22" s="63"/>
      <c r="J22" s="63"/>
      <c r="K22" s="63"/>
      <c r="L22" s="63"/>
      <c r="M22" s="64"/>
    </row>
    <row r="23" spans="2:13" ht="21" customHeight="1" x14ac:dyDescent="0.25">
      <c r="B23" s="65" t="s">
        <v>52</v>
      </c>
      <c r="C23" s="67" t="s">
        <v>7</v>
      </c>
      <c r="D23" s="68"/>
      <c r="E23" s="68"/>
      <c r="F23" s="69"/>
      <c r="G23" s="70" t="s">
        <v>63</v>
      </c>
      <c r="H23" s="71"/>
      <c r="I23" s="71"/>
      <c r="J23" s="71"/>
      <c r="K23" s="71"/>
      <c r="L23" s="71"/>
      <c r="M23" s="72"/>
    </row>
    <row r="24" spans="2:13" ht="20.100000000000001" customHeight="1" x14ac:dyDescent="0.25">
      <c r="B24" s="66"/>
      <c r="C24" s="67" t="s">
        <v>8</v>
      </c>
      <c r="D24" s="68"/>
      <c r="E24" s="68"/>
      <c r="F24" s="69"/>
      <c r="G24" s="70" t="s">
        <v>66</v>
      </c>
      <c r="H24" s="71"/>
      <c r="I24" s="71"/>
      <c r="J24" s="71"/>
      <c r="K24" s="71"/>
      <c r="L24" s="71"/>
      <c r="M24" s="72"/>
    </row>
    <row r="25" spans="2:13" ht="20.100000000000001" customHeight="1" x14ac:dyDescent="0.25">
      <c r="B25" s="66"/>
      <c r="C25" s="67" t="s">
        <v>9</v>
      </c>
      <c r="D25" s="68"/>
      <c r="E25" s="68"/>
      <c r="F25" s="69"/>
      <c r="G25" s="70" t="s">
        <v>67</v>
      </c>
      <c r="H25" s="71"/>
      <c r="I25" s="71"/>
      <c r="J25" s="71"/>
      <c r="K25" s="71"/>
      <c r="L25" s="71"/>
      <c r="M25" s="72"/>
    </row>
    <row r="26" spans="2:13" ht="33.75" customHeight="1" x14ac:dyDescent="0.25">
      <c r="B26" s="66"/>
      <c r="C26" s="67" t="s">
        <v>10</v>
      </c>
      <c r="D26" s="68"/>
      <c r="E26" s="68"/>
      <c r="F26" s="69"/>
      <c r="G26" s="73" t="s">
        <v>70</v>
      </c>
      <c r="H26" s="74"/>
      <c r="I26" s="74"/>
      <c r="J26" s="74"/>
      <c r="K26" s="74"/>
      <c r="L26" s="74"/>
      <c r="M26" s="75"/>
    </row>
    <row r="27" spans="2:13" ht="23.25" customHeight="1" x14ac:dyDescent="0.25">
      <c r="B27" s="65" t="s">
        <v>53</v>
      </c>
      <c r="C27" s="67" t="s">
        <v>11</v>
      </c>
      <c r="D27" s="68"/>
      <c r="E27" s="68"/>
      <c r="F27" s="69"/>
      <c r="G27" s="70" t="s">
        <v>68</v>
      </c>
      <c r="H27" s="71"/>
      <c r="I27" s="71"/>
      <c r="J27" s="71"/>
      <c r="K27" s="71"/>
      <c r="L27" s="71"/>
      <c r="M27" s="72"/>
    </row>
    <row r="28" spans="2:13" ht="23.25" customHeight="1" x14ac:dyDescent="0.25">
      <c r="B28" s="66"/>
      <c r="C28" s="67" t="s">
        <v>12</v>
      </c>
      <c r="D28" s="68"/>
      <c r="E28" s="68"/>
      <c r="F28" s="69"/>
      <c r="G28" s="70" t="s">
        <v>69</v>
      </c>
      <c r="H28" s="71"/>
      <c r="I28" s="71"/>
      <c r="J28" s="71"/>
      <c r="K28" s="71"/>
      <c r="L28" s="71"/>
      <c r="M28" s="72"/>
    </row>
    <row r="29" spans="2:13" ht="23.25" customHeight="1" x14ac:dyDescent="0.25">
      <c r="B29" s="66"/>
      <c r="C29" s="67" t="s">
        <v>13</v>
      </c>
      <c r="D29" s="68"/>
      <c r="E29" s="68"/>
      <c r="F29" s="69"/>
      <c r="G29" s="70" t="s">
        <v>72</v>
      </c>
      <c r="H29" s="71"/>
      <c r="I29" s="71"/>
      <c r="J29" s="71"/>
      <c r="K29" s="71"/>
      <c r="L29" s="71"/>
      <c r="M29" s="72"/>
    </row>
    <row r="30" spans="2:13" ht="33" customHeight="1" x14ac:dyDescent="0.25">
      <c r="B30" s="111"/>
      <c r="C30" s="67" t="s">
        <v>14</v>
      </c>
      <c r="D30" s="68"/>
      <c r="E30" s="68"/>
      <c r="F30" s="69"/>
      <c r="G30" s="73" t="s">
        <v>78</v>
      </c>
      <c r="H30" s="74"/>
      <c r="I30" s="74"/>
      <c r="J30" s="74"/>
      <c r="K30" s="74"/>
      <c r="L30" s="74"/>
      <c r="M30" s="75"/>
    </row>
    <row r="31" spans="2:13" ht="25.5" customHeight="1" x14ac:dyDescent="0.25">
      <c r="B31" s="112" t="s">
        <v>54</v>
      </c>
      <c r="C31" s="125" t="s">
        <v>15</v>
      </c>
      <c r="D31" s="125"/>
      <c r="E31" s="125"/>
      <c r="F31" s="125"/>
      <c r="G31" s="102" t="s">
        <v>64</v>
      </c>
      <c r="H31" s="102"/>
      <c r="I31" s="102"/>
      <c r="J31" s="102"/>
      <c r="K31" s="102"/>
      <c r="L31" s="102"/>
      <c r="M31" s="103"/>
    </row>
    <row r="32" spans="2:13" ht="21" customHeight="1" x14ac:dyDescent="0.25">
      <c r="B32" s="113"/>
      <c r="C32" s="125" t="s">
        <v>16</v>
      </c>
      <c r="D32" s="125"/>
      <c r="E32" s="125"/>
      <c r="F32" s="125"/>
      <c r="G32" s="102" t="s">
        <v>64</v>
      </c>
      <c r="H32" s="102"/>
      <c r="I32" s="102"/>
      <c r="J32" s="102"/>
      <c r="K32" s="102"/>
      <c r="L32" s="102"/>
      <c r="M32" s="103"/>
    </row>
    <row r="33" spans="2:14" ht="33" customHeight="1" x14ac:dyDescent="0.25">
      <c r="B33" s="113"/>
      <c r="C33" s="101" t="s">
        <v>17</v>
      </c>
      <c r="D33" s="101"/>
      <c r="E33" s="101"/>
      <c r="F33" s="101"/>
      <c r="G33" s="102" t="s">
        <v>64</v>
      </c>
      <c r="H33" s="102"/>
      <c r="I33" s="102"/>
      <c r="J33" s="102"/>
      <c r="K33" s="102"/>
      <c r="L33" s="102"/>
      <c r="M33" s="103"/>
    </row>
    <row r="34" spans="2:14" ht="28.5" customHeight="1" x14ac:dyDescent="0.25">
      <c r="B34" s="19" t="s">
        <v>55</v>
      </c>
      <c r="C34" s="101" t="s">
        <v>7</v>
      </c>
      <c r="D34" s="101"/>
      <c r="E34" s="101"/>
      <c r="F34" s="101"/>
      <c r="G34" s="102" t="s">
        <v>64</v>
      </c>
      <c r="H34" s="102"/>
      <c r="I34" s="102"/>
      <c r="J34" s="102"/>
      <c r="K34" s="102"/>
      <c r="L34" s="102"/>
      <c r="M34" s="103"/>
    </row>
    <row r="35" spans="2:14" s="20" customFormat="1" ht="28.5" customHeight="1" x14ac:dyDescent="0.25">
      <c r="B35" s="104" t="s">
        <v>18</v>
      </c>
      <c r="C35" s="105"/>
      <c r="D35" s="105"/>
      <c r="E35" s="105"/>
      <c r="F35" s="105"/>
      <c r="G35" s="105"/>
      <c r="H35" s="105"/>
      <c r="I35" s="105"/>
      <c r="J35" s="105"/>
      <c r="K35" s="105"/>
      <c r="L35" s="105"/>
      <c r="M35" s="106"/>
    </row>
    <row r="36" spans="2:14" s="20" customFormat="1" ht="24.75" customHeight="1" x14ac:dyDescent="0.25">
      <c r="B36" s="21" t="s">
        <v>19</v>
      </c>
      <c r="C36" s="107" t="s">
        <v>20</v>
      </c>
      <c r="D36" s="107"/>
      <c r="E36" s="107"/>
      <c r="F36" s="107"/>
      <c r="G36" s="107"/>
      <c r="H36" s="107"/>
      <c r="I36" s="107"/>
      <c r="J36" s="107"/>
      <c r="K36" s="107"/>
      <c r="L36" s="107"/>
      <c r="M36" s="108"/>
    </row>
    <row r="37" spans="2:14" ht="38.25" customHeight="1" x14ac:dyDescent="0.25">
      <c r="B37" s="22" t="s">
        <v>61</v>
      </c>
      <c r="C37" s="109" t="s">
        <v>98</v>
      </c>
      <c r="D37" s="109"/>
      <c r="E37" s="109"/>
      <c r="F37" s="109"/>
      <c r="G37" s="109"/>
      <c r="H37" s="109"/>
      <c r="I37" s="109"/>
      <c r="J37" s="109"/>
      <c r="K37" s="109"/>
      <c r="L37" s="109"/>
      <c r="M37" s="110"/>
    </row>
    <row r="38" spans="2:14" ht="29.25" customHeight="1" x14ac:dyDescent="0.25">
      <c r="B38" s="51" t="s">
        <v>22</v>
      </c>
      <c r="C38" s="98" t="s">
        <v>73</v>
      </c>
      <c r="D38" s="99"/>
      <c r="E38" s="99"/>
      <c r="F38" s="99"/>
      <c r="G38" s="99"/>
      <c r="H38" s="99"/>
      <c r="I38" s="99"/>
      <c r="J38" s="99"/>
      <c r="K38" s="99"/>
      <c r="L38" s="99"/>
      <c r="M38" s="100"/>
    </row>
    <row r="39" spans="2:14" ht="88.5" customHeight="1" x14ac:dyDescent="0.25">
      <c r="B39" s="23" t="s">
        <v>60</v>
      </c>
      <c r="C39" s="114" t="s">
        <v>97</v>
      </c>
      <c r="D39" s="114"/>
      <c r="E39" s="114"/>
      <c r="F39" s="114"/>
      <c r="G39" s="114"/>
      <c r="H39" s="114"/>
      <c r="I39" s="114"/>
      <c r="J39" s="114"/>
      <c r="K39" s="114"/>
      <c r="L39" s="114"/>
      <c r="M39" s="115"/>
      <c r="N39" s="53"/>
    </row>
    <row r="40" spans="2:14" ht="33" customHeight="1" x14ac:dyDescent="0.25">
      <c r="B40" s="52" t="s">
        <v>23</v>
      </c>
      <c r="C40" s="118" t="s">
        <v>92</v>
      </c>
      <c r="D40" s="118"/>
      <c r="E40" s="118"/>
      <c r="F40" s="118"/>
      <c r="G40" s="118"/>
      <c r="H40" s="118"/>
      <c r="I40" s="118"/>
      <c r="J40" s="118"/>
      <c r="K40" s="118"/>
      <c r="L40" s="118"/>
      <c r="M40" s="119"/>
    </row>
    <row r="41" spans="2:14" ht="52.5" customHeight="1" x14ac:dyDescent="0.25">
      <c r="B41" s="24" t="s">
        <v>24</v>
      </c>
      <c r="C41" s="120" t="s">
        <v>95</v>
      </c>
      <c r="D41" s="121"/>
      <c r="E41" s="121"/>
      <c r="F41" s="121"/>
      <c r="G41" s="121"/>
      <c r="H41" s="121"/>
      <c r="I41" s="121"/>
      <c r="J41" s="121"/>
      <c r="K41" s="121"/>
      <c r="L41" s="121"/>
      <c r="M41" s="122"/>
      <c r="N41" s="53"/>
    </row>
    <row r="42" spans="2:14" ht="47.25" customHeight="1" x14ac:dyDescent="0.25">
      <c r="B42" s="24" t="s">
        <v>25</v>
      </c>
      <c r="C42" s="116" t="s">
        <v>79</v>
      </c>
      <c r="D42" s="117"/>
      <c r="E42" s="117"/>
      <c r="F42" s="117"/>
      <c r="G42" s="117"/>
      <c r="H42" s="117"/>
      <c r="I42" s="117"/>
      <c r="J42" s="117"/>
      <c r="K42" s="117"/>
      <c r="L42" s="117"/>
      <c r="M42" s="48"/>
    </row>
    <row r="43" spans="2:14" ht="26.25" customHeight="1" x14ac:dyDescent="0.25">
      <c r="B43" s="25" t="s">
        <v>26</v>
      </c>
      <c r="C43" s="123" t="s">
        <v>74</v>
      </c>
      <c r="D43" s="123"/>
      <c r="E43" s="123"/>
      <c r="F43" s="123"/>
      <c r="G43" s="123"/>
      <c r="H43" s="123"/>
      <c r="I43" s="123"/>
      <c r="J43" s="123"/>
      <c r="K43" s="123"/>
      <c r="L43" s="123"/>
      <c r="M43" s="124"/>
    </row>
    <row r="44" spans="2:14" ht="32.25" customHeight="1" x14ac:dyDescent="0.25">
      <c r="B44" s="25" t="s">
        <v>27</v>
      </c>
      <c r="C44" s="98" t="s">
        <v>80</v>
      </c>
      <c r="D44" s="99"/>
      <c r="E44" s="99"/>
      <c r="F44" s="99"/>
      <c r="G44" s="99"/>
      <c r="H44" s="99"/>
      <c r="I44" s="99"/>
      <c r="J44" s="99"/>
      <c r="K44" s="99"/>
      <c r="L44" s="99"/>
      <c r="M44" s="100"/>
    </row>
    <row r="45" spans="2:14" ht="32.25" customHeight="1" x14ac:dyDescent="0.25">
      <c r="B45" s="126" t="s">
        <v>28</v>
      </c>
      <c r="C45" s="136" t="s">
        <v>85</v>
      </c>
      <c r="D45" s="137"/>
      <c r="E45" s="137"/>
      <c r="F45" s="137"/>
      <c r="G45" s="137"/>
      <c r="H45" s="137"/>
      <c r="I45" s="137"/>
      <c r="J45" s="137"/>
      <c r="K45" s="137"/>
      <c r="L45" s="137"/>
      <c r="M45" s="138"/>
    </row>
    <row r="46" spans="2:14" ht="33" customHeight="1" x14ac:dyDescent="0.25">
      <c r="B46" s="126"/>
      <c r="C46" s="136" t="s">
        <v>86</v>
      </c>
      <c r="D46" s="137"/>
      <c r="E46" s="137"/>
      <c r="F46" s="137"/>
      <c r="G46" s="137"/>
      <c r="H46" s="137"/>
      <c r="I46" s="137"/>
      <c r="J46" s="137"/>
      <c r="K46" s="137"/>
      <c r="L46" s="137"/>
      <c r="M46" s="138"/>
      <c r="N46" s="53"/>
    </row>
    <row r="47" spans="2:14" ht="26.25" customHeight="1" x14ac:dyDescent="0.25">
      <c r="B47" s="25" t="s">
        <v>29</v>
      </c>
      <c r="C47" s="128" t="s">
        <v>64</v>
      </c>
      <c r="D47" s="129"/>
      <c r="E47" s="129"/>
      <c r="F47" s="129"/>
      <c r="G47" s="129"/>
      <c r="H47" s="129"/>
      <c r="I47" s="129"/>
      <c r="J47" s="129"/>
      <c r="K47" s="129"/>
      <c r="L47" s="129"/>
      <c r="M47" s="130"/>
    </row>
    <row r="48" spans="2:14" ht="33" customHeight="1" x14ac:dyDescent="0.25">
      <c r="B48" s="25" t="s">
        <v>30</v>
      </c>
      <c r="C48" s="98" t="s">
        <v>64</v>
      </c>
      <c r="D48" s="99"/>
      <c r="E48" s="99"/>
      <c r="F48" s="99"/>
      <c r="G48" s="99"/>
      <c r="H48" s="99"/>
      <c r="I48" s="99"/>
      <c r="J48" s="99"/>
      <c r="K48" s="99"/>
      <c r="L48" s="99"/>
      <c r="M48" s="100"/>
    </row>
    <row r="49" spans="2:14" ht="33" customHeight="1" x14ac:dyDescent="0.25">
      <c r="B49" s="25" t="s">
        <v>31</v>
      </c>
      <c r="C49" s="98" t="s">
        <v>64</v>
      </c>
      <c r="D49" s="99"/>
      <c r="E49" s="99"/>
      <c r="F49" s="99"/>
      <c r="G49" s="99"/>
      <c r="H49" s="99"/>
      <c r="I49" s="99"/>
      <c r="J49" s="99"/>
      <c r="K49" s="99"/>
      <c r="L49" s="99"/>
      <c r="M49" s="100"/>
    </row>
    <row r="50" spans="2:14" ht="27" customHeight="1" x14ac:dyDescent="0.25">
      <c r="B50" s="25" t="s">
        <v>32</v>
      </c>
      <c r="C50" s="131" t="s">
        <v>84</v>
      </c>
      <c r="D50" s="131"/>
      <c r="E50" s="131"/>
      <c r="F50" s="131"/>
      <c r="G50" s="131"/>
      <c r="H50" s="131"/>
      <c r="I50" s="131"/>
      <c r="J50" s="131"/>
      <c r="K50" s="131"/>
      <c r="L50" s="131"/>
      <c r="M50" s="132"/>
      <c r="N50" s="53"/>
    </row>
    <row r="51" spans="2:14" ht="42.75" customHeight="1" x14ac:dyDescent="0.25">
      <c r="B51" s="25" t="s">
        <v>51</v>
      </c>
      <c r="C51" s="133" t="s">
        <v>75</v>
      </c>
      <c r="D51" s="134"/>
      <c r="E51" s="134"/>
      <c r="F51" s="134"/>
      <c r="G51" s="134"/>
      <c r="H51" s="134"/>
      <c r="I51" s="134"/>
      <c r="J51" s="134"/>
      <c r="K51" s="134"/>
      <c r="L51" s="134"/>
      <c r="M51" s="135"/>
    </row>
    <row r="52" spans="2:14" ht="24" customHeight="1" x14ac:dyDescent="0.25">
      <c r="B52" s="25" t="s">
        <v>33</v>
      </c>
      <c r="C52" s="123" t="s">
        <v>76</v>
      </c>
      <c r="D52" s="123"/>
      <c r="E52" s="123"/>
      <c r="F52" s="123"/>
      <c r="G52" s="123"/>
      <c r="H52" s="123"/>
      <c r="I52" s="123"/>
      <c r="J52" s="123"/>
      <c r="K52" s="123"/>
      <c r="L52" s="123"/>
      <c r="M52" s="124"/>
      <c r="N52" s="53"/>
    </row>
    <row r="53" spans="2:14" ht="27" customHeight="1" x14ac:dyDescent="0.25">
      <c r="B53" s="25" t="s">
        <v>34</v>
      </c>
      <c r="C53" s="123" t="s">
        <v>91</v>
      </c>
      <c r="D53" s="123"/>
      <c r="E53" s="123"/>
      <c r="F53" s="123"/>
      <c r="G53" s="123"/>
      <c r="H53" s="123"/>
      <c r="I53" s="123"/>
      <c r="J53" s="123"/>
      <c r="K53" s="123"/>
      <c r="L53" s="123"/>
      <c r="M53" s="124"/>
      <c r="N53" s="53"/>
    </row>
    <row r="54" spans="2:14" ht="27" customHeight="1" x14ac:dyDescent="0.25">
      <c r="B54" s="26" t="s">
        <v>35</v>
      </c>
      <c r="C54" s="136"/>
      <c r="D54" s="137"/>
      <c r="E54" s="137"/>
      <c r="F54" s="137"/>
      <c r="G54" s="137"/>
      <c r="H54" s="137"/>
      <c r="I54" s="137"/>
      <c r="J54" s="137"/>
      <c r="K54" s="137"/>
      <c r="L54" s="137"/>
      <c r="M54" s="138"/>
    </row>
    <row r="55" spans="2:14" ht="48" customHeight="1" thickBot="1" x14ac:dyDescent="0.3">
      <c r="B55" s="27" t="s">
        <v>36</v>
      </c>
      <c r="C55" s="139" t="s">
        <v>71</v>
      </c>
      <c r="D55" s="140"/>
      <c r="E55" s="140"/>
      <c r="F55" s="140"/>
      <c r="G55" s="141"/>
      <c r="H55" s="142" t="s">
        <v>37</v>
      </c>
      <c r="I55" s="142"/>
      <c r="J55" s="142"/>
      <c r="K55" s="143"/>
      <c r="L55" s="144"/>
      <c r="M55" s="145"/>
    </row>
    <row r="56" spans="2:14" ht="9" customHeight="1" x14ac:dyDescent="0.25"/>
    <row r="57" spans="2:14" ht="15.75" x14ac:dyDescent="0.25">
      <c r="B57" s="127" t="s">
        <v>38</v>
      </c>
      <c r="C57" s="127"/>
      <c r="D57" s="127"/>
      <c r="E57" s="127"/>
      <c r="F57" s="127"/>
      <c r="G57" s="127"/>
      <c r="H57" s="127"/>
      <c r="I57" s="127"/>
      <c r="J57" s="127"/>
      <c r="K57" s="127"/>
      <c r="L57" s="127"/>
      <c r="M57" s="127"/>
    </row>
  </sheetData>
  <mergeCells count="63">
    <mergeCell ref="B45:B46"/>
    <mergeCell ref="B57:M57"/>
    <mergeCell ref="C47:M47"/>
    <mergeCell ref="C48:M48"/>
    <mergeCell ref="C49:M49"/>
    <mergeCell ref="C50:M50"/>
    <mergeCell ref="C51:M51"/>
    <mergeCell ref="C52:M52"/>
    <mergeCell ref="C53:M53"/>
    <mergeCell ref="C54:M54"/>
    <mergeCell ref="C55:G55"/>
    <mergeCell ref="H55:J55"/>
    <mergeCell ref="K55:M55"/>
    <mergeCell ref="C45:M45"/>
    <mergeCell ref="C46:M46"/>
    <mergeCell ref="C31:F31"/>
    <mergeCell ref="G31:M31"/>
    <mergeCell ref="C32:F32"/>
    <mergeCell ref="G32:M32"/>
    <mergeCell ref="C33:F33"/>
    <mergeCell ref="G33:M33"/>
    <mergeCell ref="C39:M39"/>
    <mergeCell ref="C42:L42"/>
    <mergeCell ref="C44:M44"/>
    <mergeCell ref="C40:M40"/>
    <mergeCell ref="C41:M41"/>
    <mergeCell ref="C43:M43"/>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31:B33"/>
    <mergeCell ref="B2:M10"/>
    <mergeCell ref="B12:M12"/>
    <mergeCell ref="B14:C15"/>
    <mergeCell ref="F14:H15"/>
    <mergeCell ref="K14:L15"/>
    <mergeCell ref="G19:H19"/>
    <mergeCell ref="G16:H16"/>
    <mergeCell ref="K16:L18"/>
    <mergeCell ref="G17:H17"/>
    <mergeCell ref="G18:H18"/>
    <mergeCell ref="B21:M22"/>
    <mergeCell ref="B23:B26"/>
    <mergeCell ref="C23:F23"/>
    <mergeCell ref="C26:F26"/>
    <mergeCell ref="G23:M23"/>
    <mergeCell ref="C24:F24"/>
    <mergeCell ref="G24:M24"/>
    <mergeCell ref="C25:F25"/>
    <mergeCell ref="G25:M25"/>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7"/>
  <sheetViews>
    <sheetView showGridLines="0" tabSelected="1" topLeftCell="A15" zoomScaleNormal="100" workbookViewId="0">
      <selection activeCell="J20" sqref="J20"/>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51" t="s">
        <v>56</v>
      </c>
      <c r="N6" s="151"/>
      <c r="O6" s="151"/>
    </row>
    <row r="7" spans="2:15" x14ac:dyDescent="0.25">
      <c r="B7" s="10"/>
      <c r="C7" s="10"/>
      <c r="D7" s="10"/>
      <c r="E7" s="29"/>
      <c r="F7" s="29"/>
      <c r="G7" s="29"/>
      <c r="H7" s="29"/>
      <c r="I7" s="29"/>
      <c r="J7" s="29"/>
      <c r="K7" s="1"/>
      <c r="M7" s="40" t="s">
        <v>81</v>
      </c>
      <c r="N7" s="49" t="s">
        <v>57</v>
      </c>
      <c r="O7" s="50">
        <v>7.0000000000000007E-2</v>
      </c>
    </row>
    <row r="8" spans="2:15" x14ac:dyDescent="0.25">
      <c r="B8" s="29"/>
      <c r="C8" s="29"/>
      <c r="D8" s="29"/>
      <c r="E8" s="29"/>
      <c r="F8" s="29"/>
      <c r="G8" s="29"/>
      <c r="H8" s="29"/>
      <c r="I8" s="29"/>
      <c r="J8" s="29"/>
      <c r="K8" s="1"/>
      <c r="M8" s="39" t="s">
        <v>82</v>
      </c>
      <c r="N8" s="49" t="s">
        <v>58</v>
      </c>
      <c r="O8" s="20" t="s">
        <v>96</v>
      </c>
    </row>
    <row r="9" spans="2:15" ht="18.75" customHeight="1" x14ac:dyDescent="0.25">
      <c r="B9" s="29"/>
      <c r="C9" s="29"/>
      <c r="D9" s="29"/>
      <c r="E9" s="29"/>
      <c r="F9" s="29"/>
      <c r="G9" s="29"/>
      <c r="H9" s="29"/>
      <c r="I9" s="29"/>
      <c r="J9" s="29"/>
      <c r="K9" s="1"/>
      <c r="L9" s="30"/>
      <c r="M9" s="41" t="s">
        <v>83</v>
      </c>
      <c r="N9" s="49" t="s">
        <v>59</v>
      </c>
      <c r="O9" s="50">
        <v>0.05</v>
      </c>
    </row>
    <row r="10" spans="2:15" ht="24" customHeight="1" x14ac:dyDescent="0.25">
      <c r="B10" s="147" t="s">
        <v>21</v>
      </c>
      <c r="C10" s="147"/>
      <c r="D10" s="147"/>
      <c r="E10" s="148" t="str">
        <f>'Ficha Técnica Formulación'!C37</f>
        <v>Incremento porcentual en la cobertura de usuarios intervenidos en establecimientos educativos a traves de estrategias Pedagogicas en seguridad vial</v>
      </c>
      <c r="F10" s="149"/>
      <c r="G10" s="149"/>
      <c r="H10" s="149"/>
      <c r="I10" s="149"/>
      <c r="J10" s="149"/>
      <c r="K10" s="150"/>
      <c r="L10" s="31"/>
    </row>
    <row r="11" spans="2:15" ht="10.5" customHeight="1" x14ac:dyDescent="0.25">
      <c r="L11" s="30"/>
    </row>
    <row r="12" spans="2:15" ht="117.75" customHeight="1" x14ac:dyDescent="0.25">
      <c r="B12" s="46" t="s">
        <v>44</v>
      </c>
      <c r="C12" s="46" t="s">
        <v>62</v>
      </c>
      <c r="D12" s="46" t="s">
        <v>48</v>
      </c>
      <c r="E12" s="47" t="s">
        <v>93</v>
      </c>
      <c r="F12" s="47" t="s">
        <v>94</v>
      </c>
      <c r="G12" s="47" t="s">
        <v>49</v>
      </c>
      <c r="H12" s="146" t="s">
        <v>46</v>
      </c>
      <c r="I12" s="146"/>
      <c r="J12" s="47" t="s">
        <v>45</v>
      </c>
      <c r="K12" s="47" t="s">
        <v>50</v>
      </c>
      <c r="L12" s="30"/>
    </row>
    <row r="13" spans="2:15" ht="90.75" customHeight="1" x14ac:dyDescent="0.25">
      <c r="B13" s="152">
        <v>2018</v>
      </c>
      <c r="C13" s="42" t="s">
        <v>87</v>
      </c>
      <c r="D13" s="42">
        <v>0.03</v>
      </c>
      <c r="E13" s="45">
        <v>224</v>
      </c>
      <c r="F13" s="36">
        <v>893</v>
      </c>
      <c r="G13" s="42">
        <f t="shared" ref="G13:G18" si="0">(E13-F13)/F13</f>
        <v>-0.74916013437849949</v>
      </c>
      <c r="H13" s="43">
        <f>IF(G13="","",G13/D13)</f>
        <v>-24.972004479283317</v>
      </c>
      <c r="I13" s="44" t="str">
        <f>IF(H13&lt;$O$9,"Critico",IF(H13&lt;$O$7,"Medio",IF(H13="","","Satisfactorio")))</f>
        <v>Critico</v>
      </c>
      <c r="J13" s="54" t="s">
        <v>99</v>
      </c>
      <c r="K13" s="55" t="s">
        <v>100</v>
      </c>
      <c r="L13" s="30"/>
    </row>
    <row r="14" spans="2:15" ht="95.25" customHeight="1" x14ac:dyDescent="0.25">
      <c r="B14" s="153"/>
      <c r="C14" s="42" t="s">
        <v>88</v>
      </c>
      <c r="D14" s="42">
        <v>0.05</v>
      </c>
      <c r="E14" s="36">
        <v>1997</v>
      </c>
      <c r="F14" s="36">
        <v>2131</v>
      </c>
      <c r="G14" s="42">
        <f t="shared" si="0"/>
        <v>-6.2881276396058186E-2</v>
      </c>
      <c r="H14" s="38">
        <f t="shared" ref="H14" si="1">IF(G14="","",G14/D14)</f>
        <v>-1.2576255279211637</v>
      </c>
      <c r="I14" s="44" t="str">
        <f t="shared" ref="I14:I24" si="2">IF(H14&lt;$O$9,"Critico",IF(H14&lt;$O$7,"Medio",IF(H14="","","Satisfactorio")))</f>
        <v>Critico</v>
      </c>
      <c r="J14" s="54" t="s">
        <v>101</v>
      </c>
      <c r="K14" s="55" t="s">
        <v>102</v>
      </c>
      <c r="L14" s="58">
        <f>E14-E13</f>
        <v>1773</v>
      </c>
    </row>
    <row r="15" spans="2:15" ht="72.75" customHeight="1" x14ac:dyDescent="0.25">
      <c r="B15" s="153"/>
      <c r="C15" s="42" t="s">
        <v>89</v>
      </c>
      <c r="D15" s="42">
        <v>7.0000000000000007E-2</v>
      </c>
      <c r="E15" s="36">
        <f>1463+E14+E13</f>
        <v>3684</v>
      </c>
      <c r="F15" s="36">
        <f>652+F14+F13</f>
        <v>3676</v>
      </c>
      <c r="G15" s="42">
        <f t="shared" si="0"/>
        <v>2.176278563656148E-3</v>
      </c>
      <c r="H15" s="38">
        <f>IF(G15="","",G15/D15)</f>
        <v>3.1089693766516397E-2</v>
      </c>
      <c r="I15" s="44" t="str">
        <f t="shared" si="2"/>
        <v>Critico</v>
      </c>
      <c r="J15" s="54" t="s">
        <v>103</v>
      </c>
      <c r="K15" s="55" t="s">
        <v>104</v>
      </c>
      <c r="L15" s="30"/>
    </row>
    <row r="16" spans="2:15" ht="70.5" customHeight="1" x14ac:dyDescent="0.25">
      <c r="B16" s="154"/>
      <c r="C16" s="42" t="s">
        <v>90</v>
      </c>
      <c r="D16" s="42">
        <v>7.0000000000000007E-2</v>
      </c>
      <c r="E16" s="36">
        <f>E15+715</f>
        <v>4399</v>
      </c>
      <c r="F16" s="36">
        <f>F15+1088</f>
        <v>4764</v>
      </c>
      <c r="G16" s="42">
        <f t="shared" si="0"/>
        <v>-7.6616288832913521E-2</v>
      </c>
      <c r="H16" s="38">
        <f t="shared" ref="H16:H24" si="3">IF(G16="","",G16/D16)</f>
        <v>-1.0945184118987645</v>
      </c>
      <c r="I16" s="44" t="str">
        <f t="shared" si="2"/>
        <v>Critico</v>
      </c>
      <c r="J16" s="54" t="s">
        <v>105</v>
      </c>
      <c r="K16" s="55" t="s">
        <v>106</v>
      </c>
      <c r="L16" s="30"/>
    </row>
    <row r="17" spans="2:12" ht="63" customHeight="1" x14ac:dyDescent="0.25">
      <c r="B17" s="57">
        <v>2019</v>
      </c>
      <c r="C17" s="42" t="s">
        <v>87</v>
      </c>
      <c r="D17" s="42">
        <v>0.03</v>
      </c>
      <c r="E17" s="36">
        <v>221</v>
      </c>
      <c r="F17" s="36">
        <v>224</v>
      </c>
      <c r="G17" s="42">
        <f t="shared" si="0"/>
        <v>-1.3392857142857142E-2</v>
      </c>
      <c r="H17" s="38">
        <f t="shared" si="3"/>
        <v>-0.4464285714285714</v>
      </c>
      <c r="I17" s="44" t="str">
        <f t="shared" si="2"/>
        <v>Critico</v>
      </c>
      <c r="J17" s="54" t="s">
        <v>107</v>
      </c>
      <c r="K17" s="37"/>
      <c r="L17" s="30"/>
    </row>
    <row r="18" spans="2:12" x14ac:dyDescent="0.25">
      <c r="B18" s="57">
        <v>2019</v>
      </c>
      <c r="C18" s="42" t="s">
        <v>108</v>
      </c>
      <c r="D18" s="42">
        <v>0.03</v>
      </c>
      <c r="E18" s="36">
        <v>2364</v>
      </c>
      <c r="F18" s="36">
        <v>1773</v>
      </c>
      <c r="G18" s="42">
        <f t="shared" si="0"/>
        <v>0.33333333333333331</v>
      </c>
      <c r="H18" s="38">
        <f t="shared" ref="H18" si="4">IF(G18="","",G18/D18)</f>
        <v>11.111111111111111</v>
      </c>
      <c r="I18" s="56" t="str">
        <f t="shared" ref="I18" si="5">IF(H18&lt;$O$9,"Critico",IF(H18&lt;$O$7,"Medio",IF(H18="","","Satisfactorio")))</f>
        <v>Satisfactorio</v>
      </c>
      <c r="J18" s="37"/>
      <c r="K18" s="37"/>
      <c r="L18" s="30"/>
    </row>
    <row r="19" spans="2:12" ht="31.5" customHeight="1" x14ac:dyDescent="0.25">
      <c r="B19" s="57">
        <v>2019</v>
      </c>
      <c r="C19" s="42" t="s">
        <v>109</v>
      </c>
      <c r="D19" s="42">
        <v>0.03</v>
      </c>
      <c r="E19" s="36">
        <v>2058</v>
      </c>
      <c r="F19" s="36">
        <f>E15-E14</f>
        <v>1687</v>
      </c>
      <c r="G19" s="42">
        <f t="shared" ref="G19" si="6">(E19-F19)/F19</f>
        <v>0.21991701244813278</v>
      </c>
      <c r="H19" s="38">
        <f t="shared" ref="H19" si="7">IF(G19="","",G19/D19)</f>
        <v>7.3305670816044257</v>
      </c>
      <c r="I19" s="44" t="str">
        <f>IF(H19&lt;$O$9,"Critico",IF(H19&lt;$O$7,"Medio",IF(H19="","","Satisfactorio")))</f>
        <v>Satisfactorio</v>
      </c>
      <c r="J19" s="54" t="s">
        <v>110</v>
      </c>
      <c r="K19" s="37"/>
      <c r="L19" s="30"/>
    </row>
    <row r="20" spans="2:12" ht="28.5" customHeight="1" x14ac:dyDescent="0.25">
      <c r="B20" s="57">
        <v>2019</v>
      </c>
      <c r="C20" s="42" t="s">
        <v>111</v>
      </c>
      <c r="D20" s="42">
        <v>0.03</v>
      </c>
      <c r="E20" s="36">
        <v>2747</v>
      </c>
      <c r="F20" s="36">
        <f>E16-E15</f>
        <v>715</v>
      </c>
      <c r="G20" s="42">
        <f t="shared" ref="G20" si="8">(E20-F20)/F20</f>
        <v>2.8419580419580419</v>
      </c>
      <c r="H20" s="38">
        <f t="shared" ref="H20" si="9">IF(G20="","",G20/D20)</f>
        <v>94.731934731934729</v>
      </c>
      <c r="I20" s="44" t="str">
        <f t="shared" si="2"/>
        <v>Satisfactorio</v>
      </c>
      <c r="J20" s="37" t="s">
        <v>112</v>
      </c>
      <c r="K20" s="37"/>
      <c r="L20" s="30"/>
    </row>
    <row r="21" spans="2:12" x14ac:dyDescent="0.25">
      <c r="B21" s="42"/>
      <c r="C21" s="42"/>
      <c r="D21" s="42"/>
      <c r="E21" s="36"/>
      <c r="F21" s="36"/>
      <c r="G21" s="35" t="str">
        <f t="shared" ref="G20:G24" si="10">IF(E21="","",E145/F21)</f>
        <v/>
      </c>
      <c r="H21" s="38" t="str">
        <f t="shared" si="3"/>
        <v/>
      </c>
      <c r="I21" s="44" t="str">
        <f t="shared" si="2"/>
        <v/>
      </c>
      <c r="J21" s="37"/>
      <c r="K21" s="37"/>
      <c r="L21" s="30"/>
    </row>
    <row r="22" spans="2:12" x14ac:dyDescent="0.25">
      <c r="B22" s="42"/>
      <c r="C22" s="42"/>
      <c r="D22" s="42"/>
      <c r="E22" s="36"/>
      <c r="F22" s="36"/>
      <c r="G22" s="35" t="str">
        <f t="shared" si="10"/>
        <v/>
      </c>
      <c r="H22" s="38" t="str">
        <f t="shared" si="3"/>
        <v/>
      </c>
      <c r="I22" s="44" t="str">
        <f t="shared" si="2"/>
        <v/>
      </c>
      <c r="J22" s="37"/>
      <c r="K22" s="37"/>
      <c r="L22" s="30"/>
    </row>
    <row r="23" spans="2:12" x14ac:dyDescent="0.25">
      <c r="B23" s="42"/>
      <c r="C23" s="42"/>
      <c r="D23" s="42"/>
      <c r="E23" s="36"/>
      <c r="F23" s="36"/>
      <c r="G23" s="35" t="str">
        <f t="shared" si="10"/>
        <v/>
      </c>
      <c r="H23" s="38" t="str">
        <f t="shared" si="3"/>
        <v/>
      </c>
      <c r="I23" s="44" t="str">
        <f t="shared" si="2"/>
        <v/>
      </c>
      <c r="J23" s="37"/>
      <c r="K23" s="37"/>
      <c r="L23" s="30"/>
    </row>
    <row r="24" spans="2:12" x14ac:dyDescent="0.25">
      <c r="B24" s="42"/>
      <c r="C24" s="42"/>
      <c r="D24" s="42"/>
      <c r="E24" s="36"/>
      <c r="F24" s="36"/>
      <c r="G24" s="35" t="str">
        <f t="shared" si="10"/>
        <v/>
      </c>
      <c r="H24" s="38" t="str">
        <f t="shared" si="3"/>
        <v/>
      </c>
      <c r="I24" s="44" t="str">
        <f t="shared" si="2"/>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5">
    <mergeCell ref="H12:I12"/>
    <mergeCell ref="B10:D10"/>
    <mergeCell ref="E10:K10"/>
    <mergeCell ref="M6:O6"/>
    <mergeCell ref="B13:B16"/>
  </mergeCells>
  <conditionalFormatting sqref="H13:H17 H21:H24">
    <cfRule type="cellIs" dxfId="93" priority="123" stopIfTrue="1" operator="between">
      <formula>0.66</formula>
      <formula>0.79</formula>
    </cfRule>
    <cfRule type="cellIs" dxfId="92" priority="124" stopIfTrue="1" operator="lessThan">
      <formula>0.66</formula>
    </cfRule>
    <cfRule type="cellIs" dxfId="91" priority="125" stopIfTrue="1" operator="between">
      <formula>0.8</formula>
      <formula>1</formula>
    </cfRule>
  </conditionalFormatting>
  <conditionalFormatting sqref="H13:H17 H21:H24">
    <cfRule type="expression" dxfId="90" priority="122">
      <formula>ISERROR(H13)</formula>
    </cfRule>
  </conditionalFormatting>
  <conditionalFormatting sqref="H13:H17 H21:H24">
    <cfRule type="cellIs" dxfId="89" priority="119" stopIfTrue="1" operator="between">
      <formula>0.66</formula>
      <formula>0.79</formula>
    </cfRule>
    <cfRule type="cellIs" dxfId="88" priority="120" stopIfTrue="1" operator="lessThan">
      <formula>0.66</formula>
    </cfRule>
    <cfRule type="cellIs" dxfId="87" priority="121" stopIfTrue="1" operator="greaterThanOrEqual">
      <formula>0.8</formula>
    </cfRule>
  </conditionalFormatting>
  <conditionalFormatting sqref="I13:I17 I19:I24">
    <cfRule type="containsText" dxfId="86" priority="78" operator="containsText" text="Critico">
      <formula>NOT(ISERROR(SEARCH("Critico",I13)))</formula>
    </cfRule>
    <cfRule type="containsText" dxfId="85" priority="79" operator="containsText" text="Satisfactorio">
      <formula>NOT(ISERROR(SEARCH("Satisfactorio",I13)))</formula>
    </cfRule>
    <cfRule type="containsText" dxfId="84" priority="80" operator="containsText" text="Medio">
      <formula>NOT(ISERROR(SEARCH("Medio",I13)))</formula>
    </cfRule>
  </conditionalFormatting>
  <conditionalFormatting sqref="J18:K18 K17 J20:K24 K19">
    <cfRule type="containsText" dxfId="83" priority="66" operator="containsText" text="Critico">
      <formula>NOT(ISERROR(SEARCH("Critico",J17)))</formula>
    </cfRule>
    <cfRule type="containsText" dxfId="82" priority="67" operator="containsText" text="Satisfactorio">
      <formula>NOT(ISERROR(SEARCH("Satisfactorio",J17)))</formula>
    </cfRule>
    <cfRule type="containsText" dxfId="81" priority="68" operator="containsText" text="Medio">
      <formula>NOT(ISERROR(SEARCH("Medio",J17)))</formula>
    </cfRule>
  </conditionalFormatting>
  <conditionalFormatting sqref="G13:G17 G21:G24">
    <cfRule type="containsText" dxfId="80" priority="69" operator="containsText" text="Critico">
      <formula>NOT(ISERROR(SEARCH("Critico",G13)))</formula>
    </cfRule>
    <cfRule type="containsText" dxfId="79" priority="70" operator="containsText" text="Satisfactorio">
      <formula>NOT(ISERROR(SEARCH("Satisfactorio",G13)))</formula>
    </cfRule>
    <cfRule type="containsText" dxfId="78" priority="71" operator="containsText" text="Medio">
      <formula>NOT(ISERROR(SEARCH("Medio",G13)))</formula>
    </cfRule>
  </conditionalFormatting>
  <conditionalFormatting sqref="B13 D13:D16">
    <cfRule type="containsText" dxfId="77" priority="63" operator="containsText" text="Critico">
      <formula>NOT(ISERROR(SEARCH("Critico",B13)))</formula>
    </cfRule>
    <cfRule type="containsText" dxfId="76" priority="64" operator="containsText" text="Satisfactorio">
      <formula>NOT(ISERROR(SEARCH("Satisfactorio",B13)))</formula>
    </cfRule>
    <cfRule type="containsText" dxfId="75" priority="65" operator="containsText" text="Medio">
      <formula>NOT(ISERROR(SEARCH("Medio",B13)))</formula>
    </cfRule>
  </conditionalFormatting>
  <conditionalFormatting sqref="C13:C16">
    <cfRule type="containsText" dxfId="74" priority="60" operator="containsText" text="Critico">
      <formula>NOT(ISERROR(SEARCH("Critico",C13)))</formula>
    </cfRule>
    <cfRule type="containsText" dxfId="73" priority="61" operator="containsText" text="Satisfactorio">
      <formula>NOT(ISERROR(SEARCH("Satisfactorio",C13)))</formula>
    </cfRule>
    <cfRule type="containsText" dxfId="72" priority="62" operator="containsText" text="Medio">
      <formula>NOT(ISERROR(SEARCH("Medio",C13)))</formula>
    </cfRule>
  </conditionalFormatting>
  <conditionalFormatting sqref="D20:D24">
    <cfRule type="containsText" dxfId="71" priority="57" operator="containsText" text="Critico">
      <formula>NOT(ISERROR(SEARCH("Critico",D20)))</formula>
    </cfRule>
    <cfRule type="containsText" dxfId="70" priority="58" operator="containsText" text="Satisfactorio">
      <formula>NOT(ISERROR(SEARCH("Satisfactorio",D20)))</formula>
    </cfRule>
    <cfRule type="containsText" dxfId="69" priority="59" operator="containsText" text="Medio">
      <formula>NOT(ISERROR(SEARCH("Medio",D20)))</formula>
    </cfRule>
  </conditionalFormatting>
  <conditionalFormatting sqref="C20:C24">
    <cfRule type="containsText" dxfId="68" priority="54" operator="containsText" text="Critico">
      <formula>NOT(ISERROR(SEARCH("Critico",C20)))</formula>
    </cfRule>
    <cfRule type="containsText" dxfId="67" priority="55" operator="containsText" text="Satisfactorio">
      <formula>NOT(ISERROR(SEARCH("Satisfactorio",C20)))</formula>
    </cfRule>
    <cfRule type="containsText" dxfId="66" priority="56" operator="containsText" text="Medio">
      <formula>NOT(ISERROR(SEARCH("Medio",C20)))</formula>
    </cfRule>
  </conditionalFormatting>
  <conditionalFormatting sqref="B17 B21:B24">
    <cfRule type="containsText" dxfId="65" priority="51" operator="containsText" text="Critico">
      <formula>NOT(ISERROR(SEARCH("Critico",B17)))</formula>
    </cfRule>
    <cfRule type="containsText" dxfId="64" priority="52" operator="containsText" text="Satisfactorio">
      <formula>NOT(ISERROR(SEARCH("Satisfactorio",B17)))</formula>
    </cfRule>
    <cfRule type="containsText" dxfId="63" priority="53" operator="containsText" text="Medio">
      <formula>NOT(ISERROR(SEARCH("Medio",B17)))</formula>
    </cfRule>
  </conditionalFormatting>
  <conditionalFormatting sqref="D17">
    <cfRule type="containsText" dxfId="62" priority="48" operator="containsText" text="Critico">
      <formula>NOT(ISERROR(SEARCH("Critico",D17)))</formula>
    </cfRule>
    <cfRule type="containsText" dxfId="61" priority="49" operator="containsText" text="Satisfactorio">
      <formula>NOT(ISERROR(SEARCH("Satisfactorio",D17)))</formula>
    </cfRule>
    <cfRule type="containsText" dxfId="60" priority="50" operator="containsText" text="Medio">
      <formula>NOT(ISERROR(SEARCH("Medio",D17)))</formula>
    </cfRule>
  </conditionalFormatting>
  <conditionalFormatting sqref="C17">
    <cfRule type="containsText" dxfId="59" priority="45" operator="containsText" text="Critico">
      <formula>NOT(ISERROR(SEARCH("Critico",C17)))</formula>
    </cfRule>
    <cfRule type="containsText" dxfId="58" priority="46" operator="containsText" text="Satisfactorio">
      <formula>NOT(ISERROR(SEARCH("Satisfactorio",C17)))</formula>
    </cfRule>
    <cfRule type="containsText" dxfId="57" priority="47" operator="containsText" text="Medio">
      <formula>NOT(ISERROR(SEARCH("Medio",C17)))</formula>
    </cfRule>
  </conditionalFormatting>
  <conditionalFormatting sqref="H18">
    <cfRule type="cellIs" dxfId="56" priority="42" stopIfTrue="1" operator="between">
      <formula>0.66</formula>
      <formula>0.79</formula>
    </cfRule>
    <cfRule type="cellIs" dxfId="55" priority="43" stopIfTrue="1" operator="lessThan">
      <formula>0.66</formula>
    </cfRule>
    <cfRule type="cellIs" dxfId="54" priority="44" stopIfTrue="1" operator="between">
      <formula>0.8</formula>
      <formula>1</formula>
    </cfRule>
  </conditionalFormatting>
  <conditionalFormatting sqref="H18">
    <cfRule type="expression" dxfId="53" priority="41">
      <formula>ISERROR(H18)</formula>
    </cfRule>
  </conditionalFormatting>
  <conditionalFormatting sqref="H18">
    <cfRule type="cellIs" dxfId="52" priority="38" stopIfTrue="1" operator="between">
      <formula>0.66</formula>
      <formula>0.79</formula>
    </cfRule>
    <cfRule type="cellIs" dxfId="51" priority="39" stopIfTrue="1" operator="lessThan">
      <formula>0.66</formula>
    </cfRule>
    <cfRule type="cellIs" dxfId="50" priority="40" stopIfTrue="1" operator="greaterThanOrEqual">
      <formula>0.8</formula>
    </cfRule>
  </conditionalFormatting>
  <conditionalFormatting sqref="I18">
    <cfRule type="containsText" dxfId="49" priority="35" operator="containsText" text="Critico">
      <formula>NOT(ISERROR(SEARCH("Critico",I18)))</formula>
    </cfRule>
    <cfRule type="containsText" dxfId="48" priority="36" operator="containsText" text="Satisfactorio">
      <formula>NOT(ISERROR(SEARCH("Satisfactorio",I18)))</formula>
    </cfRule>
    <cfRule type="containsText" dxfId="47" priority="37" operator="containsText" text="Medio">
      <formula>NOT(ISERROR(SEARCH("Medio",I18)))</formula>
    </cfRule>
  </conditionalFormatting>
  <conditionalFormatting sqref="G18">
    <cfRule type="containsText" dxfId="46" priority="32" operator="containsText" text="Critico">
      <formula>NOT(ISERROR(SEARCH("Critico",G18)))</formula>
    </cfRule>
    <cfRule type="containsText" dxfId="45" priority="33" operator="containsText" text="Satisfactorio">
      <formula>NOT(ISERROR(SEARCH("Satisfactorio",G18)))</formula>
    </cfRule>
    <cfRule type="containsText" dxfId="44" priority="34" operator="containsText" text="Medio">
      <formula>NOT(ISERROR(SEARCH("Medio",G18)))</formula>
    </cfRule>
  </conditionalFormatting>
  <conditionalFormatting sqref="B18">
    <cfRule type="containsText" dxfId="43" priority="29" operator="containsText" text="Critico">
      <formula>NOT(ISERROR(SEARCH("Critico",B18)))</formula>
    </cfRule>
    <cfRule type="containsText" dxfId="42" priority="30" operator="containsText" text="Satisfactorio">
      <formula>NOT(ISERROR(SEARCH("Satisfactorio",B18)))</formula>
    </cfRule>
    <cfRule type="containsText" dxfId="41" priority="31" operator="containsText" text="Medio">
      <formula>NOT(ISERROR(SEARCH("Medio",B18)))</formula>
    </cfRule>
  </conditionalFormatting>
  <conditionalFormatting sqref="D18">
    <cfRule type="containsText" dxfId="40" priority="26" operator="containsText" text="Critico">
      <formula>NOT(ISERROR(SEARCH("Critico",D18)))</formula>
    </cfRule>
    <cfRule type="containsText" dxfId="39" priority="27" operator="containsText" text="Satisfactorio">
      <formula>NOT(ISERROR(SEARCH("Satisfactorio",D18)))</formula>
    </cfRule>
    <cfRule type="containsText" dxfId="38" priority="28" operator="containsText" text="Medio">
      <formula>NOT(ISERROR(SEARCH("Medio",D18)))</formula>
    </cfRule>
  </conditionalFormatting>
  <conditionalFormatting sqref="C18">
    <cfRule type="containsText" dxfId="37" priority="23" operator="containsText" text="Critico">
      <formula>NOT(ISERROR(SEARCH("Critico",C18)))</formula>
    </cfRule>
    <cfRule type="containsText" dxfId="36" priority="24" operator="containsText" text="Satisfactorio">
      <formula>NOT(ISERROR(SEARCH("Satisfactorio",C18)))</formula>
    </cfRule>
    <cfRule type="containsText" dxfId="35" priority="25" operator="containsText" text="Medio">
      <formula>NOT(ISERROR(SEARCH("Medio",C18)))</formula>
    </cfRule>
  </conditionalFormatting>
  <conditionalFormatting sqref="H19:H20">
    <cfRule type="cellIs" dxfId="34" priority="20" stopIfTrue="1" operator="between">
      <formula>0.66</formula>
      <formula>0.79</formula>
    </cfRule>
    <cfRule type="cellIs" dxfId="33" priority="21" stopIfTrue="1" operator="lessThan">
      <formula>0.66</formula>
    </cfRule>
    <cfRule type="cellIs" dxfId="32" priority="22" stopIfTrue="1" operator="between">
      <formula>0.8</formula>
      <formula>1</formula>
    </cfRule>
  </conditionalFormatting>
  <conditionalFormatting sqref="H19:H20">
    <cfRule type="expression" dxfId="31" priority="19">
      <formula>ISERROR(H19)</formula>
    </cfRule>
  </conditionalFormatting>
  <conditionalFormatting sqref="H19:H20">
    <cfRule type="cellIs" dxfId="30" priority="16" stopIfTrue="1" operator="between">
      <formula>0.66</formula>
      <formula>0.79</formula>
    </cfRule>
    <cfRule type="cellIs" dxfId="29" priority="17" stopIfTrue="1" operator="lessThan">
      <formula>0.66</formula>
    </cfRule>
    <cfRule type="cellIs" dxfId="28" priority="18" stopIfTrue="1" operator="greaterThanOrEqual">
      <formula>0.8</formula>
    </cfRule>
  </conditionalFormatting>
  <conditionalFormatting sqref="G19:G20">
    <cfRule type="containsText" dxfId="27" priority="13" operator="containsText" text="Critico">
      <formula>NOT(ISERROR(SEARCH("Critico",G19)))</formula>
    </cfRule>
    <cfRule type="containsText" dxfId="26" priority="14" operator="containsText" text="Satisfactorio">
      <formula>NOT(ISERROR(SEARCH("Satisfactorio",G19)))</formula>
    </cfRule>
    <cfRule type="containsText" dxfId="25" priority="15" operator="containsText" text="Medio">
      <formula>NOT(ISERROR(SEARCH("Medio",G19)))</formula>
    </cfRule>
  </conditionalFormatting>
  <conditionalFormatting sqref="B19">
    <cfRule type="containsText" dxfId="24" priority="10" operator="containsText" text="Critico">
      <formula>NOT(ISERROR(SEARCH("Critico",B19)))</formula>
    </cfRule>
    <cfRule type="containsText" dxfId="23" priority="11" operator="containsText" text="Satisfactorio">
      <formula>NOT(ISERROR(SEARCH("Satisfactorio",B19)))</formula>
    </cfRule>
    <cfRule type="containsText" dxfId="22" priority="12" operator="containsText" text="Medio">
      <formula>NOT(ISERROR(SEARCH("Medio",B19)))</formula>
    </cfRule>
  </conditionalFormatting>
  <conditionalFormatting sqref="D19">
    <cfRule type="containsText" dxfId="21" priority="7" operator="containsText" text="Critico">
      <formula>NOT(ISERROR(SEARCH("Critico",D19)))</formula>
    </cfRule>
    <cfRule type="containsText" dxfId="20" priority="8" operator="containsText" text="Satisfactorio">
      <formula>NOT(ISERROR(SEARCH("Satisfactorio",D19)))</formula>
    </cfRule>
    <cfRule type="containsText" dxfId="19" priority="9" operator="containsText" text="Medio">
      <formula>NOT(ISERROR(SEARCH("Medio",D19)))</formula>
    </cfRule>
  </conditionalFormatting>
  <conditionalFormatting sqref="C19">
    <cfRule type="containsText" dxfId="18" priority="4" operator="containsText" text="Critico">
      <formula>NOT(ISERROR(SEARCH("Critico",C19)))</formula>
    </cfRule>
    <cfRule type="containsText" dxfId="17" priority="5" operator="containsText" text="Satisfactorio">
      <formula>NOT(ISERROR(SEARCH("Satisfactorio",C19)))</formula>
    </cfRule>
    <cfRule type="containsText" dxfId="16" priority="6" operator="containsText" text="Medio">
      <formula>NOT(ISERROR(SEARCH("Medio",C19)))</formula>
    </cfRule>
  </conditionalFormatting>
  <conditionalFormatting sqref="B20">
    <cfRule type="containsText" dxfId="15" priority="1" operator="containsText" text="Critico">
      <formula>NOT(ISERROR(SEARCH("Critico",B20)))</formula>
    </cfRule>
    <cfRule type="containsText" dxfId="14" priority="2" operator="containsText" text="Satisfactorio">
      <formula>NOT(ISERROR(SEARCH("Satisfactorio",B20)))</formula>
    </cfRule>
    <cfRule type="containsText" dxfId="13" priority="3" operator="containsText" text="Medio">
      <formula>NOT(ISERROR(SEARCH("Medio",B20)))</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Carlos Aristizabal</cp:lastModifiedBy>
  <cp:lastPrinted>2018-03-14T12:18:52Z</cp:lastPrinted>
  <dcterms:created xsi:type="dcterms:W3CDTF">2017-09-28T15:09:54Z</dcterms:created>
  <dcterms:modified xsi:type="dcterms:W3CDTF">2019-11-25T22:54:58Z</dcterms:modified>
</cp:coreProperties>
</file>