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22. GESTIÓN DE PAZ Y CULTURA CIUDADANA\"/>
    </mc:Choice>
  </mc:AlternateContent>
  <xr:revisionPtr revIDLastSave="0" documentId="8_{F197209F-47A3-4F78-BD20-60C9F285F4C6}" xr6:coauthVersionLast="36" xr6:coauthVersionMax="36" xr10:uidLastSave="{00000000-0000-0000-0000-000000000000}"/>
  <bookViews>
    <workbookView xWindow="0" yWindow="0" windowWidth="21600" windowHeight="9525" xr2:uid="{00000000-000D-0000-FFFF-FFFF00000000}"/>
  </bookViews>
  <sheets>
    <sheet name="Ficha Técnica Formulación" sheetId="1" r:id="rId1"/>
    <sheet name="Ficha T Seguimiento TyS" sheetId="13" r:id="rId2"/>
    <sheet name="Ficha T Seguimiento" sheetId="3" r:id="rId3"/>
  </sheets>
  <definedNames>
    <definedName name="_xlnm.Print_Area" localSheetId="0">'Ficha Técnica Formulación'!$B$2:$M$57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3" l="1"/>
  <c r="E14" i="3" l="1"/>
  <c r="E13" i="3" l="1"/>
  <c r="G19" i="3" l="1"/>
  <c r="H19" i="3" s="1"/>
  <c r="I19" i="3" s="1"/>
  <c r="G14" i="3"/>
  <c r="H14" i="3" s="1"/>
  <c r="I14" i="3" s="1"/>
  <c r="G15" i="3"/>
  <c r="H15" i="3" s="1"/>
  <c r="I15" i="3" s="1"/>
  <c r="G16" i="3"/>
  <c r="H16" i="3"/>
  <c r="I16" i="3"/>
  <c r="G17" i="3"/>
  <c r="H17" i="3" s="1"/>
  <c r="I17" i="3" s="1"/>
  <c r="G18" i="3"/>
  <c r="H18" i="3" s="1"/>
  <c r="I18" i="3" s="1"/>
  <c r="G20" i="3"/>
  <c r="H20" i="3"/>
  <c r="I20" i="3" s="1"/>
  <c r="G21" i="3"/>
  <c r="H21" i="3"/>
  <c r="I21" i="3"/>
  <c r="G22" i="3"/>
  <c r="H22" i="3" s="1"/>
  <c r="I22" i="3" s="1"/>
  <c r="G23" i="3"/>
  <c r="H23" i="3" s="1"/>
  <c r="I23" i="3" s="1"/>
  <c r="G24" i="3"/>
  <c r="H24" i="3"/>
  <c r="I24" i="3" s="1"/>
  <c r="G13" i="3"/>
  <c r="H13" i="3" s="1"/>
  <c r="I13" i="3" s="1"/>
  <c r="I15" i="13"/>
  <c r="I26" i="13" s="1"/>
  <c r="J26" i="13" s="1"/>
  <c r="J15" i="13"/>
  <c r="I14" i="13"/>
  <c r="C14" i="13"/>
  <c r="F14" i="13" s="1"/>
  <c r="C15" i="13" s="1"/>
  <c r="D26" i="13"/>
  <c r="B26" i="13"/>
  <c r="C26" i="13"/>
  <c r="E26" i="13"/>
  <c r="G26" i="13" s="1"/>
  <c r="I25" i="13"/>
  <c r="J25" i="13" s="1"/>
  <c r="I18" i="13"/>
  <c r="J18" i="13"/>
  <c r="I19" i="13"/>
  <c r="F47" i="13" s="1"/>
  <c r="F48" i="13" s="1"/>
  <c r="F49" i="13" s="1"/>
  <c r="F50" i="13" s="1"/>
  <c r="F51" i="13" s="1"/>
  <c r="F52" i="13" s="1"/>
  <c r="F53" i="13" s="1"/>
  <c r="F54" i="13" s="1"/>
  <c r="F55" i="13" s="1"/>
  <c r="F56" i="13" s="1"/>
  <c r="F57" i="13" s="1"/>
  <c r="F58" i="13" s="1"/>
  <c r="D9" i="13"/>
  <c r="B47" i="13"/>
  <c r="B48" i="13"/>
  <c r="B49" i="13"/>
  <c r="B50" i="13" s="1"/>
  <c r="B51" i="13" s="1"/>
  <c r="B52" i="13" s="1"/>
  <c r="B53" i="13" s="1"/>
  <c r="B54" i="13" s="1"/>
  <c r="B55" i="13" s="1"/>
  <c r="B56" i="13" s="1"/>
  <c r="B57" i="13" s="1"/>
  <c r="B58" i="13" s="1"/>
  <c r="I24" i="13"/>
  <c r="J24" i="13" s="1"/>
  <c r="I23" i="13"/>
  <c r="J23" i="13" s="1"/>
  <c r="I22" i="13"/>
  <c r="J22" i="13" s="1"/>
  <c r="I21" i="13"/>
  <c r="J21" i="13" s="1"/>
  <c r="I20" i="13"/>
  <c r="J20" i="13" s="1"/>
  <c r="J19" i="13"/>
  <c r="I17" i="13"/>
  <c r="J17" i="13"/>
  <c r="I16" i="13"/>
  <c r="J16" i="13"/>
  <c r="E10" i="3"/>
  <c r="J14" i="13"/>
  <c r="F15" i="13" l="1"/>
  <c r="C16" i="13" s="1"/>
  <c r="E15" i="13"/>
  <c r="G15" i="13" s="1"/>
  <c r="E14" i="13"/>
  <c r="G14" i="13" s="1"/>
  <c r="E16" i="13" l="1"/>
  <c r="G16" i="13" s="1"/>
  <c r="F16" i="13"/>
  <c r="C17" i="13" s="1"/>
  <c r="E17" i="13" l="1"/>
  <c r="G17" i="13" s="1"/>
  <c r="F17" i="13"/>
  <c r="C18" i="13" s="1"/>
  <c r="E18" i="13" l="1"/>
  <c r="G18" i="13" s="1"/>
  <c r="F18" i="13"/>
  <c r="C19" i="13" s="1"/>
  <c r="F19" i="13" l="1"/>
  <c r="C20" i="13" s="1"/>
  <c r="E19" i="13"/>
  <c r="G19" i="13" s="1"/>
  <c r="E20" i="13" l="1"/>
  <c r="G20" i="13" s="1"/>
  <c r="F20" i="13"/>
  <c r="C21" i="13" s="1"/>
  <c r="E21" i="13" l="1"/>
  <c r="G21" i="13" s="1"/>
  <c r="F21" i="13"/>
  <c r="C22" i="13" s="1"/>
  <c r="F22" i="13" l="1"/>
  <c r="C23" i="13" s="1"/>
  <c r="E22" i="13"/>
  <c r="G22" i="13" s="1"/>
  <c r="E23" i="13" l="1"/>
  <c r="G23" i="13" s="1"/>
  <c r="F23" i="13"/>
  <c r="C24" i="13" s="1"/>
  <c r="F24" i="13" l="1"/>
  <c r="C25" i="13" s="1"/>
  <c r="E24" i="13"/>
  <c r="G24" i="13" s="1"/>
  <c r="F25" i="13" l="1"/>
  <c r="F26" i="13" s="1"/>
  <c r="E25" i="13"/>
  <c r="G25"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<sst xmlns="http://schemas.openxmlformats.org/spreadsheetml/2006/main" count="147" uniqueCount="130">
  <si>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</si>
  <si>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</si>
  <si>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</si>
  <si>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</si>
  <si>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</si>
  <si>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</si>
  <si>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</si>
  <si>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</si>
  <si>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</si>
  <si>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</si>
  <si>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</si>
  <si>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</si>
  <si>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</si>
  <si>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</si>
  <si>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</si>
  <si>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</si>
  <si>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</si>
  <si>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</si>
  <si>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</si>
  <si>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</si>
  <si>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</si>
  <si>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</si>
  <si>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</si>
  <si>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</si>
  <si>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</si>
  <si>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</si>
  <si>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</si>
  <si>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</si>
  <si>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</si>
  <si>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</si>
  <si>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</si>
  <si>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</si>
  <si>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</si>
  <si>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</si>
  <si>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</si>
  <si>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</si>
  <si>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</si>
  <si>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</si>
  <si>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</si>
  <si>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</si>
  <si>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</si>
  <si>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</si>
  <si>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Eficiencia</t>
  </si>
  <si>
    <t>Eficacia</t>
  </si>
  <si>
    <t>Efectividad</t>
  </si>
  <si>
    <t>Vigencia 
(Año del seguiminto)</t>
  </si>
  <si>
    <t>Análisis y Observaciones</t>
  </si>
  <si>
    <t>V1= xxxx</t>
  </si>
  <si>
    <t>% de Cumplimiento de la meta</t>
  </si>
  <si>
    <t>V2=  yyy</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</si>
  <si>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</si>
  <si>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</si>
  <si>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</si>
  <si>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</si>
  <si>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</si>
  <si>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</si>
  <si>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</si>
  <si>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</si>
  <si>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</si>
  <si>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</si>
  <si>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</si>
  <si>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</si>
  <si>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</si>
  <si>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</si>
  <si>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</si>
  <si>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</si>
  <si>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</si>
  <si>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</si>
  <si>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</si>
  <si>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</si>
  <si>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</si>
  <si>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</si>
  <si>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</si>
  <si>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</si>
  <si>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</si>
  <si>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</si>
  <si>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</si>
  <si>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</si>
  <si>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</si>
  <si>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</si>
  <si>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</si>
  <si>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</si>
  <si>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</si>
  <si>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</si>
  <si>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</si>
  <si>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</si>
  <si>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</si>
  <si>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</si>
  <si>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</si>
  <si>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</si>
  <si>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</si>
  <si>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</si>
  <si>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</si>
  <si>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</si>
  <si>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</si>
  <si>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</si>
  <si>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Definiciones y conceptos</t>
  </si>
  <si>
    <t>Nombre del indicador</t>
  </si>
  <si>
    <t>Periodicidad de  medición (Mes/Trimestre/Semestre/Año)</t>
  </si>
  <si>
    <t>x</t>
  </si>
  <si>
    <t>Cali Progresa Contigo 2016 - 2019</t>
  </si>
  <si>
    <t xml:space="preserve">Cali participativa y bien gobernada 
</t>
  </si>
  <si>
    <t xml:space="preserve">Participación ciudadana </t>
  </si>
  <si>
    <t>Ciudadanía activa y participativa.</t>
  </si>
  <si>
    <t>Convivencia y Seguridad</t>
  </si>
  <si>
    <t>MMCS03.06 Gestión de Paz y Cultura Ciudadana</t>
  </si>
  <si>
    <t>MMCS03.06.01.18.P01 - MMCS03.06.01.18.P02 - MMCS03.06.02.18.P01 - MMCS03.06.02.18.P02 - MMCS03.06.02.18.P03</t>
  </si>
  <si>
    <t>MMCS03.06.01 FORMACIÓN DE CULTURA CIUDADANA MMCS03.06.02 GESTION DE PAZ</t>
  </si>
  <si>
    <t>N/A</t>
  </si>
  <si>
    <t>No Aplica</t>
  </si>
  <si>
    <t xml:space="preserve">Secretaría de Paz y Cultura Ciudadana </t>
  </si>
  <si>
    <t>12/02/2019</t>
  </si>
  <si>
    <t>Cumplimiento satisfactorio  &gt; 90%
Cumplimiento medio    Entre 70% y 90%
Cumplimiento crítico  &lt; 70%</t>
  </si>
  <si>
    <t>porcentaje</t>
  </si>
  <si>
    <t>trimestre</t>
  </si>
  <si>
    <t xml:space="preserve">Satisfaccion:  Acción y efecto de satisfacer o satisfacerse. (Según Real Academia Española).
Ciudadanos: Persona considerada como miembro activo de un Estado, titular de derechos políticos y sometido a sus leyes. (Según Real Academia Española).
Acciones de intervencion: son el conjunto de acciones o actividades que se realizan dentro del organismo para intervenir a un grupo especifico dentro de la comunidad sobre el desarrollo de estrategias orientadas al fortalecimiento de la cultura ciudanana, la convivencia, la promoción de los derechos humanos y prevención de sus vulneraciones y la reconciliación para contribuir a la construcción de una cultura de paz entre los habitantes del Municipio de Santiago de Cali.
</t>
  </si>
  <si>
    <t xml:space="preserve">Conocer la satisfaccion de los usuarios de los eventos realizadas sobre el desarrollo de estrategias orientadas al fortalecimiento de la cultura ciudanana, la convivencia, la promoción de los derechos humanos y prevención de sus vulneraciones y la reconciliación para contribuir a la construcción de una cultura de paz entre los habitantes del Municipio de Santiago de Cali.
</t>
  </si>
  <si>
    <t>Se refiere al promedio de medicion de la Satisfaccion del usuario sobre los eventos de acuerdo al fomato  MEDE01.05.09.18.P06.F05</t>
  </si>
  <si>
    <t xml:space="preserve"> Fomato  MEDE01.05.09.18.P06.F05</t>
  </si>
  <si>
    <t>MMCS03.06.18.FT04</t>
  </si>
  <si>
    <t>V1+V2+V3+Vn= Porcentaje de satisfaccion de cada evento realizado</t>
  </si>
  <si>
    <t xml:space="preserve">n= numero de eventos realizadas </t>
  </si>
  <si>
    <t>Nivel de satisfaccion de los ciudadanos sobre las acciones de Intervencion del proceso= V1+V2+V3+Vn / n</t>
  </si>
  <si>
    <t xml:space="preserve">Nivel de satisfaccion de los ciudadanos sobre las acciones de Intervencion del proceso de Gestion de Paz y Cultura Ciudadana. </t>
  </si>
  <si>
    <t>II Trimestre</t>
  </si>
  <si>
    <t>para desarrollar la evaluacion del indicador se toman los siguientes productos : 
Implementar 10 espacios de reflexion con la comunidad para la comprension del conflicto armado 91%
Implementar 10 acciones restaurativas comunitarias en articulación con actores de la violencia urbana 95%</t>
  </si>
  <si>
    <t>III Trimestre</t>
  </si>
  <si>
    <t xml:space="preserve">para desarrollar la evaluacion del indicador se toman los siguientes productos : 
Implementar 10 escenarios de reconocimiento e integracion interculturalo 100%
Concertar e implementar 5 iniciativas sobre interculturalidad 99%
Desarrollar 7 encuentros comunitarios para la construcción de paz 100%
</t>
  </si>
  <si>
    <t>IV trimestre</t>
  </si>
  <si>
    <t>para desarrollar la evaluacion del indicador se toman los siguientes productos : 
Implementar 10 escenarios de reconocimiento e integracion interculturalo 98%
Concertar e implementar 5 iniciativas sobre interculturalidad 95%
Desarrollar 7 encuentros comunitarios para la construcción de paz 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</si>
</sst>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30"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3" fontId="11" fillId="0" borderId="0" applyFont="0" applyFill="0" applyBorder="0" applyAlignment="0" applyProtection="0"/>
  </cellStyleXfs>
  <cellXfs count="199">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2" xfId="0" applyFont="1" applyFill="1" applyBorder="1" applyAlignment="1" applyProtection="1">
      <alignment horizontal="center" vertical="center"/>
      <protection hidden="1"/>
    </xf>
    <xf numFmtId="0" fontId="15" fillId="0" borderId="43" xfId="0" applyFont="1" applyFill="1" applyBorder="1" applyAlignment="1" applyProtection="1">
      <alignment vertical="center" wrapText="1"/>
      <protection hidden="1"/>
    </xf>
    <xf numFmtId="0" fontId="15" fillId="0" borderId="43" xfId="0" applyFont="1" applyFill="1" applyBorder="1" applyAlignment="1" applyProtection="1">
      <alignment horizontal="center" vertical="center" wrapText="1"/>
      <protection hidden="1"/>
    </xf>
    <xf numFmtId="0" fontId="0" fillId="0" borderId="44" xfId="0" applyFill="1" applyBorder="1" applyAlignment="1">
      <alignment vertical="center"/>
    </xf>
    <xf numFmtId="0" fontId="0" fillId="0" borderId="0" xfId="0" applyFill="1" applyAlignment="1">
      <alignment vertical="center"/>
    </xf>
    <xf numFmtId="0" fontId="17" fillId="0" borderId="45" xfId="0" applyFont="1" applyFill="1" applyBorder="1" applyAlignment="1" applyProtection="1">
      <alignment horizontal="center" vertical="center"/>
      <protection hidden="1"/>
    </xf>
    <xf numFmtId="3" fontId="21" fillId="7" borderId="46" xfId="0" applyNumberFormat="1" applyFont="1" applyFill="1" applyBorder="1" applyAlignment="1">
      <alignment horizontal="center" vertical="center"/>
    </xf>
    <xf numFmtId="3" fontId="21" fillId="0" borderId="46" xfId="0" applyNumberFormat="1" applyFont="1" applyFill="1" applyBorder="1" applyAlignment="1">
      <alignment horizontal="center" vertical="center"/>
    </xf>
    <xf numFmtId="165" fontId="21" fillId="0" borderId="46" xfId="0" applyNumberFormat="1" applyFont="1" applyBorder="1" applyAlignment="1">
      <alignment horizontal="center" vertical="center" wrapText="1"/>
    </xf>
    <xf numFmtId="0" fontId="22" fillId="0" borderId="46" xfId="0" applyFont="1" applyBorder="1" applyAlignment="1">
      <alignment horizontal="center" vertical="center"/>
    </xf>
    <xf numFmtId="1" fontId="20" fillId="7" borderId="46" xfId="0" applyNumberFormat="1" applyFont="1" applyFill="1" applyBorder="1" applyAlignment="1">
      <alignment horizontal="center" vertical="center"/>
    </xf>
    <xf numFmtId="166" fontId="20" fillId="0" borderId="46" xfId="0" applyNumberFormat="1" applyFont="1" applyFill="1" applyBorder="1" applyAlignment="1">
      <alignment horizontal="center" vertical="center"/>
    </xf>
    <xf numFmtId="0" fontId="21" fillId="0" borderId="46" xfId="0" applyFont="1" applyBorder="1" applyAlignment="1">
      <alignment vertical="center" wrapText="1"/>
    </xf>
    <xf numFmtId="0" fontId="0" fillId="0" borderId="47" xfId="0" applyBorder="1" applyAlignment="1">
      <alignment vertical="center"/>
    </xf>
    <xf numFmtId="0" fontId="21" fillId="0" borderId="46" xfId="0" applyFont="1" applyBorder="1" applyAlignment="1">
      <alignment vertical="center"/>
    </xf>
    <xf numFmtId="0" fontId="24" fillId="8" borderId="48" xfId="0" applyFont="1" applyFill="1" applyBorder="1" applyAlignment="1" applyProtection="1">
      <alignment horizontal="center" vertical="center"/>
      <protection hidden="1"/>
    </xf>
    <xf numFmtId="3" fontId="23" fillId="0" borderId="49" xfId="0" applyNumberFormat="1" applyFont="1" applyFill="1" applyBorder="1" applyAlignment="1">
      <alignment horizontal="center" vertical="center"/>
    </xf>
    <xf numFmtId="165" fontId="23" fillId="0" borderId="49" xfId="0" applyNumberFormat="1" applyFont="1" applyBorder="1" applyAlignment="1">
      <alignment horizontal="center" vertical="center" wrapText="1"/>
    </xf>
    <xf numFmtId="1" fontId="23" fillId="0" borderId="49" xfId="0" applyNumberFormat="1" applyFont="1" applyFill="1" applyBorder="1" applyAlignment="1">
      <alignment horizontal="center" vertical="center"/>
    </xf>
    <xf numFmtId="166" fontId="23" fillId="0" borderId="49" xfId="0" applyNumberFormat="1" applyFont="1" applyFill="1" applyBorder="1" applyAlignment="1">
      <alignment horizontal="center" vertical="center"/>
    </xf>
    <xf numFmtId="0" fontId="17" fillId="0" borderId="49" xfId="0" applyFont="1" applyBorder="1" applyAlignment="1">
      <alignment horizontal="center" vertical="center"/>
    </xf>
    <xf numFmtId="0" fontId="21" fillId="0" borderId="49" xfId="0" applyFont="1" applyBorder="1" applyAlignment="1">
      <alignment vertical="center"/>
    </xf>
    <xf numFmtId="0" fontId="21" fillId="0" borderId="50"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9" fontId="7" fillId="0" borderId="46" xfId="1" applyFont="1" applyBorder="1" applyAlignment="1">
      <alignment horizontal="center" vertical="center"/>
    </xf>
    <xf numFmtId="3" fontId="1" fillId="7" borderId="46" xfId="0" applyNumberFormat="1" applyFont="1" applyFill="1" applyBorder="1" applyAlignment="1">
      <alignment horizontal="center" vertical="center"/>
    </xf>
    <xf numFmtId="0" fontId="7" fillId="0" borderId="46"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5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51" xfId="0" applyFont="1" applyBorder="1" applyAlignment="1">
      <alignment horizontal="center" vertical="center"/>
    </xf>
    <xf numFmtId="3" fontId="1" fillId="7" borderId="51"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15" fillId="6" borderId="40" xfId="0" applyFont="1" applyFill="1" applyBorder="1" applyAlignment="1" applyProtection="1">
      <alignment horizontal="center" vertical="center" wrapText="1"/>
      <protection hidden="1"/>
    </xf>
    <xf numFmtId="0" fontId="15" fillId="6" borderId="41" xfId="2" applyFont="1" applyFill="1" applyBorder="1" applyAlignment="1" applyProtection="1">
      <alignment horizontal="center" vertical="center" wrapText="1"/>
      <protection hidden="1"/>
    </xf>
    <xf numFmtId="0" fontId="21" fillId="0" borderId="46" xfId="0" applyFont="1" applyBorder="1" applyAlignment="1">
      <alignment horizontal="center" vertical="center" wrapText="1"/>
    </xf>
    <xf numFmtId="0" fontId="0" fillId="0" borderId="47" xfId="0" applyBorder="1" applyAlignment="1">
      <alignment horizontal="center" vertical="center"/>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22" fillId="0" borderId="49" xfId="0" applyFont="1" applyBorder="1" applyAlignment="1">
      <alignment horizontal="center" vertical="center"/>
    </xf>
    <xf numFmtId="1" fontId="7" fillId="0" borderId="51" xfId="1" applyNumberFormat="1" applyFont="1" applyBorder="1" applyAlignment="1">
      <alignment horizontal="center" vertical="center"/>
    </xf>
    <xf numFmtId="0" fontId="7" fillId="0" borderId="51" xfId="0" applyFont="1" applyBorder="1" applyAlignment="1">
      <alignment horizontal="center" vertical="center" wrapText="1"/>
    </xf>
    <xf numFmtId="0" fontId="7" fillId="0" borderId="46" xfId="0" applyFont="1" applyBorder="1" applyAlignment="1">
      <alignment horizontal="center" vertical="center" wrapText="1"/>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0" borderId="27" xfId="0" applyFont="1" applyFill="1" applyBorder="1" applyAlignment="1" applyProtection="1">
      <alignment horizontal="left" vertical="top" wrapText="1"/>
    </xf>
    <xf numFmtId="0" fontId="7" fillId="0" borderId="10" xfId="0" applyFont="1" applyFill="1" applyBorder="1" applyAlignment="1" applyProtection="1">
      <alignment horizontal="left" vertical="top"/>
    </xf>
    <xf numFmtId="0" fontId="7" fillId="0" borderId="11" xfId="0" applyFont="1" applyFill="1" applyBorder="1" applyAlignment="1" applyProtection="1">
      <alignment horizontal="left" vertical="top"/>
    </xf>
    <xf numFmtId="0" fontId="7" fillId="0" borderId="10" xfId="0" applyFont="1" applyFill="1" applyBorder="1" applyAlignment="1" applyProtection="1">
      <alignment horizontal="left" vertical="top" wrapText="1"/>
    </xf>
    <xf numFmtId="0" fontId="7" fillId="0" borderId="11" xfId="0" applyFont="1" applyFill="1" applyBorder="1" applyAlignment="1" applyProtection="1">
      <alignment horizontal="left" vertical="top"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167" fontId="7" fillId="2" borderId="15" xfId="12" applyNumberFormat="1" applyFont="1" applyFill="1" applyBorder="1" applyAlignment="1" applyProtection="1">
      <alignment horizontal="left" vertical="center"/>
    </xf>
    <xf numFmtId="167" fontId="7" fillId="2" borderId="31" xfId="12" applyNumberFormat="1"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6" fillId="5" borderId="14" xfId="0" applyFont="1" applyFill="1" applyBorder="1" applyAlignment="1" applyProtection="1">
      <alignmen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xf numFmtId="0" fontId="12" fillId="3" borderId="15"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28">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311242656"/>
        <c:axId val="311243048"/>
      </c:barChart>
      <c:catAx>
        <c:axId val="311242656"/>
        <c:scaling>
          <c:orientation val="minMax"/>
        </c:scaling>
        <c:delete val="0"/>
        <c:axPos val="b"/>
        <c:numFmt formatCode="General" sourceLinked="1"/>
        <c:majorTickMark val="out"/>
        <c:minorTickMark val="none"/>
        <c:tickLblPos val="nextTo"/>
        <c:txPr>
          <a:bodyPr rot="0" vert="horz"/>
          <a:lstStyle/>
          <a:p>
            <a:pPr>
              <a:defRPr/>
            </a:pPr>
            <a:endParaRPr lang="es-CO"/>
          </a:p>
        </c:txPr>
        <c:crossAx val="311243048"/>
        <c:crosses val="autoZero"/>
        <c:auto val="1"/>
        <c:lblAlgn val="ctr"/>
        <c:lblOffset val="100"/>
        <c:noMultiLvlLbl val="0"/>
      </c:catAx>
      <c:valAx>
        <c:axId val="311243048"/>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311242656"/>
        <c:crosses val="autoZero"/>
        <c:crossBetween val="between"/>
        <c:majorUnit val="0.1"/>
        <c:minorUnit val="2.0000000000000011E-2"/>
      </c:valAx>
    </c:plotArea>
    <c:plotVisOnly val="1"/>
    <c:dispBlanksAs val="gap"/>
    <c:showDLblsOverMax val="0"/>
  </c:chart>
  <c:printSettings>
    <c:headerFooter/>
    <c:pageMargins b="0.75000000000000577" l="0.70000000000000062" r="0.70000000000000062" t="0.75000000000000577"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03"/>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311243832"/>
        <c:axId val="311244224"/>
      </c:lineChart>
      <c:catAx>
        <c:axId val="311243832"/>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311244224"/>
        <c:crosses val="autoZero"/>
        <c:auto val="1"/>
        <c:lblAlgn val="ctr"/>
        <c:lblOffset val="100"/>
        <c:noMultiLvlLbl val="0"/>
      </c:catAx>
      <c:valAx>
        <c:axId val="311244224"/>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311243832"/>
        <c:crosses val="autoZero"/>
        <c:crossBetween val="between"/>
      </c:valAx>
    </c:plotArea>
    <c:legend>
      <c:legendPos val="b"/>
      <c:layout>
        <c:manualLayout>
          <c:xMode val="edge"/>
          <c:yMode val="edge"/>
          <c:x val="0.19514981732811038"/>
          <c:y val="0.92206173614801501"/>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389" l="0.70000000000000062" r="0.70000000000000062" t="0.750000000000003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3"/>
                <c:pt idx="0">
                  <c:v>II Trimestre</c:v>
                </c:pt>
                <c:pt idx="1">
                  <c:v>III Trimestre</c:v>
                </c:pt>
                <c:pt idx="2">
                  <c:v>IV trimestre</c:v>
                </c:pt>
              </c:strCache>
            </c:strRef>
          </c:cat>
          <c:val>
            <c:numRef>
              <c:f>'Ficha T Seguimiento'!$D$13:$D$24</c:f>
              <c:numCache>
                <c:formatCode>0%</c:formatCode>
                <c:ptCount val="12"/>
                <c:pt idx="0">
                  <c:v>1</c:v>
                </c:pt>
                <c:pt idx="1">
                  <c:v>1</c:v>
                </c:pt>
                <c:pt idx="2">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3"/>
                <c:pt idx="0">
                  <c:v>II Trimestre</c:v>
                </c:pt>
                <c:pt idx="1">
                  <c:v>III Trimestre</c:v>
                </c:pt>
                <c:pt idx="2">
                  <c:v>IV trimestre</c:v>
                </c:pt>
              </c:strCache>
            </c:strRef>
          </c:cat>
          <c:val>
            <c:numRef>
              <c:f>'Ficha T Seguimiento'!$G$13:$G$24</c:f>
              <c:numCache>
                <c:formatCode>0%</c:formatCode>
                <c:ptCount val="12"/>
                <c:pt idx="0">
                  <c:v>0.92999999999999994</c:v>
                </c:pt>
                <c:pt idx="1">
                  <c:v>0.9966666666666667</c:v>
                </c:pt>
                <c:pt idx="2">
                  <c:v>0.97333333333333327</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311245008"/>
        <c:axId val="311245400"/>
      </c:barChart>
      <c:catAx>
        <c:axId val="311245008"/>
        <c:scaling>
          <c:orientation val="minMax"/>
        </c:scaling>
        <c:delete val="0"/>
        <c:axPos val="b"/>
        <c:numFmt formatCode="General" sourceLinked="1"/>
        <c:majorTickMark val="none"/>
        <c:minorTickMark val="none"/>
        <c:tickLblPos val="nextTo"/>
        <c:txPr>
          <a:bodyPr/>
          <a:lstStyle/>
          <a:p>
            <a:pPr>
              <a:defRPr sz="1100"/>
            </a:pPr>
            <a:endParaRPr lang="es-CO"/>
          </a:p>
        </c:txPr>
        <c:crossAx val="311245400"/>
        <c:crosses val="autoZero"/>
        <c:auto val="1"/>
        <c:lblAlgn val="ctr"/>
        <c:lblOffset val="100"/>
        <c:noMultiLvlLbl val="0"/>
      </c:catAx>
      <c:valAx>
        <c:axId val="311245400"/>
        <c:scaling>
          <c:orientation val="minMax"/>
        </c:scaling>
        <c:delete val="0"/>
        <c:axPos val="l"/>
        <c:majorGridlines/>
        <c:numFmt formatCode="0%" sourceLinked="1"/>
        <c:majorTickMark val="none"/>
        <c:minorTickMark val="none"/>
        <c:tickLblPos val="nextTo"/>
        <c:txPr>
          <a:bodyPr/>
          <a:lstStyle/>
          <a:p>
            <a:pPr>
              <a:defRPr sz="1050"/>
            </a:pPr>
            <a:endParaRPr lang="es-CO"/>
          </a:p>
        </c:txPr>
        <c:crossAx val="311245008"/>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2495" y="176894"/>
          <a:ext cx="10024722" cy="1695450"/>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a16="http://schemas.microsoft.com/office/drawing/2014/main" id="{00000000-0008-0000-0100-000004000000}"/>
            </a:ext>
          </a:extLst>
        </xdr:cNvPr>
        <xdr:cNvGrpSpPr>
          <a:grpSpLocks/>
        </xdr:cNvGrpSpPr>
      </xdr:nvGrpSpPr>
      <xdr:grpSpPr bwMode="auto">
        <a:xfrm>
          <a:off x="23814" y="0"/>
          <a:ext cx="10770053" cy="1488281"/>
          <a:chOff x="596900" y="2852737"/>
          <a:chExt cx="7950200" cy="1152527"/>
        </a:xfrm>
      </xdr:grpSpPr>
      <xdr:grpSp>
        <xdr:nvGrpSpPr>
          <xdr:cNvPr id="5" name="37 Grupo">
            <a:extLst>
              <a:ext uri="{FF2B5EF4-FFF2-40B4-BE49-F238E27FC236}">
                <a16:creationId xmlns:a16="http://schemas.microsoft.com/office/drawing/2014/main"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a16="http://schemas.microsoft.com/office/drawing/2014/main"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a16="http://schemas.microsoft.com/office/drawing/2014/main"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a16="http://schemas.microsoft.com/office/drawing/2014/main"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a16="http://schemas.microsoft.com/office/drawing/2014/main"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a16="http://schemas.microsoft.com/office/drawing/2014/main"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a16="http://schemas.microsoft.com/office/drawing/2014/main"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a16="http://schemas.microsoft.com/office/drawing/2014/main"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a16="http://schemas.microsoft.com/office/drawing/2014/main"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57188" y="381000"/>
          <a:ext cx="10332243" cy="1302544"/>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8"/>
  <sheetViews>
    <sheetView showGridLines="0" tabSelected="1" topLeftCell="A10" zoomScaleNormal="100" workbookViewId="0">
      <selection activeCell="N18" sqref="N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32"/>
      <c r="C2" s="133"/>
      <c r="D2" s="133"/>
      <c r="E2" s="133"/>
      <c r="F2" s="133"/>
      <c r="G2" s="133"/>
      <c r="H2" s="133"/>
      <c r="I2" s="133"/>
      <c r="J2" s="133"/>
      <c r="K2" s="133"/>
      <c r="L2" s="133"/>
      <c r="M2" s="134"/>
    </row>
    <row r="3" spans="2:13" x14ac:dyDescent="0.25">
      <c r="B3" s="135"/>
      <c r="C3" s="136"/>
      <c r="D3" s="136"/>
      <c r="E3" s="136"/>
      <c r="F3" s="136"/>
      <c r="G3" s="136"/>
      <c r="H3" s="136"/>
      <c r="I3" s="136"/>
      <c r="J3" s="136"/>
      <c r="K3" s="136"/>
      <c r="L3" s="136"/>
      <c r="M3" s="137"/>
    </row>
    <row r="4" spans="2:13" x14ac:dyDescent="0.25">
      <c r="B4" s="135"/>
      <c r="C4" s="136"/>
      <c r="D4" s="136"/>
      <c r="E4" s="136"/>
      <c r="F4" s="136"/>
      <c r="G4" s="136"/>
      <c r="H4" s="136"/>
      <c r="I4" s="136"/>
      <c r="J4" s="136"/>
      <c r="K4" s="136"/>
      <c r="L4" s="136"/>
      <c r="M4" s="137"/>
    </row>
    <row r="5" spans="2:13" x14ac:dyDescent="0.25">
      <c r="B5" s="135"/>
      <c r="C5" s="136"/>
      <c r="D5" s="136"/>
      <c r="E5" s="136"/>
      <c r="F5" s="136"/>
      <c r="G5" s="136"/>
      <c r="H5" s="136"/>
      <c r="I5" s="136"/>
      <c r="J5" s="136"/>
      <c r="K5" s="136"/>
      <c r="L5" s="136"/>
      <c r="M5" s="137"/>
    </row>
    <row r="6" spans="2:13" x14ac:dyDescent="0.25">
      <c r="B6" s="135"/>
      <c r="C6" s="136"/>
      <c r="D6" s="136"/>
      <c r="E6" s="136"/>
      <c r="F6" s="136"/>
      <c r="G6" s="136"/>
      <c r="H6" s="136"/>
      <c r="I6" s="136"/>
      <c r="J6" s="136"/>
      <c r="K6" s="136"/>
      <c r="L6" s="136"/>
      <c r="M6" s="137"/>
    </row>
    <row r="7" spans="2:13" x14ac:dyDescent="0.25">
      <c r="B7" s="135"/>
      <c r="C7" s="136"/>
      <c r="D7" s="136"/>
      <c r="E7" s="136"/>
      <c r="F7" s="136"/>
      <c r="G7" s="136"/>
      <c r="H7" s="136"/>
      <c r="I7" s="136"/>
      <c r="J7" s="136"/>
      <c r="K7" s="136"/>
      <c r="L7" s="136"/>
      <c r="M7" s="137"/>
    </row>
    <row r="8" spans="2:13" x14ac:dyDescent="0.25">
      <c r="B8" s="135"/>
      <c r="C8" s="136"/>
      <c r="D8" s="136"/>
      <c r="E8" s="136"/>
      <c r="F8" s="136"/>
      <c r="G8" s="136"/>
      <c r="H8" s="136"/>
      <c r="I8" s="136"/>
      <c r="J8" s="136"/>
      <c r="K8" s="136"/>
      <c r="L8" s="136"/>
      <c r="M8" s="137"/>
    </row>
    <row r="9" spans="2:13" x14ac:dyDescent="0.25">
      <c r="B9" s="135"/>
      <c r="C9" s="136"/>
      <c r="D9" s="136"/>
      <c r="E9" s="136"/>
      <c r="F9" s="136"/>
      <c r="G9" s="136"/>
      <c r="H9" s="136"/>
      <c r="I9" s="136"/>
      <c r="J9" s="136"/>
      <c r="K9" s="136"/>
      <c r="L9" s="136"/>
      <c r="M9" s="137"/>
    </row>
    <row r="10" spans="2:13" ht="15.75" thickBot="1" x14ac:dyDescent="0.3">
      <c r="B10" s="138"/>
      <c r="C10" s="139"/>
      <c r="D10" s="139"/>
      <c r="E10" s="139"/>
      <c r="F10" s="139"/>
      <c r="G10" s="139"/>
      <c r="H10" s="139"/>
      <c r="I10" s="139"/>
      <c r="J10" s="139"/>
      <c r="K10" s="139"/>
      <c r="L10" s="139"/>
      <c r="M10" s="140"/>
    </row>
    <row r="11" spans="2:13" ht="12.75" customHeight="1" x14ac:dyDescent="0.25">
      <c r="B11" s="2"/>
      <c r="C11" s="3"/>
      <c r="D11" s="3"/>
      <c r="E11" s="3"/>
      <c r="F11" s="4"/>
      <c r="G11" s="3"/>
      <c r="H11" s="3"/>
      <c r="I11" s="3"/>
      <c r="J11" s="3"/>
      <c r="K11" s="3"/>
      <c r="L11" s="3"/>
      <c r="M11" s="5"/>
    </row>
    <row r="12" spans="2:13" ht="23.25" customHeight="1" x14ac:dyDescent="0.25">
      <c r="B12" s="141" t="s">
        <v>0</v>
      </c>
      <c r="C12" s="142"/>
      <c r="D12" s="142"/>
      <c r="E12" s="142"/>
      <c r="F12" s="142"/>
      <c r="G12" s="142"/>
      <c r="H12" s="142"/>
      <c r="I12" s="142"/>
      <c r="J12" s="142"/>
      <c r="K12" s="142"/>
      <c r="L12" s="142"/>
      <c r="M12" s="143"/>
    </row>
    <row r="13" spans="2:13" ht="15.75" customHeight="1" x14ac:dyDescent="0.25">
      <c r="B13" s="6"/>
      <c r="C13" s="7"/>
      <c r="D13" s="8"/>
      <c r="E13" s="8"/>
      <c r="F13" s="7"/>
      <c r="G13" s="7"/>
      <c r="H13" s="7"/>
      <c r="I13" s="8"/>
      <c r="J13" s="8"/>
      <c r="K13" s="7"/>
      <c r="L13" s="7"/>
      <c r="M13" s="9"/>
    </row>
    <row r="14" spans="2:13" ht="12.75" customHeight="1" x14ac:dyDescent="0.25">
      <c r="B14" s="144" t="s">
        <v>1</v>
      </c>
      <c r="C14" s="145"/>
      <c r="D14" s="10"/>
      <c r="E14" s="10"/>
      <c r="F14" s="146" t="s">
        <v>52</v>
      </c>
      <c r="G14" s="146"/>
      <c r="H14" s="146"/>
      <c r="I14" s="10"/>
      <c r="J14" s="10"/>
      <c r="K14" s="146" t="s">
        <v>2</v>
      </c>
      <c r="L14" s="146"/>
      <c r="M14" s="11"/>
    </row>
    <row r="15" spans="2:13" ht="12.75" customHeight="1" x14ac:dyDescent="0.25">
      <c r="B15" s="144"/>
      <c r="C15" s="145"/>
      <c r="D15" s="10"/>
      <c r="E15" s="10"/>
      <c r="F15" s="146"/>
      <c r="G15" s="146"/>
      <c r="H15" s="146"/>
      <c r="I15" s="10"/>
      <c r="J15" s="10"/>
      <c r="K15" s="146"/>
      <c r="L15" s="146"/>
      <c r="M15" s="11"/>
    </row>
    <row r="16" spans="2:13" ht="14.25" customHeight="1" x14ac:dyDescent="0.25">
      <c r="B16" s="12" t="s">
        <v>3</v>
      </c>
      <c r="C16" s="13"/>
      <c r="D16" s="14"/>
      <c r="E16" s="14"/>
      <c r="F16" s="28" t="s">
        <v>42</v>
      </c>
      <c r="G16" s="106"/>
      <c r="H16" s="106"/>
      <c r="I16" s="14"/>
      <c r="J16" s="10"/>
      <c r="K16" s="107" t="s">
        <v>119</v>
      </c>
      <c r="L16" s="108"/>
      <c r="M16" s="11"/>
    </row>
    <row r="17" spans="2:13" x14ac:dyDescent="0.25">
      <c r="B17" s="12" t="s">
        <v>4</v>
      </c>
      <c r="C17" s="13" t="s">
        <v>99</v>
      </c>
      <c r="D17" s="14"/>
      <c r="E17" s="14"/>
      <c r="F17" s="28" t="s">
        <v>43</v>
      </c>
      <c r="G17" s="106" t="s">
        <v>99</v>
      </c>
      <c r="H17" s="106"/>
      <c r="I17" s="14"/>
      <c r="J17" s="10"/>
      <c r="K17" s="109"/>
      <c r="L17" s="110"/>
      <c r="M17" s="11"/>
    </row>
    <row r="18" spans="2:13" x14ac:dyDescent="0.25">
      <c r="B18" s="12" t="s">
        <v>5</v>
      </c>
      <c r="C18" s="13"/>
      <c r="D18" s="14"/>
      <c r="E18" s="14"/>
      <c r="F18" s="28" t="s">
        <v>44</v>
      </c>
      <c r="G18" s="106"/>
      <c r="H18" s="106"/>
      <c r="I18" s="14"/>
      <c r="J18" s="10"/>
      <c r="K18" s="111"/>
      <c r="L18" s="112"/>
      <c r="M18" s="11"/>
    </row>
    <row r="19" spans="2:13" x14ac:dyDescent="0.25">
      <c r="B19" s="12" t="s">
        <v>41</v>
      </c>
      <c r="C19" s="13"/>
      <c r="D19" s="14"/>
      <c r="E19" s="14"/>
      <c r="F19" s="28" t="s">
        <v>40</v>
      </c>
      <c r="G19" s="106"/>
      <c r="H19" s="106"/>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13" t="s">
        <v>6</v>
      </c>
      <c r="C21" s="114"/>
      <c r="D21" s="114"/>
      <c r="E21" s="114"/>
      <c r="F21" s="114"/>
      <c r="G21" s="114"/>
      <c r="H21" s="114"/>
      <c r="I21" s="114"/>
      <c r="J21" s="114"/>
      <c r="K21" s="114"/>
      <c r="L21" s="114"/>
      <c r="M21" s="115"/>
    </row>
    <row r="22" spans="2:13" ht="14.25" customHeight="1" x14ac:dyDescent="0.25">
      <c r="B22" s="116"/>
      <c r="C22" s="117"/>
      <c r="D22" s="117"/>
      <c r="E22" s="117"/>
      <c r="F22" s="117"/>
      <c r="G22" s="117"/>
      <c r="H22" s="117"/>
      <c r="I22" s="117"/>
      <c r="J22" s="117"/>
      <c r="K22" s="117"/>
      <c r="L22" s="117"/>
      <c r="M22" s="118"/>
    </row>
    <row r="23" spans="2:13" ht="21" customHeight="1" x14ac:dyDescent="0.25">
      <c r="B23" s="119" t="s">
        <v>83</v>
      </c>
      <c r="C23" s="121" t="s">
        <v>7</v>
      </c>
      <c r="D23" s="122"/>
      <c r="E23" s="122"/>
      <c r="F23" s="123"/>
      <c r="G23" s="124" t="s">
        <v>100</v>
      </c>
      <c r="H23" s="125"/>
      <c r="I23" s="125"/>
      <c r="J23" s="125"/>
      <c r="K23" s="125"/>
      <c r="L23" s="125"/>
      <c r="M23" s="126"/>
    </row>
    <row r="24" spans="2:13" ht="20.100000000000001" customHeight="1" x14ac:dyDescent="0.25">
      <c r="B24" s="120"/>
      <c r="C24" s="121" t="s">
        <v>8</v>
      </c>
      <c r="D24" s="122"/>
      <c r="E24" s="122"/>
      <c r="F24" s="123"/>
      <c r="G24" s="127" t="s">
        <v>101</v>
      </c>
      <c r="H24" s="128"/>
      <c r="I24" s="128"/>
      <c r="J24" s="128"/>
      <c r="K24" s="128"/>
      <c r="L24" s="128"/>
      <c r="M24" s="129"/>
    </row>
    <row r="25" spans="2:13" ht="20.100000000000001" customHeight="1" x14ac:dyDescent="0.25">
      <c r="B25" s="120"/>
      <c r="C25" s="121" t="s">
        <v>9</v>
      </c>
      <c r="D25" s="122"/>
      <c r="E25" s="122"/>
      <c r="F25" s="123"/>
      <c r="G25" s="127" t="s">
        <v>102</v>
      </c>
      <c r="H25" s="128"/>
      <c r="I25" s="128"/>
      <c r="J25" s="128"/>
      <c r="K25" s="128"/>
      <c r="L25" s="128"/>
      <c r="M25" s="129"/>
    </row>
    <row r="26" spans="2:13" ht="20.100000000000001" customHeight="1" x14ac:dyDescent="0.25">
      <c r="B26" s="120"/>
      <c r="C26" s="121" t="s">
        <v>10</v>
      </c>
      <c r="D26" s="122"/>
      <c r="E26" s="122"/>
      <c r="F26" s="123"/>
      <c r="G26" s="127" t="s">
        <v>103</v>
      </c>
      <c r="H26" s="130"/>
      <c r="I26" s="130"/>
      <c r="J26" s="130"/>
      <c r="K26" s="130"/>
      <c r="L26" s="130"/>
      <c r="M26" s="131"/>
    </row>
    <row r="27" spans="2:13" ht="23.25" customHeight="1" x14ac:dyDescent="0.25">
      <c r="B27" s="119" t="s">
        <v>84</v>
      </c>
      <c r="C27" s="121" t="s">
        <v>11</v>
      </c>
      <c r="D27" s="122"/>
      <c r="E27" s="122"/>
      <c r="F27" s="123"/>
      <c r="G27" s="124" t="s">
        <v>104</v>
      </c>
      <c r="H27" s="125"/>
      <c r="I27" s="125"/>
      <c r="J27" s="125"/>
      <c r="K27" s="125"/>
      <c r="L27" s="125"/>
      <c r="M27" s="126"/>
    </row>
    <row r="28" spans="2:13" ht="23.25" customHeight="1" x14ac:dyDescent="0.25">
      <c r="B28" s="120"/>
      <c r="C28" s="121" t="s">
        <v>12</v>
      </c>
      <c r="D28" s="122"/>
      <c r="E28" s="122"/>
      <c r="F28" s="123"/>
      <c r="G28" s="124" t="s">
        <v>105</v>
      </c>
      <c r="H28" s="125"/>
      <c r="I28" s="125"/>
      <c r="J28" s="125"/>
      <c r="K28" s="125"/>
      <c r="L28" s="125"/>
      <c r="M28" s="126"/>
    </row>
    <row r="29" spans="2:13" ht="27.75" customHeight="1" x14ac:dyDescent="0.25">
      <c r="B29" s="120"/>
      <c r="C29" s="121" t="s">
        <v>13</v>
      </c>
      <c r="D29" s="122"/>
      <c r="E29" s="122"/>
      <c r="F29" s="123"/>
      <c r="G29" s="147" t="s">
        <v>107</v>
      </c>
      <c r="H29" s="148"/>
      <c r="I29" s="148"/>
      <c r="J29" s="148"/>
      <c r="K29" s="148"/>
      <c r="L29" s="148"/>
      <c r="M29" s="149"/>
    </row>
    <row r="30" spans="2:13" ht="36" customHeight="1" x14ac:dyDescent="0.25">
      <c r="B30" s="171"/>
      <c r="C30" s="121" t="s">
        <v>14</v>
      </c>
      <c r="D30" s="122"/>
      <c r="E30" s="122"/>
      <c r="F30" s="123"/>
      <c r="G30" s="147" t="s">
        <v>106</v>
      </c>
      <c r="H30" s="148"/>
      <c r="I30" s="148"/>
      <c r="J30" s="148"/>
      <c r="K30" s="148"/>
      <c r="L30" s="148"/>
      <c r="M30" s="149"/>
    </row>
    <row r="31" spans="2:13" ht="25.5" customHeight="1" x14ac:dyDescent="0.25">
      <c r="B31" s="152" t="s">
        <v>85</v>
      </c>
      <c r="C31" s="154" t="s">
        <v>15</v>
      </c>
      <c r="D31" s="154"/>
      <c r="E31" s="154"/>
      <c r="F31" s="154"/>
      <c r="G31" s="155" t="s">
        <v>108</v>
      </c>
      <c r="H31" s="155"/>
      <c r="I31" s="155"/>
      <c r="J31" s="155"/>
      <c r="K31" s="155"/>
      <c r="L31" s="155"/>
      <c r="M31" s="156"/>
    </row>
    <row r="32" spans="2:13" ht="21" customHeight="1" x14ac:dyDescent="0.25">
      <c r="B32" s="153"/>
      <c r="C32" s="154" t="s">
        <v>16</v>
      </c>
      <c r="D32" s="154"/>
      <c r="E32" s="154"/>
      <c r="F32" s="154"/>
      <c r="G32" s="157" t="s">
        <v>108</v>
      </c>
      <c r="H32" s="157"/>
      <c r="I32" s="157"/>
      <c r="J32" s="157"/>
      <c r="K32" s="157"/>
      <c r="L32" s="157"/>
      <c r="M32" s="158"/>
    </row>
    <row r="33" spans="2:13" ht="33" customHeight="1" x14ac:dyDescent="0.25">
      <c r="B33" s="153"/>
      <c r="C33" s="159" t="s">
        <v>17</v>
      </c>
      <c r="D33" s="159"/>
      <c r="E33" s="159"/>
      <c r="F33" s="159"/>
      <c r="G33" s="155" t="s">
        <v>108</v>
      </c>
      <c r="H33" s="155"/>
      <c r="I33" s="155"/>
      <c r="J33" s="155"/>
      <c r="K33" s="155"/>
      <c r="L33" s="155"/>
      <c r="M33" s="156"/>
    </row>
    <row r="34" spans="2:13" ht="28.5" customHeight="1" x14ac:dyDescent="0.25">
      <c r="B34" s="19" t="s">
        <v>86</v>
      </c>
      <c r="C34" s="159" t="s">
        <v>7</v>
      </c>
      <c r="D34" s="159"/>
      <c r="E34" s="159"/>
      <c r="F34" s="159"/>
      <c r="G34" s="155" t="s">
        <v>108</v>
      </c>
      <c r="H34" s="155"/>
      <c r="I34" s="155"/>
      <c r="J34" s="155"/>
      <c r="K34" s="155"/>
      <c r="L34" s="155"/>
      <c r="M34" s="156"/>
    </row>
    <row r="35" spans="2:13" s="20" customFormat="1" ht="28.5" customHeight="1" x14ac:dyDescent="0.25">
      <c r="B35" s="160" t="s">
        <v>18</v>
      </c>
      <c r="C35" s="161"/>
      <c r="D35" s="161"/>
      <c r="E35" s="161"/>
      <c r="F35" s="161"/>
      <c r="G35" s="161"/>
      <c r="H35" s="161"/>
      <c r="I35" s="161"/>
      <c r="J35" s="161"/>
      <c r="K35" s="161"/>
      <c r="L35" s="161"/>
      <c r="M35" s="162"/>
    </row>
    <row r="36" spans="2:13" s="20" customFormat="1" ht="24.75" customHeight="1" x14ac:dyDescent="0.25">
      <c r="B36" s="21" t="s">
        <v>19</v>
      </c>
      <c r="C36" s="163" t="s">
        <v>20</v>
      </c>
      <c r="D36" s="163"/>
      <c r="E36" s="163"/>
      <c r="F36" s="163"/>
      <c r="G36" s="163"/>
      <c r="H36" s="163"/>
      <c r="I36" s="163"/>
      <c r="J36" s="163"/>
      <c r="K36" s="163"/>
      <c r="L36" s="163"/>
      <c r="M36" s="164"/>
    </row>
    <row r="37" spans="2:13" ht="29.25" customHeight="1" x14ac:dyDescent="0.25">
      <c r="B37" s="22" t="s">
        <v>97</v>
      </c>
      <c r="C37" s="165" t="s">
        <v>123</v>
      </c>
      <c r="D37" s="165"/>
      <c r="E37" s="165"/>
      <c r="F37" s="165"/>
      <c r="G37" s="165"/>
      <c r="H37" s="165"/>
      <c r="I37" s="165"/>
      <c r="J37" s="165"/>
      <c r="K37" s="165"/>
      <c r="L37" s="165"/>
      <c r="M37" s="166"/>
    </row>
    <row r="38" spans="2:13" ht="29.25" customHeight="1" x14ac:dyDescent="0.25">
      <c r="B38" s="23" t="s">
        <v>22</v>
      </c>
      <c r="C38" s="103" t="s">
        <v>108</v>
      </c>
      <c r="D38" s="104"/>
      <c r="E38" s="104"/>
      <c r="F38" s="104"/>
      <c r="G38" s="104"/>
      <c r="H38" s="104"/>
      <c r="I38" s="104"/>
      <c r="J38" s="104"/>
      <c r="K38" s="104"/>
      <c r="L38" s="104"/>
      <c r="M38" s="105"/>
    </row>
    <row r="39" spans="2:13" ht="117" customHeight="1" x14ac:dyDescent="0.25">
      <c r="B39" s="23" t="s">
        <v>96</v>
      </c>
      <c r="C39" s="103" t="s">
        <v>115</v>
      </c>
      <c r="D39" s="104"/>
      <c r="E39" s="104"/>
      <c r="F39" s="104"/>
      <c r="G39" s="104"/>
      <c r="H39" s="104"/>
      <c r="I39" s="104"/>
      <c r="J39" s="104"/>
      <c r="K39" s="104"/>
      <c r="L39" s="104"/>
      <c r="M39" s="105"/>
    </row>
    <row r="40" spans="2:13" ht="68.25" customHeight="1" x14ac:dyDescent="0.25">
      <c r="B40" s="24" t="s">
        <v>23</v>
      </c>
      <c r="C40" s="167" t="s">
        <v>116</v>
      </c>
      <c r="D40" s="167"/>
      <c r="E40" s="167"/>
      <c r="F40" s="167"/>
      <c r="G40" s="167"/>
      <c r="H40" s="167"/>
      <c r="I40" s="167"/>
      <c r="J40" s="167"/>
      <c r="K40" s="167"/>
      <c r="L40" s="167"/>
      <c r="M40" s="168"/>
    </row>
    <row r="41" spans="2:13" ht="54" customHeight="1" x14ac:dyDescent="0.25">
      <c r="B41" s="24" t="s">
        <v>24</v>
      </c>
      <c r="C41" s="150" t="s">
        <v>117</v>
      </c>
      <c r="D41" s="151"/>
      <c r="E41" s="151"/>
      <c r="F41" s="151"/>
      <c r="G41" s="151"/>
      <c r="H41" s="151"/>
      <c r="I41" s="151"/>
      <c r="J41" s="151"/>
      <c r="K41" s="151"/>
      <c r="L41" s="151"/>
      <c r="M41" s="169"/>
    </row>
    <row r="42" spans="2:13" ht="58.5" customHeight="1" x14ac:dyDescent="0.25">
      <c r="B42" s="24" t="s">
        <v>25</v>
      </c>
      <c r="C42" s="150" t="s">
        <v>112</v>
      </c>
      <c r="D42" s="151"/>
      <c r="E42" s="151"/>
      <c r="F42" s="151"/>
      <c r="G42" s="151"/>
      <c r="H42" s="151"/>
      <c r="I42" s="151"/>
      <c r="J42" s="151"/>
      <c r="K42" s="95"/>
      <c r="L42" s="95"/>
      <c r="M42" s="96"/>
    </row>
    <row r="43" spans="2:13" ht="33.75" customHeight="1" x14ac:dyDescent="0.25">
      <c r="B43" s="25" t="s">
        <v>26</v>
      </c>
      <c r="C43" s="167" t="s">
        <v>113</v>
      </c>
      <c r="D43" s="167"/>
      <c r="E43" s="167"/>
      <c r="F43" s="167"/>
      <c r="G43" s="167"/>
      <c r="H43" s="167"/>
      <c r="I43" s="167"/>
      <c r="J43" s="167"/>
      <c r="K43" s="167"/>
      <c r="L43" s="167"/>
      <c r="M43" s="168"/>
    </row>
    <row r="44" spans="2:13" ht="26.25" customHeight="1" x14ac:dyDescent="0.25">
      <c r="B44" s="25" t="s">
        <v>27</v>
      </c>
      <c r="C44" s="150" t="s">
        <v>122</v>
      </c>
      <c r="D44" s="151"/>
      <c r="E44" s="151"/>
      <c r="F44" s="151"/>
      <c r="G44" s="151"/>
      <c r="H44" s="151"/>
      <c r="I44" s="151"/>
      <c r="J44" s="151"/>
      <c r="K44" s="151"/>
      <c r="L44" s="151"/>
      <c r="M44" s="169"/>
    </row>
    <row r="45" spans="2:13" ht="23.25" customHeight="1" x14ac:dyDescent="0.25">
      <c r="B45" s="170" t="s">
        <v>28</v>
      </c>
      <c r="C45" s="150" t="s">
        <v>120</v>
      </c>
      <c r="D45" s="151"/>
      <c r="E45" s="151"/>
      <c r="F45" s="151"/>
      <c r="G45" s="151"/>
      <c r="H45" s="151"/>
      <c r="I45" s="151"/>
      <c r="J45" s="151"/>
      <c r="K45" s="151"/>
      <c r="L45" s="151"/>
      <c r="M45" s="169"/>
    </row>
    <row r="46" spans="2:13" ht="23.25" customHeight="1" x14ac:dyDescent="0.25">
      <c r="B46" s="170"/>
      <c r="C46" s="150" t="s">
        <v>121</v>
      </c>
      <c r="D46" s="151"/>
      <c r="E46" s="151"/>
      <c r="F46" s="151"/>
      <c r="G46" s="151"/>
      <c r="H46" s="151"/>
      <c r="I46" s="151"/>
      <c r="J46" s="151"/>
      <c r="K46" s="151"/>
      <c r="L46" s="151"/>
      <c r="M46" s="169"/>
    </row>
    <row r="47" spans="2:13" ht="25.5" customHeight="1" x14ac:dyDescent="0.25">
      <c r="B47" s="170"/>
      <c r="C47" s="150"/>
      <c r="D47" s="151"/>
      <c r="E47" s="151"/>
      <c r="F47" s="151"/>
      <c r="G47" s="151"/>
      <c r="H47" s="151"/>
      <c r="I47" s="151"/>
      <c r="J47" s="151"/>
      <c r="K47" s="151"/>
      <c r="L47" s="151"/>
      <c r="M47" s="169"/>
    </row>
    <row r="48" spans="2:13" ht="26.25" customHeight="1" x14ac:dyDescent="0.25">
      <c r="B48" s="25" t="s">
        <v>29</v>
      </c>
      <c r="C48" s="103" t="s">
        <v>109</v>
      </c>
      <c r="D48" s="104"/>
      <c r="E48" s="104"/>
      <c r="F48" s="104"/>
      <c r="G48" s="104"/>
      <c r="H48" s="104"/>
      <c r="I48" s="104"/>
      <c r="J48" s="104"/>
      <c r="K48" s="104"/>
      <c r="L48" s="104"/>
      <c r="M48" s="105"/>
    </row>
    <row r="49" spans="2:13" ht="33" customHeight="1" x14ac:dyDescent="0.25">
      <c r="B49" s="25" t="s">
        <v>30</v>
      </c>
      <c r="C49" s="103" t="s">
        <v>109</v>
      </c>
      <c r="D49" s="104"/>
      <c r="E49" s="104"/>
      <c r="F49" s="104"/>
      <c r="G49" s="104"/>
      <c r="H49" s="104"/>
      <c r="I49" s="104"/>
      <c r="J49" s="104"/>
      <c r="K49" s="104"/>
      <c r="L49" s="104"/>
      <c r="M49" s="105"/>
    </row>
    <row r="50" spans="2:13" ht="33" customHeight="1" x14ac:dyDescent="0.25">
      <c r="B50" s="25" t="s">
        <v>31</v>
      </c>
      <c r="C50" s="103" t="s">
        <v>109</v>
      </c>
      <c r="D50" s="104"/>
      <c r="E50" s="104"/>
      <c r="F50" s="104"/>
      <c r="G50" s="104"/>
      <c r="H50" s="104"/>
      <c r="I50" s="104"/>
      <c r="J50" s="104"/>
      <c r="K50" s="104"/>
      <c r="L50" s="104"/>
      <c r="M50" s="105"/>
    </row>
    <row r="51" spans="2:13" ht="27" customHeight="1" x14ac:dyDescent="0.25">
      <c r="B51" s="25" t="s">
        <v>32</v>
      </c>
      <c r="C51" s="173">
        <v>0</v>
      </c>
      <c r="D51" s="173"/>
      <c r="E51" s="173"/>
      <c r="F51" s="173"/>
      <c r="G51" s="173"/>
      <c r="H51" s="173"/>
      <c r="I51" s="173"/>
      <c r="J51" s="173"/>
      <c r="K51" s="173"/>
      <c r="L51" s="173"/>
      <c r="M51" s="174"/>
    </row>
    <row r="52" spans="2:13" ht="42.75" customHeight="1" x14ac:dyDescent="0.25">
      <c r="B52" s="25" t="s">
        <v>75</v>
      </c>
      <c r="C52" s="175" t="s">
        <v>114</v>
      </c>
      <c r="D52" s="176"/>
      <c r="E52" s="176"/>
      <c r="F52" s="176"/>
      <c r="G52" s="176"/>
      <c r="H52" s="176"/>
      <c r="I52" s="176"/>
      <c r="J52" s="176"/>
      <c r="K52" s="176"/>
      <c r="L52" s="176"/>
      <c r="M52" s="177"/>
    </row>
    <row r="53" spans="2:13" ht="24" customHeight="1" x14ac:dyDescent="0.25">
      <c r="B53" s="25" t="s">
        <v>33</v>
      </c>
      <c r="C53" s="167" t="s">
        <v>118</v>
      </c>
      <c r="D53" s="167"/>
      <c r="E53" s="167"/>
      <c r="F53" s="167"/>
      <c r="G53" s="167"/>
      <c r="H53" s="167"/>
      <c r="I53" s="167"/>
      <c r="J53" s="167"/>
      <c r="K53" s="167"/>
      <c r="L53" s="167"/>
      <c r="M53" s="168"/>
    </row>
    <row r="54" spans="2:13" ht="27" customHeight="1" x14ac:dyDescent="0.25">
      <c r="B54" s="25" t="s">
        <v>34</v>
      </c>
      <c r="C54" s="167" t="s">
        <v>110</v>
      </c>
      <c r="D54" s="167"/>
      <c r="E54" s="167"/>
      <c r="F54" s="167"/>
      <c r="G54" s="167"/>
      <c r="H54" s="167"/>
      <c r="I54" s="167"/>
      <c r="J54" s="167"/>
      <c r="K54" s="167"/>
      <c r="L54" s="167"/>
      <c r="M54" s="168"/>
    </row>
    <row r="55" spans="2:13" ht="27" customHeight="1" x14ac:dyDescent="0.25">
      <c r="B55" s="26" t="s">
        <v>35</v>
      </c>
      <c r="C55" s="150"/>
      <c r="D55" s="151"/>
      <c r="E55" s="151"/>
      <c r="F55" s="151"/>
      <c r="G55" s="151"/>
      <c r="H55" s="151"/>
      <c r="I55" s="151"/>
      <c r="J55" s="151"/>
      <c r="K55" s="151"/>
      <c r="L55" s="151"/>
      <c r="M55" s="169"/>
    </row>
    <row r="56" spans="2:13" ht="48" customHeight="1" thickBot="1" x14ac:dyDescent="0.3">
      <c r="B56" s="27" t="s">
        <v>36</v>
      </c>
      <c r="C56" s="178" t="s">
        <v>111</v>
      </c>
      <c r="D56" s="179"/>
      <c r="E56" s="179"/>
      <c r="F56" s="179"/>
      <c r="G56" s="180"/>
      <c r="H56" s="181" t="s">
        <v>37</v>
      </c>
      <c r="I56" s="181"/>
      <c r="J56" s="181"/>
      <c r="K56" s="182"/>
      <c r="L56" s="183"/>
      <c r="M56" s="184"/>
    </row>
    <row r="57" spans="2:13" ht="9" customHeight="1" x14ac:dyDescent="0.25"/>
    <row r="58" spans="2:13" ht="15.75" x14ac:dyDescent="0.25">
      <c r="B58" s="172" t="s">
        <v>38</v>
      </c>
      <c r="C58" s="172"/>
      <c r="D58" s="172"/>
      <c r="E58" s="172"/>
      <c r="F58" s="172"/>
      <c r="G58" s="172"/>
      <c r="H58" s="172"/>
      <c r="I58" s="172"/>
      <c r="J58" s="172"/>
      <c r="K58" s="172"/>
      <c r="L58" s="172"/>
      <c r="M58" s="172"/>
    </row>
  </sheetData>
  <mergeCells count="64">
    <mergeCell ref="G19:H19"/>
    <mergeCell ref="B27:B30"/>
    <mergeCell ref="B58:M58"/>
    <mergeCell ref="C48:M48"/>
    <mergeCell ref="C49:M49"/>
    <mergeCell ref="C50:M50"/>
    <mergeCell ref="C51:M51"/>
    <mergeCell ref="C52:M52"/>
    <mergeCell ref="C53:M53"/>
    <mergeCell ref="C54:M54"/>
    <mergeCell ref="C55:M55"/>
    <mergeCell ref="C56:G56"/>
    <mergeCell ref="H56:J56"/>
    <mergeCell ref="K56:M56"/>
    <mergeCell ref="C40:M40"/>
    <mergeCell ref="C41:M41"/>
    <mergeCell ref="C43:M43"/>
    <mergeCell ref="C44:M44"/>
    <mergeCell ref="B45:B47"/>
    <mergeCell ref="C45:M45"/>
    <mergeCell ref="C46:M46"/>
    <mergeCell ref="C47:M47"/>
    <mergeCell ref="C42:J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G27:M27"/>
    <mergeCell ref="C28:F28"/>
    <mergeCell ref="G28:M28"/>
    <mergeCell ref="C29:F29"/>
    <mergeCell ref="G29:M29"/>
    <mergeCell ref="B2:M10"/>
    <mergeCell ref="B12:M12"/>
    <mergeCell ref="B14:C15"/>
    <mergeCell ref="F14:H15"/>
    <mergeCell ref="K14:L15"/>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0"/>
  <sheetViews>
    <sheetView zoomScale="70" zoomScaleNormal="70" workbookViewId="0">
      <selection activeCell="S13" sqref="S13"/>
    </sheetView>
  </sheetViews>
  <sheetFormatPr baseColWidth="10" defaultRowHeight="15" x14ac:dyDescent="0.25"/>
  <cols>
    <col min="1" max="1" width="15.28515625" style="1" customWidth="1"/>
    <col min="2" max="2" width="13.7109375" style="1" customWidth="1"/>
    <col min="3" max="3" width="12.42578125" style="1" customWidth="1"/>
    <col min="4" max="4" width="12.140625" style="1" customWidth="1"/>
    <col min="5" max="5" width="10.5703125" style="1" customWidth="1"/>
    <col min="6" max="6" width="12.42578125" style="1" customWidth="1"/>
    <col min="7" max="7" width="14.42578125" style="75" customWidth="1"/>
    <col min="8" max="8" width="13" style="1" customWidth="1"/>
    <col min="9" max="9" width="11.28515625" style="44" customWidth="1"/>
    <col min="10" max="10" width="14.7109375" style="75" customWidth="1"/>
    <col min="11" max="11" width="17.7109375" style="1" customWidth="1"/>
    <col min="12" max="12" width="14.42578125" style="1" customWidth="1"/>
    <col min="13" max="13" width="11.42578125" style="1"/>
    <col min="14" max="14" width="11.42578125" style="1" customWidth="1"/>
    <col min="15" max="15" width="6.5703125" style="1" customWidth="1"/>
    <col min="16" max="16384" width="11.42578125" style="1"/>
  </cols>
  <sheetData>
    <row r="1" spans="1:16" x14ac:dyDescent="0.25">
      <c r="A1" s="37"/>
      <c r="B1" s="37"/>
      <c r="C1" s="37"/>
      <c r="G1" s="1"/>
      <c r="I1" s="1"/>
      <c r="J1" s="1"/>
    </row>
    <row r="2" spans="1:16" x14ac:dyDescent="0.25">
      <c r="A2" s="38"/>
      <c r="B2" s="37"/>
      <c r="C2" s="37"/>
      <c r="G2" s="1"/>
      <c r="I2" s="1"/>
      <c r="J2" s="1"/>
    </row>
    <row r="3" spans="1:16" x14ac:dyDescent="0.25">
      <c r="A3" s="37"/>
      <c r="B3" s="37"/>
      <c r="C3" s="37"/>
      <c r="G3" s="1"/>
      <c r="I3" s="1"/>
      <c r="J3" s="1"/>
      <c r="N3" s="185" t="s">
        <v>88</v>
      </c>
      <c r="O3" s="185"/>
      <c r="P3" s="185"/>
    </row>
    <row r="4" spans="1:16" x14ac:dyDescent="0.25">
      <c r="A4" s="37"/>
      <c r="B4" s="37"/>
      <c r="C4" s="37"/>
      <c r="G4" s="1"/>
      <c r="I4" s="1"/>
      <c r="J4" s="1"/>
      <c r="N4" s="81" t="s">
        <v>55</v>
      </c>
      <c r="O4" s="97" t="s">
        <v>93</v>
      </c>
      <c r="P4" s="98">
        <v>0.9</v>
      </c>
    </row>
    <row r="5" spans="1:16" x14ac:dyDescent="0.25">
      <c r="A5" s="37"/>
      <c r="B5" s="37"/>
      <c r="C5" s="37"/>
      <c r="G5" s="1"/>
      <c r="I5" s="1"/>
      <c r="J5" s="1"/>
      <c r="N5" s="80" t="s">
        <v>56</v>
      </c>
      <c r="O5" s="97" t="s">
        <v>94</v>
      </c>
      <c r="P5" s="20" t="s">
        <v>92</v>
      </c>
    </row>
    <row r="6" spans="1:16" x14ac:dyDescent="0.25">
      <c r="A6" s="37"/>
      <c r="B6" s="37"/>
      <c r="C6" s="37"/>
      <c r="G6" s="1"/>
      <c r="I6" s="1"/>
      <c r="J6" s="1"/>
      <c r="N6" s="82" t="s">
        <v>87</v>
      </c>
      <c r="O6" s="97" t="s">
        <v>95</v>
      </c>
      <c r="P6" s="98">
        <v>0.7</v>
      </c>
    </row>
    <row r="7" spans="1:16" x14ac:dyDescent="0.25">
      <c r="A7" s="37"/>
      <c r="B7" s="37"/>
      <c r="C7" s="37"/>
      <c r="G7" s="1"/>
      <c r="I7" s="1"/>
      <c r="J7" s="1"/>
    </row>
    <row r="8" spans="1:16" ht="15" customHeight="1" x14ac:dyDescent="0.25">
      <c r="A8" s="37"/>
      <c r="B8" s="37"/>
      <c r="C8" s="37"/>
      <c r="G8" s="1"/>
      <c r="I8" s="1"/>
      <c r="J8" s="1"/>
    </row>
    <row r="9" spans="1:16" ht="25.5" customHeight="1" x14ac:dyDescent="0.25">
      <c r="A9" s="191" t="s">
        <v>39</v>
      </c>
      <c r="B9" s="191"/>
      <c r="C9" s="191"/>
      <c r="D9" s="192" t="str">
        <f>+'Ficha Técnica Formulación'!G31</f>
        <v>N/A</v>
      </c>
      <c r="E9" s="192"/>
      <c r="F9" s="192"/>
      <c r="G9" s="192"/>
      <c r="H9" s="192"/>
      <c r="I9" s="192"/>
      <c r="J9" s="192"/>
      <c r="K9" s="192"/>
      <c r="L9" s="192"/>
    </row>
    <row r="10" spans="1:16" ht="24.75" customHeight="1" x14ac:dyDescent="0.25">
      <c r="A10" s="193" t="s">
        <v>73</v>
      </c>
      <c r="B10" s="193"/>
      <c r="C10" s="193"/>
      <c r="D10" s="187"/>
      <c r="E10" s="188"/>
      <c r="F10" s="188"/>
      <c r="G10" s="188"/>
      <c r="H10" s="188"/>
      <c r="I10" s="189" t="s">
        <v>90</v>
      </c>
      <c r="J10" s="189"/>
      <c r="K10" s="190"/>
      <c r="L10" s="39"/>
    </row>
    <row r="11" spans="1:16" ht="12" customHeight="1" x14ac:dyDescent="0.25">
      <c r="A11" s="186"/>
      <c r="B11" s="186"/>
      <c r="C11" s="186"/>
      <c r="D11" s="186"/>
      <c r="E11" s="186"/>
      <c r="F11" s="186"/>
      <c r="G11" s="186"/>
      <c r="H11" s="186"/>
      <c r="I11" s="186"/>
      <c r="J11" s="186"/>
      <c r="K11" s="186"/>
      <c r="L11" s="186"/>
    </row>
    <row r="12" spans="1:16" ht="76.5" customHeight="1" x14ac:dyDescent="0.25">
      <c r="A12" s="89" t="s">
        <v>76</v>
      </c>
      <c r="B12" s="90" t="s">
        <v>77</v>
      </c>
      <c r="C12" s="90" t="s">
        <v>78</v>
      </c>
      <c r="D12" s="90" t="s">
        <v>79</v>
      </c>
      <c r="E12" s="91" t="s">
        <v>89</v>
      </c>
      <c r="F12" s="90" t="s">
        <v>80</v>
      </c>
      <c r="G12" s="90" t="s">
        <v>57</v>
      </c>
      <c r="H12" s="91" t="s">
        <v>81</v>
      </c>
      <c r="I12" s="91" t="s">
        <v>82</v>
      </c>
      <c r="J12" s="90" t="s">
        <v>58</v>
      </c>
      <c r="K12" s="90" t="s">
        <v>91</v>
      </c>
      <c r="L12" s="92" t="s">
        <v>74</v>
      </c>
    </row>
    <row r="13" spans="1:16" s="44" customFormat="1" ht="30" customHeight="1" x14ac:dyDescent="0.25">
      <c r="A13" s="40" t="s">
        <v>59</v>
      </c>
      <c r="B13" s="41"/>
      <c r="C13" s="41"/>
      <c r="D13" s="41"/>
      <c r="E13" s="41"/>
      <c r="F13" s="46"/>
      <c r="G13" s="42"/>
      <c r="H13" s="42"/>
      <c r="I13" s="42"/>
      <c r="J13" s="42"/>
      <c r="K13" s="42"/>
      <c r="L13" s="43"/>
      <c r="N13" s="1"/>
      <c r="O13" s="1"/>
      <c r="P13" s="1"/>
    </row>
    <row r="14" spans="1:16" ht="30" customHeight="1" x14ac:dyDescent="0.25">
      <c r="A14" s="45" t="s">
        <v>61</v>
      </c>
      <c r="B14" s="46"/>
      <c r="C14" s="47">
        <f>+B14+F13</f>
        <v>0</v>
      </c>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93"/>
      <c r="L14" s="94"/>
    </row>
    <row r="15" spans="1:16" ht="30" customHeight="1" x14ac:dyDescent="0.25">
      <c r="A15" s="45" t="s">
        <v>62</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5">
      <c r="A16" s="45" t="s">
        <v>63</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5">
      <c r="A17" s="45" t="s">
        <v>64</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5">
      <c r="A18" s="45" t="s">
        <v>65</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5">
      <c r="A19" s="45" t="s">
        <v>66</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5">
      <c r="A20" s="45" t="s">
        <v>67</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5">
      <c r="A21" s="45" t="s">
        <v>68</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5">
      <c r="A22" s="45" t="s">
        <v>69</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5">
      <c r="A23" s="45" t="s">
        <v>70</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5">
      <c r="A24" s="45" t="s">
        <v>71</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5">
      <c r="A25" s="45" t="s">
        <v>72</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5">
      <c r="A26" s="55" t="s">
        <v>60</v>
      </c>
      <c r="B26" s="56">
        <f>SUM(B14:B25)</f>
        <v>0</v>
      </c>
      <c r="C26" s="56">
        <f>+B26+F13</f>
        <v>0</v>
      </c>
      <c r="D26" s="56">
        <f>SUM(D14:D25)</f>
        <v>0</v>
      </c>
      <c r="E26" s="57" t="str">
        <f>IF(D26&gt;C26,"Error",IF(C26=0,"",D26/C26))</f>
        <v/>
      </c>
      <c r="F26" s="56">
        <f>+F25</f>
        <v>0</v>
      </c>
      <c r="G26" s="99" t="str">
        <f t="shared" si="2"/>
        <v/>
      </c>
      <c r="H26" s="58"/>
      <c r="I26" s="59" t="e">
        <f>AVERAGE(I14:I25)</f>
        <v>#DIV/0!</v>
      </c>
      <c r="J26" s="60" t="e">
        <f>IF(I26="","",IF(I26&lt;=$L$10,"Satisfactorio","Critico"))</f>
        <v>#DIV/0!</v>
      </c>
      <c r="K26" s="61"/>
      <c r="L26" s="62"/>
      <c r="M26" s="63"/>
    </row>
    <row r="27" spans="1:13" ht="30" customHeight="1" x14ac:dyDescent="0.25">
      <c r="A27" s="64"/>
      <c r="B27" s="65"/>
      <c r="C27" s="65"/>
      <c r="D27" s="65"/>
      <c r="E27" s="65"/>
      <c r="F27" s="65"/>
      <c r="G27" s="66"/>
      <c r="H27" s="67"/>
      <c r="I27" s="68"/>
      <c r="J27" s="69"/>
      <c r="K27" s="70"/>
      <c r="L27" s="14"/>
      <c r="M27" s="63"/>
    </row>
    <row r="28" spans="1:13" x14ac:dyDescent="0.25">
      <c r="A28" s="32"/>
      <c r="B28" s="32"/>
      <c r="C28" s="32"/>
      <c r="D28" s="32"/>
      <c r="E28" s="32"/>
      <c r="F28" s="32"/>
      <c r="G28" s="35"/>
      <c r="H28" s="32"/>
      <c r="I28" s="36"/>
      <c r="J28" s="35"/>
      <c r="K28" s="32"/>
      <c r="L28" s="14"/>
    </row>
    <row r="29" spans="1:13" x14ac:dyDescent="0.25">
      <c r="A29" s="32"/>
      <c r="B29" s="32"/>
      <c r="C29" s="32"/>
      <c r="D29" s="32"/>
      <c r="E29" s="32"/>
      <c r="F29" s="32"/>
      <c r="G29" s="35"/>
      <c r="H29" s="32"/>
      <c r="I29" s="36"/>
      <c r="J29" s="35"/>
      <c r="K29" s="32"/>
      <c r="L29" s="14"/>
    </row>
    <row r="30" spans="1:13" x14ac:dyDescent="0.25">
      <c r="A30" s="32"/>
      <c r="B30" s="32"/>
      <c r="C30" s="32"/>
      <c r="D30" s="32"/>
      <c r="E30" s="32"/>
      <c r="F30" s="32"/>
      <c r="G30" s="35"/>
      <c r="H30" s="32"/>
      <c r="I30" s="36"/>
      <c r="J30" s="35"/>
      <c r="K30" s="32"/>
      <c r="L30" s="14"/>
    </row>
    <row r="31" spans="1:13" x14ac:dyDescent="0.25">
      <c r="A31" s="32"/>
      <c r="B31" s="32"/>
      <c r="C31" s="32"/>
      <c r="D31" s="32"/>
      <c r="E31" s="32"/>
      <c r="F31" s="32"/>
      <c r="G31" s="35"/>
      <c r="H31" s="32"/>
      <c r="I31" s="36"/>
      <c r="J31" s="35"/>
      <c r="K31" s="32"/>
      <c r="L31" s="14"/>
    </row>
    <row r="32" spans="1:13" x14ac:dyDescent="0.25">
      <c r="A32" s="32"/>
      <c r="B32" s="32"/>
      <c r="C32" s="32"/>
      <c r="D32" s="32"/>
      <c r="E32" s="32"/>
      <c r="F32" s="32"/>
      <c r="G32" s="35"/>
      <c r="H32" s="32"/>
      <c r="I32" s="36"/>
      <c r="J32" s="35"/>
      <c r="K32" s="32"/>
      <c r="L32" s="14"/>
    </row>
    <row r="33" spans="1:12" x14ac:dyDescent="0.25">
      <c r="A33" s="32"/>
      <c r="B33" s="32"/>
      <c r="C33" s="32"/>
      <c r="D33" s="32"/>
      <c r="E33" s="32"/>
      <c r="F33" s="32"/>
      <c r="G33" s="35"/>
      <c r="H33" s="32"/>
      <c r="I33" s="36"/>
      <c r="J33" s="35"/>
      <c r="K33" s="32"/>
      <c r="L33" s="14"/>
    </row>
    <row r="34" spans="1:12" x14ac:dyDescent="0.25">
      <c r="A34" s="32"/>
      <c r="B34" s="32"/>
      <c r="C34" s="32"/>
      <c r="D34" s="32"/>
      <c r="E34" s="32"/>
      <c r="F34" s="32"/>
      <c r="G34" s="35"/>
      <c r="H34" s="32"/>
      <c r="I34" s="36"/>
      <c r="J34" s="35"/>
      <c r="K34" s="32"/>
      <c r="L34" s="14"/>
    </row>
    <row r="35" spans="1:12" x14ac:dyDescent="0.25">
      <c r="A35" s="32"/>
      <c r="B35" s="32"/>
      <c r="C35" s="32"/>
      <c r="D35" s="32"/>
      <c r="E35" s="32"/>
      <c r="F35" s="32"/>
      <c r="G35" s="35"/>
      <c r="H35" s="32"/>
      <c r="I35" s="36"/>
      <c r="J35" s="35"/>
      <c r="K35" s="32"/>
      <c r="L35" s="14"/>
    </row>
    <row r="36" spans="1:12" x14ac:dyDescent="0.25">
      <c r="A36" s="32"/>
      <c r="B36" s="32"/>
      <c r="C36" s="32"/>
      <c r="D36" s="32"/>
      <c r="E36" s="32"/>
      <c r="F36" s="32"/>
      <c r="G36" s="35"/>
      <c r="H36" s="32"/>
      <c r="I36" s="36"/>
      <c r="J36" s="35"/>
      <c r="K36" s="32"/>
      <c r="L36" s="14"/>
    </row>
    <row r="37" spans="1:12" x14ac:dyDescent="0.25">
      <c r="A37" s="32"/>
      <c r="B37" s="32"/>
      <c r="C37" s="32"/>
      <c r="D37" s="32"/>
      <c r="E37" s="32"/>
      <c r="F37" s="32"/>
      <c r="G37" s="35"/>
      <c r="H37" s="32"/>
      <c r="I37" s="36"/>
      <c r="J37" s="35"/>
      <c r="K37" s="32"/>
      <c r="L37" s="14"/>
    </row>
    <row r="38" spans="1:12" x14ac:dyDescent="0.25">
      <c r="A38" s="32"/>
      <c r="B38" s="32"/>
      <c r="C38" s="32"/>
      <c r="D38" s="32"/>
      <c r="E38" s="32"/>
      <c r="F38" s="32"/>
      <c r="G38" s="35"/>
      <c r="H38" s="32"/>
      <c r="I38" s="36"/>
      <c r="J38" s="35"/>
      <c r="K38" s="32"/>
      <c r="L38" s="14"/>
    </row>
    <row r="39" spans="1:12" x14ac:dyDescent="0.25">
      <c r="A39" s="32"/>
      <c r="B39" s="32"/>
      <c r="C39" s="32"/>
      <c r="D39" s="32"/>
      <c r="E39" s="32"/>
      <c r="F39" s="32"/>
      <c r="G39" s="35"/>
      <c r="H39" s="32"/>
      <c r="I39" s="36"/>
      <c r="J39" s="35"/>
      <c r="K39" s="32"/>
      <c r="L39" s="14"/>
    </row>
    <row r="40" spans="1:12" x14ac:dyDescent="0.25">
      <c r="A40" s="32"/>
      <c r="B40" s="32"/>
      <c r="C40" s="32"/>
      <c r="D40" s="32"/>
      <c r="E40" s="32"/>
      <c r="F40" s="32"/>
      <c r="G40" s="35"/>
      <c r="H40" s="32"/>
      <c r="I40" s="36"/>
      <c r="J40" s="35"/>
      <c r="K40" s="32"/>
      <c r="L40" s="14"/>
    </row>
    <row r="41" spans="1:12" ht="15" customHeight="1" x14ac:dyDescent="0.25">
      <c r="A41" s="32"/>
      <c r="B41" s="32"/>
      <c r="C41" s="32"/>
      <c r="D41" s="32"/>
      <c r="E41" s="32"/>
      <c r="F41" s="32"/>
      <c r="G41" s="35"/>
      <c r="H41" s="32"/>
      <c r="I41" s="36"/>
      <c r="J41" s="35"/>
      <c r="K41" s="32"/>
      <c r="L41" s="14"/>
    </row>
    <row r="42" spans="1:12" x14ac:dyDescent="0.25">
      <c r="A42" s="32"/>
      <c r="B42" s="32"/>
      <c r="C42" s="32"/>
      <c r="D42" s="32"/>
      <c r="E42" s="32"/>
      <c r="F42" s="32"/>
      <c r="G42" s="35"/>
      <c r="H42" s="32"/>
      <c r="I42" s="36"/>
      <c r="J42" s="35"/>
      <c r="K42" s="32"/>
      <c r="L42" s="14"/>
    </row>
    <row r="43" spans="1:12" x14ac:dyDescent="0.25">
      <c r="A43" s="32"/>
      <c r="B43" s="32"/>
      <c r="C43" s="32"/>
      <c r="D43" s="32"/>
      <c r="E43" s="32"/>
      <c r="F43" s="32"/>
      <c r="G43" s="35"/>
      <c r="H43" s="32"/>
      <c r="I43" s="36"/>
      <c r="J43" s="35"/>
      <c r="K43" s="32"/>
      <c r="L43" s="14"/>
    </row>
    <row r="44" spans="1:12" x14ac:dyDescent="0.25">
      <c r="A44" s="32"/>
      <c r="B44" s="32"/>
      <c r="C44" s="32"/>
      <c r="D44" s="32"/>
      <c r="E44" s="32"/>
      <c r="F44" s="32"/>
      <c r="G44" s="35"/>
      <c r="H44" s="32"/>
      <c r="I44" s="36"/>
      <c r="J44" s="35"/>
      <c r="K44" s="32"/>
      <c r="L44" s="14"/>
    </row>
    <row r="45" spans="1:12" x14ac:dyDescent="0.25">
      <c r="A45" s="32"/>
      <c r="B45" s="32"/>
      <c r="C45" s="32"/>
      <c r="D45" s="32"/>
      <c r="E45" s="32"/>
      <c r="F45" s="32"/>
      <c r="G45" s="35"/>
      <c r="H45" s="32"/>
      <c r="I45" s="36"/>
      <c r="J45" s="35"/>
      <c r="K45" s="32"/>
      <c r="L45" s="14"/>
    </row>
    <row r="46" spans="1:12" ht="15" customHeight="1" x14ac:dyDescent="0.25">
      <c r="A46" s="14"/>
      <c r="B46" s="71" t="s">
        <v>50</v>
      </c>
      <c r="C46" s="14"/>
      <c r="D46" s="14"/>
      <c r="E46" s="14"/>
      <c r="F46" s="14" t="s">
        <v>51</v>
      </c>
      <c r="G46" s="72"/>
      <c r="H46" s="14"/>
      <c r="I46" s="73"/>
      <c r="J46" s="72"/>
      <c r="K46" s="14"/>
      <c r="L46" s="14"/>
    </row>
    <row r="47" spans="1:12" x14ac:dyDescent="0.25">
      <c r="A47" s="14"/>
      <c r="B47" s="74">
        <f>$L$10</f>
        <v>0</v>
      </c>
      <c r="C47" s="74"/>
      <c r="D47" s="14"/>
      <c r="E47" s="14"/>
      <c r="F47" s="74" t="e">
        <f>AVERAGE(I14:I25)</f>
        <v>#DIV/0!</v>
      </c>
      <c r="G47" s="72"/>
      <c r="H47" s="14"/>
      <c r="I47" s="73"/>
      <c r="J47" s="72"/>
      <c r="K47" s="14"/>
      <c r="L47" s="14"/>
    </row>
    <row r="48" spans="1:12" x14ac:dyDescent="0.25">
      <c r="A48" s="14"/>
      <c r="B48" s="74">
        <f>B47</f>
        <v>0</v>
      </c>
      <c r="C48" s="74"/>
      <c r="D48" s="14"/>
      <c r="E48" s="14"/>
      <c r="F48" s="74" t="e">
        <f t="shared" ref="F48:F58" si="7">F47</f>
        <v>#DIV/0!</v>
      </c>
      <c r="G48" s="72"/>
      <c r="H48" s="14"/>
      <c r="I48" s="73"/>
      <c r="J48" s="72"/>
      <c r="K48" s="14"/>
      <c r="L48" s="14"/>
    </row>
    <row r="49" spans="1:12" x14ac:dyDescent="0.25">
      <c r="A49" s="14"/>
      <c r="B49" s="74">
        <f>B48</f>
        <v>0</v>
      </c>
      <c r="C49" s="74"/>
      <c r="D49" s="14"/>
      <c r="E49" s="14"/>
      <c r="F49" s="74" t="e">
        <f t="shared" si="7"/>
        <v>#DIV/0!</v>
      </c>
      <c r="G49" s="72"/>
      <c r="H49" s="14"/>
      <c r="I49" s="73"/>
      <c r="J49" s="72"/>
      <c r="K49" s="14"/>
      <c r="L49" s="14"/>
    </row>
    <row r="50" spans="1:12" x14ac:dyDescent="0.25">
      <c r="A50" s="14"/>
      <c r="B50" s="74">
        <f t="shared" ref="B50:B58" si="8">B49</f>
        <v>0</v>
      </c>
      <c r="C50" s="74"/>
      <c r="D50" s="14"/>
      <c r="E50" s="14"/>
      <c r="F50" s="74" t="e">
        <f t="shared" si="7"/>
        <v>#DIV/0!</v>
      </c>
      <c r="G50" s="72"/>
      <c r="H50" s="14"/>
      <c r="I50" s="73"/>
      <c r="J50" s="72"/>
      <c r="K50" s="14"/>
      <c r="L50" s="14"/>
    </row>
    <row r="51" spans="1:12" x14ac:dyDescent="0.25">
      <c r="A51" s="14"/>
      <c r="B51" s="74">
        <f t="shared" si="8"/>
        <v>0</v>
      </c>
      <c r="C51" s="74"/>
      <c r="D51" s="14"/>
      <c r="E51" s="14"/>
      <c r="F51" s="74" t="e">
        <f t="shared" si="7"/>
        <v>#DIV/0!</v>
      </c>
      <c r="G51" s="72"/>
      <c r="H51" s="14"/>
      <c r="I51" s="73"/>
      <c r="J51" s="72"/>
      <c r="K51" s="14"/>
      <c r="L51" s="14"/>
    </row>
    <row r="52" spans="1:12" x14ac:dyDescent="0.25">
      <c r="A52" s="14"/>
      <c r="B52" s="74">
        <f t="shared" si="8"/>
        <v>0</v>
      </c>
      <c r="C52" s="74"/>
      <c r="D52" s="14"/>
      <c r="E52" s="14"/>
      <c r="F52" s="74" t="e">
        <f t="shared" si="7"/>
        <v>#DIV/0!</v>
      </c>
      <c r="G52" s="72"/>
      <c r="H52" s="14"/>
      <c r="I52" s="73"/>
      <c r="J52" s="72"/>
      <c r="K52" s="14"/>
      <c r="L52" s="14"/>
    </row>
    <row r="53" spans="1:12" x14ac:dyDescent="0.25">
      <c r="A53" s="14"/>
      <c r="B53" s="74">
        <f t="shared" si="8"/>
        <v>0</v>
      </c>
      <c r="C53" s="74"/>
      <c r="D53" s="14"/>
      <c r="E53" s="14"/>
      <c r="F53" s="74" t="e">
        <f t="shared" si="7"/>
        <v>#DIV/0!</v>
      </c>
      <c r="G53" s="72"/>
      <c r="H53" s="14"/>
      <c r="I53" s="73"/>
      <c r="J53" s="72"/>
      <c r="K53" s="14"/>
      <c r="L53" s="14"/>
    </row>
    <row r="54" spans="1:12" x14ac:dyDescent="0.25">
      <c r="A54" s="14"/>
      <c r="B54" s="74">
        <f t="shared" si="8"/>
        <v>0</v>
      </c>
      <c r="C54" s="74"/>
      <c r="D54" s="14"/>
      <c r="E54" s="14"/>
      <c r="F54" s="74" t="e">
        <f t="shared" si="7"/>
        <v>#DIV/0!</v>
      </c>
      <c r="G54" s="72"/>
      <c r="H54" s="14"/>
      <c r="I54" s="73"/>
      <c r="J54" s="72"/>
      <c r="K54" s="14"/>
      <c r="L54" s="14"/>
    </row>
    <row r="55" spans="1:12" x14ac:dyDescent="0.25">
      <c r="A55" s="14"/>
      <c r="B55" s="74">
        <f t="shared" si="8"/>
        <v>0</v>
      </c>
      <c r="C55" s="74"/>
      <c r="D55" s="14"/>
      <c r="E55" s="14"/>
      <c r="F55" s="74" t="e">
        <f t="shared" si="7"/>
        <v>#DIV/0!</v>
      </c>
      <c r="G55" s="72"/>
      <c r="H55" s="14"/>
      <c r="I55" s="73"/>
      <c r="J55" s="72"/>
      <c r="K55" s="14"/>
      <c r="L55" s="14"/>
    </row>
    <row r="56" spans="1:12" x14ac:dyDescent="0.25">
      <c r="A56" s="14"/>
      <c r="B56" s="74">
        <f t="shared" si="8"/>
        <v>0</v>
      </c>
      <c r="C56" s="74"/>
      <c r="D56" s="14"/>
      <c r="E56" s="14"/>
      <c r="F56" s="74" t="e">
        <f t="shared" si="7"/>
        <v>#DIV/0!</v>
      </c>
      <c r="G56" s="72"/>
      <c r="H56" s="14"/>
      <c r="I56" s="73"/>
      <c r="J56" s="72"/>
      <c r="K56" s="14"/>
      <c r="L56" s="14"/>
    </row>
    <row r="57" spans="1:12" x14ac:dyDescent="0.25">
      <c r="A57" s="14"/>
      <c r="B57" s="74">
        <f t="shared" si="8"/>
        <v>0</v>
      </c>
      <c r="C57" s="74"/>
      <c r="D57" s="14"/>
      <c r="E57" s="14"/>
      <c r="F57" s="74" t="e">
        <f t="shared" si="7"/>
        <v>#DIV/0!</v>
      </c>
      <c r="G57" s="72"/>
      <c r="H57" s="14"/>
      <c r="I57" s="73"/>
      <c r="J57" s="72"/>
      <c r="K57" s="14"/>
      <c r="L57" s="14"/>
    </row>
    <row r="58" spans="1:12" x14ac:dyDescent="0.25">
      <c r="A58" s="14"/>
      <c r="B58" s="74">
        <f t="shared" si="8"/>
        <v>0</v>
      </c>
      <c r="C58" s="74"/>
      <c r="D58" s="14"/>
      <c r="E58" s="14"/>
      <c r="F58" s="74" t="e">
        <f t="shared" si="7"/>
        <v>#DIV/0!</v>
      </c>
      <c r="G58" s="72"/>
      <c r="H58" s="14"/>
      <c r="I58" s="73"/>
      <c r="J58" s="72"/>
      <c r="K58" s="14"/>
      <c r="L58" s="14"/>
    </row>
    <row r="59" spans="1:12" x14ac:dyDescent="0.25">
      <c r="A59" s="14"/>
      <c r="B59" s="74"/>
      <c r="C59" s="74"/>
      <c r="D59" s="14"/>
      <c r="E59" s="14"/>
      <c r="F59" s="74"/>
      <c r="G59" s="72"/>
      <c r="H59" s="14"/>
      <c r="I59" s="73"/>
      <c r="J59" s="72"/>
      <c r="K59" s="14"/>
      <c r="L59" s="14"/>
    </row>
    <row r="60" spans="1:12" ht="18" customHeight="1" x14ac:dyDescent="0.25">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27" priority="4" operator="containsText" text="Critico">
      <formula>NOT(ISERROR(SEARCH("Critico",G14)))</formula>
    </cfRule>
    <cfRule type="containsText" dxfId="26" priority="5" operator="containsText" text="Satisfactorio">
      <formula>NOT(ISERROR(SEARCH("Satisfactorio",G14)))</formula>
    </cfRule>
    <cfRule type="containsText" dxfId="25" priority="6" operator="containsText" text="Medio">
      <formula>NOT(ISERROR(SEARCH("Medio",G14)))</formula>
    </cfRule>
  </conditionalFormatting>
  <conditionalFormatting sqref="J14:J27">
    <cfRule type="containsText" dxfId="24" priority="1" operator="containsText" text="Critico">
      <formula>NOT(ISERROR(SEARCH("Critico",J14)))</formula>
    </cfRule>
    <cfRule type="containsText" dxfId="23" priority="2" operator="containsText" text="Satisfactorio">
      <formula>NOT(ISERROR(SEARCH("Satisfactorio",J14)))</formula>
    </cfRule>
    <cfRule type="containsText" dxfId="22"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47"/>
  <sheetViews>
    <sheetView showGridLines="0" topLeftCell="A3" zoomScale="80" zoomScaleNormal="80" workbookViewId="0">
      <selection activeCell="N15" sqref="N15"/>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98" t="s">
        <v>88</v>
      </c>
      <c r="N6" s="198"/>
      <c r="O6" s="198"/>
    </row>
    <row r="7" spans="2:15" x14ac:dyDescent="0.25">
      <c r="B7" s="10"/>
      <c r="C7" s="10"/>
      <c r="D7" s="10"/>
      <c r="E7" s="29"/>
      <c r="F7" s="29"/>
      <c r="G7" s="29"/>
      <c r="H7" s="29"/>
      <c r="I7" s="29"/>
      <c r="J7" s="29"/>
      <c r="K7" s="1"/>
      <c r="M7" s="81" t="s">
        <v>55</v>
      </c>
      <c r="N7" s="97" t="s">
        <v>93</v>
      </c>
      <c r="O7" s="98">
        <v>0.9</v>
      </c>
    </row>
    <row r="8" spans="2:15" x14ac:dyDescent="0.25">
      <c r="B8" s="29"/>
      <c r="C8" s="29"/>
      <c r="D8" s="29"/>
      <c r="E8" s="29"/>
      <c r="F8" s="29"/>
      <c r="G8" s="29"/>
      <c r="H8" s="29"/>
      <c r="I8" s="29"/>
      <c r="J8" s="29"/>
      <c r="K8" s="1"/>
      <c r="M8" s="80" t="s">
        <v>56</v>
      </c>
      <c r="N8" s="97" t="s">
        <v>94</v>
      </c>
      <c r="O8" s="20" t="s">
        <v>92</v>
      </c>
    </row>
    <row r="9" spans="2:15" ht="18.75" customHeight="1" x14ac:dyDescent="0.25">
      <c r="B9" s="29"/>
      <c r="C9" s="29"/>
      <c r="D9" s="29"/>
      <c r="E9" s="29"/>
      <c r="F9" s="29"/>
      <c r="G9" s="29"/>
      <c r="H9" s="29"/>
      <c r="I9" s="29"/>
      <c r="J9" s="29"/>
      <c r="K9" s="1"/>
      <c r="L9" s="30"/>
      <c r="M9" s="82" t="s">
        <v>87</v>
      </c>
      <c r="N9" s="97" t="s">
        <v>95</v>
      </c>
      <c r="O9" s="98">
        <v>0.7</v>
      </c>
    </row>
    <row r="10" spans="2:15" ht="24" customHeight="1" x14ac:dyDescent="0.25">
      <c r="B10" s="193" t="s">
        <v>21</v>
      </c>
      <c r="C10" s="193"/>
      <c r="D10" s="193"/>
      <c r="E10" s="195" t="str">
        <f>'Ficha Técnica Formulación'!C37</f>
        <v xml:space="preserve">Nivel de satisfaccion de los ciudadanos sobre las acciones de Intervencion del proceso de Gestion de Paz y Cultura Ciudadana. </v>
      </c>
      <c r="F10" s="196"/>
      <c r="G10" s="196"/>
      <c r="H10" s="196"/>
      <c r="I10" s="196"/>
      <c r="J10" s="196"/>
      <c r="K10" s="197"/>
      <c r="L10" s="31"/>
    </row>
    <row r="11" spans="2:15" ht="10.5" customHeight="1" x14ac:dyDescent="0.25">
      <c r="L11" s="30"/>
    </row>
    <row r="12" spans="2:15" ht="56.25" customHeight="1" x14ac:dyDescent="0.25">
      <c r="B12" s="87" t="s">
        <v>45</v>
      </c>
      <c r="C12" s="87" t="s">
        <v>98</v>
      </c>
      <c r="D12" s="87" t="s">
        <v>53</v>
      </c>
      <c r="E12" s="88" t="s">
        <v>47</v>
      </c>
      <c r="F12" s="88" t="s">
        <v>49</v>
      </c>
      <c r="G12" s="88" t="s">
        <v>54</v>
      </c>
      <c r="H12" s="194" t="s">
        <v>48</v>
      </c>
      <c r="I12" s="194"/>
      <c r="J12" s="88" t="s">
        <v>46</v>
      </c>
      <c r="K12" s="88" t="s">
        <v>74</v>
      </c>
      <c r="L12" s="30"/>
    </row>
    <row r="13" spans="2:15" ht="270.75" x14ac:dyDescent="0.25">
      <c r="B13" s="100">
        <v>2019</v>
      </c>
      <c r="C13" s="83" t="s">
        <v>124</v>
      </c>
      <c r="D13" s="83">
        <v>1</v>
      </c>
      <c r="E13" s="86">
        <f>91%+95%</f>
        <v>1.8599999999999999</v>
      </c>
      <c r="F13" s="86">
        <v>2</v>
      </c>
      <c r="G13" s="83">
        <f>IF(E13="","",E13/F13)</f>
        <v>0.92999999999999994</v>
      </c>
      <c r="H13" s="84">
        <f>IF(G13="","",G13/D13)</f>
        <v>0.92999999999999994</v>
      </c>
      <c r="I13" s="85" t="str">
        <f>IF(H13&lt;$O$9,"Critico",IF(H13&lt;$O$7,"Medio",IF(H13="","","Satisfactorio")))</f>
        <v>Satisfactorio</v>
      </c>
      <c r="J13" s="101" t="s">
        <v>125</v>
      </c>
      <c r="K13" s="85"/>
      <c r="L13" s="30"/>
    </row>
    <row r="14" spans="2:15" ht="285" x14ac:dyDescent="0.25">
      <c r="B14" s="78">
        <v>2019</v>
      </c>
      <c r="C14" s="78" t="s">
        <v>126</v>
      </c>
      <c r="D14" s="76">
        <v>1</v>
      </c>
      <c r="E14" s="77">
        <f>100%+99%+100%</f>
        <v>2.99</v>
      </c>
      <c r="F14" s="77">
        <v>3</v>
      </c>
      <c r="G14" s="76">
        <f>IF(E14="","",E14/F14)</f>
        <v>0.9966666666666667</v>
      </c>
      <c r="H14" s="79">
        <f t="shared" ref="H14" si="0">IF(G14="","",G14/D14)</f>
        <v>0.9966666666666667</v>
      </c>
      <c r="I14" s="85" t="str">
        <f t="shared" ref="I14:I24" si="1">IF(H14&lt;$O$9,"Critico",IF(H14&lt;$O$7,"Medio",IF(H14="","","Satisfactorio")))</f>
        <v>Satisfactorio</v>
      </c>
      <c r="J14" s="102" t="s">
        <v>127</v>
      </c>
      <c r="K14" s="78"/>
      <c r="L14" s="30"/>
    </row>
    <row r="15" spans="2:15" ht="270.75" x14ac:dyDescent="0.25">
      <c r="B15" s="78">
        <v>2019</v>
      </c>
      <c r="C15" s="78" t="s">
        <v>128</v>
      </c>
      <c r="D15" s="76">
        <v>1</v>
      </c>
      <c r="E15" s="77">
        <f>98%+95%+99%</f>
        <v>2.92</v>
      </c>
      <c r="F15" s="77">
        <v>3</v>
      </c>
      <c r="G15" s="76">
        <f>IF(E15="","",E15/F15)</f>
        <v>0.97333333333333327</v>
      </c>
      <c r="H15" s="79">
        <f>IF(G15="","",G15/D15)</f>
        <v>0.97333333333333327</v>
      </c>
      <c r="I15" s="85" t="str">
        <f t="shared" si="1"/>
        <v>Satisfactorio</v>
      </c>
      <c r="J15" s="102" t="s">
        <v>129</v>
      </c>
      <c r="K15" s="78"/>
      <c r="L15" s="30"/>
    </row>
    <row r="16" spans="2:15" x14ac:dyDescent="0.25">
      <c r="B16" s="78"/>
      <c r="C16" s="78"/>
      <c r="D16" s="76"/>
      <c r="E16" s="77"/>
      <c r="F16" s="77"/>
      <c r="G16" s="76" t="str">
        <f t="shared" ref="G16:G24" si="2">IF(E16="","",E140/F16)</f>
        <v/>
      </c>
      <c r="H16" s="79" t="str">
        <f t="shared" ref="H16:H24" si="3">IF(G16="","",G16/D16)</f>
        <v/>
      </c>
      <c r="I16" s="85" t="str">
        <f t="shared" si="1"/>
        <v/>
      </c>
      <c r="J16" s="78"/>
      <c r="K16" s="78"/>
      <c r="L16" s="30"/>
    </row>
    <row r="17" spans="2:12" x14ac:dyDescent="0.25">
      <c r="B17" s="78"/>
      <c r="C17" s="78"/>
      <c r="D17" s="76"/>
      <c r="E17" s="77"/>
      <c r="F17" s="77"/>
      <c r="G17" s="76" t="str">
        <f t="shared" si="2"/>
        <v/>
      </c>
      <c r="H17" s="79" t="str">
        <f t="shared" si="3"/>
        <v/>
      </c>
      <c r="I17" s="85" t="str">
        <f t="shared" si="1"/>
        <v/>
      </c>
      <c r="J17" s="78"/>
      <c r="K17" s="78"/>
      <c r="L17" s="30"/>
    </row>
    <row r="18" spans="2:12" x14ac:dyDescent="0.25">
      <c r="B18" s="78"/>
      <c r="C18" s="78"/>
      <c r="D18" s="76"/>
      <c r="E18" s="77"/>
      <c r="F18" s="77"/>
      <c r="G18" s="76" t="str">
        <f t="shared" si="2"/>
        <v/>
      </c>
      <c r="H18" s="79" t="str">
        <f t="shared" si="3"/>
        <v/>
      </c>
      <c r="I18" s="85" t="str">
        <f t="shared" si="1"/>
        <v/>
      </c>
      <c r="J18" s="78"/>
      <c r="K18" s="78"/>
      <c r="L18" s="30"/>
    </row>
    <row r="19" spans="2:12" x14ac:dyDescent="0.25">
      <c r="B19" s="78"/>
      <c r="C19" s="78"/>
      <c r="D19" s="76"/>
      <c r="E19" s="77"/>
      <c r="F19" s="77"/>
      <c r="G19" s="76" t="str">
        <f t="shared" si="2"/>
        <v/>
      </c>
      <c r="H19" s="79" t="str">
        <f t="shared" si="3"/>
        <v/>
      </c>
      <c r="I19" s="85" t="str">
        <f>IF(H19&lt;$O$9,"Critico",IF(H19&lt;$O$7,"Medio",IF(H19="","","Satisfactorio")))</f>
        <v/>
      </c>
      <c r="J19" s="78"/>
      <c r="K19" s="78"/>
      <c r="L19" s="30"/>
    </row>
    <row r="20" spans="2:12" x14ac:dyDescent="0.25">
      <c r="B20" s="78"/>
      <c r="C20" s="78"/>
      <c r="D20" s="76"/>
      <c r="E20" s="77"/>
      <c r="F20" s="77"/>
      <c r="G20" s="76" t="str">
        <f t="shared" si="2"/>
        <v/>
      </c>
      <c r="H20" s="79" t="str">
        <f t="shared" si="3"/>
        <v/>
      </c>
      <c r="I20" s="85" t="str">
        <f t="shared" si="1"/>
        <v/>
      </c>
      <c r="J20" s="78"/>
      <c r="K20" s="78"/>
      <c r="L20" s="30"/>
    </row>
    <row r="21" spans="2:12" x14ac:dyDescent="0.25">
      <c r="B21" s="78"/>
      <c r="C21" s="78"/>
      <c r="D21" s="76"/>
      <c r="E21" s="77"/>
      <c r="F21" s="77"/>
      <c r="G21" s="76" t="str">
        <f t="shared" si="2"/>
        <v/>
      </c>
      <c r="H21" s="79" t="str">
        <f t="shared" si="3"/>
        <v/>
      </c>
      <c r="I21" s="85" t="str">
        <f t="shared" si="1"/>
        <v/>
      </c>
      <c r="J21" s="78"/>
      <c r="K21" s="78"/>
      <c r="L21" s="30"/>
    </row>
    <row r="22" spans="2:12" x14ac:dyDescent="0.25">
      <c r="B22" s="78"/>
      <c r="C22" s="78"/>
      <c r="D22" s="76"/>
      <c r="E22" s="77"/>
      <c r="F22" s="77"/>
      <c r="G22" s="76" t="str">
        <f t="shared" si="2"/>
        <v/>
      </c>
      <c r="H22" s="79" t="str">
        <f t="shared" si="3"/>
        <v/>
      </c>
      <c r="I22" s="85" t="str">
        <f t="shared" si="1"/>
        <v/>
      </c>
      <c r="J22" s="78"/>
      <c r="K22" s="78"/>
      <c r="L22" s="30"/>
    </row>
    <row r="23" spans="2:12" x14ac:dyDescent="0.25">
      <c r="B23" s="78"/>
      <c r="C23" s="78"/>
      <c r="D23" s="76"/>
      <c r="E23" s="77"/>
      <c r="F23" s="77"/>
      <c r="G23" s="76" t="str">
        <f t="shared" si="2"/>
        <v/>
      </c>
      <c r="H23" s="79" t="str">
        <f t="shared" si="3"/>
        <v/>
      </c>
      <c r="I23" s="85" t="str">
        <f t="shared" si="1"/>
        <v/>
      </c>
      <c r="J23" s="78"/>
      <c r="K23" s="78"/>
      <c r="L23" s="30"/>
    </row>
    <row r="24" spans="2:12" x14ac:dyDescent="0.25">
      <c r="B24" s="78"/>
      <c r="C24" s="78"/>
      <c r="D24" s="76"/>
      <c r="E24" s="77"/>
      <c r="F24" s="77"/>
      <c r="G24" s="76" t="str">
        <f t="shared" si="2"/>
        <v/>
      </c>
      <c r="H24" s="79" t="str">
        <f t="shared" si="3"/>
        <v/>
      </c>
      <c r="I24" s="85" t="str">
        <f t="shared" si="1"/>
        <v/>
      </c>
      <c r="J24" s="78"/>
      <c r="K24" s="78"/>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
    <mergeCell ref="H12:I12"/>
    <mergeCell ref="B10:D10"/>
    <mergeCell ref="E10:K10"/>
    <mergeCell ref="M6:O6"/>
  </mergeCells>
  <conditionalFormatting sqref="H13:H24">
    <cfRule type="cellIs" dxfId="21" priority="58" stopIfTrue="1" operator="between">
      <formula>0.66</formula>
      <formula>0.79</formula>
    </cfRule>
    <cfRule type="cellIs" dxfId="20" priority="59" stopIfTrue="1" operator="lessThan">
      <formula>0.66</formula>
    </cfRule>
    <cfRule type="cellIs" dxfId="19" priority="60" stopIfTrue="1" operator="between">
      <formula>0.8</formula>
      <formula>1</formula>
    </cfRule>
  </conditionalFormatting>
  <conditionalFormatting sqref="H13:H24">
    <cfRule type="expression" dxfId="18" priority="57">
      <formula>ISERROR(H13)</formula>
    </cfRule>
  </conditionalFormatting>
  <conditionalFormatting sqref="H13:H24">
    <cfRule type="cellIs" dxfId="17" priority="54" stopIfTrue="1" operator="between">
      <formula>0.66</formula>
      <formula>0.79</formula>
    </cfRule>
    <cfRule type="cellIs" dxfId="16" priority="55" stopIfTrue="1" operator="lessThan">
      <formula>0.66</formula>
    </cfRule>
    <cfRule type="cellIs" dxfId="15" priority="56" stopIfTrue="1" operator="greaterThanOrEqual">
      <formula>0.8</formula>
    </cfRule>
  </conditionalFormatting>
  <conditionalFormatting sqref="I13:I24">
    <cfRule type="containsText" dxfId="14" priority="13" operator="containsText" text="Critico">
      <formula>NOT(ISERROR(SEARCH("Critico",I13)))</formula>
    </cfRule>
    <cfRule type="containsText" dxfId="13" priority="14" operator="containsText" text="Satisfactorio">
      <formula>NOT(ISERROR(SEARCH("Satisfactorio",I13)))</formula>
    </cfRule>
    <cfRule type="containsText" dxfId="12" priority="15" operator="containsText" text="Medio">
      <formula>NOT(ISERROR(SEARCH("Medio",I13)))</formula>
    </cfRule>
  </conditionalFormatting>
  <conditionalFormatting sqref="J13:K24">
    <cfRule type="containsText" dxfId="11" priority="1" operator="containsText" text="Critico">
      <formula>NOT(ISERROR(SEARCH("Critico",J13)))</formula>
    </cfRule>
    <cfRule type="containsText" dxfId="10" priority="2" operator="containsText" text="Satisfactorio">
      <formula>NOT(ISERROR(SEARCH("Satisfactorio",J13)))</formula>
    </cfRule>
    <cfRule type="containsText" dxfId="9" priority="3" operator="containsText" text="Medio">
      <formula>NOT(ISERROR(SEARCH("Medio",J13)))</formula>
    </cfRule>
  </conditionalFormatting>
  <conditionalFormatting sqref="B13:D23 D13:D24">
    <cfRule type="containsText" dxfId="8" priority="10" operator="containsText" text="Critico">
      <formula>NOT(ISERROR(SEARCH("Critico",B13)))</formula>
    </cfRule>
    <cfRule type="containsText" dxfId="7" priority="11" operator="containsText" text="Satisfactorio">
      <formula>NOT(ISERROR(SEARCH("Satisfactorio",B13)))</formula>
    </cfRule>
    <cfRule type="containsText" dxfId="6" priority="12" operator="containsText" text="Medio">
      <formula>NOT(ISERROR(SEARCH("Medio",B13)))</formula>
    </cfRule>
  </conditionalFormatting>
  <conditionalFormatting sqref="B24:C24">
    <cfRule type="containsText" dxfId="5" priority="7" operator="containsText" text="Critico">
      <formula>NOT(ISERROR(SEARCH("Critico",B24)))</formula>
    </cfRule>
    <cfRule type="containsText" dxfId="4" priority="8" operator="containsText" text="Satisfactorio">
      <formula>NOT(ISERROR(SEARCH("Satisfactorio",B24)))</formula>
    </cfRule>
    <cfRule type="containsText" dxfId="3" priority="9" operator="containsText" text="Medio">
      <formula>NOT(ISERROR(SEARCH("Medio",B24)))</formula>
    </cfRule>
  </conditionalFormatting>
  <conditionalFormatting sqref="G13:G24">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TyS</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dcterms:created xsi:type="dcterms:W3CDTF">2017-09-28T15:09:54Z</dcterms:created>
  <dcterms:modified xsi:type="dcterms:W3CDTF">2019-11-26T19:38:01Z</dcterms:modified>
</cp:coreProperties>
</file>