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mc:AlternateContent xmlns:mc="http://schemas.openxmlformats.org/markup-compatibility/2006">
    <mc:Choice Requires="x15">
      <x15ac:absPath xmlns:x15ac="http://schemas.microsoft.com/office/spreadsheetml/2010/11/ac" url="C:\Users\aleja\Desktop\SGC\Seguimiento IV trimestre\Indicadores\"/>
    </mc:Choice>
  </mc:AlternateContent>
  <xr:revisionPtr revIDLastSave="0" documentId="13_ncr:1_{C26C2D69-2946-48A8-AD85-B4481E01928D}" xr6:coauthVersionLast="45" xr6:coauthVersionMax="45" xr10:uidLastSave="{00000000-0000-0000-0000-000000000000}"/>
  <bookViews>
    <workbookView xWindow="-120" yWindow="-120" windowWidth="20730" windowHeight="11160" activeTab="1" xr2:uid="{00000000-000D-0000-FFFF-FFFF00000000}"/>
  </bookViews>
  <sheets>
    <sheet name="Ficha Técnica Formulación" sheetId="1" r:id="rId1"/>
    <sheet name="Ficha T Seguimiento" sheetId="3" r:id="rId2"/>
    <sheet name="Desagragación Septiembre" sheetId="7" r:id="rId3"/>
  </sheets>
  <definedNames>
    <definedName name="_xlnm.Print_Area" localSheetId="0">'Ficha Técnica Formulación'!$B$2:$M$55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6" i="3" l="1"/>
  <c r="F16" i="3"/>
  <c r="E16" i="3"/>
  <c r="E4" i="7" l="1"/>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10" i="3" l="1"/>
  <c r="G14" i="3" l="1"/>
  <c r="G19" i="3" l="1"/>
  <c r="H19" i="3" s="1"/>
  <c r="I19" i="3" s="1"/>
  <c r="H14" i="3"/>
  <c r="I14" i="3" s="1"/>
  <c r="G15" i="3"/>
  <c r="H15" i="3" s="1"/>
  <c r="I15" i="3" s="1"/>
  <c r="H16" i="3"/>
  <c r="I16" i="3" s="1"/>
  <c r="G17" i="3"/>
  <c r="H17" i="3" s="1"/>
  <c r="I17" i="3" s="1"/>
  <c r="G18" i="3"/>
  <c r="H18" i="3" s="1"/>
  <c r="I18" i="3" s="1"/>
  <c r="G20" i="3"/>
  <c r="H20" i="3" s="1"/>
  <c r="I20" i="3" s="1"/>
  <c r="G21" i="3"/>
  <c r="H21" i="3" s="1"/>
  <c r="I21" i="3" s="1"/>
  <c r="G22" i="3"/>
  <c r="H22" i="3" s="1"/>
  <c r="I22" i="3" s="1"/>
  <c r="G23" i="3"/>
  <c r="H23" i="3" s="1"/>
  <c r="I23" i="3" s="1"/>
  <c r="G24" i="3"/>
  <c r="H24" i="3" s="1"/>
  <c r="I24" i="3" s="1"/>
  <c r="G13" i="3"/>
  <c r="H13" i="3" s="1"/>
  <c r="I1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8" authorId="2" shapeId="0" xr:uid="{00000000-0006-0000-0000-00001C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49" authorId="2" shapeId="0" xr:uid="{00000000-0006-0000-0000-00001D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0" authorId="2" shapeId="0" xr:uid="{00000000-0006-0000-0000-00001E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1" authorId="2" shapeId="0" xr:uid="{00000000-0006-0000-0000-00001F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2" authorId="2" shapeId="0" xr:uid="{00000000-0006-0000-0000-000020000000}">
      <text>
        <r>
          <rPr>
            <sz val="9"/>
            <color indexed="81"/>
            <rFont val="Tahoma"/>
            <family val="2"/>
          </rPr>
          <t>Se diligencia el organismo  encargado de la elaboración del indicador.</t>
        </r>
      </text>
    </comment>
    <comment ref="B53" authorId="2" shapeId="0" xr:uid="{00000000-0006-0000-0000-000021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4" authorId="2" shapeId="0" xr:uid="{00000000-0006-0000-0000-000022000000}">
      <text>
        <r>
          <rPr>
            <sz val="9"/>
            <color indexed="81"/>
            <rFont val="Tahoma"/>
            <family val="2"/>
          </rPr>
          <t>Se diligencia la fecha en que formula el indicador.</t>
        </r>
      </text>
    </comment>
    <comment ref="H54" authorId="2" shapeId="0" xr:uid="{00000000-0006-0000-0000-000023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<sst xmlns="http://schemas.openxmlformats.org/spreadsheetml/2006/main" count="170" uniqueCount="152">
  <si>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</si>
  <si>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</si>
  <si>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</si>
  <si>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</si>
  <si>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</si>
  <si>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</si>
  <si>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</si>
  <si>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</si>
  <si>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</si>
  <si>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</si>
  <si>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</si>
  <si>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</si>
  <si>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</si>
  <si>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</si>
  <si>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</si>
  <si>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</si>
  <si>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</si>
  <si>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</si>
  <si>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</si>
  <si>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</si>
  <si>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</si>
  <si>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</si>
  <si>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</si>
  <si>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Formula</t>
  </si>
  <si>
    <t>Desagregación temática*</t>
  </si>
  <si>
    <t>Desagregación geográfica*</t>
  </si>
  <si>
    <t xml:space="preserve">Responsable </t>
  </si>
  <si>
    <t>Observaciones</t>
  </si>
  <si>
    <t>* Si aplica</t>
  </si>
  <si>
    <t>Otro ¿cual?</t>
  </si>
  <si>
    <t>Otro ¿Cuál?</t>
  </si>
  <si>
    <t>Eficiencia</t>
  </si>
  <si>
    <t>Eficacia</t>
  </si>
  <si>
    <t>Efectividad</t>
  </si>
  <si>
    <t>Análisis y Observaciones</t>
  </si>
  <si>
    <t>% de Cumplimiento de la meta</t>
  </si>
  <si>
    <t>Tipo de Indicador</t>
  </si>
  <si>
    <t>Meta según Periodicidad de medición</t>
  </si>
  <si>
    <t>Resultado del Indicador</t>
  </si>
  <si>
    <t>Mejora</t>
  </si>
  <si>
    <t>Plan de Desarrollo Municipal</t>
  </si>
  <si>
    <t>Tramites y Servicios</t>
  </si>
  <si>
    <t>Otro</t>
  </si>
  <si>
    <t>% Cumplimiento</t>
  </si>
  <si>
    <t xml:space="preserve">&gt; </t>
  </si>
  <si>
    <t xml:space="preserve">entre </t>
  </si>
  <si>
    <t>&lt;</t>
  </si>
  <si>
    <t>Definiciones y conceptos</t>
  </si>
  <si>
    <t>Nombre del indicador</t>
  </si>
  <si>
    <t>Periodicidad de  medición (Mes/Trimestre/Semestre/Año)</t>
  </si>
  <si>
    <t>Fuente de los datos</t>
  </si>
  <si>
    <t>Periodicidad de  medición (Mes/Trimestre/Semestre/Anual)</t>
  </si>
  <si>
    <t xml:space="preserve">Línea de base </t>
  </si>
  <si>
    <t>Definición de variables de la formula</t>
  </si>
  <si>
    <t>Unidad de medida</t>
  </si>
  <si>
    <t>Rangos de cumplimiento</t>
  </si>
  <si>
    <t>Método de medición</t>
  </si>
  <si>
    <t>Objetivo del indicador</t>
  </si>
  <si>
    <t>Modelo de Operación por Procesos</t>
  </si>
  <si>
    <t>Fecha de elaboración de la ficha  técnica</t>
  </si>
  <si>
    <t>Fecha de actualización de la ficha técnica</t>
  </si>
  <si>
    <t>Vigencia 
(Año del seguimiento)</t>
  </si>
  <si>
    <t>satisfactorio</t>
  </si>
  <si>
    <t>medio</t>
  </si>
  <si>
    <t>critico</t>
  </si>
  <si>
    <t>60% y 70%</t>
  </si>
  <si>
    <t>X</t>
  </si>
  <si>
    <t xml:space="preserve">MISIONAL DE DESARROLLO SOCIAL </t>
  </si>
  <si>
    <t>SERVICIO DE DEPORTE Y RECREACIÓN</t>
  </si>
  <si>
    <t>N/A</t>
  </si>
  <si>
    <t>05/jul/2018</t>
  </si>
  <si>
    <t>MMDS01.04.18.FT02</t>
  </si>
  <si>
    <t>Territorios (comunas y/o corregimientos). = k</t>
  </si>
  <si>
    <t>"Cali progresa contigo" 2016-2019</t>
  </si>
  <si>
    <t>1. Cali Social y Diversa</t>
  </si>
  <si>
    <t>1.1. Construyendo Sociedad</t>
  </si>
  <si>
    <t>Número.</t>
  </si>
  <si>
    <t>Comuna 1</t>
  </si>
  <si>
    <t>Comuna 2</t>
  </si>
  <si>
    <t>Comuna 3</t>
  </si>
  <si>
    <t>Comuna 4</t>
  </si>
  <si>
    <t>Comuna 5</t>
  </si>
  <si>
    <t>Comuna 6</t>
  </si>
  <si>
    <t>Comuna 7</t>
  </si>
  <si>
    <t>Comuna 8</t>
  </si>
  <si>
    <t>Comuna 9</t>
  </si>
  <si>
    <t>Comuna 10</t>
  </si>
  <si>
    <t>Comuna 11</t>
  </si>
  <si>
    <t>Comuna 12</t>
  </si>
  <si>
    <t>Comuna 13</t>
  </si>
  <si>
    <t>Comuna 14</t>
  </si>
  <si>
    <t>Comuna 15</t>
  </si>
  <si>
    <t>Comuna 16</t>
  </si>
  <si>
    <t>Comuna 17</t>
  </si>
  <si>
    <t>Comuna 18</t>
  </si>
  <si>
    <t>Comuna 19</t>
  </si>
  <si>
    <t>Comuna 20</t>
  </si>
  <si>
    <t>Comuna 21</t>
  </si>
  <si>
    <t>Comuna 22</t>
  </si>
  <si>
    <t xml:space="preserve">Cumplimiento satisfactorio  &gt; 50 Beneficiarios/monitor
Cumplimiento medio  entre  30 y 50 Beneficiarios/monitor
Cumplimiento crítico &lt;  30 Beneficiarios/monitor </t>
  </si>
  <si>
    <t>EL Hormiguero</t>
  </si>
  <si>
    <t>La Buitrera</t>
  </si>
  <si>
    <t>Villa Carmelo</t>
  </si>
  <si>
    <t>La leonera</t>
  </si>
  <si>
    <t>Felidia</t>
  </si>
  <si>
    <t xml:space="preserve">Los Andes </t>
  </si>
  <si>
    <t xml:space="preserve">Pance </t>
  </si>
  <si>
    <t>Pichindé</t>
  </si>
  <si>
    <t>El Saladito</t>
  </si>
  <si>
    <t>La Paz</t>
  </si>
  <si>
    <t>Montebello</t>
  </si>
  <si>
    <t>Navarro</t>
  </si>
  <si>
    <t>Golondrinas</t>
  </si>
  <si>
    <t>La Elvira</t>
  </si>
  <si>
    <t>La Castilla</t>
  </si>
  <si>
    <t>V(k)= cantidad promedio de beneficiarios por monitor.</t>
  </si>
  <si>
    <t>X= Cantidad acumulada de beneficiarios</t>
  </si>
  <si>
    <t>Y=  Cantidad de monitores vinculados</t>
  </si>
  <si>
    <t>Tablero de gestión SDR; SIDER.</t>
  </si>
  <si>
    <t>55 beneficiarios por monitor vinculado</t>
  </si>
  <si>
    <t xml:space="preserve">V1 : Cantidad promedio de beneficiarios por monitor. X: Cantidad acumulada de beneficiarios. Y: Cantidad de monitores. </t>
  </si>
  <si>
    <t xml:space="preserve">Cantidad promedio de beneficiarios por monitores/ludotecarios/recreadores vinculados para realizar gestión en la Subsecretaría de Fomento en el Servicio de Deporte y Recreación. </t>
  </si>
  <si>
    <t>CAPROBEM</t>
  </si>
  <si>
    <t>Conocer la cantidad promedio de beneficiarios vinculados a los diferentes programas por la cantidad de monitores/recreadores/ludotecarios, contratados para la operación de los servicios de fomento al deporte, la recreación y la actividad física en el municipio de Santiago de Cali.</t>
  </si>
  <si>
    <t>Este será soportado mediante la cantidad de contratistas relacionados en la base de datos de la SDR con roles monitor/recreador/ludotecario.</t>
  </si>
  <si>
    <t xml:space="preserve">Lineas de servicio: Iniciación y formación deportiva=x; Asistencia y fortalecimiento técnico a deportistas= y;  Promoción y ejecución de jornadas de deporte, recreación y actividad física=z; Organización y ejecución de eventos de deporte, recreación y actividad física= w. </t>
  </si>
  <si>
    <t xml:space="preserve">Trimestral </t>
  </si>
  <si>
    <t xml:space="preserve">Los roles se determinan según las obligaciones específicas para las cuales sean contratados, estos hacen parte de la estructura orgánica desarrollada al interior de los equipos de trabajo del organismo. Se debe tener en cuenta la relación que se encuentre en el SIDER, dado que en este se encontrará la información actualizada sobre los grupos creados para el cumplimiento de la parrilla. </t>
  </si>
  <si>
    <t>Secretaría del Deporte y la Recreación / Lider del Proceso Servicio de Deporte y Recreaciòn</t>
  </si>
  <si>
    <t>MMDS01.04.18.P02 - MMDS01.04.18.P08 - MMDS01.04.18.P09 - MMDS01.04.18.P10</t>
  </si>
  <si>
    <t xml:space="preserve">Dentro de la estructura definida por el decreto 0516  "Reforma administrativa" se obtuvo la secretaría del deporte con la subsecretaría de infraestructura y la de fomento, además con una Unidad de apoyo a la gestión. Dentro del despliegue para abarcar la operación de la subsecretaría de fomento, las personas que prestan el servicio directamente al beneficiario tienen roles de monitor, recreador, ludotecarios; los contratos de estos roles con la secretaría son los que generan la cobertura con la cantidad de beneficiarios en el municipio. </t>
  </si>
  <si>
    <t>17/jul/2019</t>
  </si>
  <si>
    <t xml:space="preserve">Desagregación geográfica*  de la Cantidad promedio de beneficiarios por monitores/ludotecarios/recreadores vinculados para realizar gestión en la Subsecretaría de Fomento en el Servicio de Deporte y Recreación. </t>
  </si>
  <si>
    <t xml:space="preserve">Y(k)= Cantidad de monitores/ludotecarios/recreadores vinculados para realizar gestión en la Subsecretaría de Fomento en el Servicio de Deporte y Recreación. </t>
  </si>
  <si>
    <t>Enero - Marzo</t>
  </si>
  <si>
    <t>Enero - Junio</t>
  </si>
  <si>
    <t>Enero - Septiembre</t>
  </si>
  <si>
    <t>Enero - Diciembre</t>
  </si>
  <si>
    <t xml:space="preserve">Línea de Servicio = (w) </t>
  </si>
  <si>
    <t xml:space="preserve">Línea de Servicio = (x)   </t>
  </si>
  <si>
    <t>Línea de Servicio = (y)</t>
  </si>
  <si>
    <t xml:space="preserve">Línea de Servicio = (z) </t>
  </si>
  <si>
    <t xml:space="preserve">Organización y ejecución de eventos de deporte, recreación y actividad física </t>
  </si>
  <si>
    <t>Iniciación y formación</t>
  </si>
  <si>
    <t>Asistencia y fortalecimiento técnico a deportistas</t>
  </si>
  <si>
    <t>Promoción y ejecución de jornadas de deporte, recreación y actividad física</t>
  </si>
  <si>
    <t>La meta se encuentra en construcción, se requiere continuar la recolección de datos para generar una  alcanzable y cumplible.</t>
  </si>
  <si>
    <t xml:space="preserve">
X(k) = Cantidad de beneficiarios de la Subsecretaría de Fomento en el Servicio de Deporte y Recreación. 
</t>
  </si>
  <si>
    <t xml:space="preserve">Desagregación temática* de la Cantidad promedio de beneficiarios por monitores/ludotecarios/recreadores vinculados para realizar gestión en la Subsecretaría de Fomento en el Servicio de Deporte y Recreación. </t>
  </si>
  <si>
    <t>La secretaría del Deporte y la Recreación, cuenta con 14 programas para los diferentes tipos de población del Municipio. 
Los datos suministrados, hacen parte de las estrategias de permanencia, con esta misma cantidad de monitores, se atienden los diferentes eventos, deportivos, recreativos y de actividad física realizados.
De las desagregaciones se puede concluir, que hay programas que requieren un entrenamiento individualizado, por lo que la cantidad de monitores por beneficiarios deben ser menor en algunos programas en comparación con otros que pueden  tener una atención masiva.</t>
  </si>
  <si>
    <t>Según el comportamiento del indicador, la tendencia genera un crecimiento en la población de beneficiarios acumulados en los diferentes programas y líneas de servicio operadas por la secretaría del deporte y la recreación. Así mismo, se observa la diferencia de tan solo 8 personas en los dos últimos trimestres, reduciendo el número total de monitores vinculados a actividades en campo para un total de 1061, por lo cual, se genera un aumento en el punto de equilibrio de atención de beneficiarios incrementado en 16 beneficiarios respecto al corte anterior</t>
  </si>
  <si>
    <t xml:space="preserve">De acuerdo a la variación obtenida y con el fin de mantener y mejorar los estándares de calidad para la prestación del servicio, se sugiere a los líderes de programas tener mesas de trabajo cada trimestre donde se evalúen requerimientos de contratación según el comportamiento del programa respecto a la desagregación geográfica, lo anterior, documentando el análisis y fortaleciendo la toma de decisiones basada en evidencia.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</si>
</sst>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21"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1"/>
      <color theme="1"/>
      <name val="Calibri"/>
      <family val="2"/>
      <scheme val="minor"/>
    </font>
    <font>
      <b/>
      <sz val="14"/>
      <color theme="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5" tint="-0.249977111117893"/>
        <bgColor indexed="64"/>
      </patternFill>
    </fill>
    <fill>
      <patternFill patternType="solid">
        <fgColor theme="0" tint="-0.14999847407452621"/>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77">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1" fontId="7" fillId="0" borderId="40" xfId="1" applyNumberFormat="1" applyFont="1" applyBorder="1" applyAlignment="1">
      <alignment horizontal="center" vertical="center"/>
    </xf>
    <xf numFmtId="2" fontId="7" fillId="0" borderId="40" xfId="1" applyNumberFormat="1" applyFont="1" applyBorder="1" applyAlignment="1">
      <alignment horizontal="center" vertical="center"/>
    </xf>
    <xf numFmtId="0" fontId="19" fillId="14" borderId="15" xfId="0" applyFont="1" applyFill="1" applyBorder="1" applyAlignment="1">
      <alignment vertical="center" wrapText="1"/>
    </xf>
    <xf numFmtId="0" fontId="0" fillId="0" borderId="15" xfId="0" applyBorder="1" applyAlignment="1">
      <alignment horizontal="center"/>
    </xf>
    <xf numFmtId="9" fontId="0" fillId="0" borderId="0" xfId="0" applyNumberFormat="1"/>
    <xf numFmtId="0" fontId="0" fillId="0" borderId="15" xfId="0" applyFill="1" applyBorder="1" applyAlignment="1">
      <alignment horizontal="center"/>
    </xf>
    <xf numFmtId="2" fontId="19" fillId="14" borderId="15" xfId="0" applyNumberFormat="1" applyFont="1" applyFill="1" applyBorder="1" applyAlignment="1">
      <alignment vertical="center" wrapText="1"/>
    </xf>
    <xf numFmtId="2" fontId="0" fillId="0" borderId="0" xfId="0" applyNumberFormat="1"/>
    <xf numFmtId="2" fontId="0" fillId="0" borderId="15" xfId="1" applyNumberFormat="1" applyFont="1" applyBorder="1" applyAlignment="1">
      <alignment horizontal="center" vertical="center"/>
    </xf>
    <xf numFmtId="3" fontId="0" fillId="0" borderId="15" xfId="0" applyNumberFormat="1" applyBorder="1" applyAlignment="1">
      <alignment horizontal="center" vertical="center"/>
    </xf>
    <xf numFmtId="0" fontId="7" fillId="0" borderId="40" xfId="0" applyFont="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xf>
    <xf numFmtId="3" fontId="0" fillId="0" borderId="15" xfId="0" applyNumberFormat="1" applyFill="1" applyBorder="1" applyAlignment="1">
      <alignment horizontal="center" vertical="center"/>
    </xf>
    <xf numFmtId="0" fontId="0" fillId="0" borderId="15" xfId="0" applyFill="1" applyBorder="1" applyAlignment="1">
      <alignment horizontal="center" vertical="center"/>
    </xf>
    <xf numFmtId="2" fontId="0" fillId="0" borderId="15" xfId="1" applyNumberFormat="1" applyFont="1" applyFill="1" applyBorder="1" applyAlignment="1">
      <alignment horizontal="center" vertical="center"/>
    </xf>
    <xf numFmtId="0" fontId="0" fillId="0" borderId="0" xfId="0" applyFill="1"/>
    <xf numFmtId="0" fontId="7" fillId="0" borderId="39" xfId="0" applyFont="1" applyBorder="1" applyAlignment="1">
      <alignment horizontal="center" vertical="center" wrapText="1"/>
    </xf>
    <xf numFmtId="2" fontId="0" fillId="0" borderId="0" xfId="0" applyNumberFormat="1" applyFill="1"/>
    <xf numFmtId="0" fontId="7" fillId="0" borderId="39" xfId="0" applyFont="1" applyFill="1" applyBorder="1" applyAlignment="1">
      <alignment horizontal="center" vertical="center" wrapText="1"/>
    </xf>
    <xf numFmtId="9" fontId="0" fillId="0" borderId="0" xfId="1" applyFont="1"/>
    <xf numFmtId="0" fontId="20" fillId="0" borderId="0" xfId="0" applyFont="1" applyFill="1" applyBorder="1" applyAlignment="1">
      <alignment vertical="center" wrapText="1"/>
    </xf>
    <xf numFmtId="0" fontId="19" fillId="0" borderId="0" xfId="0" applyFont="1" applyFill="1" applyBorder="1" applyAlignment="1">
      <alignment vertical="center" wrapText="1"/>
    </xf>
    <xf numFmtId="0" fontId="0" fillId="0" borderId="0" xfId="0" applyFill="1" applyBorder="1"/>
    <xf numFmtId="0" fontId="0" fillId="0" borderId="15" xfId="0" applyBorder="1" applyAlignment="1">
      <alignment horizontal="center" wrapText="1"/>
    </xf>
    <xf numFmtId="3" fontId="0" fillId="0" borderId="15" xfId="0" applyNumberFormat="1" applyBorder="1" applyAlignment="1">
      <alignment horizontal="center"/>
    </xf>
    <xf numFmtId="0" fontId="0" fillId="0" borderId="0" xfId="0" applyFill="1" applyBorder="1" applyAlignment="1">
      <alignment horizontal="center"/>
    </xf>
    <xf numFmtId="0" fontId="0" fillId="0" borderId="15" xfId="0" applyBorder="1"/>
    <xf numFmtId="0" fontId="0" fillId="0" borderId="15" xfId="0" applyBorder="1" applyAlignment="1">
      <alignment wrapText="1"/>
    </xf>
    <xf numFmtId="3" fontId="0" fillId="0" borderId="15" xfId="0" applyNumberFormat="1" applyBorder="1" applyAlignment="1">
      <alignment horizontal="center" wrapText="1"/>
    </xf>
    <xf numFmtId="3" fontId="0" fillId="0" borderId="0" xfId="0" applyNumberFormat="1"/>
    <xf numFmtId="1" fontId="7" fillId="0" borderId="40" xfId="1" applyNumberFormat="1" applyFont="1" applyFill="1" applyBorder="1" applyAlignment="1">
      <alignment horizontal="center" vertical="center"/>
    </xf>
    <xf numFmtId="9" fontId="7" fillId="0" borderId="40" xfId="1" applyFont="1" applyFill="1" applyBorder="1" applyAlignment="1">
      <alignment horizontal="center" vertical="center"/>
    </xf>
    <xf numFmtId="165" fontId="7" fillId="0" borderId="15" xfId="1" applyNumberFormat="1" applyFont="1" applyFill="1" applyBorder="1" applyAlignment="1" applyProtection="1">
      <alignment horizontal="center" vertical="center"/>
      <protection hidden="1"/>
    </xf>
    <xf numFmtId="0" fontId="7" fillId="0" borderId="40" xfId="0" applyFont="1" applyFill="1" applyBorder="1" applyAlignment="1">
      <alignment horizontal="center" vertical="center"/>
    </xf>
    <xf numFmtId="1" fontId="7" fillId="0" borderId="39" xfId="1" applyNumberFormat="1" applyFont="1" applyBorder="1" applyAlignment="1">
      <alignment horizontal="center" vertical="center"/>
    </xf>
    <xf numFmtId="1" fontId="7" fillId="0" borderId="39" xfId="1" applyNumberFormat="1" applyFont="1" applyFill="1" applyBorder="1" applyAlignment="1">
      <alignment horizontal="center" vertical="center"/>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1" fillId="0" borderId="16" xfId="0" applyFont="1" applyBorder="1" applyAlignment="1" applyProtection="1">
      <alignment horizontal="center" vertical="center" wrapText="1"/>
      <protection locked="0"/>
    </xf>
    <xf numFmtId="0" fontId="1" fillId="0" borderId="23" xfId="0" applyFont="1" applyBorder="1" applyAlignment="1" applyProtection="1">
      <alignment horizontal="center" vertical="center" wrapText="1"/>
      <protection locked="0"/>
    </xf>
    <xf numFmtId="0" fontId="1" fillId="0" borderId="24" xfId="0" applyFont="1" applyBorder="1" applyAlignment="1" applyProtection="1">
      <alignment horizontal="center" vertical="center" wrapText="1"/>
      <protection locked="0"/>
    </xf>
    <xf numFmtId="0" fontId="1" fillId="0" borderId="20" xfId="0" applyFont="1" applyBorder="1" applyAlignment="1" applyProtection="1">
      <alignment horizontal="center" vertical="center" wrapText="1"/>
      <protection locked="0"/>
    </xf>
    <xf numFmtId="0" fontId="1" fillId="0" borderId="13"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center" vertical="center" wrapText="1"/>
      <protection locked="0"/>
    </xf>
    <xf numFmtId="0" fontId="1" fillId="2" borderId="3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0" fontId="20" fillId="13" borderId="13" xfId="0" applyFont="1" applyFill="1" applyBorder="1" applyAlignment="1">
      <alignment horizontal="center" vertical="center" wrapText="1"/>
    </xf>
    <xf numFmtId="0" fontId="20" fillId="13" borderId="15" xfId="0" applyFont="1" applyFill="1" applyBorder="1" applyAlignment="1">
      <alignment horizontal="center" vertical="center" wrapText="1"/>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31">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4"/>
                <c:pt idx="0">
                  <c:v>Enero - Marzo</c:v>
                </c:pt>
                <c:pt idx="1">
                  <c:v>Enero - Junio</c:v>
                </c:pt>
                <c:pt idx="2">
                  <c:v>Enero - Septiembre</c:v>
                </c:pt>
                <c:pt idx="3">
                  <c:v>Enero - Diciembre</c:v>
                </c:pt>
              </c:strCache>
            </c:strRef>
          </c:cat>
          <c:val>
            <c:numRef>
              <c:f>'Ficha T Seguimiento'!$D$13:$D$24</c:f>
              <c:numCache>
                <c:formatCode>0</c:formatCode>
                <c:ptCount val="12"/>
                <c:pt idx="2">
                  <c:v>98</c:v>
                </c:pt>
                <c:pt idx="3">
                  <c:v>98</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4"/>
                <c:pt idx="0">
                  <c:v>Enero - Marzo</c:v>
                </c:pt>
                <c:pt idx="1">
                  <c:v>Enero - Junio</c:v>
                </c:pt>
                <c:pt idx="2">
                  <c:v>Enero - Septiembre</c:v>
                </c:pt>
                <c:pt idx="3">
                  <c:v>Enero - Diciembre</c:v>
                </c:pt>
              </c:strCache>
            </c:strRef>
          </c:cat>
          <c:val>
            <c:numRef>
              <c:f>'Ficha T Seguimiento'!$G$13:$G$24</c:f>
              <c:numCache>
                <c:formatCode>0.00</c:formatCode>
                <c:ptCount val="12"/>
                <c:pt idx="0">
                  <c:v>0</c:v>
                </c:pt>
                <c:pt idx="1">
                  <c:v>0</c:v>
                </c:pt>
                <c:pt idx="2" formatCode="0">
                  <c:v>96.626753975678199</c:v>
                </c:pt>
                <c:pt idx="3" formatCode="0">
                  <c:v>112.61451460885957</c:v>
                </c:pt>
                <c:pt idx="4" formatCode="0%">
                  <c:v>0</c:v>
                </c:pt>
                <c:pt idx="5" formatCode="0%">
                  <c:v>0</c:v>
                </c:pt>
                <c:pt idx="6" formatCode="0%">
                  <c:v>0</c:v>
                </c:pt>
                <c:pt idx="7" formatCode="0%">
                  <c:v>0</c:v>
                </c:pt>
                <c:pt idx="8" formatCode="0%">
                  <c:v>0</c:v>
                </c:pt>
                <c:pt idx="9" formatCode="0%">
                  <c:v>0</c:v>
                </c:pt>
                <c:pt idx="10" formatCode="0%">
                  <c:v>0</c:v>
                </c:pt>
                <c:pt idx="11" formatCode="0%">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31015000"/>
        <c:axId val="331011472"/>
      </c:barChart>
      <c:catAx>
        <c:axId val="331015000"/>
        <c:scaling>
          <c:orientation val="minMax"/>
        </c:scaling>
        <c:delete val="0"/>
        <c:axPos val="b"/>
        <c:numFmt formatCode="General" sourceLinked="1"/>
        <c:majorTickMark val="none"/>
        <c:minorTickMark val="none"/>
        <c:tickLblPos val="nextTo"/>
        <c:txPr>
          <a:bodyPr/>
          <a:lstStyle/>
          <a:p>
            <a:pPr>
              <a:defRPr sz="1100"/>
            </a:pPr>
            <a:endParaRPr lang="es-CO"/>
          </a:p>
        </c:txPr>
        <c:crossAx val="331011472"/>
        <c:crosses val="autoZero"/>
        <c:auto val="1"/>
        <c:lblAlgn val="ctr"/>
        <c:lblOffset val="100"/>
        <c:noMultiLvlLbl val="0"/>
      </c:catAx>
      <c:valAx>
        <c:axId val="331011472"/>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3101500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1437" y="176894"/>
          <a:ext cx="10113622" cy="1696508"/>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oneCellAnchor>
    <xdr:from>
      <xdr:col>2</xdr:col>
      <xdr:colOff>47942</xdr:colOff>
      <xdr:row>42</xdr:row>
      <xdr:rowOff>337672</xdr:rowOff>
    </xdr:from>
    <xdr:ext cx="5391891" cy="32907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000-00000D000000}"/>
                </a:ext>
              </a:extLst>
            </xdr:cNvPr>
            <xdr:cNvSpPr txBox="1"/>
          </xdr:nvSpPr>
          <xdr:spPr>
            <a:xfrm>
              <a:off x="2672609" y="12064005"/>
              <a:ext cx="5391891" cy="329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CO" sz="1050" baseline="0"/>
                <a:t>V1 </a:t>
              </a:r>
              <a14:m>
                <m:oMath xmlns:m="http://schemas.openxmlformats.org/officeDocument/2006/math">
                  <m:r>
                    <a:rPr lang="es-CO" sz="1100" i="1">
                      <a:latin typeface="Cambria Math" panose="02040503050406030204" pitchFamily="18" charset="0"/>
                    </a:rPr>
                    <m:t>=</m:t>
                  </m:r>
                  <m:f>
                    <m:fPr>
                      <m:ctrlPr>
                        <a:rPr lang="es-CO" sz="1100" b="0" i="1">
                          <a:solidFill>
                            <a:schemeClr val="tx1"/>
                          </a:solidFill>
                          <a:effectLst/>
                          <a:latin typeface="Cambria Math" panose="02040503050406030204" pitchFamily="18" charset="0"/>
                          <a:ea typeface="+mn-ea"/>
                          <a:cs typeface="+mn-cs"/>
                        </a:rPr>
                      </m:ctrlPr>
                    </m:fPr>
                    <m:num>
                      <m:nary>
                        <m:naryPr>
                          <m:chr m:val="∑"/>
                          <m:grow m:val="on"/>
                          <m:ctrlPr>
                            <a:rPr lang="es-CO" sz="1100" i="1">
                              <a:solidFill>
                                <a:schemeClr val="tx1"/>
                              </a:solidFill>
                              <a:effectLst/>
                              <a:latin typeface="Cambria Math" panose="02040503050406030204" pitchFamily="18" charset="0"/>
                              <a:ea typeface="+mn-ea"/>
                              <a:cs typeface="+mn-cs"/>
                            </a:rPr>
                          </m:ctrlPr>
                        </m:naryPr>
                        <m:sub>
                          <m:r>
                            <a:rPr lang="es-CO" sz="1100" i="1">
                              <a:solidFill>
                                <a:schemeClr val="tx1"/>
                              </a:solidFill>
                              <a:effectLst/>
                              <a:latin typeface="Cambria Math" panose="02040503050406030204" pitchFamily="18" charset="0"/>
                              <a:ea typeface="+mn-ea"/>
                              <a:cs typeface="+mn-cs"/>
                            </a:rPr>
                            <m:t>𝑛</m:t>
                          </m:r>
                          <m:r>
                            <a:rPr lang="es-CO" sz="1100" i="1">
                              <a:solidFill>
                                <a:schemeClr val="tx1"/>
                              </a:solidFill>
                              <a:effectLst/>
                              <a:latin typeface="Cambria Math" panose="02040503050406030204" pitchFamily="18" charset="0"/>
                              <a:ea typeface="+mn-ea"/>
                              <a:cs typeface="+mn-cs"/>
                            </a:rPr>
                            <m:t>=1</m:t>
                          </m:r>
                        </m:sub>
                        <m:sup>
                          <m:r>
                            <a:rPr lang="es-CO" sz="1100" b="0" i="1">
                              <a:solidFill>
                                <a:schemeClr val="tx1"/>
                              </a:solidFill>
                              <a:effectLst/>
                              <a:latin typeface="Cambria Math" panose="02040503050406030204" pitchFamily="18" charset="0"/>
                              <a:ea typeface="+mn-ea"/>
                              <a:cs typeface="+mn-cs"/>
                            </a:rPr>
                            <m:t>𝑛</m:t>
                          </m:r>
                          <m:r>
                            <a:rPr lang="es-CO" sz="1100" b="0" i="1">
                              <a:solidFill>
                                <a:schemeClr val="tx1"/>
                              </a:solidFill>
                              <a:effectLst/>
                              <a:latin typeface="Cambria Math" panose="02040503050406030204" pitchFamily="18" charset="0"/>
                              <a:ea typeface="+mn-ea"/>
                              <a:cs typeface="+mn-cs"/>
                            </a:rPr>
                            <m:t>=</m:t>
                          </m:r>
                          <m:r>
                            <a:rPr lang="es-CO" sz="1100" b="0" i="1">
                              <a:solidFill>
                                <a:schemeClr val="tx1"/>
                              </a:solidFill>
                              <a:effectLst/>
                              <a:latin typeface="Cambria Math" panose="02040503050406030204" pitchFamily="18" charset="0"/>
                              <a:ea typeface="+mn-ea"/>
                              <a:cs typeface="+mn-cs"/>
                            </a:rPr>
                            <m:t>𝑛</m:t>
                          </m:r>
                        </m:sup>
                        <m:e>
                          <m:r>
                            <a:rPr lang="es-CO" sz="1100" b="0" i="1">
                              <a:solidFill>
                                <a:schemeClr val="tx1"/>
                              </a:solidFill>
                              <a:effectLst/>
                              <a:latin typeface="Cambria Math" panose="02040503050406030204" pitchFamily="18" charset="0"/>
                              <a:ea typeface="+mn-ea"/>
                              <a:cs typeface="+mn-cs"/>
                            </a:rPr>
                            <m:t>𝑋</m:t>
                          </m:r>
                        </m:e>
                      </m:nary>
                    </m:num>
                    <m:den>
                      <m:nary>
                        <m:naryPr>
                          <m:chr m:val="∑"/>
                          <m:grow m:val="on"/>
                          <m:ctrlPr>
                            <a:rPr lang="es-CO" sz="1100" i="1">
                              <a:solidFill>
                                <a:schemeClr val="tx1"/>
                              </a:solidFill>
                              <a:effectLst/>
                              <a:latin typeface="Cambria Math" panose="02040503050406030204" pitchFamily="18" charset="0"/>
                              <a:ea typeface="+mn-ea"/>
                              <a:cs typeface="+mn-cs"/>
                            </a:rPr>
                          </m:ctrlPr>
                        </m:naryPr>
                        <m:sub>
                          <m:r>
                            <a:rPr lang="es-CO" sz="1100" i="1">
                              <a:solidFill>
                                <a:schemeClr val="tx1"/>
                              </a:solidFill>
                              <a:effectLst/>
                              <a:latin typeface="Cambria Math" panose="02040503050406030204" pitchFamily="18" charset="0"/>
                              <a:ea typeface="+mn-ea"/>
                              <a:cs typeface="+mn-cs"/>
                            </a:rPr>
                            <m:t>𝑛</m:t>
                          </m:r>
                          <m:r>
                            <a:rPr lang="es-CO" sz="1100" i="1">
                              <a:solidFill>
                                <a:schemeClr val="tx1"/>
                              </a:solidFill>
                              <a:effectLst/>
                              <a:latin typeface="Cambria Math" panose="02040503050406030204" pitchFamily="18" charset="0"/>
                              <a:ea typeface="+mn-ea"/>
                              <a:cs typeface="+mn-cs"/>
                            </a:rPr>
                            <m:t>=1</m:t>
                          </m:r>
                        </m:sub>
                        <m:sup>
                          <m:r>
                            <a:rPr lang="es-CO" sz="1100" b="0" i="1">
                              <a:solidFill>
                                <a:schemeClr val="tx1"/>
                              </a:solidFill>
                              <a:effectLst/>
                              <a:latin typeface="Cambria Math" panose="02040503050406030204" pitchFamily="18" charset="0"/>
                              <a:ea typeface="+mn-ea"/>
                              <a:cs typeface="+mn-cs"/>
                            </a:rPr>
                            <m:t>𝑛</m:t>
                          </m:r>
                          <m:r>
                            <a:rPr lang="es-CO" sz="1100" b="0" i="1">
                              <a:solidFill>
                                <a:schemeClr val="tx1"/>
                              </a:solidFill>
                              <a:effectLst/>
                              <a:latin typeface="Cambria Math" panose="02040503050406030204" pitchFamily="18" charset="0"/>
                              <a:ea typeface="+mn-ea"/>
                              <a:cs typeface="+mn-cs"/>
                            </a:rPr>
                            <m:t>=</m:t>
                          </m:r>
                          <m:r>
                            <a:rPr lang="es-CO" sz="1100" b="0" i="1">
                              <a:solidFill>
                                <a:schemeClr val="tx1"/>
                              </a:solidFill>
                              <a:effectLst/>
                              <a:latin typeface="Cambria Math" panose="02040503050406030204" pitchFamily="18" charset="0"/>
                              <a:ea typeface="+mn-ea"/>
                              <a:cs typeface="+mn-cs"/>
                            </a:rPr>
                            <m:t>𝑛</m:t>
                          </m:r>
                        </m:sup>
                        <m:e>
                          <m:r>
                            <a:rPr lang="es-CO" sz="1100" b="0" i="1">
                              <a:solidFill>
                                <a:schemeClr val="tx1"/>
                              </a:solidFill>
                              <a:effectLst/>
                              <a:latin typeface="Cambria Math" panose="02040503050406030204" pitchFamily="18" charset="0"/>
                              <a:ea typeface="+mn-ea"/>
                              <a:cs typeface="+mn-cs"/>
                            </a:rPr>
                            <m:t>𝑌</m:t>
                          </m:r>
                        </m:e>
                      </m:nary>
                    </m:den>
                  </m:f>
                </m:oMath>
              </a14:m>
              <a:r>
                <a:rPr lang="es-CO" sz="1100"/>
                <a:t> </a:t>
              </a:r>
            </a:p>
          </xdr:txBody>
        </xdr:sp>
      </mc:Choice>
      <mc:Fallback xmlns="">
        <xdr:sp macro="" textlink="">
          <xdr:nvSpPr>
            <xdr:cNvPr id="13" name="CuadroTexto 12"/>
            <xdr:cNvSpPr txBox="1"/>
          </xdr:nvSpPr>
          <xdr:spPr>
            <a:xfrm>
              <a:off x="2672609" y="12064005"/>
              <a:ext cx="5391891" cy="329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CO" sz="1050" baseline="0"/>
                <a:t>V1 </a:t>
              </a:r>
              <a:r>
                <a:rPr lang="es-CO" sz="1100" i="0">
                  <a:latin typeface="Cambria Math" panose="02040503050406030204" pitchFamily="18" charset="0"/>
                </a:rPr>
                <a:t>=</a:t>
              </a:r>
              <a:r>
                <a:rPr lang="es-CO" sz="1100" b="0" i="0">
                  <a:solidFill>
                    <a:schemeClr val="tx1"/>
                  </a:solidFill>
                  <a:effectLst/>
                  <a:latin typeface="Cambria Math" panose="02040503050406030204" pitchFamily="18" charset="0"/>
                  <a:ea typeface="+mn-ea"/>
                  <a:cs typeface="+mn-cs"/>
                </a:rPr>
                <a:t>(∑128_(</a:t>
              </a:r>
              <a:r>
                <a:rPr lang="es-CO" sz="1100" i="0">
                  <a:solidFill>
                    <a:schemeClr val="tx1"/>
                  </a:solidFill>
                  <a:effectLst/>
                  <a:latin typeface="Cambria Math" panose="02040503050406030204" pitchFamily="18" charset="0"/>
                  <a:ea typeface="+mn-ea"/>
                  <a:cs typeface="+mn-cs"/>
                </a:rPr>
                <a:t>𝑛=1)</a:t>
              </a:r>
              <a:r>
                <a:rPr lang="es-CO" sz="1100" b="0" i="0">
                  <a:solidFill>
                    <a:schemeClr val="tx1"/>
                  </a:solidFill>
                  <a:effectLst/>
                  <a:latin typeface="Cambria Math" panose="02040503050406030204" pitchFamily="18" charset="0"/>
                  <a:ea typeface="+mn-ea"/>
                  <a:cs typeface="+mn-cs"/>
                </a:rPr>
                <a:t>^(𝑛=𝑛)▒𝑋)/(∑128_(</a:t>
              </a:r>
              <a:r>
                <a:rPr lang="es-CO" sz="1100" i="0">
                  <a:solidFill>
                    <a:schemeClr val="tx1"/>
                  </a:solidFill>
                  <a:effectLst/>
                  <a:latin typeface="Cambria Math" panose="02040503050406030204" pitchFamily="18" charset="0"/>
                  <a:ea typeface="+mn-ea"/>
                  <a:cs typeface="+mn-cs"/>
                </a:rPr>
                <a:t>𝑛=1)</a:t>
              </a:r>
              <a:r>
                <a:rPr lang="es-CO" sz="1100" b="0" i="0">
                  <a:solidFill>
                    <a:schemeClr val="tx1"/>
                  </a:solidFill>
                  <a:effectLst/>
                  <a:latin typeface="Cambria Math" panose="02040503050406030204" pitchFamily="18" charset="0"/>
                  <a:ea typeface="+mn-ea"/>
                  <a:cs typeface="+mn-cs"/>
                </a:rPr>
                <a:t>^(𝑛=𝑛)▒𝑌)</a:t>
              </a:r>
              <a:r>
                <a:rPr lang="es-CO" sz="1100"/>
                <a:t> </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100-000002000000}"/>
            </a:ext>
          </a:extLst>
        </xdr:cNvPr>
        <xdr:cNvGrpSpPr>
          <a:grpSpLocks/>
        </xdr:cNvGrpSpPr>
      </xdr:nvGrpSpPr>
      <xdr:grpSpPr bwMode="auto">
        <a:xfrm>
          <a:off x="357188" y="381000"/>
          <a:ext cx="12403931" cy="1302544"/>
          <a:chOff x="596900" y="2852737"/>
          <a:chExt cx="7950200" cy="1152527"/>
        </a:xfrm>
      </xdr:grpSpPr>
      <xdr:grpSp>
        <xdr:nvGrpSpPr>
          <xdr:cNvPr id="3" name="37 Grupo">
            <a:extLst>
              <a:ext uri="{FF2B5EF4-FFF2-40B4-BE49-F238E27FC236}">
                <a16:creationId xmlns:a16="http://schemas.microsoft.com/office/drawing/2014/main" id="{00000000-0008-0000-0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1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1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1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1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1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1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1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1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6"/>
  <sheetViews>
    <sheetView showGridLines="0" topLeftCell="A38" zoomScale="90" zoomScaleNormal="90" workbookViewId="0">
      <selection activeCell="C44" sqref="C44:M44"/>
    </sheetView>
  </sheetViews>
  <sheetFormatPr baseColWidth="10" defaultColWidth="12.28515625" defaultRowHeight="15" x14ac:dyDescent="0.25"/>
  <cols>
    <col min="1" max="1" width="5.5703125" style="1" customWidth="1"/>
    <col min="2" max="2" width="33.8554687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41"/>
      <c r="C2" s="142"/>
      <c r="D2" s="142"/>
      <c r="E2" s="142"/>
      <c r="F2" s="142"/>
      <c r="G2" s="142"/>
      <c r="H2" s="142"/>
      <c r="I2" s="142"/>
      <c r="J2" s="142"/>
      <c r="K2" s="142"/>
      <c r="L2" s="142"/>
      <c r="M2" s="143"/>
    </row>
    <row r="3" spans="2:13" x14ac:dyDescent="0.25">
      <c r="B3" s="144"/>
      <c r="C3" s="145"/>
      <c r="D3" s="145"/>
      <c r="E3" s="145"/>
      <c r="F3" s="145"/>
      <c r="G3" s="145"/>
      <c r="H3" s="145"/>
      <c r="I3" s="145"/>
      <c r="J3" s="145"/>
      <c r="K3" s="145"/>
      <c r="L3" s="145"/>
      <c r="M3" s="146"/>
    </row>
    <row r="4" spans="2:13" x14ac:dyDescent="0.25">
      <c r="B4" s="144"/>
      <c r="C4" s="145"/>
      <c r="D4" s="145"/>
      <c r="E4" s="145"/>
      <c r="F4" s="145"/>
      <c r="G4" s="145"/>
      <c r="H4" s="145"/>
      <c r="I4" s="145"/>
      <c r="J4" s="145"/>
      <c r="K4" s="145"/>
      <c r="L4" s="145"/>
      <c r="M4" s="146"/>
    </row>
    <row r="5" spans="2:13" x14ac:dyDescent="0.25">
      <c r="B5" s="144"/>
      <c r="C5" s="145"/>
      <c r="D5" s="145"/>
      <c r="E5" s="145"/>
      <c r="F5" s="145"/>
      <c r="G5" s="145"/>
      <c r="H5" s="145"/>
      <c r="I5" s="145"/>
      <c r="J5" s="145"/>
      <c r="K5" s="145"/>
      <c r="L5" s="145"/>
      <c r="M5" s="146"/>
    </row>
    <row r="6" spans="2:13" x14ac:dyDescent="0.25">
      <c r="B6" s="144"/>
      <c r="C6" s="145"/>
      <c r="D6" s="145"/>
      <c r="E6" s="145"/>
      <c r="F6" s="145"/>
      <c r="G6" s="145"/>
      <c r="H6" s="145"/>
      <c r="I6" s="145"/>
      <c r="J6" s="145"/>
      <c r="K6" s="145"/>
      <c r="L6" s="145"/>
      <c r="M6" s="146"/>
    </row>
    <row r="7" spans="2:13" x14ac:dyDescent="0.25">
      <c r="B7" s="144"/>
      <c r="C7" s="145"/>
      <c r="D7" s="145"/>
      <c r="E7" s="145"/>
      <c r="F7" s="145"/>
      <c r="G7" s="145"/>
      <c r="H7" s="145"/>
      <c r="I7" s="145"/>
      <c r="J7" s="145"/>
      <c r="K7" s="145"/>
      <c r="L7" s="145"/>
      <c r="M7" s="146"/>
    </row>
    <row r="8" spans="2:13" x14ac:dyDescent="0.25">
      <c r="B8" s="144"/>
      <c r="C8" s="145"/>
      <c r="D8" s="145"/>
      <c r="E8" s="145"/>
      <c r="F8" s="145"/>
      <c r="G8" s="145"/>
      <c r="H8" s="145"/>
      <c r="I8" s="145"/>
      <c r="J8" s="145"/>
      <c r="K8" s="145"/>
      <c r="L8" s="145"/>
      <c r="M8" s="146"/>
    </row>
    <row r="9" spans="2:13" x14ac:dyDescent="0.25">
      <c r="B9" s="144"/>
      <c r="C9" s="145"/>
      <c r="D9" s="145"/>
      <c r="E9" s="145"/>
      <c r="F9" s="145"/>
      <c r="G9" s="145"/>
      <c r="H9" s="145"/>
      <c r="I9" s="145"/>
      <c r="J9" s="145"/>
      <c r="K9" s="145"/>
      <c r="L9" s="145"/>
      <c r="M9" s="146"/>
    </row>
    <row r="10" spans="2:13" ht="15.75" thickBot="1" x14ac:dyDescent="0.3">
      <c r="B10" s="147"/>
      <c r="C10" s="148"/>
      <c r="D10" s="148"/>
      <c r="E10" s="148"/>
      <c r="F10" s="148"/>
      <c r="G10" s="148"/>
      <c r="H10" s="148"/>
      <c r="I10" s="148"/>
      <c r="J10" s="148"/>
      <c r="K10" s="148"/>
      <c r="L10" s="148"/>
      <c r="M10" s="149"/>
    </row>
    <row r="11" spans="2:13" ht="12.75" customHeight="1" x14ac:dyDescent="0.25">
      <c r="B11" s="2"/>
      <c r="C11" s="3"/>
      <c r="D11" s="3"/>
      <c r="E11" s="3"/>
      <c r="F11" s="4"/>
      <c r="G11" s="3"/>
      <c r="H11" s="3"/>
      <c r="I11" s="3"/>
      <c r="J11" s="3"/>
      <c r="K11" s="3"/>
      <c r="L11" s="3"/>
      <c r="M11" s="5"/>
    </row>
    <row r="12" spans="2:13" ht="23.25" customHeight="1" x14ac:dyDescent="0.25">
      <c r="B12" s="150" t="s">
        <v>0</v>
      </c>
      <c r="C12" s="151"/>
      <c r="D12" s="151"/>
      <c r="E12" s="151"/>
      <c r="F12" s="151"/>
      <c r="G12" s="151"/>
      <c r="H12" s="151"/>
      <c r="I12" s="151"/>
      <c r="J12" s="151"/>
      <c r="K12" s="151"/>
      <c r="L12" s="151"/>
      <c r="M12" s="152"/>
    </row>
    <row r="13" spans="2:13" ht="15.75" customHeight="1" x14ac:dyDescent="0.25">
      <c r="B13" s="6"/>
      <c r="C13" s="7"/>
      <c r="D13" s="8"/>
      <c r="E13" s="8"/>
      <c r="F13" s="7"/>
      <c r="G13" s="7"/>
      <c r="H13" s="7"/>
      <c r="I13" s="8"/>
      <c r="J13" s="8"/>
      <c r="K13" s="7"/>
      <c r="L13" s="7"/>
      <c r="M13" s="9"/>
    </row>
    <row r="14" spans="2:13" ht="12.75" customHeight="1" x14ac:dyDescent="0.25">
      <c r="B14" s="153" t="s">
        <v>1</v>
      </c>
      <c r="C14" s="154"/>
      <c r="D14" s="10"/>
      <c r="E14" s="10"/>
      <c r="F14" s="155" t="s">
        <v>36</v>
      </c>
      <c r="G14" s="155"/>
      <c r="H14" s="155"/>
      <c r="I14" s="10"/>
      <c r="J14" s="10"/>
      <c r="K14" s="155" t="s">
        <v>2</v>
      </c>
      <c r="L14" s="155"/>
      <c r="M14" s="11"/>
    </row>
    <row r="15" spans="2:13" ht="12.75" customHeight="1" x14ac:dyDescent="0.25">
      <c r="B15" s="153"/>
      <c r="C15" s="154"/>
      <c r="D15" s="10"/>
      <c r="E15" s="10"/>
      <c r="F15" s="155"/>
      <c r="G15" s="155"/>
      <c r="H15" s="155"/>
      <c r="I15" s="10"/>
      <c r="J15" s="10"/>
      <c r="K15" s="155"/>
      <c r="L15" s="155"/>
      <c r="M15" s="11"/>
    </row>
    <row r="16" spans="2:13" ht="14.25" customHeight="1" x14ac:dyDescent="0.25">
      <c r="B16" s="12" t="s">
        <v>3</v>
      </c>
      <c r="C16" s="13"/>
      <c r="D16" s="14"/>
      <c r="E16" s="14"/>
      <c r="F16" s="28" t="s">
        <v>31</v>
      </c>
      <c r="G16" s="156" t="s">
        <v>66</v>
      </c>
      <c r="H16" s="156"/>
      <c r="I16" s="14"/>
      <c r="J16" s="10"/>
      <c r="K16" s="157" t="s">
        <v>71</v>
      </c>
      <c r="L16" s="158"/>
      <c r="M16" s="11"/>
    </row>
    <row r="17" spans="2:13" x14ac:dyDescent="0.25">
      <c r="B17" s="12" t="s">
        <v>4</v>
      </c>
      <c r="C17" s="13" t="s">
        <v>66</v>
      </c>
      <c r="D17" s="14"/>
      <c r="E17" s="14"/>
      <c r="F17" s="28" t="s">
        <v>32</v>
      </c>
      <c r="G17" s="156"/>
      <c r="H17" s="156"/>
      <c r="I17" s="14"/>
      <c r="J17" s="10"/>
      <c r="K17" s="159"/>
      <c r="L17" s="160"/>
      <c r="M17" s="11"/>
    </row>
    <row r="18" spans="2:13" x14ac:dyDescent="0.25">
      <c r="B18" s="12" t="s">
        <v>5</v>
      </c>
      <c r="C18" s="13"/>
      <c r="D18" s="14"/>
      <c r="E18" s="14"/>
      <c r="F18" s="28" t="s">
        <v>33</v>
      </c>
      <c r="G18" s="156"/>
      <c r="H18" s="156"/>
      <c r="I18" s="14"/>
      <c r="J18" s="10"/>
      <c r="K18" s="161"/>
      <c r="L18" s="162"/>
      <c r="M18" s="11"/>
    </row>
    <row r="19" spans="2:13" x14ac:dyDescent="0.25">
      <c r="B19" s="12" t="s">
        <v>30</v>
      </c>
      <c r="C19" s="13"/>
      <c r="D19" s="14"/>
      <c r="E19" s="14"/>
      <c r="F19" s="28" t="s">
        <v>29</v>
      </c>
      <c r="G19" s="156"/>
      <c r="H19" s="15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63" t="s">
        <v>6</v>
      </c>
      <c r="C21" s="164"/>
      <c r="D21" s="164"/>
      <c r="E21" s="164"/>
      <c r="F21" s="164"/>
      <c r="G21" s="164"/>
      <c r="H21" s="164"/>
      <c r="I21" s="164"/>
      <c r="J21" s="164"/>
      <c r="K21" s="164"/>
      <c r="L21" s="164"/>
      <c r="M21" s="165"/>
    </row>
    <row r="22" spans="2:13" ht="14.25" customHeight="1" x14ac:dyDescent="0.25">
      <c r="B22" s="166"/>
      <c r="C22" s="167"/>
      <c r="D22" s="167"/>
      <c r="E22" s="167"/>
      <c r="F22" s="167"/>
      <c r="G22" s="167"/>
      <c r="H22" s="167"/>
      <c r="I22" s="167"/>
      <c r="J22" s="167"/>
      <c r="K22" s="167"/>
      <c r="L22" s="167"/>
      <c r="M22" s="168"/>
    </row>
    <row r="23" spans="2:13" ht="21" customHeight="1" x14ac:dyDescent="0.25">
      <c r="B23" s="131" t="s">
        <v>40</v>
      </c>
      <c r="C23" s="128" t="s">
        <v>7</v>
      </c>
      <c r="D23" s="129"/>
      <c r="E23" s="129"/>
      <c r="F23" s="130"/>
      <c r="G23" s="124" t="s">
        <v>73</v>
      </c>
      <c r="H23" s="125"/>
      <c r="I23" s="125"/>
      <c r="J23" s="125"/>
      <c r="K23" s="125"/>
      <c r="L23" s="125"/>
      <c r="M23" s="126"/>
    </row>
    <row r="24" spans="2:13" ht="20.100000000000001" customHeight="1" x14ac:dyDescent="0.25">
      <c r="B24" s="132"/>
      <c r="C24" s="128" t="s">
        <v>8</v>
      </c>
      <c r="D24" s="129"/>
      <c r="E24" s="129"/>
      <c r="F24" s="130"/>
      <c r="G24" s="124" t="s">
        <v>74</v>
      </c>
      <c r="H24" s="125"/>
      <c r="I24" s="125"/>
      <c r="J24" s="125"/>
      <c r="K24" s="125"/>
      <c r="L24" s="125"/>
      <c r="M24" s="126"/>
    </row>
    <row r="25" spans="2:13" ht="20.100000000000001" customHeight="1" x14ac:dyDescent="0.25">
      <c r="B25" s="132"/>
      <c r="C25" s="128" t="s">
        <v>9</v>
      </c>
      <c r="D25" s="129"/>
      <c r="E25" s="129"/>
      <c r="F25" s="130"/>
      <c r="G25" s="124" t="s">
        <v>75</v>
      </c>
      <c r="H25" s="125"/>
      <c r="I25" s="125"/>
      <c r="J25" s="125"/>
      <c r="K25" s="125"/>
      <c r="L25" s="125"/>
      <c r="M25" s="126"/>
    </row>
    <row r="26" spans="2:13" ht="26.25" customHeight="1" x14ac:dyDescent="0.25">
      <c r="B26" s="132"/>
      <c r="C26" s="128" t="s">
        <v>10</v>
      </c>
      <c r="D26" s="129"/>
      <c r="E26" s="129"/>
      <c r="F26" s="130"/>
      <c r="G26" s="118" t="s">
        <v>69</v>
      </c>
      <c r="H26" s="119"/>
      <c r="I26" s="119"/>
      <c r="J26" s="119"/>
      <c r="K26" s="119"/>
      <c r="L26" s="119"/>
      <c r="M26" s="120"/>
    </row>
    <row r="27" spans="2:13" ht="23.25" customHeight="1" x14ac:dyDescent="0.25">
      <c r="B27" s="131" t="s">
        <v>58</v>
      </c>
      <c r="C27" s="128" t="s">
        <v>11</v>
      </c>
      <c r="D27" s="129"/>
      <c r="E27" s="129"/>
      <c r="F27" s="130"/>
      <c r="G27" s="124" t="s">
        <v>67</v>
      </c>
      <c r="H27" s="125"/>
      <c r="I27" s="125"/>
      <c r="J27" s="125"/>
      <c r="K27" s="125"/>
      <c r="L27" s="125"/>
      <c r="M27" s="126"/>
    </row>
    <row r="28" spans="2:13" ht="23.25" customHeight="1" x14ac:dyDescent="0.25">
      <c r="B28" s="132"/>
      <c r="C28" s="128" t="s">
        <v>12</v>
      </c>
      <c r="D28" s="129"/>
      <c r="E28" s="129"/>
      <c r="F28" s="130"/>
      <c r="G28" s="124" t="s">
        <v>68</v>
      </c>
      <c r="H28" s="125"/>
      <c r="I28" s="125"/>
      <c r="J28" s="125"/>
      <c r="K28" s="125"/>
      <c r="L28" s="125"/>
      <c r="M28" s="126"/>
    </row>
    <row r="29" spans="2:13" ht="23.25" customHeight="1" x14ac:dyDescent="0.25">
      <c r="B29" s="132"/>
      <c r="C29" s="128" t="s">
        <v>13</v>
      </c>
      <c r="D29" s="129"/>
      <c r="E29" s="129"/>
      <c r="F29" s="130"/>
      <c r="G29" s="124" t="s">
        <v>69</v>
      </c>
      <c r="H29" s="125"/>
      <c r="I29" s="125"/>
      <c r="J29" s="125"/>
      <c r="K29" s="125"/>
      <c r="L29" s="125"/>
      <c r="M29" s="126"/>
    </row>
    <row r="30" spans="2:13" ht="30" customHeight="1" x14ac:dyDescent="0.25">
      <c r="B30" s="133"/>
      <c r="C30" s="128" t="s">
        <v>14</v>
      </c>
      <c r="D30" s="129"/>
      <c r="E30" s="129"/>
      <c r="F30" s="130"/>
      <c r="G30" s="118" t="s">
        <v>129</v>
      </c>
      <c r="H30" s="119"/>
      <c r="I30" s="119"/>
      <c r="J30" s="119"/>
      <c r="K30" s="119"/>
      <c r="L30" s="119"/>
      <c r="M30" s="120"/>
    </row>
    <row r="31" spans="2:13" ht="25.5" customHeight="1" x14ac:dyDescent="0.25">
      <c r="B31" s="121" t="s">
        <v>41</v>
      </c>
      <c r="C31" s="123" t="s">
        <v>15</v>
      </c>
      <c r="D31" s="123"/>
      <c r="E31" s="123"/>
      <c r="F31" s="123"/>
      <c r="G31" s="124" t="s">
        <v>69</v>
      </c>
      <c r="H31" s="125"/>
      <c r="I31" s="125"/>
      <c r="J31" s="125"/>
      <c r="K31" s="125"/>
      <c r="L31" s="125"/>
      <c r="M31" s="126"/>
    </row>
    <row r="32" spans="2:13" ht="21" customHeight="1" x14ac:dyDescent="0.25">
      <c r="B32" s="122"/>
      <c r="C32" s="123" t="s">
        <v>16</v>
      </c>
      <c r="D32" s="123"/>
      <c r="E32" s="123"/>
      <c r="F32" s="123"/>
      <c r="G32" s="124" t="s">
        <v>69</v>
      </c>
      <c r="H32" s="125"/>
      <c r="I32" s="125"/>
      <c r="J32" s="125"/>
      <c r="K32" s="125"/>
      <c r="L32" s="125"/>
      <c r="M32" s="126"/>
    </row>
    <row r="33" spans="2:13" ht="33" customHeight="1" x14ac:dyDescent="0.25">
      <c r="B33" s="122"/>
      <c r="C33" s="127" t="s">
        <v>17</v>
      </c>
      <c r="D33" s="127"/>
      <c r="E33" s="127"/>
      <c r="F33" s="127"/>
      <c r="G33" s="124" t="s">
        <v>69</v>
      </c>
      <c r="H33" s="125"/>
      <c r="I33" s="125"/>
      <c r="J33" s="125"/>
      <c r="K33" s="125"/>
      <c r="L33" s="125"/>
      <c r="M33" s="126"/>
    </row>
    <row r="34" spans="2:13" ht="28.5" customHeight="1" x14ac:dyDescent="0.25">
      <c r="B34" s="19" t="s">
        <v>42</v>
      </c>
      <c r="C34" s="127" t="s">
        <v>7</v>
      </c>
      <c r="D34" s="127"/>
      <c r="E34" s="127"/>
      <c r="F34" s="127"/>
      <c r="G34" s="124"/>
      <c r="H34" s="125"/>
      <c r="I34" s="125"/>
      <c r="J34" s="125"/>
      <c r="K34" s="125"/>
      <c r="L34" s="125"/>
      <c r="M34" s="126"/>
    </row>
    <row r="35" spans="2:13" s="20" customFormat="1" ht="28.5" customHeight="1" x14ac:dyDescent="0.25">
      <c r="B35" s="134" t="s">
        <v>18</v>
      </c>
      <c r="C35" s="135"/>
      <c r="D35" s="135"/>
      <c r="E35" s="135"/>
      <c r="F35" s="135"/>
      <c r="G35" s="135"/>
      <c r="H35" s="135"/>
      <c r="I35" s="135"/>
      <c r="J35" s="135"/>
      <c r="K35" s="135"/>
      <c r="L35" s="135"/>
      <c r="M35" s="136"/>
    </row>
    <row r="36" spans="2:13" s="20" customFormat="1" ht="24.75" customHeight="1" x14ac:dyDescent="0.25">
      <c r="B36" s="21" t="s">
        <v>19</v>
      </c>
      <c r="C36" s="137" t="s">
        <v>20</v>
      </c>
      <c r="D36" s="137"/>
      <c r="E36" s="137"/>
      <c r="F36" s="137"/>
      <c r="G36" s="137"/>
      <c r="H36" s="137"/>
      <c r="I36" s="137"/>
      <c r="J36" s="137"/>
      <c r="K36" s="137"/>
      <c r="L36" s="137"/>
      <c r="M36" s="138"/>
    </row>
    <row r="37" spans="2:13" ht="29.25" customHeight="1" x14ac:dyDescent="0.25">
      <c r="B37" s="22" t="s">
        <v>48</v>
      </c>
      <c r="C37" s="139" t="s">
        <v>121</v>
      </c>
      <c r="D37" s="139"/>
      <c r="E37" s="139"/>
      <c r="F37" s="139"/>
      <c r="G37" s="139"/>
      <c r="H37" s="139"/>
      <c r="I37" s="139"/>
      <c r="J37" s="139"/>
      <c r="K37" s="139"/>
      <c r="L37" s="139"/>
      <c r="M37" s="140"/>
    </row>
    <row r="38" spans="2:13" ht="29.25" customHeight="1" x14ac:dyDescent="0.25">
      <c r="B38" s="23" t="s">
        <v>22</v>
      </c>
      <c r="C38" s="88" t="s">
        <v>122</v>
      </c>
      <c r="D38" s="89"/>
      <c r="E38" s="89"/>
      <c r="F38" s="89"/>
      <c r="G38" s="89"/>
      <c r="H38" s="89"/>
      <c r="I38" s="89"/>
      <c r="J38" s="89"/>
      <c r="K38" s="89"/>
      <c r="L38" s="89"/>
      <c r="M38" s="90"/>
    </row>
    <row r="39" spans="2:13" ht="69.75" customHeight="1" x14ac:dyDescent="0.25">
      <c r="B39" s="23" t="s">
        <v>47</v>
      </c>
      <c r="C39" s="88" t="s">
        <v>130</v>
      </c>
      <c r="D39" s="89"/>
      <c r="E39" s="89"/>
      <c r="F39" s="89"/>
      <c r="G39" s="89"/>
      <c r="H39" s="89"/>
      <c r="I39" s="89"/>
      <c r="J39" s="89"/>
      <c r="K39" s="89"/>
      <c r="L39" s="89"/>
      <c r="M39" s="90"/>
    </row>
    <row r="40" spans="2:13" ht="40.5" customHeight="1" x14ac:dyDescent="0.25">
      <c r="B40" s="24" t="s">
        <v>57</v>
      </c>
      <c r="C40" s="96" t="s">
        <v>123</v>
      </c>
      <c r="D40" s="96"/>
      <c r="E40" s="96"/>
      <c r="F40" s="96"/>
      <c r="G40" s="96"/>
      <c r="H40" s="96"/>
      <c r="I40" s="96"/>
      <c r="J40" s="96"/>
      <c r="K40" s="96"/>
      <c r="L40" s="96"/>
      <c r="M40" s="97"/>
    </row>
    <row r="41" spans="2:13" ht="36.75" customHeight="1" x14ac:dyDescent="0.25">
      <c r="B41" s="24" t="s">
        <v>56</v>
      </c>
      <c r="C41" s="98" t="s">
        <v>124</v>
      </c>
      <c r="D41" s="99"/>
      <c r="E41" s="99"/>
      <c r="F41" s="99"/>
      <c r="G41" s="99"/>
      <c r="H41" s="99"/>
      <c r="I41" s="99"/>
      <c r="J41" s="99"/>
      <c r="K41" s="99"/>
      <c r="L41" s="99"/>
      <c r="M41" s="100"/>
    </row>
    <row r="42" spans="2:13" ht="56.25" customHeight="1" x14ac:dyDescent="0.25">
      <c r="B42" s="24" t="s">
        <v>55</v>
      </c>
      <c r="C42" s="115" t="s">
        <v>99</v>
      </c>
      <c r="D42" s="116"/>
      <c r="E42" s="116"/>
      <c r="F42" s="116"/>
      <c r="G42" s="116"/>
      <c r="H42" s="116"/>
      <c r="I42" s="116"/>
      <c r="J42" s="116"/>
      <c r="K42" s="116"/>
      <c r="L42" s="116"/>
      <c r="M42" s="117"/>
    </row>
    <row r="43" spans="2:13" ht="26.25" customHeight="1" x14ac:dyDescent="0.25">
      <c r="B43" s="25" t="s">
        <v>54</v>
      </c>
      <c r="C43" s="96" t="s">
        <v>76</v>
      </c>
      <c r="D43" s="96"/>
      <c r="E43" s="96"/>
      <c r="F43" s="96"/>
      <c r="G43" s="96"/>
      <c r="H43" s="96"/>
      <c r="I43" s="96"/>
      <c r="J43" s="96"/>
      <c r="K43" s="96"/>
      <c r="L43" s="96"/>
      <c r="M43" s="97"/>
    </row>
    <row r="44" spans="2:13" ht="23.25" customHeight="1" x14ac:dyDescent="0.25">
      <c r="B44" s="25" t="s">
        <v>23</v>
      </c>
      <c r="C44" s="98"/>
      <c r="D44" s="99"/>
      <c r="E44" s="99"/>
      <c r="F44" s="99"/>
      <c r="G44" s="99"/>
      <c r="H44" s="99"/>
      <c r="I44" s="99"/>
      <c r="J44" s="99"/>
      <c r="K44" s="99"/>
      <c r="L44" s="99"/>
      <c r="M44" s="100"/>
    </row>
    <row r="45" spans="2:13" ht="23.25" customHeight="1" x14ac:dyDescent="0.25">
      <c r="B45" s="108" t="s">
        <v>53</v>
      </c>
      <c r="C45" s="109" t="s">
        <v>120</v>
      </c>
      <c r="D45" s="110"/>
      <c r="E45" s="110"/>
      <c r="F45" s="110"/>
      <c r="G45" s="110"/>
      <c r="H45" s="110"/>
      <c r="I45" s="110"/>
      <c r="J45" s="110"/>
      <c r="K45" s="110"/>
      <c r="L45" s="110"/>
      <c r="M45" s="111"/>
    </row>
    <row r="46" spans="2:13" x14ac:dyDescent="0.25">
      <c r="B46" s="108"/>
      <c r="C46" s="112"/>
      <c r="D46" s="113"/>
      <c r="E46" s="113"/>
      <c r="F46" s="113"/>
      <c r="G46" s="113"/>
      <c r="H46" s="113"/>
      <c r="I46" s="113"/>
      <c r="J46" s="113"/>
      <c r="K46" s="113"/>
      <c r="L46" s="113"/>
      <c r="M46" s="114"/>
    </row>
    <row r="47" spans="2:13" ht="48" customHeight="1" x14ac:dyDescent="0.25">
      <c r="B47" s="25" t="s">
        <v>24</v>
      </c>
      <c r="C47" s="88" t="s">
        <v>125</v>
      </c>
      <c r="D47" s="89"/>
      <c r="E47" s="89"/>
      <c r="F47" s="89"/>
      <c r="G47" s="89"/>
      <c r="H47" s="89"/>
      <c r="I47" s="89"/>
      <c r="J47" s="89"/>
      <c r="K47" s="89"/>
      <c r="L47" s="89"/>
      <c r="M47" s="90"/>
    </row>
    <row r="48" spans="2:13" ht="33" customHeight="1" x14ac:dyDescent="0.25">
      <c r="B48" s="25" t="s">
        <v>25</v>
      </c>
      <c r="C48" s="88" t="s">
        <v>72</v>
      </c>
      <c r="D48" s="89"/>
      <c r="E48" s="89"/>
      <c r="F48" s="89"/>
      <c r="G48" s="89"/>
      <c r="H48" s="89"/>
      <c r="I48" s="89"/>
      <c r="J48" s="89"/>
      <c r="K48" s="89"/>
      <c r="L48" s="89"/>
      <c r="M48" s="90"/>
    </row>
    <row r="49" spans="2:13" ht="27" customHeight="1" x14ac:dyDescent="0.25">
      <c r="B49" s="25" t="s">
        <v>52</v>
      </c>
      <c r="C49" s="91" t="s">
        <v>119</v>
      </c>
      <c r="D49" s="91"/>
      <c r="E49" s="91"/>
      <c r="F49" s="91"/>
      <c r="G49" s="91"/>
      <c r="H49" s="91"/>
      <c r="I49" s="91"/>
      <c r="J49" s="91"/>
      <c r="K49" s="91"/>
      <c r="L49" s="91"/>
      <c r="M49" s="92"/>
    </row>
    <row r="50" spans="2:13" ht="42.75" customHeight="1" x14ac:dyDescent="0.25">
      <c r="B50" s="25" t="s">
        <v>51</v>
      </c>
      <c r="C50" s="93" t="s">
        <v>126</v>
      </c>
      <c r="D50" s="94"/>
      <c r="E50" s="94"/>
      <c r="F50" s="94"/>
      <c r="G50" s="94"/>
      <c r="H50" s="94"/>
      <c r="I50" s="94"/>
      <c r="J50" s="94"/>
      <c r="K50" s="94"/>
      <c r="L50" s="94"/>
      <c r="M50" s="95"/>
    </row>
    <row r="51" spans="2:13" ht="24" customHeight="1" x14ac:dyDescent="0.25">
      <c r="B51" s="25" t="s">
        <v>50</v>
      </c>
      <c r="C51" s="96" t="s">
        <v>118</v>
      </c>
      <c r="D51" s="96"/>
      <c r="E51" s="96"/>
      <c r="F51" s="96"/>
      <c r="G51" s="96"/>
      <c r="H51" s="96"/>
      <c r="I51" s="96"/>
      <c r="J51" s="96"/>
      <c r="K51" s="96"/>
      <c r="L51" s="96"/>
      <c r="M51" s="97"/>
    </row>
    <row r="52" spans="2:13" ht="27" customHeight="1" x14ac:dyDescent="0.25">
      <c r="B52" s="25" t="s">
        <v>26</v>
      </c>
      <c r="C52" s="96" t="s">
        <v>128</v>
      </c>
      <c r="D52" s="96"/>
      <c r="E52" s="96"/>
      <c r="F52" s="96"/>
      <c r="G52" s="96"/>
      <c r="H52" s="96"/>
      <c r="I52" s="96"/>
      <c r="J52" s="96"/>
      <c r="K52" s="96"/>
      <c r="L52" s="96"/>
      <c r="M52" s="97"/>
    </row>
    <row r="53" spans="2:13" ht="73.5" customHeight="1" x14ac:dyDescent="0.25">
      <c r="B53" s="26" t="s">
        <v>27</v>
      </c>
      <c r="C53" s="98" t="s">
        <v>127</v>
      </c>
      <c r="D53" s="99"/>
      <c r="E53" s="99"/>
      <c r="F53" s="99"/>
      <c r="G53" s="99"/>
      <c r="H53" s="99"/>
      <c r="I53" s="99"/>
      <c r="J53" s="99"/>
      <c r="K53" s="99"/>
      <c r="L53" s="99"/>
      <c r="M53" s="100"/>
    </row>
    <row r="54" spans="2:13" ht="66" customHeight="1" thickBot="1" x14ac:dyDescent="0.3">
      <c r="B54" s="27" t="s">
        <v>59</v>
      </c>
      <c r="C54" s="101" t="s">
        <v>70</v>
      </c>
      <c r="D54" s="102"/>
      <c r="E54" s="102"/>
      <c r="F54" s="102"/>
      <c r="G54" s="103"/>
      <c r="H54" s="104" t="s">
        <v>60</v>
      </c>
      <c r="I54" s="104"/>
      <c r="J54" s="104"/>
      <c r="K54" s="105" t="s">
        <v>131</v>
      </c>
      <c r="L54" s="106"/>
      <c r="M54" s="107"/>
    </row>
    <row r="55" spans="2:13" ht="9" customHeight="1" x14ac:dyDescent="0.25"/>
    <row r="56" spans="2:13" ht="15.75" x14ac:dyDescent="0.25">
      <c r="B56" s="87" t="s">
        <v>28</v>
      </c>
      <c r="C56" s="87"/>
      <c r="D56" s="87"/>
      <c r="E56" s="87"/>
      <c r="F56" s="87"/>
      <c r="G56" s="87"/>
      <c r="H56" s="87"/>
      <c r="I56" s="87"/>
      <c r="J56" s="87"/>
      <c r="K56" s="87"/>
      <c r="L56" s="87"/>
      <c r="M56" s="87"/>
    </row>
  </sheetData>
  <mergeCells count="61">
    <mergeCell ref="B23:B26"/>
    <mergeCell ref="C23:F23"/>
    <mergeCell ref="G23:M23"/>
    <mergeCell ref="C24:F24"/>
    <mergeCell ref="G24:M24"/>
    <mergeCell ref="C25:F25"/>
    <mergeCell ref="G25:M25"/>
    <mergeCell ref="C26:F26"/>
    <mergeCell ref="G26:M26"/>
    <mergeCell ref="G16:H16"/>
    <mergeCell ref="K16:L18"/>
    <mergeCell ref="G17:H17"/>
    <mergeCell ref="G18:H18"/>
    <mergeCell ref="B21:M22"/>
    <mergeCell ref="G19:H19"/>
    <mergeCell ref="B2:M10"/>
    <mergeCell ref="B12:M12"/>
    <mergeCell ref="B14:C15"/>
    <mergeCell ref="F14:H15"/>
    <mergeCell ref="K14:L15"/>
    <mergeCell ref="C34:F34"/>
    <mergeCell ref="G34:M34"/>
    <mergeCell ref="B35:M35"/>
    <mergeCell ref="C36:M36"/>
    <mergeCell ref="C37:M37"/>
    <mergeCell ref="G30:M30"/>
    <mergeCell ref="B31:B33"/>
    <mergeCell ref="C31:F31"/>
    <mergeCell ref="G31:M31"/>
    <mergeCell ref="C32:F32"/>
    <mergeCell ref="G32:M32"/>
    <mergeCell ref="C33:F33"/>
    <mergeCell ref="G33:M33"/>
    <mergeCell ref="C30:F30"/>
    <mergeCell ref="B27:B30"/>
    <mergeCell ref="G27:M27"/>
    <mergeCell ref="C28:F28"/>
    <mergeCell ref="G28:M28"/>
    <mergeCell ref="C29:F29"/>
    <mergeCell ref="G29:M29"/>
    <mergeCell ref="C27:F27"/>
    <mergeCell ref="C44:M44"/>
    <mergeCell ref="B45:B46"/>
    <mergeCell ref="C45:M46"/>
    <mergeCell ref="C42:M42"/>
    <mergeCell ref="C38:M38"/>
    <mergeCell ref="C39:M39"/>
    <mergeCell ref="C40:M40"/>
    <mergeCell ref="C41:M41"/>
    <mergeCell ref="C43:M43"/>
    <mergeCell ref="B56:M56"/>
    <mergeCell ref="C47:M47"/>
    <mergeCell ref="C48:M48"/>
    <mergeCell ref="C49:M49"/>
    <mergeCell ref="C50:M50"/>
    <mergeCell ref="C51:M51"/>
    <mergeCell ref="C52:M52"/>
    <mergeCell ref="C53:M53"/>
    <mergeCell ref="C54:G54"/>
    <mergeCell ref="H54:J54"/>
    <mergeCell ref="K54:M54"/>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tabSelected="1" topLeftCell="A16" zoomScale="80" zoomScaleNormal="80" workbookViewId="0">
      <selection activeCell="K16" sqref="K16"/>
    </sheetView>
  </sheetViews>
  <sheetFormatPr baseColWidth="10" defaultColWidth="14.140625" defaultRowHeight="15" x14ac:dyDescent="0.25"/>
  <cols>
    <col min="1" max="1" width="5.42578125" customWidth="1"/>
    <col min="2" max="2" width="12.85546875" customWidth="1"/>
    <col min="3" max="3" width="22.42578125"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44.85546875" customWidth="1"/>
    <col min="11" max="11" width="24.14062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74" t="s">
        <v>43</v>
      </c>
      <c r="N6" s="174"/>
      <c r="O6" s="174"/>
    </row>
    <row r="7" spans="2:15" x14ac:dyDescent="0.25">
      <c r="B7" s="10"/>
      <c r="C7" s="10"/>
      <c r="D7" s="10"/>
      <c r="E7" s="29"/>
      <c r="F7" s="29"/>
      <c r="G7" s="29"/>
      <c r="H7" s="29"/>
      <c r="I7" s="29"/>
      <c r="J7" s="29"/>
      <c r="K7" s="1"/>
      <c r="M7" s="40" t="s">
        <v>62</v>
      </c>
      <c r="N7" s="48" t="s">
        <v>44</v>
      </c>
      <c r="O7" s="49">
        <v>0.7</v>
      </c>
    </row>
    <row r="8" spans="2:15" x14ac:dyDescent="0.25">
      <c r="B8" s="29"/>
      <c r="C8" s="29"/>
      <c r="D8" s="29"/>
      <c r="E8" s="29"/>
      <c r="F8" s="29"/>
      <c r="G8" s="29"/>
      <c r="H8" s="29"/>
      <c r="I8" s="29"/>
      <c r="J8" s="29"/>
      <c r="K8" s="1"/>
      <c r="M8" s="39" t="s">
        <v>63</v>
      </c>
      <c r="N8" s="48" t="s">
        <v>45</v>
      </c>
      <c r="O8" s="20" t="s">
        <v>65</v>
      </c>
    </row>
    <row r="9" spans="2:15" ht="18.75" customHeight="1" x14ac:dyDescent="0.25">
      <c r="B9" s="29"/>
      <c r="C9" s="29"/>
      <c r="D9" s="29"/>
      <c r="E9" s="29"/>
      <c r="F9" s="29"/>
      <c r="G9" s="29"/>
      <c r="H9" s="29"/>
      <c r="I9" s="29"/>
      <c r="J9" s="29"/>
      <c r="K9" s="1"/>
      <c r="L9" s="30"/>
      <c r="M9" s="41" t="s">
        <v>64</v>
      </c>
      <c r="N9" s="48" t="s">
        <v>46</v>
      </c>
      <c r="O9" s="49">
        <v>0.5</v>
      </c>
    </row>
    <row r="10" spans="2:15" ht="67.5" customHeight="1" x14ac:dyDescent="0.25">
      <c r="B10" s="170" t="s">
        <v>21</v>
      </c>
      <c r="C10" s="170"/>
      <c r="D10" s="170"/>
      <c r="E10" s="171" t="str">
        <f>'Ficha Técnica Formulación'!C37</f>
        <v xml:space="preserve">Cantidad promedio de beneficiarios por monitores/ludotecarios/recreadores vinculados para realizar gestión en la Subsecretaría de Fomento en el Servicio de Deporte y Recreación. </v>
      </c>
      <c r="F10" s="172"/>
      <c r="G10" s="172"/>
      <c r="H10" s="172"/>
      <c r="I10" s="172"/>
      <c r="J10" s="172"/>
      <c r="K10" s="173"/>
      <c r="L10" s="31"/>
    </row>
    <row r="11" spans="2:15" ht="10.5" customHeight="1" x14ac:dyDescent="0.25">
      <c r="L11" s="30"/>
    </row>
    <row r="12" spans="2:15" ht="56.25" customHeight="1" x14ac:dyDescent="0.25">
      <c r="B12" s="46" t="s">
        <v>61</v>
      </c>
      <c r="C12" s="46" t="s">
        <v>49</v>
      </c>
      <c r="D12" s="46" t="s">
        <v>37</v>
      </c>
      <c r="E12" s="47" t="s">
        <v>116</v>
      </c>
      <c r="F12" s="47" t="s">
        <v>117</v>
      </c>
      <c r="G12" s="47" t="s">
        <v>38</v>
      </c>
      <c r="H12" s="169" t="s">
        <v>35</v>
      </c>
      <c r="I12" s="169"/>
      <c r="J12" s="47" t="s">
        <v>34</v>
      </c>
      <c r="K12" s="47" t="s">
        <v>39</v>
      </c>
      <c r="L12" s="30"/>
    </row>
    <row r="13" spans="2:15" x14ac:dyDescent="0.25">
      <c r="B13" s="50">
        <v>2019</v>
      </c>
      <c r="C13" s="42" t="s">
        <v>134</v>
      </c>
      <c r="D13" s="50"/>
      <c r="E13" s="45"/>
      <c r="F13" s="45"/>
      <c r="G13" s="51" t="str">
        <f>IF(E13="","",E13/F13)</f>
        <v/>
      </c>
      <c r="H13" s="43" t="str">
        <f>IF(G13="","",G13/D13)</f>
        <v/>
      </c>
      <c r="I13" s="44" t="str">
        <f>IF(H13&lt;$O$9,"Critico",IF(H13&lt;$O$7,"Medio",IF(H13="","","Satisfactorio")))</f>
        <v/>
      </c>
      <c r="J13" s="61"/>
      <c r="K13" s="60"/>
      <c r="L13" s="30"/>
    </row>
    <row r="14" spans="2:15" x14ac:dyDescent="0.25">
      <c r="B14" s="50">
        <v>2019</v>
      </c>
      <c r="C14" s="42" t="s">
        <v>135</v>
      </c>
      <c r="D14" s="50"/>
      <c r="E14" s="36"/>
      <c r="F14" s="36"/>
      <c r="G14" s="51" t="str">
        <f>IF(E14="","",E14/F14)</f>
        <v/>
      </c>
      <c r="H14" s="38" t="str">
        <f t="shared" ref="H14" si="0">IF(G14="","",G14/D14)</f>
        <v/>
      </c>
      <c r="I14" s="44" t="str">
        <f t="shared" ref="I14:I24" si="1">IF(H14&lt;$O$9,"Critico",IF(H14&lt;$O$7,"Medio",IF(H14="","","Satisfactorio")))</f>
        <v/>
      </c>
      <c r="J14" s="67"/>
      <c r="K14" s="67"/>
      <c r="L14" s="30"/>
    </row>
    <row r="15" spans="2:15" s="66" customFormat="1" ht="265.5" customHeight="1" x14ac:dyDescent="0.25">
      <c r="B15" s="81">
        <v>2019</v>
      </c>
      <c r="C15" s="82" t="s">
        <v>136</v>
      </c>
      <c r="D15" s="81">
        <v>98</v>
      </c>
      <c r="E15" s="36">
        <v>103294</v>
      </c>
      <c r="F15" s="36">
        <v>1069</v>
      </c>
      <c r="G15" s="86">
        <f>IF(E15="","",E15/F15)</f>
        <v>96.626753975678199</v>
      </c>
      <c r="H15" s="83">
        <f>IF(G15="","",G15/D15)</f>
        <v>0.98598728546610404</v>
      </c>
      <c r="I15" s="84" t="str">
        <f t="shared" si="1"/>
        <v>Satisfactorio</v>
      </c>
      <c r="J15" s="69" t="s">
        <v>149</v>
      </c>
      <c r="K15" s="69" t="s">
        <v>146</v>
      </c>
      <c r="L15" s="73"/>
    </row>
    <row r="16" spans="2:15" ht="285" x14ac:dyDescent="0.25">
      <c r="B16" s="50">
        <v>2019</v>
      </c>
      <c r="C16" s="42" t="s">
        <v>137</v>
      </c>
      <c r="D16" s="50">
        <v>98</v>
      </c>
      <c r="E16" s="36">
        <f>(2990+1096+2243+27155+13923+15144+1045+14307+4193+2849+5940+1902+26697)</f>
        <v>119484</v>
      </c>
      <c r="F16" s="36">
        <f>(44+57+34+372+74+32+43+128+55+48+46+33+95)</f>
        <v>1061</v>
      </c>
      <c r="G16" s="85">
        <f>(E16/F16)</f>
        <v>112.61451460885957</v>
      </c>
      <c r="H16" s="38">
        <f t="shared" ref="H16:H24" si="2">IF(G16="","",G16/D16)</f>
        <v>1.1491277000904037</v>
      </c>
      <c r="I16" s="44" t="str">
        <f t="shared" si="1"/>
        <v>Satisfactorio</v>
      </c>
      <c r="J16" s="67" t="s">
        <v>150</v>
      </c>
      <c r="K16" s="67" t="s">
        <v>151</v>
      </c>
      <c r="L16" s="30"/>
    </row>
    <row r="17" spans="2:12" x14ac:dyDescent="0.25">
      <c r="B17" s="37"/>
      <c r="C17" s="42"/>
      <c r="D17" s="50"/>
      <c r="E17" s="36"/>
      <c r="F17" s="36"/>
      <c r="G17" s="35" t="str">
        <f t="shared" ref="G17:G24" si="3">IF(E17="","",E141/F17)</f>
        <v/>
      </c>
      <c r="H17" s="38" t="str">
        <f t="shared" si="2"/>
        <v/>
      </c>
      <c r="I17" s="44" t="str">
        <f t="shared" si="1"/>
        <v/>
      </c>
      <c r="J17" s="37"/>
      <c r="K17" s="37"/>
      <c r="L17" s="30"/>
    </row>
    <row r="18" spans="2:12" x14ac:dyDescent="0.25">
      <c r="B18" s="37"/>
      <c r="C18" s="42"/>
      <c r="D18" s="50"/>
      <c r="E18" s="36"/>
      <c r="F18" s="36"/>
      <c r="G18" s="35" t="str">
        <f t="shared" si="3"/>
        <v/>
      </c>
      <c r="H18" s="38" t="str">
        <f t="shared" si="2"/>
        <v/>
      </c>
      <c r="I18" s="44" t="str">
        <f t="shared" si="1"/>
        <v/>
      </c>
      <c r="J18" s="37"/>
      <c r="K18" s="37"/>
      <c r="L18" s="30"/>
    </row>
    <row r="19" spans="2:12" x14ac:dyDescent="0.25">
      <c r="B19" s="37"/>
      <c r="C19" s="42"/>
      <c r="D19" s="50"/>
      <c r="E19" s="36"/>
      <c r="F19" s="36"/>
      <c r="G19" s="35" t="str">
        <f t="shared" si="3"/>
        <v/>
      </c>
      <c r="H19" s="38" t="str">
        <f t="shared" si="2"/>
        <v/>
      </c>
      <c r="I19" s="44" t="str">
        <f>IF(H19&lt;$O$9,"Critico",IF(H19&lt;$O$7,"Medio",IF(H19="","","Satisfactorio")))</f>
        <v/>
      </c>
      <c r="J19" s="37"/>
      <c r="K19" s="37"/>
      <c r="L19" s="30"/>
    </row>
    <row r="20" spans="2:12" x14ac:dyDescent="0.25">
      <c r="B20" s="37"/>
      <c r="C20" s="42"/>
      <c r="D20" s="50"/>
      <c r="E20" s="36"/>
      <c r="F20" s="36"/>
      <c r="G20" s="35" t="str">
        <f t="shared" si="3"/>
        <v/>
      </c>
      <c r="H20" s="38" t="str">
        <f t="shared" si="2"/>
        <v/>
      </c>
      <c r="I20" s="44" t="str">
        <f t="shared" si="1"/>
        <v/>
      </c>
      <c r="J20" s="37"/>
      <c r="K20" s="37"/>
      <c r="L20" s="30"/>
    </row>
    <row r="21" spans="2:12" x14ac:dyDescent="0.25">
      <c r="B21" s="37"/>
      <c r="C21" s="42"/>
      <c r="D21" s="50"/>
      <c r="E21" s="36"/>
      <c r="F21" s="36"/>
      <c r="G21" s="35" t="str">
        <f t="shared" si="3"/>
        <v/>
      </c>
      <c r="H21" s="38" t="str">
        <f t="shared" si="2"/>
        <v/>
      </c>
      <c r="I21" s="44" t="str">
        <f t="shared" si="1"/>
        <v/>
      </c>
      <c r="J21" s="37"/>
      <c r="K21" s="37"/>
      <c r="L21" s="30"/>
    </row>
    <row r="22" spans="2:12" x14ac:dyDescent="0.25">
      <c r="B22" s="37"/>
      <c r="C22" s="42"/>
      <c r="D22" s="50"/>
      <c r="E22" s="36"/>
      <c r="F22" s="36"/>
      <c r="G22" s="35" t="str">
        <f t="shared" si="3"/>
        <v/>
      </c>
      <c r="H22" s="38" t="str">
        <f t="shared" si="2"/>
        <v/>
      </c>
      <c r="I22" s="44" t="str">
        <f t="shared" si="1"/>
        <v/>
      </c>
      <c r="J22" s="37"/>
      <c r="K22" s="37"/>
      <c r="L22" s="30"/>
    </row>
    <row r="23" spans="2:12" x14ac:dyDescent="0.25">
      <c r="B23" s="37"/>
      <c r="C23" s="42"/>
      <c r="D23" s="50"/>
      <c r="E23" s="36"/>
      <c r="F23" s="36"/>
      <c r="G23" s="35" t="str">
        <f t="shared" si="3"/>
        <v/>
      </c>
      <c r="H23" s="38" t="str">
        <f t="shared" si="2"/>
        <v/>
      </c>
      <c r="I23" s="44" t="str">
        <f t="shared" si="1"/>
        <v/>
      </c>
      <c r="J23" s="37"/>
      <c r="K23" s="37"/>
      <c r="L23" s="30"/>
    </row>
    <row r="24" spans="2:12" x14ac:dyDescent="0.25">
      <c r="B24" s="37"/>
      <c r="C24" s="42"/>
      <c r="D24" s="50"/>
      <c r="E24" s="36"/>
      <c r="F24" s="36"/>
      <c r="G24" s="35" t="str">
        <f t="shared" si="3"/>
        <v/>
      </c>
      <c r="H24" s="38" t="str">
        <f t="shared" si="2"/>
        <v/>
      </c>
      <c r="I24" s="44" t="str">
        <f t="shared" si="1"/>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30" priority="67" stopIfTrue="1" operator="between">
      <formula>0.66</formula>
      <formula>0.79</formula>
    </cfRule>
    <cfRule type="cellIs" dxfId="29" priority="68" stopIfTrue="1" operator="lessThan">
      <formula>0.66</formula>
    </cfRule>
    <cfRule type="cellIs" dxfId="28" priority="69" stopIfTrue="1" operator="between">
      <formula>0.8</formula>
      <formula>1</formula>
    </cfRule>
  </conditionalFormatting>
  <conditionalFormatting sqref="H13:H24">
    <cfRule type="expression" dxfId="27" priority="66">
      <formula>ISERROR(H13)</formula>
    </cfRule>
  </conditionalFormatting>
  <conditionalFormatting sqref="H13:H24">
    <cfRule type="cellIs" dxfId="26" priority="63" stopIfTrue="1" operator="between">
      <formula>0.66</formula>
      <formula>0.79</formula>
    </cfRule>
    <cfRule type="cellIs" dxfId="25" priority="64" stopIfTrue="1" operator="lessThan">
      <formula>0.66</formula>
    </cfRule>
    <cfRule type="cellIs" dxfId="24" priority="65" stopIfTrue="1" operator="greaterThanOrEqual">
      <formula>0.8</formula>
    </cfRule>
  </conditionalFormatting>
  <conditionalFormatting sqref="I13:I24">
    <cfRule type="containsText" dxfId="23" priority="22" operator="containsText" text="Critico">
      <formula>NOT(ISERROR(SEARCH("Critico",I13)))</formula>
    </cfRule>
    <cfRule type="containsText" dxfId="22" priority="23" operator="containsText" text="Satisfactorio">
      <formula>NOT(ISERROR(SEARCH("Satisfactorio",I13)))</formula>
    </cfRule>
    <cfRule type="containsText" dxfId="21" priority="24" operator="containsText" text="Medio">
      <formula>NOT(ISERROR(SEARCH("Medio",I13)))</formula>
    </cfRule>
  </conditionalFormatting>
  <conditionalFormatting sqref="J14:K14 K13 J16:K24">
    <cfRule type="containsText" dxfId="20" priority="10" operator="containsText" text="Critico">
      <formula>NOT(ISERROR(SEARCH("Critico",J13)))</formula>
    </cfRule>
    <cfRule type="containsText" dxfId="19" priority="11" operator="containsText" text="Satisfactorio">
      <formula>NOT(ISERROR(SEARCH("Satisfactorio",J13)))</formula>
    </cfRule>
    <cfRule type="containsText" dxfId="18" priority="12" operator="containsText" text="Medio">
      <formula>NOT(ISERROR(SEARCH("Medio",J13)))</formula>
    </cfRule>
  </conditionalFormatting>
  <conditionalFormatting sqref="B17:B23 D13 C17:D24 D15:D16">
    <cfRule type="containsText" dxfId="17" priority="19" operator="containsText" text="Critico">
      <formula>NOT(ISERROR(SEARCH("Critico",B13)))</formula>
    </cfRule>
    <cfRule type="containsText" dxfId="16" priority="20" operator="containsText" text="Satisfactorio">
      <formula>NOT(ISERROR(SEARCH("Satisfactorio",B13)))</formula>
    </cfRule>
    <cfRule type="containsText" dxfId="15" priority="21" operator="containsText" text="Medio">
      <formula>NOT(ISERROR(SEARCH("Medio",B13)))</formula>
    </cfRule>
  </conditionalFormatting>
  <conditionalFormatting sqref="B24">
    <cfRule type="containsText" dxfId="14" priority="16" operator="containsText" text="Critico">
      <formula>NOT(ISERROR(SEARCH("Critico",B24)))</formula>
    </cfRule>
    <cfRule type="containsText" dxfId="13" priority="17" operator="containsText" text="Satisfactorio">
      <formula>NOT(ISERROR(SEARCH("Satisfactorio",B24)))</formula>
    </cfRule>
    <cfRule type="containsText" dxfId="12" priority="18" operator="containsText" text="Medio">
      <formula>NOT(ISERROR(SEARCH("Medio",B24)))</formula>
    </cfRule>
  </conditionalFormatting>
  <conditionalFormatting sqref="G13:G24">
    <cfRule type="containsText" dxfId="11" priority="13" operator="containsText" text="Critico">
      <formula>NOT(ISERROR(SEARCH("Critico",G13)))</formula>
    </cfRule>
    <cfRule type="containsText" dxfId="10" priority="14" operator="containsText" text="Satisfactorio">
      <formula>NOT(ISERROR(SEARCH("Satisfactorio",G13)))</formula>
    </cfRule>
    <cfRule type="containsText" dxfId="9" priority="15" operator="containsText" text="Medio">
      <formula>NOT(ISERROR(SEARCH("Medio",G13)))</formula>
    </cfRule>
  </conditionalFormatting>
  <conditionalFormatting sqref="D14">
    <cfRule type="containsText" dxfId="8" priority="7" operator="containsText" text="Critico">
      <formula>NOT(ISERROR(SEARCH("Critico",D14)))</formula>
    </cfRule>
    <cfRule type="containsText" dxfId="7" priority="8" operator="containsText" text="Satisfactorio">
      <formula>NOT(ISERROR(SEARCH("Satisfactorio",D14)))</formula>
    </cfRule>
    <cfRule type="containsText" dxfId="6" priority="9" operator="containsText" text="Medio">
      <formula>NOT(ISERROR(SEARCH("Medio",D14)))</formula>
    </cfRule>
  </conditionalFormatting>
  <conditionalFormatting sqref="B13:C16">
    <cfRule type="containsText" dxfId="5" priority="4" operator="containsText" text="Critico">
      <formula>NOT(ISERROR(SEARCH("Critico",B13)))</formula>
    </cfRule>
    <cfRule type="containsText" dxfId="4" priority="5" operator="containsText" text="Satisfactorio">
      <formula>NOT(ISERROR(SEARCH("Satisfactorio",B13)))</formula>
    </cfRule>
    <cfRule type="containsText" dxfId="3" priority="6" operator="containsText" text="Medio">
      <formula>NOT(ISERROR(SEARCH("Medio",B13)))</formula>
    </cfRule>
  </conditionalFormatting>
  <conditionalFormatting sqref="J15:K15">
    <cfRule type="containsText" dxfId="2" priority="1" operator="containsText" text="Critico">
      <formula>NOT(ISERROR(SEARCH("Critico",J15)))</formula>
    </cfRule>
    <cfRule type="containsText" dxfId="1" priority="2" operator="containsText" text="Satisfactorio">
      <formula>NOT(ISERROR(SEARCH("Satisfactorio",J15)))</formula>
    </cfRule>
    <cfRule type="containsText" dxfId="0" priority="3" operator="containsText" text="Medio">
      <formula>NOT(ISERROR(SEARCH("Medio",J15)))</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V40"/>
  <sheetViews>
    <sheetView workbookViewId="0">
      <selection activeCell="A7" sqref="A7"/>
    </sheetView>
  </sheetViews>
  <sheetFormatPr baseColWidth="10" defaultRowHeight="15" x14ac:dyDescent="0.25"/>
  <cols>
    <col min="2" max="2" width="27.7109375" customWidth="1"/>
    <col min="3" max="3" width="39.7109375" customWidth="1"/>
    <col min="4" max="4" width="39.140625" customWidth="1"/>
    <col min="5" max="5" width="27.7109375" style="57" customWidth="1"/>
    <col min="6" max="6" width="5.7109375" customWidth="1"/>
    <col min="7" max="7" width="6.5703125" customWidth="1"/>
    <col min="8" max="8" width="44" customWidth="1"/>
    <col min="9" max="9" width="29.85546875" customWidth="1"/>
    <col min="10" max="10" width="44" customWidth="1"/>
    <col min="11" max="11" width="11.7109375" customWidth="1"/>
    <col min="12" max="12" width="44" customWidth="1"/>
    <col min="13" max="13" width="28" customWidth="1"/>
    <col min="14" max="14" width="44" customWidth="1"/>
    <col min="15" max="15" width="12.28515625" customWidth="1"/>
    <col min="16" max="18" width="44" customWidth="1"/>
    <col min="19" max="19" width="13.28515625" customWidth="1"/>
    <col min="20" max="20" width="44" customWidth="1"/>
    <col min="21" max="21" width="25.42578125" customWidth="1"/>
    <col min="22" max="22" width="44" customWidth="1"/>
  </cols>
  <sheetData>
    <row r="2" spans="2:22" ht="53.25" customHeight="1" x14ac:dyDescent="0.25">
      <c r="B2" s="175" t="s">
        <v>132</v>
      </c>
      <c r="C2" s="175"/>
      <c r="D2" s="175"/>
      <c r="E2" s="175"/>
      <c r="H2" s="176" t="s">
        <v>148</v>
      </c>
      <c r="I2" s="176"/>
      <c r="J2" s="176"/>
      <c r="K2" s="71"/>
      <c r="L2" s="175" t="s">
        <v>148</v>
      </c>
      <c r="M2" s="175"/>
      <c r="N2" s="175"/>
      <c r="O2" s="71"/>
      <c r="P2" s="175" t="s">
        <v>148</v>
      </c>
      <c r="Q2" s="175"/>
      <c r="R2" s="175"/>
      <c r="S2" s="71"/>
      <c r="T2" s="175" t="s">
        <v>148</v>
      </c>
      <c r="U2" s="175"/>
      <c r="V2" s="175"/>
    </row>
    <row r="3" spans="2:22" ht="105" x14ac:dyDescent="0.25">
      <c r="B3" s="52" t="s">
        <v>72</v>
      </c>
      <c r="C3" s="52" t="s">
        <v>147</v>
      </c>
      <c r="D3" s="52" t="s">
        <v>133</v>
      </c>
      <c r="E3" s="56" t="s">
        <v>115</v>
      </c>
      <c r="H3" s="52" t="s">
        <v>138</v>
      </c>
      <c r="I3" s="52" t="s">
        <v>133</v>
      </c>
      <c r="J3" s="52" t="s">
        <v>147</v>
      </c>
      <c r="K3" s="72"/>
      <c r="L3" s="52" t="s">
        <v>139</v>
      </c>
      <c r="M3" s="52" t="s">
        <v>133</v>
      </c>
      <c r="N3" s="52" t="s">
        <v>147</v>
      </c>
      <c r="O3" s="73"/>
      <c r="P3" s="52" t="s">
        <v>140</v>
      </c>
      <c r="Q3" s="52" t="s">
        <v>133</v>
      </c>
      <c r="R3" s="52" t="s">
        <v>147</v>
      </c>
      <c r="S3" s="72"/>
      <c r="T3" s="52" t="s">
        <v>141</v>
      </c>
      <c r="U3" s="52" t="s">
        <v>133</v>
      </c>
      <c r="V3" s="52" t="s">
        <v>147</v>
      </c>
    </row>
    <row r="4" spans="2:22" ht="30" x14ac:dyDescent="0.25">
      <c r="B4" s="53" t="s">
        <v>77</v>
      </c>
      <c r="C4" s="59">
        <v>2203.5</v>
      </c>
      <c r="D4" s="62">
        <v>41</v>
      </c>
      <c r="E4" s="58">
        <f>(C4/D4)</f>
        <v>53.743902439024389</v>
      </c>
      <c r="F4" s="54"/>
      <c r="G4" s="70"/>
      <c r="H4" s="74" t="s">
        <v>142</v>
      </c>
      <c r="I4" s="79">
        <v>31793</v>
      </c>
      <c r="J4" s="75">
        <v>244</v>
      </c>
      <c r="K4" s="76"/>
      <c r="L4" s="77" t="s">
        <v>143</v>
      </c>
      <c r="M4" s="79">
        <v>28553</v>
      </c>
      <c r="N4" s="75">
        <v>406</v>
      </c>
      <c r="O4" s="73"/>
      <c r="P4" s="79" t="s">
        <v>144</v>
      </c>
      <c r="Q4" s="79">
        <v>935</v>
      </c>
      <c r="R4" s="75">
        <v>56</v>
      </c>
      <c r="S4" s="73"/>
      <c r="T4" s="78" t="s">
        <v>145</v>
      </c>
      <c r="U4" s="79">
        <v>42013</v>
      </c>
      <c r="V4" s="75">
        <v>363</v>
      </c>
    </row>
    <row r="5" spans="2:22" x14ac:dyDescent="0.25">
      <c r="B5" s="53" t="s">
        <v>78</v>
      </c>
      <c r="C5" s="59">
        <v>4019.5</v>
      </c>
      <c r="D5" s="59">
        <v>53</v>
      </c>
      <c r="E5" s="58">
        <f t="shared" ref="E5:E40" si="0">(C5/D5)</f>
        <v>75.839622641509436</v>
      </c>
    </row>
    <row r="6" spans="2:22" x14ac:dyDescent="0.25">
      <c r="B6" s="53" t="s">
        <v>79</v>
      </c>
      <c r="C6" s="59">
        <v>2395.5</v>
      </c>
      <c r="D6" s="62">
        <v>38</v>
      </c>
      <c r="E6" s="58">
        <f t="shared" si="0"/>
        <v>63.039473684210527</v>
      </c>
    </row>
    <row r="7" spans="2:22" x14ac:dyDescent="0.25">
      <c r="B7" s="53" t="s">
        <v>80</v>
      </c>
      <c r="C7" s="59">
        <v>5040</v>
      </c>
      <c r="D7" s="62">
        <v>48</v>
      </c>
      <c r="E7" s="58">
        <f t="shared" si="0"/>
        <v>105</v>
      </c>
      <c r="I7" s="80"/>
      <c r="J7" s="80"/>
    </row>
    <row r="8" spans="2:22" s="66" customFormat="1" x14ac:dyDescent="0.25">
      <c r="B8" s="55" t="s">
        <v>81</v>
      </c>
      <c r="C8" s="63">
        <v>5436.5</v>
      </c>
      <c r="D8" s="64">
        <v>80</v>
      </c>
      <c r="E8" s="65">
        <f t="shared" si="0"/>
        <v>67.956249999999997</v>
      </c>
    </row>
    <row r="9" spans="2:22" s="66" customFormat="1" x14ac:dyDescent="0.25">
      <c r="B9" s="55" t="s">
        <v>82</v>
      </c>
      <c r="C9" s="63">
        <v>6690</v>
      </c>
      <c r="D9" s="64">
        <v>63</v>
      </c>
      <c r="E9" s="65">
        <f t="shared" si="0"/>
        <v>106.19047619047619</v>
      </c>
    </row>
    <row r="10" spans="2:22" s="66" customFormat="1" x14ac:dyDescent="0.25">
      <c r="B10" s="55" t="s">
        <v>83</v>
      </c>
      <c r="C10" s="63">
        <v>3053.5</v>
      </c>
      <c r="D10" s="64">
        <v>34</v>
      </c>
      <c r="E10" s="65">
        <f t="shared" si="0"/>
        <v>89.808823529411768</v>
      </c>
    </row>
    <row r="11" spans="2:22" s="66" customFormat="1" x14ac:dyDescent="0.25">
      <c r="B11" s="55" t="s">
        <v>84</v>
      </c>
      <c r="C11" s="63">
        <v>6373.5</v>
      </c>
      <c r="D11" s="64">
        <v>77</v>
      </c>
      <c r="E11" s="65">
        <f t="shared" si="0"/>
        <v>82.772727272727266</v>
      </c>
    </row>
    <row r="12" spans="2:22" s="66" customFormat="1" x14ac:dyDescent="0.25">
      <c r="B12" s="55" t="s">
        <v>85</v>
      </c>
      <c r="C12" s="63">
        <v>3208</v>
      </c>
      <c r="D12" s="64">
        <v>36</v>
      </c>
      <c r="E12" s="65">
        <f t="shared" si="0"/>
        <v>89.111111111111114</v>
      </c>
    </row>
    <row r="13" spans="2:22" s="66" customFormat="1" x14ac:dyDescent="0.25">
      <c r="B13" s="55" t="s">
        <v>86</v>
      </c>
      <c r="C13" s="63">
        <v>6641</v>
      </c>
      <c r="D13" s="64">
        <v>66</v>
      </c>
      <c r="E13" s="65">
        <f t="shared" si="0"/>
        <v>100.62121212121212</v>
      </c>
    </row>
    <row r="14" spans="2:22" s="66" customFormat="1" x14ac:dyDescent="0.25">
      <c r="B14" s="55" t="s">
        <v>87</v>
      </c>
      <c r="C14" s="63">
        <v>7318</v>
      </c>
      <c r="D14" s="64">
        <v>87</v>
      </c>
      <c r="E14" s="65">
        <f t="shared" si="0"/>
        <v>84.114942528735625</v>
      </c>
    </row>
    <row r="15" spans="2:22" s="66" customFormat="1" x14ac:dyDescent="0.25">
      <c r="B15" s="55" t="s">
        <v>88</v>
      </c>
      <c r="C15" s="63">
        <v>3736</v>
      </c>
      <c r="D15" s="64">
        <v>40</v>
      </c>
      <c r="E15" s="65">
        <f t="shared" si="0"/>
        <v>93.4</v>
      </c>
    </row>
    <row r="16" spans="2:22" s="66" customFormat="1" x14ac:dyDescent="0.25">
      <c r="B16" s="55" t="s">
        <v>89</v>
      </c>
      <c r="C16" s="63">
        <v>5332</v>
      </c>
      <c r="D16" s="64">
        <v>61</v>
      </c>
      <c r="E16" s="65">
        <f t="shared" si="0"/>
        <v>87.409836065573771</v>
      </c>
    </row>
    <row r="17" spans="2:5" s="66" customFormat="1" x14ac:dyDescent="0.25">
      <c r="B17" s="55" t="s">
        <v>90</v>
      </c>
      <c r="C17" s="63">
        <v>4157</v>
      </c>
      <c r="D17" s="64">
        <v>55</v>
      </c>
      <c r="E17" s="65">
        <f t="shared" si="0"/>
        <v>75.581818181818178</v>
      </c>
    </row>
    <row r="18" spans="2:5" s="66" customFormat="1" x14ac:dyDescent="0.25">
      <c r="B18" s="55" t="s">
        <v>91</v>
      </c>
      <c r="C18" s="63">
        <v>3895</v>
      </c>
      <c r="D18" s="64">
        <v>59</v>
      </c>
      <c r="E18" s="65">
        <f t="shared" si="0"/>
        <v>66.016949152542367</v>
      </c>
    </row>
    <row r="19" spans="2:5" s="66" customFormat="1" x14ac:dyDescent="0.25">
      <c r="B19" s="55" t="s">
        <v>92</v>
      </c>
      <c r="C19" s="63">
        <v>3961</v>
      </c>
      <c r="D19" s="64">
        <v>71</v>
      </c>
      <c r="E19" s="65">
        <f t="shared" si="0"/>
        <v>55.7887323943662</v>
      </c>
    </row>
    <row r="20" spans="2:5" s="66" customFormat="1" x14ac:dyDescent="0.25">
      <c r="B20" s="55" t="s">
        <v>93</v>
      </c>
      <c r="C20" s="63">
        <v>3987.5</v>
      </c>
      <c r="D20" s="64">
        <v>61</v>
      </c>
      <c r="E20" s="65">
        <f t="shared" si="0"/>
        <v>65.368852459016395</v>
      </c>
    </row>
    <row r="21" spans="2:5" s="66" customFormat="1" x14ac:dyDescent="0.25">
      <c r="B21" s="55" t="s">
        <v>94</v>
      </c>
      <c r="C21" s="63">
        <v>6041.5</v>
      </c>
      <c r="D21" s="64">
        <v>70</v>
      </c>
      <c r="E21" s="65">
        <f t="shared" si="0"/>
        <v>86.307142857142864</v>
      </c>
    </row>
    <row r="22" spans="2:5" s="66" customFormat="1" x14ac:dyDescent="0.25">
      <c r="B22" s="55" t="s">
        <v>95</v>
      </c>
      <c r="C22" s="63">
        <v>5856</v>
      </c>
      <c r="D22" s="64">
        <v>112</v>
      </c>
      <c r="E22" s="65">
        <f t="shared" si="0"/>
        <v>52.285714285714285</v>
      </c>
    </row>
    <row r="23" spans="2:5" s="66" customFormat="1" x14ac:dyDescent="0.25">
      <c r="B23" s="55" t="s">
        <v>96</v>
      </c>
      <c r="C23" s="63">
        <v>2396</v>
      </c>
      <c r="D23" s="64">
        <v>39</v>
      </c>
      <c r="E23" s="65">
        <f t="shared" si="0"/>
        <v>61.435897435897438</v>
      </c>
    </row>
    <row r="24" spans="2:5" s="66" customFormat="1" x14ac:dyDescent="0.25">
      <c r="B24" s="55" t="s">
        <v>97</v>
      </c>
      <c r="C24" s="63">
        <v>4139</v>
      </c>
      <c r="D24" s="64">
        <v>75</v>
      </c>
      <c r="E24" s="65">
        <f t="shared" si="0"/>
        <v>55.186666666666667</v>
      </c>
    </row>
    <row r="25" spans="2:5" s="66" customFormat="1" x14ac:dyDescent="0.25">
      <c r="B25" s="55" t="s">
        <v>98</v>
      </c>
      <c r="C25" s="63">
        <v>650</v>
      </c>
      <c r="D25" s="64">
        <v>12</v>
      </c>
      <c r="E25" s="65">
        <f t="shared" si="0"/>
        <v>54.166666666666664</v>
      </c>
    </row>
    <row r="26" spans="2:5" s="66" customFormat="1" x14ac:dyDescent="0.25">
      <c r="B26" s="55" t="s">
        <v>100</v>
      </c>
      <c r="C26" s="63">
        <v>505</v>
      </c>
      <c r="D26" s="64">
        <v>17</v>
      </c>
      <c r="E26" s="65">
        <f t="shared" si="0"/>
        <v>29.705882352941178</v>
      </c>
    </row>
    <row r="27" spans="2:5" s="66" customFormat="1" x14ac:dyDescent="0.25">
      <c r="B27" s="55" t="s">
        <v>101</v>
      </c>
      <c r="C27" s="63">
        <v>566</v>
      </c>
      <c r="D27" s="64">
        <v>18</v>
      </c>
      <c r="E27" s="65">
        <f t="shared" si="0"/>
        <v>31.444444444444443</v>
      </c>
    </row>
    <row r="28" spans="2:5" s="66" customFormat="1" x14ac:dyDescent="0.25">
      <c r="B28" s="55" t="s">
        <v>102</v>
      </c>
      <c r="C28" s="63">
        <v>267</v>
      </c>
      <c r="D28" s="64">
        <v>5</v>
      </c>
      <c r="E28" s="65">
        <f t="shared" si="0"/>
        <v>53.4</v>
      </c>
    </row>
    <row r="29" spans="2:5" s="66" customFormat="1" x14ac:dyDescent="0.25">
      <c r="B29" s="55" t="s">
        <v>106</v>
      </c>
      <c r="C29" s="63">
        <v>209</v>
      </c>
      <c r="D29" s="64">
        <v>13</v>
      </c>
      <c r="E29" s="65">
        <f t="shared" si="0"/>
        <v>16.076923076923077</v>
      </c>
    </row>
    <row r="30" spans="2:5" s="66" customFormat="1" x14ac:dyDescent="0.25">
      <c r="B30" s="55" t="s">
        <v>111</v>
      </c>
      <c r="C30" s="63">
        <v>126</v>
      </c>
      <c r="D30" s="64">
        <v>12</v>
      </c>
      <c r="E30" s="65">
        <f t="shared" si="0"/>
        <v>10.5</v>
      </c>
    </row>
    <row r="31" spans="2:5" s="66" customFormat="1" x14ac:dyDescent="0.25">
      <c r="B31" s="55" t="s">
        <v>103</v>
      </c>
      <c r="C31" s="63">
        <v>186</v>
      </c>
      <c r="D31" s="64">
        <v>8</v>
      </c>
      <c r="E31" s="65">
        <f t="shared" si="0"/>
        <v>23.25</v>
      </c>
    </row>
    <row r="32" spans="2:5" s="66" customFormat="1" x14ac:dyDescent="0.25">
      <c r="B32" s="55" t="s">
        <v>104</v>
      </c>
      <c r="C32" s="63">
        <v>123</v>
      </c>
      <c r="D32" s="64">
        <v>4</v>
      </c>
      <c r="E32" s="65">
        <f t="shared" si="0"/>
        <v>30.75</v>
      </c>
    </row>
    <row r="33" spans="2:6" s="66" customFormat="1" x14ac:dyDescent="0.25">
      <c r="B33" s="55" t="s">
        <v>105</v>
      </c>
      <c r="C33" s="63">
        <v>124</v>
      </c>
      <c r="D33" s="64">
        <v>5</v>
      </c>
      <c r="E33" s="65">
        <f t="shared" si="0"/>
        <v>24.8</v>
      </c>
    </row>
    <row r="34" spans="2:6" s="66" customFormat="1" x14ac:dyDescent="0.25">
      <c r="B34" s="55" t="s">
        <v>107</v>
      </c>
      <c r="C34" s="63">
        <v>129</v>
      </c>
      <c r="D34" s="64">
        <v>6</v>
      </c>
      <c r="E34" s="65">
        <f t="shared" si="0"/>
        <v>21.5</v>
      </c>
    </row>
    <row r="35" spans="2:6" s="66" customFormat="1" x14ac:dyDescent="0.25">
      <c r="B35" s="55" t="s">
        <v>108</v>
      </c>
      <c r="C35" s="63">
        <v>102</v>
      </c>
      <c r="D35" s="64">
        <v>5</v>
      </c>
      <c r="E35" s="65">
        <f t="shared" si="0"/>
        <v>20.399999999999999</v>
      </c>
    </row>
    <row r="36" spans="2:6" s="66" customFormat="1" x14ac:dyDescent="0.25">
      <c r="B36" s="55" t="s">
        <v>109</v>
      </c>
      <c r="C36" s="63">
        <v>472</v>
      </c>
      <c r="D36" s="64">
        <v>9</v>
      </c>
      <c r="E36" s="65">
        <f t="shared" si="0"/>
        <v>52.444444444444443</v>
      </c>
    </row>
    <row r="37" spans="2:6" s="66" customFormat="1" x14ac:dyDescent="0.25">
      <c r="B37" s="55" t="s">
        <v>110</v>
      </c>
      <c r="C37" s="63">
        <v>359</v>
      </c>
      <c r="D37" s="64">
        <v>16</v>
      </c>
      <c r="E37" s="65">
        <f t="shared" si="0"/>
        <v>22.4375</v>
      </c>
    </row>
    <row r="38" spans="2:6" s="66" customFormat="1" x14ac:dyDescent="0.25">
      <c r="B38" s="55" t="s">
        <v>112</v>
      </c>
      <c r="C38" s="63">
        <v>157</v>
      </c>
      <c r="D38" s="64">
        <v>6</v>
      </c>
      <c r="E38" s="65">
        <f t="shared" si="0"/>
        <v>26.166666666666668</v>
      </c>
    </row>
    <row r="39" spans="2:6" s="66" customFormat="1" x14ac:dyDescent="0.25">
      <c r="B39" s="55" t="s">
        <v>113</v>
      </c>
      <c r="C39" s="63">
        <v>235</v>
      </c>
      <c r="D39" s="64">
        <v>15</v>
      </c>
      <c r="E39" s="65">
        <f t="shared" si="0"/>
        <v>15.666666666666666</v>
      </c>
    </row>
    <row r="40" spans="2:6" s="66" customFormat="1" x14ac:dyDescent="0.25">
      <c r="B40" s="55" t="s">
        <v>114</v>
      </c>
      <c r="C40" s="63">
        <v>67</v>
      </c>
      <c r="D40" s="64">
        <v>2</v>
      </c>
      <c r="E40" s="65">
        <f t="shared" si="0"/>
        <v>33.5</v>
      </c>
      <c r="F40" s="68"/>
    </row>
  </sheetData>
  <mergeCells count="5">
    <mergeCell ref="B2:E2"/>
    <mergeCell ref="H2:J2"/>
    <mergeCell ref="L2:N2"/>
    <mergeCell ref="P2:R2"/>
    <mergeCell ref="T2:V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vt:lpstr>
      <vt:lpstr>Desagragación Septiembre</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Maria Alejandra Rios Romero</cp:lastModifiedBy>
  <dcterms:created xsi:type="dcterms:W3CDTF">2017-09-28T15:09:54Z</dcterms:created>
  <dcterms:modified xsi:type="dcterms:W3CDTF">2019-11-26T20:17:34Z</dcterms:modified>
</cp:coreProperties>
</file>