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diana.ledesma\Downloads\"/>
    </mc:Choice>
  </mc:AlternateContent>
  <bookViews>
    <workbookView xWindow="0" yWindow="0" windowWidth="21600" windowHeight="9735" activeTab="2"/>
  </bookViews>
  <sheets>
    <sheet name="Ficha Técnica Formulación" sheetId="1" r:id="rId1"/>
    <sheet name="Ficha T Seguimiento TyS" sheetId="13" state="hidden" r:id="rId2"/>
    <sheet name="Ficha T Seguimiento" sheetId="3" r:id="rId3"/>
  </sheets>
  <definedNames>
    <definedName name="_xlnm.Print_Area" localSheetId="0">'Ficha Técnica Formulación'!$B$2:$M$56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6" i="3" l="1"/>
  <c r="H14" i="3" l="1"/>
  <c r="I14" i="3" s="1"/>
  <c r="G14" i="3"/>
  <c r="F12" i="3" l="1"/>
  <c r="E12" i="3"/>
  <c r="G19" i="3" l="1"/>
  <c r="H19" i="3"/>
  <c r="I19" i="3" s="1"/>
  <c r="G15" i="3"/>
  <c r="H15" i="3" s="1"/>
  <c r="I15" i="3" s="1"/>
  <c r="H16" i="3"/>
  <c r="I16" i="3" s="1"/>
  <c r="G17" i="3"/>
  <c r="H17" i="3"/>
  <c r="I17" i="3" s="1"/>
  <c r="G18" i="3"/>
  <c r="H18" i="3"/>
  <c r="I18" i="3"/>
  <c r="G20" i="3"/>
  <c r="H20" i="3"/>
  <c r="I20" i="3"/>
  <c r="G21" i="3"/>
  <c r="H21" i="3" s="1"/>
  <c r="I21" i="3" s="1"/>
  <c r="G22" i="3"/>
  <c r="H22" i="3"/>
  <c r="I22" i="3" s="1"/>
  <c r="G23" i="3"/>
  <c r="H23" i="3"/>
  <c r="I23" i="3"/>
  <c r="G24" i="3"/>
  <c r="H24" i="3"/>
  <c r="I24" i="3"/>
  <c r="I15" i="13"/>
  <c r="J15" i="13"/>
  <c r="I14" i="13"/>
  <c r="J14" i="13"/>
  <c r="C14" i="13"/>
  <c r="F14" i="13"/>
  <c r="C15" i="13"/>
  <c r="F15" i="13"/>
  <c r="C16" i="13"/>
  <c r="E16" i="13"/>
  <c r="G16" i="13"/>
  <c r="F16" i="13"/>
  <c r="C17" i="13"/>
  <c r="E17" i="13"/>
  <c r="G17" i="13"/>
  <c r="F17" i="13"/>
  <c r="C18" i="13"/>
  <c r="E18" i="13"/>
  <c r="G18" i="13"/>
  <c r="F18" i="13"/>
  <c r="C19" i="13"/>
  <c r="E19" i="13"/>
  <c r="G19" i="13"/>
  <c r="F19" i="13"/>
  <c r="C20" i="13"/>
  <c r="E20" i="13"/>
  <c r="G20" i="13"/>
  <c r="F20" i="13"/>
  <c r="C21" i="13"/>
  <c r="E21" i="13"/>
  <c r="G21" i="13"/>
  <c r="F21" i="13"/>
  <c r="C22" i="13"/>
  <c r="E22" i="13"/>
  <c r="G22" i="13"/>
  <c r="F22" i="13"/>
  <c r="C23" i="13"/>
  <c r="E23" i="13"/>
  <c r="G23" i="13"/>
  <c r="F23" i="13"/>
  <c r="C24" i="13"/>
  <c r="E24" i="13"/>
  <c r="G24" i="13"/>
  <c r="F24" i="13"/>
  <c r="C25" i="13"/>
  <c r="E25" i="13"/>
  <c r="G25" i="13"/>
  <c r="D26" i="13"/>
  <c r="B26" i="13"/>
  <c r="C26" i="13"/>
  <c r="E26" i="13"/>
  <c r="G26" i="13"/>
  <c r="E15" i="13"/>
  <c r="G15" i="13"/>
  <c r="E14" i="13"/>
  <c r="G14" i="13"/>
  <c r="I25" i="13"/>
  <c r="J25" i="13"/>
  <c r="I18" i="13"/>
  <c r="I19" i="13"/>
  <c r="D9" i="13"/>
  <c r="B47" i="13"/>
  <c r="B48" i="13"/>
  <c r="B49" i="13"/>
  <c r="B50" i="13"/>
  <c r="B51" i="13"/>
  <c r="B52" i="13"/>
  <c r="B53" i="13"/>
  <c r="B54" i="13"/>
  <c r="B55" i="13"/>
  <c r="B56" i="13"/>
  <c r="B57" i="13"/>
  <c r="B58" i="13"/>
  <c r="I24" i="13"/>
  <c r="J24" i="13"/>
  <c r="I23" i="13"/>
  <c r="J23" i="13"/>
  <c r="I22" i="13"/>
  <c r="J22" i="13"/>
  <c r="I21" i="13"/>
  <c r="J21" i="13"/>
  <c r="I20" i="13"/>
  <c r="J20" i="13"/>
  <c r="J19" i="13"/>
  <c r="J18" i="13"/>
  <c r="I17" i="13"/>
  <c r="J17" i="13"/>
  <c r="I16" i="13"/>
  <c r="J16" i="13"/>
  <c r="I26" i="13"/>
  <c r="J26" i="13"/>
  <c r="F47" i="13"/>
  <c r="F48" i="13"/>
  <c r="F49" i="13"/>
  <c r="F50" i="13"/>
  <c r="F51" i="13"/>
  <c r="F52" i="13"/>
  <c r="F53" i="13"/>
  <c r="F54" i="13"/>
  <c r="F55" i="13"/>
  <c r="F56" i="13"/>
  <c r="F57" i="13"/>
  <c r="F58" i="13"/>
  <c r="E10" i="3"/>
  <c r="F25" i="13"/>
  <c r="F26" i="13"/>
</calcChain>
</file>

<file path=xl/comments1.xml><?xml version="1.0" encoding="utf-8"?>
<comments xmlns="http://schemas.openxmlformats.org/spreadsheetml/2006/main">
  <authors>
    <author>Leidy Lorena Torres Ramirez</author>
    <author>Leidy torres</author>
    <author>Jessica Alejandra Muñoz</author>
  </authors>
  <commentList>
    <comment ref="B14" authorId="0" shapeId="0">
      <text>
        <r>
          <rPr>
            <sz val="9"/>
            <color indexed="81"/>
            <rFont val="Tahoma"/>
            <family val="2"/>
          </rPr>
          <t>se refiere al contexto de medición, es decir, bajo que enfoque está dado el indicador que se está registrando; por lo cual, seleccione con una “X”, en:</t>
        </r>
      </text>
    </comment>
    <comment ref="F14" authorId="0" shapeId="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text>
        <r>
          <rPr>
            <sz val="9"/>
            <color indexed="81"/>
            <rFont val="Tahoma"/>
            <family val="2"/>
          </rPr>
          <t>si el indicador corresponde a un indicador de producto o resultado del Plan de Desarrollo vigente.</t>
        </r>
      </text>
    </comment>
    <comment ref="F16" authorId="0" shapeId="0">
      <text>
        <r>
          <rPr>
            <sz val="9"/>
            <color indexed="81"/>
            <rFont val="Tahoma"/>
            <family val="2"/>
          </rPr>
          <t xml:space="preserve">si el indicador expresa el logro de los objetivos, metas y resultados de un proceso, plan, programa, proyecto o política. (DANE)
</t>
        </r>
      </text>
    </comment>
    <comment ref="B17" authorId="0" shapeId="0">
      <text>
        <r>
          <rPr>
            <sz val="9"/>
            <color indexed="81"/>
            <rFont val="Tahoma"/>
            <family val="2"/>
          </rPr>
          <t>si el indicador corresponde a la medición de un Proceso determinado en el Modelo de Operación por Procesos - MOP de la Entidad.</t>
        </r>
      </text>
    </comment>
    <comment ref="F17" authorId="0" shapeId="0">
      <text>
        <r>
          <rPr>
            <sz val="9"/>
            <color indexed="81"/>
            <rFont val="Tahoma"/>
            <family val="2"/>
          </rPr>
          <t>si el indicador permite establecer la relación de productividad en el uso de los recursos. (DANE)</t>
        </r>
      </text>
    </comment>
    <comment ref="B18" authorId="0" shapeId="0">
      <text>
        <r>
          <rPr>
            <sz val="9"/>
            <color indexed="81"/>
            <rFont val="Tahoma"/>
            <family val="2"/>
          </rPr>
          <t>si el indicador corresponde a la medición de un trámite o un servicio priorizado por la entidad.</t>
        </r>
      </text>
    </comment>
    <comment ref="F18" authorId="0" shapeId="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text>
        <r>
          <rPr>
            <sz val="9"/>
            <color indexed="81"/>
            <rFont val="Tahoma"/>
            <family val="2"/>
          </rPr>
          <t>Diligenciar otra  clasificación para el indicador, por ejemplo:indicadores de gestión, estatégicos, tácticos, insumos, productos y resultado.</t>
        </r>
      </text>
    </comment>
    <comment ref="B21" authorId="0" shapeId="0">
      <text>
        <r>
          <rPr>
            <sz val="9"/>
            <color indexed="81"/>
            <rFont val="Tahoma"/>
            <family val="2"/>
          </rPr>
          <t>pretende identificar a mayor detalle el contexto donde se realiza la medición del indicador; diligencie en el campo:</t>
        </r>
      </text>
    </comment>
    <comment ref="B23" authorId="1" shapeId="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text>
        <r>
          <rPr>
            <sz val="9"/>
            <color indexed="81"/>
            <rFont val="Tahoma"/>
            <family val="2"/>
          </rPr>
          <t>Se diligencia la expresión verbal, precisa y concreta que identifica el indicador.</t>
        </r>
      </text>
    </comment>
    <comment ref="B38" authorId="2" shapeId="0">
      <text>
        <r>
          <rPr>
            <sz val="9"/>
            <color indexed="81"/>
            <rFont val="Tahoma"/>
            <family val="2"/>
          </rPr>
          <t xml:space="preserve">Se especifican el término abreviado que representa el nombre del indicador. De ser complejo o no ser posible, se diligencia no aplica. </t>
        </r>
      </text>
    </comment>
    <comment ref="B39" authorId="2" shapeId="0">
      <text>
        <r>
          <rPr>
            <sz val="9"/>
            <color indexed="81"/>
            <rFont val="Tahoma"/>
            <family val="2"/>
          </rPr>
          <t xml:space="preserve">Se diligencia la explicación conceptual de cada uno de los términos utilizados en el indicador. </t>
        </r>
      </text>
    </comment>
    <comment ref="B40" authorId="2" shapeId="0">
      <text>
        <r>
          <rPr>
            <sz val="9"/>
            <color indexed="81"/>
            <rFont val="Tahoma"/>
            <family val="2"/>
          </rPr>
          <t>Se diligencia el propósito que se persigue con la medición del indicador, es decir, la finalidad e importancia del indicador.</t>
        </r>
      </text>
    </comment>
    <comment ref="B41" authorId="2" shapeId="0">
      <text>
        <r>
          <rPr>
            <sz val="9"/>
            <color indexed="81"/>
            <rFont val="Tahoma"/>
            <family val="2"/>
          </rPr>
          <t xml:space="preserve">Se registra una explicación técnica sobre los pasos que se deben realizar para la obtención de los datos y del cálculo del indicador.
</t>
        </r>
      </text>
    </comment>
    <comment ref="B42" authorId="2" shapeId="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text>
        <r>
          <rPr>
            <sz val="9"/>
            <color indexed="81"/>
            <rFont val="Tahoma"/>
            <family val="2"/>
          </rPr>
          <t>se diligencia el parámetro de referencia para la medición, de acuerdo con la(s) variable(s) establecidas, ejemplo: porcentaje, número, kilo, grados, etc.</t>
        </r>
      </text>
    </comment>
    <comment ref="B44" authorId="2" shapeId="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text>
        <r>
          <rPr>
            <sz val="9"/>
            <color indexed="81"/>
            <rFont val="Tahoma"/>
            <family val="2"/>
          </rPr>
          <t xml:space="preserve">Diligenciar la descripción de cada variable de la fórmula. Se especifica claramente cada una de las variables con su respectiva sigla. </t>
        </r>
      </text>
    </comment>
    <comment ref="B47" authorId="2" shapeId="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text>
        <r>
          <rPr>
            <sz val="9"/>
            <color indexed="81"/>
            <rFont val="Tahoma"/>
            <family val="2"/>
          </rPr>
          <t>Se diligencia el organismo  encargado de la elaboración del indicador.</t>
        </r>
      </text>
    </comment>
    <comment ref="B54" authorId="2" shapeId="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text>
        <r>
          <rPr>
            <sz val="9"/>
            <color indexed="81"/>
            <rFont val="Tahoma"/>
            <family val="2"/>
          </rPr>
          <t>Se diligencia la fecha en que formula el indicador.</t>
        </r>
      </text>
    </comment>
    <comment ref="H55" authorId="2" shapeId="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<sst xmlns="http://schemas.openxmlformats.org/spreadsheetml/2006/main" count="151" uniqueCount="130">
  <si>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</si>
  <si>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</si>
  <si>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</si>
  <si>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</si>
  <si>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</si>
  <si>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</si>
  <si>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</si>
  <si>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</si>
  <si>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</si>
  <si>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</si>
  <si>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</si>
  <si>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</si>
  <si>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</si>
  <si>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</si>
  <si>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</si>
  <si>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</si>
  <si>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</si>
  <si>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</si>
  <si>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</si>
  <si>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</si>
  <si>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</si>
  <si>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</si>
  <si>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</si>
  <si>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</si>
  <si>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</si>
  <si>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</si>
  <si>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</si>
  <si>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</si>
  <si>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</si>
  <si>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</si>
  <si>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</si>
  <si>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</si>
  <si>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</si>
  <si>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</si>
  <si>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</si>
  <si>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</si>
  <si>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</si>
  <si>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</si>
  <si>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</si>
  <si>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Nombre del Tramite o Servicio</t>
  </si>
  <si>
    <t>Otro ¿cual?</t>
  </si>
  <si>
    <t>Otro ¿Cuál?</t>
  </si>
  <si>
    <t>Eficiencia</t>
  </si>
  <si>
    <t>Eficacia</t>
  </si>
  <si>
    <t>Efectividad</t>
  </si>
  <si>
    <t>Vigencia 
(Año del seguiminto)</t>
  </si>
  <si>
    <t>Análisis y Observaciones</t>
  </si>
  <si>
    <t>% de Cumplimiento de la meta</t>
  </si>
  <si>
    <t>Días máximo</t>
  </si>
  <si>
    <t>Promedio periodo</t>
  </si>
  <si>
    <t>Tipo de Indicador</t>
  </si>
  <si>
    <t>Meta según Periodicidad de medición</t>
  </si>
  <si>
    <t>Resultado del Indicador</t>
  </si>
  <si>
    <t>verde</t>
  </si>
  <si>
    <t>amarillo</t>
  </si>
  <si>
    <t>Cumplimiento en la atención</t>
  </si>
  <si>
    <t>Cumplimiento frente al tiempo legal</t>
  </si>
  <si>
    <t>Vigencia anterior</t>
  </si>
  <si>
    <t>TOTAL</t>
  </si>
  <si>
    <t>Enero</t>
  </si>
  <si>
    <t>Febrero</t>
  </si>
  <si>
    <t>Marzo</t>
  </si>
  <si>
    <t>Abril</t>
  </si>
  <si>
    <t>Mayo</t>
  </si>
  <si>
    <t>Junio</t>
  </si>
  <si>
    <t>Julio</t>
  </si>
  <si>
    <t>Agosto</t>
  </si>
  <si>
    <t>Septiembre</t>
  </si>
  <si>
    <t>Octubre</t>
  </si>
  <si>
    <t>Noviembre</t>
  </si>
  <si>
    <t>Diciembre</t>
  </si>
  <si>
    <t>Vigencia</t>
  </si>
  <si>
    <t>Mejora</t>
  </si>
  <si>
    <t>Periodicidad de  medición (Mes/trimestre/Semestre/Anual)</t>
  </si>
  <si>
    <t>Periodicidad de la medición</t>
  </si>
  <si>
    <t>Solicitudes
Radicadas</t>
  </si>
  <si>
    <t>Total por atender (V2)</t>
  </si>
  <si>
    <t>Solicitudes
atendidas (V1)</t>
  </si>
  <si>
    <t>Solicitudes pendientes por atender</t>
  </si>
  <si>
    <t>Suma total días de respuesta de las solicitudes (V3)</t>
  </si>
  <si>
    <t>Días promedio respuesta
(V3/V1)</t>
  </si>
  <si>
    <t>Plan de Desarrollo Municipal</t>
  </si>
  <si>
    <t>Modelo de operación por procesos</t>
  </si>
  <si>
    <t>Tramites y Servicios</t>
  </si>
  <si>
    <t>Otro</t>
  </si>
  <si>
    <t>Rojo</t>
  </si>
  <si>
    <t>% Cumplimiento</t>
  </si>
  <si>
    <t>% Atención del T o S</t>
  </si>
  <si>
    <t>Tiempo máximo de respuesta legal</t>
  </si>
  <si>
    <t>Análisis y observaciones</t>
  </si>
  <si>
    <t>70% y 90%</t>
  </si>
  <si>
    <t xml:space="preserve">&gt; </t>
  </si>
  <si>
    <t xml:space="preserve">entre </t>
  </si>
  <si>
    <t>&lt;</t>
  </si>
  <si>
    <t>Definiciones y conceptos</t>
  </si>
  <si>
    <t>Nombre del indicador</t>
  </si>
  <si>
    <t>Periodicidad de  medición (Mes/Trimestre/Semestre/Año)</t>
  </si>
  <si>
    <t>MMDS01 - Desarrollo Social</t>
  </si>
  <si>
    <t>MMDS01.10 - Gestión Cultural</t>
  </si>
  <si>
    <t>Porcentual</t>
  </si>
  <si>
    <t>No aplica</t>
  </si>
  <si>
    <t>Ver normograma  del proceso Gestión Cultural.</t>
  </si>
  <si>
    <t>X</t>
  </si>
  <si>
    <t>06/Abr/2018</t>
  </si>
  <si>
    <t xml:space="preserve">Semestral </t>
  </si>
  <si>
    <t>(V1/V2) * 100</t>
  </si>
  <si>
    <t>Cumplimiento satisfactorio &gt; 99 %
Cumplimiento medio entre 80 % y 99 %
Cumplimiento crítico &lt; 80%</t>
  </si>
  <si>
    <t>4. Cali emprendedora y pujante</t>
  </si>
  <si>
    <t xml:space="preserve">4.1. Fomento al emprendimiento </t>
  </si>
  <si>
    <t xml:space="preserve">4.1.3. Mecanismos de apoyo al emprendimiento </t>
  </si>
  <si>
    <t xml:space="preserve">MMDS01.10.04 - Gestión del Fortalecimiento y Promoción Cultural </t>
  </si>
  <si>
    <t xml:space="preserve">MMDS01.10.04.18.P03 Circulación en escenarios estrategicos </t>
  </si>
  <si>
    <t xml:space="preserve">Medir la gestión realizada para que los artistas, gestores y organizaciones culturales participen en escenarios estratégicos de circulación local, nacional e internacional </t>
  </si>
  <si>
    <t xml:space="preserve">V1 =Número de artistas, gestores y organizaciones de emprendimiento cultural, comunitario y alternativo que participan en escenarios estratégicos de circulación local, nacional e internacional </t>
  </si>
  <si>
    <t xml:space="preserve">V2= Número de artistas, gestores y organizaciones de emprendimiento cultural, comunitario y alternativo proyectados a participar en escenarios estratégicos de circulación local, nacional e internacional </t>
  </si>
  <si>
    <t>Porcentaje de cumplimiento de participación en escenarios estratégicos de los artistas, gestores y organizaciones culturales</t>
  </si>
  <si>
    <t>MMDS01.10.18.FT15</t>
  </si>
  <si>
    <t>Cali progresa contigo"  2016 - 2019</t>
  </si>
  <si>
    <t xml:space="preserve">Secretaria de Cultura / Lider del proceso gestión cultural </t>
  </si>
  <si>
    <t xml:space="preserve">90% en el 2017 </t>
  </si>
  <si>
    <t>Informe del subproceso con el número de artistas y organizaciones con  participación en escenarios estratégicos</t>
  </si>
  <si>
    <t>* Obtener el dato del Número de artistas, gestores y organizaciones proyectados a participar
* Obtener el dato del informe de gestión del Número de artistas, gestores y organizaciones que participaron en escenarios estrategicos 
* Se calcula  el Número de artistas, gestores y organizaciones de emprendimiento cultural, comunitario y alternativo que participan en escenarios estratégicos de circulación local, nacional e internacional  sobre el Número de artistas, gestores y organizaciones de emprendimiento cultural, comunitario y alternativo proyectados a participar en escenarios estratégicos de circulación local, nacional e internacional por cien (100)</t>
  </si>
  <si>
    <t xml:space="preserve">Esta segunda fase son los artistas que circularon en lanzamiento mundial de salsa, circulación de orquestas en la 72W y plazas y parques, así como los de loma de la Cruz. </t>
  </si>
  <si>
    <t>Semestre 1</t>
  </si>
  <si>
    <t>Semestre 2</t>
  </si>
  <si>
    <t>Medio</t>
  </si>
  <si>
    <t xml:space="preserve">La participación de escenarios estratégicos alude a los mercados culturales o espacios de exhibición que aportan al fortalecimeinto de las manifestaciones artísitcas. Durante este primer semestre el espacio estratégico que se aperturó fue el Lanzamiento de la Temporada de Festivales, en el cual participaron músicos, bailarines y artistas de circo. </t>
  </si>
  <si>
    <t>80% y 95%</t>
  </si>
  <si>
    <t>533 artistas han circulado en escenarios estratégicos locales como: domingo seguro, cali pa vos, Festival Internacional de Teatro y espacios de exposición.</t>
  </si>
  <si>
    <t>Los 1.100 artistas que circularon hace referencia a todos aquellos que participaron de las actividades de: Encuentro de Danza Urbana, Festival de Música del Pacífico Petronio Álvarez, Mercedes Montaño y Encuentro de Bandas Musicomarciales.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</si>
</sst>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_-* #,##0.00\ &quot;€&quot;_-;\-* #,##0.00\ &quot;€&quot;_-;_-* &quot;-&quot;??\ &quot;€&quot;_-;_-@_-"/>
    <numFmt numFmtId="165" formatCode="0.0%"/>
    <numFmt numFmtId="166" formatCode="0.0"/>
  </numFmts>
  <fonts count="32"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b/>
      <sz val="14"/>
      <color theme="1"/>
      <name val="Calibri"/>
      <family val="2"/>
      <scheme val="minor"/>
    </font>
    <font>
      <sz val="10"/>
      <color theme="1"/>
      <name val="Trebuchet MS"/>
      <family val="2"/>
    </font>
    <font>
      <sz val="10"/>
      <color theme="1"/>
      <name val="Arial"/>
      <family val="2"/>
    </font>
    <font>
      <sz val="14"/>
      <name val="Calibri"/>
      <family val="2"/>
      <scheme val="minor"/>
    </font>
    <font>
      <b/>
      <sz val="10"/>
      <color theme="1"/>
      <name val="Arial"/>
      <family val="2"/>
    </font>
    <font>
      <b/>
      <sz val="10"/>
      <name val="Arial"/>
      <family val="2"/>
    </font>
    <font>
      <b/>
      <sz val="10"/>
      <color theme="1"/>
      <name val="Trebuchet MS"/>
      <family val="2"/>
    </font>
    <font>
      <b/>
      <sz val="14"/>
      <name val="Calibri"/>
      <family val="2"/>
      <scheme val="minor"/>
    </font>
    <font>
      <sz val="11"/>
      <color theme="0"/>
      <name val="Calibri"/>
      <family val="2"/>
      <scheme val="minor"/>
    </font>
    <font>
      <sz val="11"/>
      <name val="Calibri"/>
      <family val="2"/>
      <scheme val="minor"/>
    </font>
    <font>
      <b/>
      <sz val="12"/>
      <color theme="1"/>
      <name val="Arial"/>
      <family val="2"/>
    </font>
    <font>
      <sz val="11"/>
      <color rgb="FF0000FF"/>
      <name val="Arial"/>
      <family val="2"/>
    </font>
    <font>
      <sz val="8"/>
      <color rgb="FFFF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5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bottom style="hair">
        <color indexed="64"/>
      </bottom>
      <diagonal/>
    </border>
    <border>
      <left style="thin">
        <color indexed="64"/>
      </left>
      <right style="medium">
        <color indexed="64"/>
      </right>
      <top/>
      <bottom style="thin">
        <color indexed="64"/>
      </bottom>
      <diagonal/>
    </border>
  </borders>
  <cellStyleXfs count="12">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cellStyleXfs>
  <cellXfs count="204">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0" fontId="0" fillId="0" borderId="0" xfId="0" applyBorder="1" applyAlignment="1" applyProtection="1">
      <alignment horizontal="center" vertical="center"/>
      <protection hidden="1"/>
    </xf>
    <xf numFmtId="0" fontId="0" fillId="0" borderId="0" xfId="0" applyFill="1" applyBorder="1" applyAlignment="1" applyProtection="1">
      <alignment vertical="center"/>
      <protection hidden="1"/>
    </xf>
    <xf numFmtId="0" fontId="27" fillId="2" borderId="0" xfId="0" applyFont="1" applyFill="1" applyAlignment="1">
      <alignment vertical="center"/>
    </xf>
    <xf numFmtId="0" fontId="28" fillId="2" borderId="0" xfId="0" applyFont="1" applyFill="1" applyAlignment="1">
      <alignment vertical="center"/>
    </xf>
    <xf numFmtId="0" fontId="29" fillId="2" borderId="15" xfId="0" applyFont="1" applyFill="1" applyBorder="1" applyAlignment="1" applyProtection="1">
      <alignment horizontal="center" vertical="center"/>
    </xf>
    <xf numFmtId="0" fontId="17" fillId="0" borderId="42" xfId="0" applyFont="1" applyFill="1" applyBorder="1" applyAlignment="1" applyProtection="1">
      <alignment horizontal="center" vertical="center"/>
      <protection hidden="1"/>
    </xf>
    <xf numFmtId="0" fontId="15" fillId="0" borderId="43" xfId="0" applyFont="1" applyFill="1" applyBorder="1" applyAlignment="1" applyProtection="1">
      <alignment vertical="center" wrapText="1"/>
      <protection hidden="1"/>
    </xf>
    <xf numFmtId="0" fontId="15" fillId="0" borderId="43" xfId="0" applyFont="1" applyFill="1" applyBorder="1" applyAlignment="1" applyProtection="1">
      <alignment horizontal="center" vertical="center" wrapText="1"/>
      <protection hidden="1"/>
    </xf>
    <xf numFmtId="0" fontId="0" fillId="0" borderId="44" xfId="0" applyFill="1" applyBorder="1" applyAlignment="1">
      <alignment vertical="center"/>
    </xf>
    <xf numFmtId="0" fontId="0" fillId="0" borderId="0" xfId="0" applyFill="1" applyAlignment="1">
      <alignment vertical="center"/>
    </xf>
    <xf numFmtId="0" fontId="17" fillId="0" borderId="45" xfId="0" applyFont="1" applyFill="1" applyBorder="1" applyAlignment="1" applyProtection="1">
      <alignment horizontal="center" vertical="center"/>
      <protection hidden="1"/>
    </xf>
    <xf numFmtId="3" fontId="21" fillId="7" borderId="46" xfId="0" applyNumberFormat="1" applyFont="1" applyFill="1" applyBorder="1" applyAlignment="1">
      <alignment horizontal="center" vertical="center"/>
    </xf>
    <xf numFmtId="3" fontId="21" fillId="0" borderId="46" xfId="0" applyNumberFormat="1" applyFont="1" applyFill="1" applyBorder="1" applyAlignment="1">
      <alignment horizontal="center" vertical="center"/>
    </xf>
    <xf numFmtId="165" fontId="21" fillId="0" borderId="46" xfId="0" applyNumberFormat="1" applyFont="1" applyBorder="1" applyAlignment="1">
      <alignment horizontal="center" vertical="center" wrapText="1"/>
    </xf>
    <xf numFmtId="0" fontId="22" fillId="0" borderId="46" xfId="0" applyFont="1" applyBorder="1" applyAlignment="1">
      <alignment horizontal="center" vertical="center"/>
    </xf>
    <xf numFmtId="1" fontId="20" fillId="7" borderId="46" xfId="0" applyNumberFormat="1" applyFont="1" applyFill="1" applyBorder="1" applyAlignment="1">
      <alignment horizontal="center" vertical="center"/>
    </xf>
    <xf numFmtId="166" fontId="20" fillId="0" borderId="46" xfId="0" applyNumberFormat="1" applyFont="1" applyFill="1" applyBorder="1" applyAlignment="1">
      <alignment horizontal="center" vertical="center"/>
    </xf>
    <xf numFmtId="0" fontId="21" fillId="0" borderId="46" xfId="0" applyFont="1" applyBorder="1" applyAlignment="1">
      <alignment vertical="center" wrapText="1"/>
    </xf>
    <xf numFmtId="0" fontId="0" fillId="0" borderId="47" xfId="0" applyBorder="1" applyAlignment="1">
      <alignment vertical="center"/>
    </xf>
    <xf numFmtId="0" fontId="21" fillId="0" borderId="46" xfId="0" applyFont="1" applyBorder="1" applyAlignment="1">
      <alignment vertical="center"/>
    </xf>
    <xf numFmtId="0" fontId="24" fillId="8" borderId="48" xfId="0" applyFont="1" applyFill="1" applyBorder="1" applyAlignment="1" applyProtection="1">
      <alignment horizontal="center" vertical="center"/>
      <protection hidden="1"/>
    </xf>
    <xf numFmtId="3" fontId="23" fillId="0" borderId="49" xfId="0" applyNumberFormat="1" applyFont="1" applyFill="1" applyBorder="1" applyAlignment="1">
      <alignment horizontal="center" vertical="center"/>
    </xf>
    <xf numFmtId="165" fontId="23" fillId="0" borderId="49" xfId="0" applyNumberFormat="1" applyFont="1" applyBorder="1" applyAlignment="1">
      <alignment horizontal="center" vertical="center" wrapText="1"/>
    </xf>
    <xf numFmtId="1" fontId="23" fillId="0" borderId="49" xfId="0" applyNumberFormat="1" applyFont="1" applyFill="1" applyBorder="1" applyAlignment="1">
      <alignment horizontal="center" vertical="center"/>
    </xf>
    <xf numFmtId="166" fontId="23" fillId="0" borderId="49" xfId="0" applyNumberFormat="1" applyFont="1" applyFill="1" applyBorder="1" applyAlignment="1">
      <alignment horizontal="center" vertical="center"/>
    </xf>
    <xf numFmtId="0" fontId="17" fillId="0" borderId="49" xfId="0" applyFont="1" applyBorder="1" applyAlignment="1">
      <alignment horizontal="center" vertical="center"/>
    </xf>
    <xf numFmtId="0" fontId="21" fillId="0" borderId="49" xfId="0" applyFont="1" applyBorder="1" applyAlignment="1">
      <alignment vertical="center"/>
    </xf>
    <xf numFmtId="0" fontId="21" fillId="0" borderId="50" xfId="0" applyFont="1" applyBorder="1" applyAlignment="1">
      <alignment vertical="center"/>
    </xf>
    <xf numFmtId="166" fontId="0" fillId="0" borderId="0" xfId="0" applyNumberFormat="1" applyAlignment="1">
      <alignment vertical="center"/>
    </xf>
    <xf numFmtId="0" fontId="24" fillId="8" borderId="0" xfId="0" applyFont="1" applyFill="1" applyBorder="1" applyAlignment="1" applyProtection="1">
      <alignment horizontal="center" vertical="center"/>
      <protection hidden="1"/>
    </xf>
    <xf numFmtId="3" fontId="23" fillId="0" borderId="0" xfId="0" applyNumberFormat="1" applyFont="1" applyFill="1" applyBorder="1" applyAlignment="1">
      <alignment horizontal="center" vertical="center"/>
    </xf>
    <xf numFmtId="0" fontId="26" fillId="0" borderId="0" xfId="0" applyFont="1" applyBorder="1" applyAlignment="1">
      <alignment horizontal="center" vertical="center"/>
    </xf>
    <xf numFmtId="1" fontId="25" fillId="0" borderId="0" xfId="0" applyNumberFormat="1" applyFont="1" applyFill="1" applyBorder="1" applyAlignment="1">
      <alignment horizontal="center" vertical="center"/>
    </xf>
    <xf numFmtId="166" fontId="25" fillId="0" borderId="0" xfId="0" applyNumberFormat="1" applyFont="1" applyFill="1" applyBorder="1" applyAlignment="1">
      <alignment horizontal="center" vertical="center"/>
    </xf>
    <xf numFmtId="0" fontId="22" fillId="0" borderId="0" xfId="0" applyFont="1" applyBorder="1" applyAlignment="1">
      <alignment horizontal="center" vertical="center"/>
    </xf>
    <xf numFmtId="0" fontId="21" fillId="0" borderId="0" xfId="0" applyFont="1" applyBorder="1" applyAlignment="1">
      <alignment vertical="center"/>
    </xf>
    <xf numFmtId="166" fontId="0" fillId="0" borderId="0" xfId="0" applyNumberFormat="1" applyBorder="1" applyAlignment="1">
      <alignment horizontal="center" vertical="center"/>
    </xf>
    <xf numFmtId="0" fontId="0" fillId="0" borderId="0" xfId="0" applyBorder="1" applyAlignment="1">
      <alignment horizontal="center" vertical="center"/>
    </xf>
    <xf numFmtId="0" fontId="0" fillId="0" borderId="0" xfId="0" applyFill="1" applyBorder="1" applyAlignment="1">
      <alignment vertical="center"/>
    </xf>
    <xf numFmtId="166" fontId="0" fillId="0" borderId="0" xfId="0" applyNumberFormat="1" applyBorder="1" applyAlignment="1">
      <alignment vertical="center"/>
    </xf>
    <xf numFmtId="0" fontId="0" fillId="0" borderId="0" xfId="0" applyAlignment="1">
      <alignment horizontal="center" vertical="center"/>
    </xf>
    <xf numFmtId="9" fontId="7" fillId="0" borderId="46" xfId="1" applyFont="1" applyBorder="1" applyAlignment="1">
      <alignment horizontal="center" vertical="center"/>
    </xf>
    <xf numFmtId="3" fontId="1" fillId="7" borderId="46" xfId="0" applyNumberFormat="1" applyFont="1" applyFill="1" applyBorder="1" applyAlignment="1">
      <alignment horizontal="center" vertical="center"/>
    </xf>
    <xf numFmtId="0" fontId="7" fillId="0" borderId="46"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51"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51" xfId="0" applyFont="1" applyBorder="1" applyAlignment="1">
      <alignment horizontal="center" vertical="center"/>
    </xf>
    <xf numFmtId="3" fontId="1" fillId="7" borderId="51"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15" fillId="6" borderId="39" xfId="0" applyFont="1" applyFill="1" applyBorder="1" applyAlignment="1" applyProtection="1">
      <alignment horizontal="center" vertical="center" wrapText="1"/>
      <protection hidden="1"/>
    </xf>
    <xf numFmtId="0" fontId="15" fillId="6" borderId="40" xfId="2" applyFont="1" applyFill="1" applyBorder="1" applyAlignment="1" applyProtection="1">
      <alignment horizontal="center" vertical="center" wrapText="1"/>
      <protection hidden="1"/>
    </xf>
    <xf numFmtId="0" fontId="15" fillId="6" borderId="40" xfId="0" applyFont="1" applyFill="1" applyBorder="1" applyAlignment="1" applyProtection="1">
      <alignment horizontal="center" vertical="center" wrapText="1"/>
      <protection hidden="1"/>
    </xf>
    <xf numFmtId="0" fontId="15" fillId="6" borderId="41" xfId="2" applyFont="1" applyFill="1" applyBorder="1" applyAlignment="1" applyProtection="1">
      <alignment horizontal="center" vertical="center" wrapText="1"/>
      <protection hidden="1"/>
    </xf>
    <xf numFmtId="0" fontId="21" fillId="0" borderId="46" xfId="0" applyFont="1" applyBorder="1" applyAlignment="1">
      <alignment horizontal="center" vertical="center" wrapText="1"/>
    </xf>
    <xf numFmtId="0" fontId="0" fillId="0" borderId="47" xfId="0" applyBorder="1" applyAlignment="1">
      <alignment horizontal="center" vertical="center"/>
    </xf>
    <xf numFmtId="0" fontId="1" fillId="0" borderId="11" xfId="0" applyFont="1" applyBorder="1" applyAlignment="1" applyProtection="1">
      <alignment horizontal="left" vertical="center" wrapText="1"/>
      <protection locked="0"/>
    </xf>
    <xf numFmtId="0" fontId="0" fillId="0" borderId="0" xfId="0" applyAlignment="1">
      <alignment horizontal="right"/>
    </xf>
    <xf numFmtId="9" fontId="0" fillId="0" borderId="0" xfId="0" applyNumberFormat="1" applyAlignment="1">
      <alignment horizontal="left" vertical="center"/>
    </xf>
    <xf numFmtId="0" fontId="22" fillId="0" borderId="49" xfId="0" applyFont="1" applyBorder="1" applyAlignment="1">
      <alignment horizontal="center" vertical="center"/>
    </xf>
    <xf numFmtId="0" fontId="5" fillId="5" borderId="26" xfId="0" applyFont="1" applyFill="1" applyBorder="1" applyAlignment="1">
      <alignment vertical="center"/>
    </xf>
    <xf numFmtId="0" fontId="6" fillId="5" borderId="30" xfId="0" applyFont="1" applyFill="1" applyBorder="1" applyAlignment="1" applyProtection="1">
      <alignment horizontal="left" vertical="center" wrapText="1"/>
    </xf>
    <xf numFmtId="0" fontId="17" fillId="0" borderId="51" xfId="0" applyFont="1" applyBorder="1" applyAlignment="1">
      <alignment horizontal="center" vertical="center"/>
    </xf>
    <xf numFmtId="0" fontId="31" fillId="0" borderId="0" xfId="0" applyFont="1" applyAlignment="1">
      <alignment vertical="center" wrapText="1"/>
    </xf>
    <xf numFmtId="0" fontId="15" fillId="6" borderId="15" xfId="0" applyFont="1" applyFill="1" applyBorder="1" applyAlignment="1" applyProtection="1">
      <alignment horizontal="center" vertical="center" wrapText="1"/>
      <protection hidden="1"/>
    </xf>
    <xf numFmtId="0" fontId="17" fillId="0" borderId="51" xfId="0" applyFont="1" applyBorder="1" applyAlignment="1">
      <alignment horizontal="left" vertical="center" wrapText="1"/>
    </xf>
    <xf numFmtId="0" fontId="6" fillId="5" borderId="14" xfId="0" applyFont="1" applyFill="1" applyBorder="1" applyAlignment="1" applyProtection="1">
      <alignment vertical="center" wrapText="1"/>
    </xf>
    <xf numFmtId="0" fontId="8" fillId="0" borderId="0" xfId="0" applyFont="1" applyAlignment="1">
      <alignment horizontal="left" vertical="center"/>
    </xf>
    <xf numFmtId="0" fontId="7" fillId="0" borderId="27" xfId="0" applyFont="1" applyFill="1" applyBorder="1" applyAlignment="1" applyProtection="1">
      <alignment horizontal="left" vertical="center" wrapText="1"/>
      <protection locked="0"/>
    </xf>
    <xf numFmtId="0" fontId="7" fillId="0" borderId="10" xfId="0" applyFont="1" applyFill="1" applyBorder="1" applyAlignment="1" applyProtection="1">
      <alignment horizontal="left" vertical="center" wrapText="1"/>
      <protection locked="0"/>
    </xf>
    <xf numFmtId="0" fontId="7" fillId="0" borderId="11" xfId="0" applyFont="1" applyFill="1" applyBorder="1" applyAlignment="1" applyProtection="1">
      <alignment horizontal="left" vertical="center" wrapText="1"/>
      <protection locked="0"/>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9" fontId="1" fillId="0" borderId="15" xfId="0" applyNumberFormat="1" applyFont="1" applyBorder="1" applyAlignment="1" applyProtection="1">
      <alignment horizontal="left" vertical="center" wrapText="1"/>
      <protection locked="0"/>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Fill="1" applyBorder="1" applyAlignment="1" applyProtection="1">
      <alignment horizontal="center" vertical="center" wrapText="1"/>
      <protection locked="0"/>
    </xf>
    <xf numFmtId="49" fontId="1" fillId="0" borderId="34" xfId="0" applyNumberFormat="1" applyFont="1" applyFill="1" applyBorder="1" applyAlignment="1" applyProtection="1">
      <alignment horizontal="center" vertical="center" wrapText="1"/>
      <protection locked="0"/>
    </xf>
    <xf numFmtId="49" fontId="1" fillId="0" borderId="37" xfId="0" applyNumberFormat="1" applyFont="1" applyFill="1" applyBorder="1" applyAlignment="1" applyProtection="1">
      <alignment horizontal="center" vertical="center" wrapText="1"/>
      <protection locked="0"/>
    </xf>
    <xf numFmtId="0" fontId="6" fillId="2" borderId="15" xfId="0" applyFont="1" applyFill="1" applyBorder="1" applyAlignment="1">
      <alignment horizontal="left" vertical="center"/>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6" fillId="2" borderId="15" xfId="0" applyFont="1" applyFill="1" applyBorder="1" applyAlignment="1">
      <alignment horizontal="left" vertical="center" wrapText="1"/>
    </xf>
    <xf numFmtId="0" fontId="1" fillId="0" borderId="38" xfId="0" applyFont="1" applyBorder="1" applyAlignment="1" applyProtection="1">
      <alignment horizontal="left" vertical="center" wrapText="1"/>
      <protection locked="0"/>
    </xf>
    <xf numFmtId="0" fontId="1" fillId="0" borderId="52" xfId="0" applyFont="1" applyBorder="1" applyAlignment="1" applyProtection="1">
      <alignment horizontal="left" vertical="center" wrapText="1"/>
      <protection locked="0"/>
    </xf>
    <xf numFmtId="0" fontId="1" fillId="0" borderId="27" xfId="0" applyFont="1" applyFill="1" applyBorder="1" applyAlignment="1" applyProtection="1">
      <alignment horizontal="left" vertical="center" wrapText="1"/>
      <protection locked="0"/>
    </xf>
    <xf numFmtId="0" fontId="1" fillId="0" borderId="10" xfId="0" applyFont="1" applyFill="1" applyBorder="1" applyAlignment="1" applyProtection="1">
      <alignment horizontal="left" vertical="center" wrapText="1"/>
      <protection locked="0"/>
    </xf>
    <xf numFmtId="0" fontId="1" fillId="0" borderId="11" xfId="0" applyFont="1" applyFill="1" applyBorder="1" applyAlignment="1" applyProtection="1">
      <alignment horizontal="left" vertical="center" wrapText="1"/>
      <protection locked="0"/>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7" fillId="2" borderId="27" xfId="0" applyFont="1" applyFill="1" applyBorder="1" applyAlignment="1" applyProtection="1">
      <alignment horizontal="left" vertical="center" wrapText="1"/>
    </xf>
    <xf numFmtId="0" fontId="7" fillId="2" borderId="10" xfId="0" applyFont="1" applyFill="1" applyBorder="1" applyAlignment="1" applyProtection="1">
      <alignment horizontal="left" vertical="center" wrapText="1"/>
    </xf>
    <xf numFmtId="0" fontId="7" fillId="2" borderId="11" xfId="0" applyFont="1" applyFill="1" applyBorder="1" applyAlignment="1" applyProtection="1">
      <alignment horizontal="left" vertical="center" wrapText="1"/>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5" borderId="30" xfId="0" applyFont="1" applyFill="1" applyBorder="1" applyAlignment="1">
      <alignment horizontal="left" vertical="center" wrapText="1"/>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0" fillId="0" borderId="15" xfId="0" applyBorder="1" applyAlignment="1">
      <alignment horizontal="center" vertical="center"/>
    </xf>
    <xf numFmtId="0" fontId="7" fillId="2" borderId="16" xfId="0" applyFont="1" applyFill="1" applyBorder="1" applyAlignment="1">
      <alignment horizontal="center" vertical="center" wrapText="1"/>
    </xf>
    <xf numFmtId="0" fontId="30" fillId="2" borderId="17" xfId="0" applyFont="1" applyFill="1" applyBorder="1" applyAlignment="1">
      <alignment horizontal="center" vertical="center" wrapText="1"/>
    </xf>
    <xf numFmtId="0" fontId="30" fillId="2" borderId="18" xfId="0" applyFont="1" applyFill="1" applyBorder="1" applyAlignment="1">
      <alignment horizontal="center" vertical="center" wrapText="1"/>
    </xf>
    <xf numFmtId="0" fontId="30" fillId="2" borderId="19" xfId="0" applyFont="1" applyFill="1" applyBorder="1" applyAlignment="1">
      <alignment horizontal="center" vertical="center" wrapText="1"/>
    </xf>
    <xf numFmtId="0" fontId="30" fillId="2" borderId="20" xfId="0" applyFont="1" applyFill="1" applyBorder="1" applyAlignment="1">
      <alignment horizontal="center" vertical="center" wrapText="1"/>
    </xf>
    <xf numFmtId="0" fontId="30" fillId="2" borderId="21" xfId="0" applyFont="1" applyFill="1" applyBorder="1" applyAlignment="1">
      <alignment horizontal="center" vertical="center" wrapText="1"/>
    </xf>
    <xf numFmtId="0" fontId="1" fillId="0" borderId="15" xfId="0" applyFont="1" applyBorder="1" applyAlignment="1">
      <alignment horizontal="center" vertical="center"/>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0" fillId="0" borderId="0" xfId="0" applyAlignment="1">
      <alignment horizontal="center"/>
    </xf>
    <xf numFmtId="49" fontId="19" fillId="0" borderId="10" xfId="0" applyNumberFormat="1" applyFont="1" applyBorder="1" applyAlignment="1">
      <alignment horizontal="center" vertical="center"/>
    </xf>
    <xf numFmtId="0" fontId="29" fillId="2" borderId="27" xfId="0" applyFont="1" applyFill="1" applyBorder="1" applyAlignment="1" applyProtection="1">
      <alignment horizontal="center" vertical="center"/>
    </xf>
    <xf numFmtId="0" fontId="29" fillId="2" borderId="10" xfId="0" applyFont="1" applyFill="1" applyBorder="1" applyAlignment="1" applyProtection="1">
      <alignment horizontal="center" vertical="center"/>
    </xf>
    <xf numFmtId="0" fontId="12" fillId="3" borderId="10" xfId="0" applyFont="1" applyFill="1" applyBorder="1" applyAlignment="1">
      <alignment horizontal="center" vertical="center"/>
    </xf>
    <xf numFmtId="0" fontId="12" fillId="3" borderId="28" xfId="0" applyFont="1" applyFill="1" applyBorder="1" applyAlignment="1">
      <alignment horizontal="center" vertical="center"/>
    </xf>
    <xf numFmtId="0" fontId="12" fillId="3" borderId="10" xfId="0" applyFont="1" applyFill="1" applyBorder="1" applyAlignment="1">
      <alignment horizontal="left" vertical="center"/>
    </xf>
    <xf numFmtId="0" fontId="13" fillId="2" borderId="15" xfId="0" applyFont="1" applyFill="1" applyBorder="1" applyAlignment="1" applyProtection="1">
      <alignment horizontal="center" vertical="center"/>
    </xf>
    <xf numFmtId="0" fontId="12" fillId="3" borderId="15" xfId="0" applyFont="1" applyFill="1" applyBorder="1" applyAlignment="1">
      <alignment horizontal="left" vertical="center"/>
    </xf>
    <xf numFmtId="0" fontId="15" fillId="6" borderId="15" xfId="0" applyFont="1" applyFill="1" applyBorder="1" applyAlignment="1" applyProtection="1">
      <alignment horizontal="center" vertical="center" wrapText="1"/>
      <protection hidden="1"/>
    </xf>
    <xf numFmtId="0" fontId="29" fillId="2" borderId="27" xfId="0" applyFont="1" applyFill="1" applyBorder="1" applyAlignment="1" applyProtection="1">
      <alignment horizontal="center" vertical="center" wrapText="1"/>
    </xf>
    <xf numFmtId="0" fontId="29" fillId="2" borderId="10" xfId="0" applyFont="1" applyFill="1" applyBorder="1" applyAlignment="1" applyProtection="1">
      <alignment horizontal="center" vertical="center" wrapText="1"/>
    </xf>
    <xf numFmtId="0" fontId="29" fillId="2" borderId="28" xfId="0" applyFont="1" applyFill="1" applyBorder="1" applyAlignment="1" applyProtection="1">
      <alignment horizontal="center" vertical="center" wrapText="1"/>
    </xf>
    <xf numFmtId="0" fontId="0" fillId="0" borderId="0" xfId="0" applyAlignment="1">
      <alignment horizontal="center" vertical="center"/>
    </xf>
  </cellXfs>
  <cellStyles count="12">
    <cellStyle name="Euro" xfId="4"/>
    <cellStyle name="Millares 2" xfId="3"/>
    <cellStyle name="Normal" xfId="0" builtinId="0"/>
    <cellStyle name="Normal 2" xfId="2"/>
    <cellStyle name="Normal 2 2" xfId="5"/>
    <cellStyle name="Normal 2 3" xfId="6"/>
    <cellStyle name="Normal 2 4" xfId="7"/>
    <cellStyle name="Normal 3" xfId="8"/>
    <cellStyle name="Porcentaje" xfId="1" builtinId="5"/>
    <cellStyle name="Porcentaje 2" xfId="9"/>
    <cellStyle name="Porcentual 2" xfId="10"/>
    <cellStyle name="Porcentual 2 2" xfId="11"/>
  </cellStyles>
  <dxfs count="56">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a:pPr>
            <a:r>
              <a:rPr lang="en-US"/>
              <a:t>Porcentaje de atención a solicitudes</a:t>
            </a:r>
          </a:p>
        </c:rich>
      </c:tx>
      <c:overlay val="0"/>
    </c:title>
    <c:autoTitleDeleted val="0"/>
    <c:plotArea>
      <c:layout/>
      <c:barChart>
        <c:barDir val="col"/>
        <c:grouping val="clustered"/>
        <c:varyColors val="0"/>
        <c:ser>
          <c:idx val="1"/>
          <c:order val="0"/>
          <c:tx>
            <c:v>Atendidas</c:v>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TyS'!$E$14:$E$25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0-BCB5-4F46-914F-D05C709A5B82}"/>
            </c:ext>
          </c:extLst>
        </c:ser>
        <c:dLbls>
          <c:showLegendKey val="0"/>
          <c:showVal val="0"/>
          <c:showCatName val="0"/>
          <c:showSerName val="0"/>
          <c:showPercent val="0"/>
          <c:showBubbleSize val="0"/>
        </c:dLbls>
        <c:gapWidth val="150"/>
        <c:axId val="-411460816"/>
        <c:axId val="-411461360"/>
      </c:barChart>
      <c:catAx>
        <c:axId val="-411460816"/>
        <c:scaling>
          <c:orientation val="minMax"/>
        </c:scaling>
        <c:delete val="0"/>
        <c:axPos val="b"/>
        <c:numFmt formatCode="General" sourceLinked="1"/>
        <c:majorTickMark val="out"/>
        <c:minorTickMark val="none"/>
        <c:tickLblPos val="nextTo"/>
        <c:txPr>
          <a:bodyPr rot="0" vert="horz"/>
          <a:lstStyle/>
          <a:p>
            <a:pPr>
              <a:defRPr/>
            </a:pPr>
            <a:endParaRPr lang="es-CO"/>
          </a:p>
        </c:txPr>
        <c:crossAx val="-411461360"/>
        <c:crosses val="autoZero"/>
        <c:auto val="1"/>
        <c:lblAlgn val="ctr"/>
        <c:lblOffset val="100"/>
        <c:noMultiLvlLbl val="0"/>
      </c:catAx>
      <c:valAx>
        <c:axId val="-411461360"/>
        <c:scaling>
          <c:orientation val="minMax"/>
          <c:max val="1"/>
          <c:min val="0"/>
        </c:scaling>
        <c:delete val="0"/>
        <c:axPos val="l"/>
        <c:majorGridlines/>
        <c:numFmt formatCode="0%" sourceLinked="0"/>
        <c:majorTickMark val="out"/>
        <c:minorTickMark val="none"/>
        <c:tickLblPos val="nextTo"/>
        <c:txPr>
          <a:bodyPr rot="0" vert="horz"/>
          <a:lstStyle/>
          <a:p>
            <a:pPr>
              <a:defRPr/>
            </a:pPr>
            <a:endParaRPr lang="es-CO"/>
          </a:p>
        </c:txPr>
        <c:crossAx val="-411460816"/>
        <c:crosses val="autoZero"/>
        <c:crossBetween val="between"/>
        <c:majorUnit val="0.1"/>
        <c:minorUnit val="2.0000000000000011E-2"/>
      </c:valAx>
    </c:plotArea>
    <c:plotVisOnly val="1"/>
    <c:dispBlanksAs val="gap"/>
    <c:showDLblsOverMax val="0"/>
  </c:chart>
  <c:printSettings>
    <c:headerFooter/>
    <c:pageMargins b="0.750000000000006" l="0.70000000000000062" r="0.70000000000000062" t="0.750000000000006"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800" b="1" i="0" u="none" strike="noStrike" baseline="0">
                <a:solidFill>
                  <a:srgbClr val="000000"/>
                </a:solidFill>
                <a:latin typeface="Calibri"/>
                <a:ea typeface="Calibri"/>
                <a:cs typeface="Calibri"/>
              </a:defRPr>
            </a:pPr>
            <a:r>
              <a:rPr lang="en-US"/>
              <a:t>Días promedio de respuesta </a:t>
            </a:r>
          </a:p>
        </c:rich>
      </c:tx>
      <c:layout>
        <c:manualLayout>
          <c:xMode val="edge"/>
          <c:yMode val="edge"/>
          <c:x val="0.38008551946082325"/>
          <c:y val="1.1428755454647941E-2"/>
        </c:manualLayout>
      </c:layout>
      <c:overlay val="0"/>
    </c:title>
    <c:autoTitleDeleted val="0"/>
    <c:plotArea>
      <c:layout>
        <c:manualLayout>
          <c:layoutTarget val="inner"/>
          <c:xMode val="edge"/>
          <c:yMode val="edge"/>
          <c:x val="9.1421730178464528E-2"/>
          <c:y val="0.11332455296502579"/>
          <c:w val="0.89019898828435917"/>
          <c:h val="0.7196335601955588"/>
        </c:manualLayout>
      </c:layout>
      <c:lineChart>
        <c:grouping val="standard"/>
        <c:varyColors val="0"/>
        <c:ser>
          <c:idx val="0"/>
          <c:order val="0"/>
          <c:tx>
            <c:strRef>
              <c:f>'Ficha T Seguimiento TyS'!$I$12</c:f>
              <c:strCache>
                <c:ptCount val="1"/>
                <c:pt idx="0">
                  <c:v>Días promedio respuesta
(V3/V1)</c:v>
                </c:pt>
              </c:strCache>
            </c:strRef>
          </c:tx>
          <c:dLbls>
            <c:spPr>
              <a:noFill/>
              <a:ln>
                <a:noFill/>
              </a:ln>
              <a:effectLst/>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TyS'!$I$14:$I$25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0-CA7C-4158-9AB3-BD4BABD5705C}"/>
            </c:ext>
          </c:extLst>
        </c:ser>
        <c:ser>
          <c:idx val="1"/>
          <c:order val="1"/>
          <c:tx>
            <c:strRef>
              <c:f>'Ficha T Seguimiento TyS'!$B$46</c:f>
              <c:strCache>
                <c:ptCount val="1"/>
                <c:pt idx="0">
                  <c:v>Días máximo</c:v>
                </c:pt>
              </c:strCache>
            </c:strRef>
          </c:tx>
          <c:spPr>
            <a:ln>
              <a:solidFill>
                <a:srgbClr val="FF6600"/>
              </a:solidFill>
              <a:prstDash val="dash"/>
            </a:ln>
          </c:spPr>
          <c:marker>
            <c:spPr>
              <a:solidFill>
                <a:srgbClr val="FF6600"/>
              </a:solidFill>
              <a:ln>
                <a:solidFill>
                  <a:srgbClr val="FF6600"/>
                </a:solidFill>
                <a:prstDash val="dash"/>
              </a:ln>
            </c:spPr>
          </c:marker>
          <c:dLbls>
            <c:dLbl>
              <c:idx val="11"/>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CA7C-4158-9AB3-BD4BABD5705C}"/>
                </c:ext>
                <c:ext xmlns:c15="http://schemas.microsoft.com/office/drawing/2012/chart" uri="{CE6537A1-D6FC-4f65-9D91-7224C49458BB}"/>
              </c:extLst>
            </c:dLbl>
            <c:spPr>
              <a:noFill/>
              <a:ln>
                <a:noFill/>
              </a:ln>
              <a:effectLst/>
            </c:sp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TyS'!$B$47:$B$58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2-CA7C-4158-9AB3-BD4BABD5705C}"/>
            </c:ext>
          </c:extLst>
        </c:ser>
        <c:ser>
          <c:idx val="2"/>
          <c:order val="2"/>
          <c:tx>
            <c:strRef>
              <c:f>'Ficha T Seguimiento TyS'!$F$46</c:f>
              <c:strCache>
                <c:ptCount val="1"/>
                <c:pt idx="0">
                  <c:v>Promedio periodo</c:v>
                </c:pt>
              </c:strCache>
            </c:strRef>
          </c:tx>
          <c:spPr>
            <a:ln>
              <a:prstDash val="sysDash"/>
            </a:ln>
          </c:spPr>
          <c:dLbls>
            <c:dLbl>
              <c:idx val="11"/>
              <c:spPr/>
              <c:txPr>
                <a:bodyPr/>
                <a:lstStyle/>
                <a:p>
                  <a:pPr>
                    <a:defRPr lang="en-US" sz="12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CA7C-4158-9AB3-BD4BABD5705C}"/>
                </c:ext>
                <c:ext xmlns:c15="http://schemas.microsoft.com/office/drawing/2012/chart" uri="{CE6537A1-D6FC-4f65-9D91-7224C49458BB}"/>
              </c:extLst>
            </c:dLbl>
            <c:spPr>
              <a:noFill/>
              <a:ln>
                <a:noFill/>
              </a:ln>
              <a:effectLst/>
            </c:sp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TyS'!$F$47:$F$58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4-CA7C-4158-9AB3-BD4BABD5705C}"/>
            </c:ext>
          </c:extLst>
        </c:ser>
        <c:dLbls>
          <c:showLegendKey val="0"/>
          <c:showVal val="0"/>
          <c:showCatName val="0"/>
          <c:showSerName val="0"/>
          <c:showPercent val="0"/>
          <c:showBubbleSize val="0"/>
        </c:dLbls>
        <c:marker val="1"/>
        <c:smooth val="0"/>
        <c:axId val="-411455328"/>
        <c:axId val="-411452064"/>
      </c:lineChart>
      <c:catAx>
        <c:axId val="-411455328"/>
        <c:scaling>
          <c:orientation val="minMax"/>
        </c:scaling>
        <c:delete val="0"/>
        <c:axPos val="b"/>
        <c:numFmt formatCode="General"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411452064"/>
        <c:crosses val="autoZero"/>
        <c:auto val="1"/>
        <c:lblAlgn val="ctr"/>
        <c:lblOffset val="100"/>
        <c:noMultiLvlLbl val="0"/>
      </c:catAx>
      <c:valAx>
        <c:axId val="-411452064"/>
        <c:scaling>
          <c:orientation val="minMax"/>
        </c:scaling>
        <c:delete val="0"/>
        <c:axPos val="l"/>
        <c:majorGridlines/>
        <c:title>
          <c:tx>
            <c:rich>
              <a:bodyPr/>
              <a:lstStyle/>
              <a:p>
                <a:pPr>
                  <a:defRPr lang="en-US" sz="1000" b="1" i="0" u="none" strike="noStrike" baseline="0">
                    <a:solidFill>
                      <a:srgbClr val="000000"/>
                    </a:solidFill>
                    <a:latin typeface="Calibri"/>
                    <a:ea typeface="Calibri"/>
                    <a:cs typeface="Calibri"/>
                  </a:defRPr>
                </a:pPr>
                <a:r>
                  <a:rPr lang="en-US"/>
                  <a:t>Días</a:t>
                </a:r>
              </a:p>
            </c:rich>
          </c:tx>
          <c:overlay val="0"/>
        </c:title>
        <c:numFmt formatCode="0.0"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411455328"/>
        <c:crosses val="autoZero"/>
        <c:crossBetween val="between"/>
      </c:valAx>
    </c:plotArea>
    <c:legend>
      <c:legendPos val="b"/>
      <c:layout>
        <c:manualLayout>
          <c:xMode val="edge"/>
          <c:yMode val="edge"/>
          <c:x val="0.19514981732811038"/>
          <c:y val="0.92206173614801523"/>
          <c:w val="0.74303348764821164"/>
          <c:h val="5.8520844403642469E-2"/>
        </c:manualLayout>
      </c:layout>
      <c:overlay val="0"/>
      <c:txPr>
        <a:bodyPr/>
        <a:lstStyle/>
        <a:p>
          <a:pPr>
            <a:defRPr lang="en-US" sz="845" b="0" i="0" u="none" strike="noStrike" baseline="0">
              <a:solidFill>
                <a:srgbClr val="000000"/>
              </a:solidFill>
              <a:latin typeface="Calibri"/>
              <a:ea typeface="Calibri"/>
              <a:cs typeface="Calibri"/>
            </a:defRPr>
          </a:pPr>
          <a:endParaRPr lang="es-CO"/>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0411" l="0.70000000000000062" r="0.70000000000000062" t="0.750000000000004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layout/>
      <c:overlay val="0"/>
    </c:title>
    <c:autoTitleDeleted val="0"/>
    <c:plotArea>
      <c:layout>
        <c:manualLayout>
          <c:layoutTarget val="inner"/>
          <c:xMode val="edge"/>
          <c:yMode val="edge"/>
          <c:x val="3.7735002549141805E-2"/>
          <c:y val="0.16086462676161639"/>
          <c:w val="0.85420154154938799"/>
          <c:h val="0.7238041352923704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Seguimiento'!$C$13:$C$24</c:f>
              <c:strCache>
                <c:ptCount val="4"/>
                <c:pt idx="0">
                  <c:v>Semestre 1</c:v>
                </c:pt>
                <c:pt idx="1">
                  <c:v>Semestre 2</c:v>
                </c:pt>
                <c:pt idx="2">
                  <c:v>Semestre 1</c:v>
                </c:pt>
                <c:pt idx="3">
                  <c:v>Semestre 2</c:v>
                </c:pt>
              </c:strCache>
            </c:strRef>
          </c:cat>
          <c:val>
            <c:numRef>
              <c:f>'Ficha T Seguimiento'!$D$13:$D$24</c:f>
              <c:numCache>
                <c:formatCode>0%</c:formatCode>
                <c:ptCount val="12"/>
                <c:pt idx="0">
                  <c:v>0.95</c:v>
                </c:pt>
                <c:pt idx="1">
                  <c:v>0.95</c:v>
                </c:pt>
                <c:pt idx="2">
                  <c:v>0.95</c:v>
                </c:pt>
                <c:pt idx="3">
                  <c:v>0.95</c:v>
                </c:pt>
              </c:numCache>
            </c:numRef>
          </c:val>
          <c:extLst xmlns:c16r2="http://schemas.microsoft.com/office/drawing/2015/06/char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Seguimiento'!$C$13:$C$24</c:f>
              <c:strCache>
                <c:ptCount val="4"/>
                <c:pt idx="0">
                  <c:v>Semestre 1</c:v>
                </c:pt>
                <c:pt idx="1">
                  <c:v>Semestre 2</c:v>
                </c:pt>
                <c:pt idx="2">
                  <c:v>Semestre 1</c:v>
                </c:pt>
                <c:pt idx="3">
                  <c:v>Semestre 2</c:v>
                </c:pt>
              </c:strCache>
            </c:strRef>
          </c:cat>
          <c:val>
            <c:numRef>
              <c:f>'Ficha T Seguimiento'!$G$13:$G$24</c:f>
              <c:numCache>
                <c:formatCode>0%</c:formatCode>
                <c:ptCount val="12"/>
                <c:pt idx="0">
                  <c:v>0.83</c:v>
                </c:pt>
                <c:pt idx="1">
                  <c:v>1.64</c:v>
                </c:pt>
                <c:pt idx="2">
                  <c:v>0.96909090909090911</c:v>
                </c:pt>
                <c:pt idx="3">
                  <c:v>1.375</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167430832"/>
        <c:axId val="-167437904"/>
      </c:barChart>
      <c:catAx>
        <c:axId val="-167430832"/>
        <c:scaling>
          <c:orientation val="minMax"/>
        </c:scaling>
        <c:delete val="0"/>
        <c:axPos val="b"/>
        <c:numFmt formatCode="General" sourceLinked="1"/>
        <c:majorTickMark val="none"/>
        <c:minorTickMark val="none"/>
        <c:tickLblPos val="nextTo"/>
        <c:txPr>
          <a:bodyPr/>
          <a:lstStyle/>
          <a:p>
            <a:pPr>
              <a:defRPr sz="1100"/>
            </a:pPr>
            <a:endParaRPr lang="es-CO"/>
          </a:p>
        </c:txPr>
        <c:crossAx val="-167437904"/>
        <c:crosses val="autoZero"/>
        <c:auto val="1"/>
        <c:lblAlgn val="ctr"/>
        <c:lblOffset val="100"/>
        <c:noMultiLvlLbl val="0"/>
      </c:catAx>
      <c:valAx>
        <c:axId val="-167437904"/>
        <c:scaling>
          <c:orientation val="minMax"/>
        </c:scaling>
        <c:delete val="0"/>
        <c:axPos val="l"/>
        <c:majorGridlines/>
        <c:numFmt formatCode="0%" sourceLinked="1"/>
        <c:majorTickMark val="none"/>
        <c:minorTickMark val="none"/>
        <c:tickLblPos val="nextTo"/>
        <c:txPr>
          <a:bodyPr/>
          <a:lstStyle/>
          <a:p>
            <a:pPr>
              <a:defRPr sz="1050"/>
            </a:pPr>
            <a:endParaRPr lang="es-CO"/>
          </a:p>
        </c:txPr>
        <c:crossAx val="-167430832"/>
        <c:crosses val="autoZero"/>
        <c:crossBetween val="between"/>
      </c:valAx>
    </c:plotArea>
    <c:legend>
      <c:legendPos val="b"/>
      <c:layout>
        <c:manualLayout>
          <c:xMode val="edge"/>
          <c:yMode val="edge"/>
          <c:x val="0.89768444555290317"/>
          <c:y val="0.25742959705741586"/>
          <c:w val="9.2715478438498367E-2"/>
          <c:h val="0.40383156808727205"/>
        </c:manualLayout>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 xmlns:a16="http://schemas.microsoft.com/office/drawing/2014/main" id="{00000000-0008-0000-00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754842</xdr:colOff>
      <xdr:row>27</xdr:row>
      <xdr:rowOff>85725</xdr:rowOff>
    </xdr:from>
    <xdr:to>
      <xdr:col>11</xdr:col>
      <xdr:colOff>140479</xdr:colOff>
      <xdr:row>43</xdr:row>
      <xdr:rowOff>9525</xdr:rowOff>
    </xdr:to>
    <xdr:graphicFrame macro="">
      <xdr:nvGraphicFramePr>
        <xdr:cNvPr id="2" name="1 Gráfico">
          <a:extLst>
            <a:ext uri="{FF2B5EF4-FFF2-40B4-BE49-F238E27FC236}">
              <a16:creationId xmlns=""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750094</xdr:colOff>
      <xdr:row>43</xdr:row>
      <xdr:rowOff>50004</xdr:rowOff>
    </xdr:from>
    <xdr:to>
      <xdr:col>11</xdr:col>
      <xdr:colOff>126206</xdr:colOff>
      <xdr:row>59</xdr:row>
      <xdr:rowOff>107154</xdr:rowOff>
    </xdr:to>
    <xdr:graphicFrame macro="">
      <xdr:nvGraphicFramePr>
        <xdr:cNvPr id="3" name="2 Gráfico">
          <a:extLst>
            <a:ext uri="{FF2B5EF4-FFF2-40B4-BE49-F238E27FC236}">
              <a16:creationId xmlns=""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23814</xdr:colOff>
      <xdr:row>0</xdr:row>
      <xdr:rowOff>0</xdr:rowOff>
    </xdr:from>
    <xdr:to>
      <xdr:col>11</xdr:col>
      <xdr:colOff>928688</xdr:colOff>
      <xdr:row>7</xdr:row>
      <xdr:rowOff>154781</xdr:rowOff>
    </xdr:to>
    <xdr:grpSp>
      <xdr:nvGrpSpPr>
        <xdr:cNvPr id="4" name="13 Grupo">
          <a:extLst>
            <a:ext uri="{FF2B5EF4-FFF2-40B4-BE49-F238E27FC236}">
              <a16:creationId xmlns="" xmlns:a16="http://schemas.microsoft.com/office/drawing/2014/main" id="{00000000-0008-0000-0100-000004000000}"/>
            </a:ext>
          </a:extLst>
        </xdr:cNvPr>
        <xdr:cNvGrpSpPr>
          <a:grpSpLocks/>
        </xdr:cNvGrpSpPr>
      </xdr:nvGrpSpPr>
      <xdr:grpSpPr bwMode="auto">
        <a:xfrm>
          <a:off x="23814" y="0"/>
          <a:ext cx="10770053" cy="1488281"/>
          <a:chOff x="596900" y="2852737"/>
          <a:chExt cx="7950200" cy="1152527"/>
        </a:xfrm>
      </xdr:grpSpPr>
      <xdr:grpSp>
        <xdr:nvGrpSpPr>
          <xdr:cNvPr id="5" name="37 Grupo">
            <a:extLst>
              <a:ext uri="{FF2B5EF4-FFF2-40B4-BE49-F238E27FC236}">
                <a16:creationId xmlns="" xmlns:a16="http://schemas.microsoft.com/office/drawing/2014/main" id="{00000000-0008-0000-0100-000005000000}"/>
              </a:ext>
            </a:extLst>
          </xdr:cNvPr>
          <xdr:cNvGrpSpPr>
            <a:grpSpLocks/>
          </xdr:cNvGrpSpPr>
        </xdr:nvGrpSpPr>
        <xdr:grpSpPr bwMode="auto">
          <a:xfrm>
            <a:off x="596900" y="2852737"/>
            <a:ext cx="7950200" cy="1152527"/>
            <a:chOff x="0" y="0"/>
            <a:chExt cx="8648700" cy="1152526"/>
          </a:xfrm>
        </xdr:grpSpPr>
        <xdr:sp macro="" textlink="">
          <xdr:nvSpPr>
            <xdr:cNvPr id="7" name="Rectangle 41">
              <a:extLst>
                <a:ext uri="{FF2B5EF4-FFF2-40B4-BE49-F238E27FC236}">
                  <a16:creationId xmlns="" xmlns:a16="http://schemas.microsoft.com/office/drawing/2014/main" id="{00000000-0008-0000-0100-000007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8" name="Text Box 42">
              <a:extLst>
                <a:ext uri="{FF2B5EF4-FFF2-40B4-BE49-F238E27FC236}">
                  <a16:creationId xmlns="" xmlns:a16="http://schemas.microsoft.com/office/drawing/2014/main" id="{00000000-0008-0000-0100-000008000000}"/>
                </a:ext>
              </a:extLst>
            </xdr:cNvPr>
            <xdr:cNvSpPr txBox="1">
              <a:spLocks noChangeArrowheads="1"/>
            </xdr:cNvSpPr>
          </xdr:nvSpPr>
          <xdr:spPr bwMode="auto">
            <a:xfrm>
              <a:off x="6307572" y="0"/>
              <a:ext cx="2341128"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MEDE01.07.01.18.P05.F04</a:t>
              </a:r>
              <a:endParaRPr lang="es-CO" sz="900">
                <a:solidFill>
                  <a:sysClr val="windowText" lastClr="000000"/>
                </a:solidFill>
                <a:latin typeface="Arial" pitchFamily="34" charset="0"/>
                <a:ea typeface="+mn-ea"/>
                <a:cs typeface="Arial" pitchFamily="34" charset="0"/>
              </a:endParaRPr>
            </a:p>
          </xdr:txBody>
        </xdr:sp>
        <xdr:sp macro="" textlink="">
          <xdr:nvSpPr>
            <xdr:cNvPr id="9" name="Rectangle 43">
              <a:extLst>
                <a:ext uri="{FF2B5EF4-FFF2-40B4-BE49-F238E27FC236}">
                  <a16:creationId xmlns="" xmlns:a16="http://schemas.microsoft.com/office/drawing/2014/main" id="{00000000-0008-0000-0100-000009000000}"/>
                </a:ext>
              </a:extLst>
            </xdr:cNvPr>
            <xdr:cNvSpPr>
              <a:spLocks noChangeArrowheads="1"/>
            </xdr:cNvSpPr>
          </xdr:nvSpPr>
          <xdr:spPr bwMode="auto">
            <a:xfrm>
              <a:off x="7562349" y="389952"/>
              <a:ext cx="10863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10" name="Rectangle 44">
              <a:extLst>
                <a:ext uri="{FF2B5EF4-FFF2-40B4-BE49-F238E27FC236}">
                  <a16:creationId xmlns="" xmlns:a16="http://schemas.microsoft.com/office/drawing/2014/main" id="{00000000-0008-0000-0100-00000A000000}"/>
                </a:ext>
              </a:extLst>
            </xdr:cNvPr>
            <xdr:cNvSpPr>
              <a:spLocks noChangeArrowheads="1"/>
            </xdr:cNvSpPr>
          </xdr:nvSpPr>
          <xdr:spPr bwMode="auto">
            <a:xfrm>
              <a:off x="6307572" y="389952"/>
              <a:ext cx="1254777"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11" name="Text Box 45">
              <a:extLst>
                <a:ext uri="{FF2B5EF4-FFF2-40B4-BE49-F238E27FC236}">
                  <a16:creationId xmlns="" xmlns:a16="http://schemas.microsoft.com/office/drawing/2014/main" id="{00000000-0008-0000-0100-00000B000000}"/>
                </a:ext>
              </a:extLst>
            </xdr:cNvPr>
            <xdr:cNvSpPr txBox="1">
              <a:spLocks noChangeArrowheads="1"/>
            </xdr:cNvSpPr>
          </xdr:nvSpPr>
          <xdr:spPr bwMode="auto">
            <a:xfrm>
              <a:off x="7553928" y="580596"/>
              <a:ext cx="1094772"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2" name="Text Box 46">
              <a:extLst>
                <a:ext uri="{FF2B5EF4-FFF2-40B4-BE49-F238E27FC236}">
                  <a16:creationId xmlns="" xmlns:a16="http://schemas.microsoft.com/office/drawing/2014/main" id="{00000000-0008-0000-0100-00000C000000}"/>
                </a:ext>
              </a:extLst>
            </xdr:cNvPr>
            <xdr:cNvSpPr txBox="1">
              <a:spLocks noChangeArrowheads="1"/>
            </xdr:cNvSpPr>
          </xdr:nvSpPr>
          <xdr:spPr bwMode="auto">
            <a:xfrm>
              <a:off x="6307572" y="580596"/>
              <a:ext cx="1254777"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APROBACIÓN</a:t>
              </a:r>
              <a:endParaRPr lang="es-ES" sz="800">
                <a:latin typeface="Arial" pitchFamily="34" charset="0"/>
                <a:cs typeface="Arial" pitchFamily="34" charset="0"/>
              </a:endParaRPr>
            </a:p>
          </xdr:txBody>
        </xdr:sp>
        <xdr:sp macro="" textlink="">
          <xdr:nvSpPr>
            <xdr:cNvPr id="13" name="Text Box 47">
              <a:extLst>
                <a:ext uri="{FF2B5EF4-FFF2-40B4-BE49-F238E27FC236}">
                  <a16:creationId xmlns="" xmlns:a16="http://schemas.microsoft.com/office/drawing/2014/main" id="{00000000-0008-0000-0100-00000D000000}"/>
                </a:ext>
              </a:extLst>
            </xdr:cNvPr>
            <xdr:cNvSpPr txBox="1">
              <a:spLocks noChangeArrowheads="1"/>
            </xdr:cNvSpPr>
          </xdr:nvSpPr>
          <xdr:spPr bwMode="auto">
            <a:xfrm>
              <a:off x="2004275" y="0"/>
              <a:ext cx="4303297"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a:t>
              </a:r>
            </a:p>
            <a:p>
              <a:pPr algn="ctr"/>
              <a:r>
                <a:rPr lang="es-ES" sz="1000">
                  <a:latin typeface="Arial" pitchFamily="34" charset="0"/>
                  <a:ea typeface="+mn-ea"/>
                  <a:cs typeface="Arial" pitchFamily="34" charset="0"/>
                </a:rPr>
                <a:t>SGC - MECI - SISTEDA </a:t>
              </a:r>
            </a:p>
            <a:p>
              <a:pPr algn="ctr" rtl="0">
                <a:defRPr sz="1000"/>
              </a:pPr>
              <a:endParaRPr lang="es-ES" sz="1200" b="0" i="0" strike="noStrike">
                <a:solidFill>
                  <a:srgbClr val="000000"/>
                </a:solidFill>
                <a:latin typeface="Arial"/>
                <a:cs typeface="Arial"/>
              </a:endParaRPr>
            </a:p>
            <a:p>
              <a:pPr algn="ctr"/>
              <a:r>
                <a:rPr lang="es-ES" sz="1400" b="1" kern="1200">
                  <a:solidFill>
                    <a:schemeClr val="tx1"/>
                  </a:solidFill>
                  <a:effectLst/>
                  <a:latin typeface="+mn-lt"/>
                  <a:ea typeface="+mn-ea"/>
                  <a:cs typeface="+mn-cs"/>
                </a:rPr>
                <a:t>FICHA TÉCNICA </a:t>
              </a:r>
              <a:r>
                <a:rPr lang="es-CO" sz="1400" b="1" kern="1200">
                  <a:solidFill>
                    <a:schemeClr val="tx1"/>
                  </a:solidFill>
                  <a:effectLst/>
                  <a:latin typeface="+mn-lt"/>
                  <a:ea typeface="+mn-ea"/>
                  <a:cs typeface="+mn-cs"/>
                </a:rPr>
                <a:t>DE </a:t>
              </a:r>
              <a:r>
                <a:rPr lang="es-ES" sz="1400" b="1" kern="1200">
                  <a:solidFill>
                    <a:schemeClr val="tx1"/>
                  </a:solidFill>
                  <a:effectLst/>
                  <a:latin typeface="+mn-lt"/>
                  <a:ea typeface="+mn-ea"/>
                  <a:cs typeface="+mn-cs"/>
                </a:rPr>
                <a:t>SEGUIMIENTO</a:t>
              </a:r>
              <a:r>
                <a:rPr lang="es-CO" sz="1400" b="1" kern="1200">
                  <a:solidFill>
                    <a:schemeClr val="tx1"/>
                  </a:solidFill>
                  <a:effectLst/>
                  <a:latin typeface="+mn-lt"/>
                  <a:ea typeface="+mn-ea"/>
                  <a:cs typeface="+mn-cs"/>
                </a:rPr>
                <a:t> DE </a:t>
              </a:r>
              <a:r>
                <a:rPr lang="es-CO" sz="1400" b="1" i="0" kern="1200">
                  <a:solidFill>
                    <a:schemeClr val="tx1"/>
                  </a:solidFill>
                  <a:effectLst/>
                  <a:latin typeface="+mn-lt"/>
                  <a:ea typeface="+mn-ea"/>
                  <a:cs typeface="+mn-cs"/>
                </a:rPr>
                <a:t>INDICADORES DE TRAMITES Y SERVICIOS  </a:t>
              </a:r>
              <a:endParaRPr lang="es-CO" sz="1050">
                <a:effectLst/>
              </a:endParaRPr>
            </a:p>
          </xdr:txBody>
        </xdr:sp>
        <xdr:sp macro="" textlink="">
          <xdr:nvSpPr>
            <xdr:cNvPr id="14" name="Text Box 49">
              <a:extLst>
                <a:ext uri="{FF2B5EF4-FFF2-40B4-BE49-F238E27FC236}">
                  <a16:creationId xmlns="" xmlns:a16="http://schemas.microsoft.com/office/drawing/2014/main" id="{00000000-0008-0000-0100-00000E000000}"/>
                </a:ext>
              </a:extLst>
            </xdr:cNvPr>
            <xdr:cNvSpPr txBox="1">
              <a:spLocks noChangeArrowheads="1"/>
            </xdr:cNvSpPr>
          </xdr:nvSpPr>
          <xdr:spPr bwMode="auto">
            <a:xfrm>
              <a:off x="284938" y="762574"/>
              <a:ext cx="1491733"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b="0" i="0">
                <a:solidFill>
                  <a:sysClr val="windowText" lastClr="000000"/>
                </a:solidFill>
                <a:latin typeface="Arial" pitchFamily="34" charset="0"/>
                <a:ea typeface="+mn-ea"/>
                <a:cs typeface="Arial" pitchFamily="34" charset="0"/>
              </a:endParaRPr>
            </a:p>
          </xdr:txBody>
        </xdr:sp>
      </xdr:grpSp>
      <xdr:pic>
        <xdr:nvPicPr>
          <xdr:cNvPr id="6" name="Picture 250" descr="escudo">
            <a:extLst>
              <a:ext uri="{FF2B5EF4-FFF2-40B4-BE49-F238E27FC236}">
                <a16:creationId xmlns="" xmlns:a16="http://schemas.microsoft.com/office/drawing/2014/main" id="{00000000-0008-0000-0100-000006000000}"/>
              </a:ext>
            </a:extLst>
          </xdr:cNvPr>
          <xdr:cNvPicPr preferRelativeResize="0">
            <a:picLocks noChangeArrowheads="1"/>
          </xdr:cNvPicPr>
        </xdr:nvPicPr>
        <xdr:blipFill>
          <a:blip xmlns:r="http://schemas.openxmlformats.org/officeDocument/2006/relationships" r:embed="rId3" cstate="print"/>
          <a:srcRect/>
          <a:stretch>
            <a:fillRect/>
          </a:stretch>
        </xdr:blipFill>
        <xdr:spPr bwMode="auto">
          <a:xfrm>
            <a:off x="1060480" y="2886932"/>
            <a:ext cx="880313" cy="753295"/>
          </a:xfrm>
          <a:prstGeom prst="rect">
            <a:avLst/>
          </a:prstGeom>
          <a:noFill/>
          <a:ln w="9525">
            <a:noFill/>
            <a:miter lim="800000"/>
            <a:headEnd/>
            <a:tailEnd/>
          </a:ln>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 xmlns:a16="http://schemas.microsoft.com/office/drawing/2014/main" id="{00000000-0008-0000-0200-000002000000}"/>
            </a:ext>
          </a:extLst>
        </xdr:cNvPr>
        <xdr:cNvGrpSpPr>
          <a:grpSpLocks/>
        </xdr:cNvGrpSpPr>
      </xdr:nvGrpSpPr>
      <xdr:grpSpPr bwMode="auto">
        <a:xfrm>
          <a:off x="361950" y="381000"/>
          <a:ext cx="10325100" cy="1304925"/>
          <a:chOff x="596900" y="2852737"/>
          <a:chExt cx="7950200" cy="1152527"/>
        </a:xfrm>
      </xdr:grpSpPr>
      <xdr:grpSp>
        <xdr:nvGrpSpPr>
          <xdr:cNvPr id="3" name="37 Grupo">
            <a:extLst>
              <a:ext uri="{FF2B5EF4-FFF2-40B4-BE49-F238E27FC236}">
                <a16:creationId xmlns=""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57"/>
  <sheetViews>
    <sheetView showGridLines="0" topLeftCell="A7" zoomScale="85" zoomScaleNormal="85" workbookViewId="0">
      <selection activeCell="B42" sqref="B42"/>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4" width="46.7109375" style="1" customWidth="1"/>
    <col min="15" max="16384" width="12.28515625" style="1"/>
  </cols>
  <sheetData>
    <row r="1" spans="2:13" ht="15.75" thickBot="1" x14ac:dyDescent="0.3"/>
    <row r="2" spans="2:13" x14ac:dyDescent="0.25">
      <c r="B2" s="161"/>
      <c r="C2" s="162"/>
      <c r="D2" s="162"/>
      <c r="E2" s="162"/>
      <c r="F2" s="162"/>
      <c r="G2" s="162"/>
      <c r="H2" s="162"/>
      <c r="I2" s="162"/>
      <c r="J2" s="162"/>
      <c r="K2" s="162"/>
      <c r="L2" s="162"/>
      <c r="M2" s="163"/>
    </row>
    <row r="3" spans="2:13" x14ac:dyDescent="0.25">
      <c r="B3" s="164"/>
      <c r="C3" s="165"/>
      <c r="D3" s="165"/>
      <c r="E3" s="165"/>
      <c r="F3" s="165"/>
      <c r="G3" s="165"/>
      <c r="H3" s="165"/>
      <c r="I3" s="165"/>
      <c r="J3" s="165"/>
      <c r="K3" s="165"/>
      <c r="L3" s="165"/>
      <c r="M3" s="166"/>
    </row>
    <row r="4" spans="2:13" x14ac:dyDescent="0.25">
      <c r="B4" s="164"/>
      <c r="C4" s="165"/>
      <c r="D4" s="165"/>
      <c r="E4" s="165"/>
      <c r="F4" s="165"/>
      <c r="G4" s="165"/>
      <c r="H4" s="165"/>
      <c r="I4" s="165"/>
      <c r="J4" s="165"/>
      <c r="K4" s="165"/>
      <c r="L4" s="165"/>
      <c r="M4" s="166"/>
    </row>
    <row r="5" spans="2:13" x14ac:dyDescent="0.25">
      <c r="B5" s="164"/>
      <c r="C5" s="165"/>
      <c r="D5" s="165"/>
      <c r="E5" s="165"/>
      <c r="F5" s="165"/>
      <c r="G5" s="165"/>
      <c r="H5" s="165"/>
      <c r="I5" s="165"/>
      <c r="J5" s="165"/>
      <c r="K5" s="165"/>
      <c r="L5" s="165"/>
      <c r="M5" s="166"/>
    </row>
    <row r="6" spans="2:13" x14ac:dyDescent="0.25">
      <c r="B6" s="164"/>
      <c r="C6" s="165"/>
      <c r="D6" s="165"/>
      <c r="E6" s="165"/>
      <c r="F6" s="165"/>
      <c r="G6" s="165"/>
      <c r="H6" s="165"/>
      <c r="I6" s="165"/>
      <c r="J6" s="165"/>
      <c r="K6" s="165"/>
      <c r="L6" s="165"/>
      <c r="M6" s="166"/>
    </row>
    <row r="7" spans="2:13" x14ac:dyDescent="0.25">
      <c r="B7" s="164"/>
      <c r="C7" s="165"/>
      <c r="D7" s="165"/>
      <c r="E7" s="165"/>
      <c r="F7" s="165"/>
      <c r="G7" s="165"/>
      <c r="H7" s="165"/>
      <c r="I7" s="165"/>
      <c r="J7" s="165"/>
      <c r="K7" s="165"/>
      <c r="L7" s="165"/>
      <c r="M7" s="166"/>
    </row>
    <row r="8" spans="2:13" x14ac:dyDescent="0.25">
      <c r="B8" s="164"/>
      <c r="C8" s="165"/>
      <c r="D8" s="165"/>
      <c r="E8" s="165"/>
      <c r="F8" s="165"/>
      <c r="G8" s="165"/>
      <c r="H8" s="165"/>
      <c r="I8" s="165"/>
      <c r="J8" s="165"/>
      <c r="K8" s="165"/>
      <c r="L8" s="165"/>
      <c r="M8" s="166"/>
    </row>
    <row r="9" spans="2:13" x14ac:dyDescent="0.25">
      <c r="B9" s="164"/>
      <c r="C9" s="165"/>
      <c r="D9" s="165"/>
      <c r="E9" s="165"/>
      <c r="F9" s="165"/>
      <c r="G9" s="165"/>
      <c r="H9" s="165"/>
      <c r="I9" s="165"/>
      <c r="J9" s="165"/>
      <c r="K9" s="165"/>
      <c r="L9" s="165"/>
      <c r="M9" s="166"/>
    </row>
    <row r="10" spans="2:13" ht="15.75" thickBot="1" x14ac:dyDescent="0.3">
      <c r="B10" s="167"/>
      <c r="C10" s="168"/>
      <c r="D10" s="168"/>
      <c r="E10" s="168"/>
      <c r="F10" s="168"/>
      <c r="G10" s="168"/>
      <c r="H10" s="168"/>
      <c r="I10" s="168"/>
      <c r="J10" s="168"/>
      <c r="K10" s="168"/>
      <c r="L10" s="168"/>
      <c r="M10" s="169"/>
    </row>
    <row r="11" spans="2:13" ht="12.75" customHeight="1" x14ac:dyDescent="0.25">
      <c r="B11" s="2"/>
      <c r="C11" s="3"/>
      <c r="D11" s="3"/>
      <c r="E11" s="3"/>
      <c r="F11" s="4"/>
      <c r="G11" s="3"/>
      <c r="H11" s="3"/>
      <c r="I11" s="3"/>
      <c r="J11" s="3"/>
      <c r="K11" s="3"/>
      <c r="L11" s="3"/>
      <c r="M11" s="5"/>
    </row>
    <row r="12" spans="2:13" ht="23.25" customHeight="1" x14ac:dyDescent="0.25">
      <c r="B12" s="170" t="s">
        <v>0</v>
      </c>
      <c r="C12" s="171"/>
      <c r="D12" s="171"/>
      <c r="E12" s="171"/>
      <c r="F12" s="171"/>
      <c r="G12" s="171"/>
      <c r="H12" s="171"/>
      <c r="I12" s="171"/>
      <c r="J12" s="171"/>
      <c r="K12" s="171"/>
      <c r="L12" s="171"/>
      <c r="M12" s="172"/>
    </row>
    <row r="13" spans="2:13" ht="15.75" customHeight="1" x14ac:dyDescent="0.25">
      <c r="B13" s="6"/>
      <c r="C13" s="7"/>
      <c r="D13" s="8"/>
      <c r="E13" s="8"/>
      <c r="F13" s="7"/>
      <c r="G13" s="7"/>
      <c r="H13" s="7"/>
      <c r="I13" s="8"/>
      <c r="J13" s="8"/>
      <c r="K13" s="7"/>
      <c r="L13" s="7"/>
      <c r="M13" s="9"/>
    </row>
    <row r="14" spans="2:13" ht="12.75" customHeight="1" x14ac:dyDescent="0.25">
      <c r="B14" s="173" t="s">
        <v>1</v>
      </c>
      <c r="C14" s="174"/>
      <c r="D14" s="10"/>
      <c r="E14" s="10"/>
      <c r="F14" s="175" t="s">
        <v>50</v>
      </c>
      <c r="G14" s="175"/>
      <c r="H14" s="175"/>
      <c r="I14" s="10"/>
      <c r="J14" s="10"/>
      <c r="K14" s="175" t="s">
        <v>2</v>
      </c>
      <c r="L14" s="175"/>
      <c r="M14" s="11"/>
    </row>
    <row r="15" spans="2:13" ht="12.75" customHeight="1" x14ac:dyDescent="0.25">
      <c r="B15" s="173"/>
      <c r="C15" s="174"/>
      <c r="D15" s="10"/>
      <c r="E15" s="10"/>
      <c r="F15" s="175"/>
      <c r="G15" s="175"/>
      <c r="H15" s="175"/>
      <c r="I15" s="10"/>
      <c r="J15" s="10"/>
      <c r="K15" s="175"/>
      <c r="L15" s="175"/>
      <c r="M15" s="11"/>
    </row>
    <row r="16" spans="2:13" ht="14.25" customHeight="1" x14ac:dyDescent="0.25">
      <c r="B16" s="12" t="s">
        <v>3</v>
      </c>
      <c r="C16" s="13"/>
      <c r="D16" s="14"/>
      <c r="E16" s="14"/>
      <c r="F16" s="28" t="s">
        <v>42</v>
      </c>
      <c r="G16" s="176"/>
      <c r="H16" s="176"/>
      <c r="I16" s="14"/>
      <c r="J16" s="10"/>
      <c r="K16" s="177" t="s">
        <v>116</v>
      </c>
      <c r="L16" s="178"/>
      <c r="M16" s="11"/>
    </row>
    <row r="17" spans="2:13" x14ac:dyDescent="0.25">
      <c r="B17" s="12" t="s">
        <v>4</v>
      </c>
      <c r="C17" s="13" t="s">
        <v>102</v>
      </c>
      <c r="D17" s="14"/>
      <c r="E17" s="14"/>
      <c r="F17" s="28" t="s">
        <v>43</v>
      </c>
      <c r="G17" s="183" t="s">
        <v>102</v>
      </c>
      <c r="H17" s="183"/>
      <c r="I17" s="14"/>
      <c r="J17" s="10"/>
      <c r="K17" s="179"/>
      <c r="L17" s="180"/>
      <c r="M17" s="11"/>
    </row>
    <row r="18" spans="2:13" x14ac:dyDescent="0.25">
      <c r="B18" s="12" t="s">
        <v>5</v>
      </c>
      <c r="C18" s="13"/>
      <c r="D18" s="14"/>
      <c r="E18" s="14"/>
      <c r="F18" s="28" t="s">
        <v>44</v>
      </c>
      <c r="G18" s="176"/>
      <c r="H18" s="176"/>
      <c r="I18" s="14"/>
      <c r="J18" s="10"/>
      <c r="K18" s="181"/>
      <c r="L18" s="182"/>
      <c r="M18" s="11"/>
    </row>
    <row r="19" spans="2:13" x14ac:dyDescent="0.25">
      <c r="B19" s="12" t="s">
        <v>41</v>
      </c>
      <c r="C19" s="13"/>
      <c r="D19" s="14"/>
      <c r="E19" s="14"/>
      <c r="F19" s="28" t="s">
        <v>40</v>
      </c>
      <c r="G19" s="176"/>
      <c r="H19" s="176"/>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184" t="s">
        <v>6</v>
      </c>
      <c r="C21" s="185"/>
      <c r="D21" s="185"/>
      <c r="E21" s="185"/>
      <c r="F21" s="185"/>
      <c r="G21" s="185"/>
      <c r="H21" s="185"/>
      <c r="I21" s="185"/>
      <c r="J21" s="185"/>
      <c r="K21" s="185"/>
      <c r="L21" s="185"/>
      <c r="M21" s="186"/>
    </row>
    <row r="22" spans="2:13" ht="14.25" customHeight="1" x14ac:dyDescent="0.25">
      <c r="B22" s="187"/>
      <c r="C22" s="188"/>
      <c r="D22" s="188"/>
      <c r="E22" s="188"/>
      <c r="F22" s="188"/>
      <c r="G22" s="188"/>
      <c r="H22" s="188"/>
      <c r="I22" s="188"/>
      <c r="J22" s="188"/>
      <c r="K22" s="188"/>
      <c r="L22" s="188"/>
      <c r="M22" s="189"/>
    </row>
    <row r="23" spans="2:13" ht="21" customHeight="1" x14ac:dyDescent="0.25">
      <c r="B23" s="156" t="s">
        <v>81</v>
      </c>
      <c r="C23" s="140" t="s">
        <v>7</v>
      </c>
      <c r="D23" s="141"/>
      <c r="E23" s="141"/>
      <c r="F23" s="142"/>
      <c r="G23" s="143" t="s">
        <v>117</v>
      </c>
      <c r="H23" s="144"/>
      <c r="I23" s="144"/>
      <c r="J23" s="144"/>
      <c r="K23" s="144"/>
      <c r="L23" s="144"/>
      <c r="M23" s="145"/>
    </row>
    <row r="24" spans="2:13" ht="20.100000000000001" customHeight="1" x14ac:dyDescent="0.25">
      <c r="B24" s="157"/>
      <c r="C24" s="140" t="s">
        <v>8</v>
      </c>
      <c r="D24" s="141"/>
      <c r="E24" s="141"/>
      <c r="F24" s="142"/>
      <c r="G24" s="143" t="s">
        <v>107</v>
      </c>
      <c r="H24" s="144"/>
      <c r="I24" s="144"/>
      <c r="J24" s="144"/>
      <c r="K24" s="144"/>
      <c r="L24" s="144"/>
      <c r="M24" s="145"/>
    </row>
    <row r="25" spans="2:13" ht="30.75" customHeight="1" x14ac:dyDescent="0.25">
      <c r="B25" s="157"/>
      <c r="C25" s="140" t="s">
        <v>9</v>
      </c>
      <c r="D25" s="141"/>
      <c r="E25" s="141"/>
      <c r="F25" s="142"/>
      <c r="G25" s="146" t="s">
        <v>108</v>
      </c>
      <c r="H25" s="144"/>
      <c r="I25" s="144"/>
      <c r="J25" s="144"/>
      <c r="K25" s="144"/>
      <c r="L25" s="144"/>
      <c r="M25" s="145"/>
    </row>
    <row r="26" spans="2:13" ht="30" customHeight="1" x14ac:dyDescent="0.25">
      <c r="B26" s="157"/>
      <c r="C26" s="140" t="s">
        <v>10</v>
      </c>
      <c r="D26" s="141"/>
      <c r="E26" s="141"/>
      <c r="F26" s="142"/>
      <c r="G26" s="146" t="s">
        <v>109</v>
      </c>
      <c r="H26" s="144"/>
      <c r="I26" s="144"/>
      <c r="J26" s="144"/>
      <c r="K26" s="144"/>
      <c r="L26" s="144"/>
      <c r="M26" s="145"/>
    </row>
    <row r="27" spans="2:13" ht="23.25" customHeight="1" x14ac:dyDescent="0.25">
      <c r="B27" s="156" t="s">
        <v>82</v>
      </c>
      <c r="C27" s="140" t="s">
        <v>11</v>
      </c>
      <c r="D27" s="141"/>
      <c r="E27" s="141"/>
      <c r="F27" s="142"/>
      <c r="G27" s="143" t="s">
        <v>97</v>
      </c>
      <c r="H27" s="144"/>
      <c r="I27" s="144"/>
      <c r="J27" s="144"/>
      <c r="K27" s="144"/>
      <c r="L27" s="144"/>
      <c r="M27" s="145"/>
    </row>
    <row r="28" spans="2:13" ht="23.25" customHeight="1" x14ac:dyDescent="0.25">
      <c r="B28" s="157"/>
      <c r="C28" s="140" t="s">
        <v>12</v>
      </c>
      <c r="D28" s="141"/>
      <c r="E28" s="141"/>
      <c r="F28" s="142"/>
      <c r="G28" s="143" t="s">
        <v>98</v>
      </c>
      <c r="H28" s="144"/>
      <c r="I28" s="144"/>
      <c r="J28" s="144"/>
      <c r="K28" s="144"/>
      <c r="L28" s="144"/>
      <c r="M28" s="145"/>
    </row>
    <row r="29" spans="2:13" ht="24" customHeight="1" x14ac:dyDescent="0.25">
      <c r="B29" s="157"/>
      <c r="C29" s="140" t="s">
        <v>13</v>
      </c>
      <c r="D29" s="141"/>
      <c r="E29" s="141"/>
      <c r="F29" s="142"/>
      <c r="G29" s="146" t="s">
        <v>110</v>
      </c>
      <c r="H29" s="147"/>
      <c r="I29" s="147"/>
      <c r="J29" s="147"/>
      <c r="K29" s="147"/>
      <c r="L29" s="147"/>
      <c r="M29" s="148"/>
    </row>
    <row r="30" spans="2:13" ht="22.5" customHeight="1" x14ac:dyDescent="0.25">
      <c r="B30" s="158"/>
      <c r="C30" s="140" t="s">
        <v>14</v>
      </c>
      <c r="D30" s="141"/>
      <c r="E30" s="141"/>
      <c r="F30" s="142"/>
      <c r="G30" s="146" t="s">
        <v>111</v>
      </c>
      <c r="H30" s="147"/>
      <c r="I30" s="147"/>
      <c r="J30" s="147"/>
      <c r="K30" s="147"/>
      <c r="L30" s="147"/>
      <c r="M30" s="148"/>
    </row>
    <row r="31" spans="2:13" ht="25.5" customHeight="1" x14ac:dyDescent="0.25">
      <c r="B31" s="159" t="s">
        <v>83</v>
      </c>
      <c r="C31" s="131" t="s">
        <v>15</v>
      </c>
      <c r="D31" s="131"/>
      <c r="E31" s="131"/>
      <c r="F31" s="131"/>
      <c r="G31" s="132" t="s">
        <v>100</v>
      </c>
      <c r="H31" s="132"/>
      <c r="I31" s="132"/>
      <c r="J31" s="132"/>
      <c r="K31" s="132"/>
      <c r="L31" s="132"/>
      <c r="M31" s="133"/>
    </row>
    <row r="32" spans="2:13" ht="21" customHeight="1" x14ac:dyDescent="0.25">
      <c r="B32" s="160"/>
      <c r="C32" s="131" t="s">
        <v>16</v>
      </c>
      <c r="D32" s="131"/>
      <c r="E32" s="131"/>
      <c r="F32" s="131"/>
      <c r="G32" s="132" t="s">
        <v>100</v>
      </c>
      <c r="H32" s="132"/>
      <c r="I32" s="132"/>
      <c r="J32" s="132"/>
      <c r="K32" s="132"/>
      <c r="L32" s="132"/>
      <c r="M32" s="133"/>
    </row>
    <row r="33" spans="2:14" ht="24" customHeight="1" x14ac:dyDescent="0.25">
      <c r="B33" s="160"/>
      <c r="C33" s="134" t="s">
        <v>17</v>
      </c>
      <c r="D33" s="134"/>
      <c r="E33" s="134"/>
      <c r="F33" s="134"/>
      <c r="G33" s="132" t="s">
        <v>100</v>
      </c>
      <c r="H33" s="132"/>
      <c r="I33" s="132"/>
      <c r="J33" s="132"/>
      <c r="K33" s="132"/>
      <c r="L33" s="132"/>
      <c r="M33" s="133"/>
    </row>
    <row r="34" spans="2:14" ht="28.5" customHeight="1" x14ac:dyDescent="0.25">
      <c r="B34" s="19" t="s">
        <v>84</v>
      </c>
      <c r="C34" s="134" t="s">
        <v>7</v>
      </c>
      <c r="D34" s="134"/>
      <c r="E34" s="134"/>
      <c r="F34" s="134"/>
      <c r="G34" s="132" t="s">
        <v>100</v>
      </c>
      <c r="H34" s="132"/>
      <c r="I34" s="132"/>
      <c r="J34" s="132"/>
      <c r="K34" s="132"/>
      <c r="L34" s="132"/>
      <c r="M34" s="133"/>
    </row>
    <row r="35" spans="2:14" s="20" customFormat="1" ht="28.5" customHeight="1" x14ac:dyDescent="0.25">
      <c r="B35" s="149" t="s">
        <v>18</v>
      </c>
      <c r="C35" s="150"/>
      <c r="D35" s="150"/>
      <c r="E35" s="150"/>
      <c r="F35" s="150"/>
      <c r="G35" s="150"/>
      <c r="H35" s="150"/>
      <c r="I35" s="150"/>
      <c r="J35" s="150"/>
      <c r="K35" s="150"/>
      <c r="L35" s="150"/>
      <c r="M35" s="151"/>
    </row>
    <row r="36" spans="2:14" s="20" customFormat="1" ht="24.75" customHeight="1" x14ac:dyDescent="0.25">
      <c r="B36" s="21" t="s">
        <v>19</v>
      </c>
      <c r="C36" s="152" t="s">
        <v>20</v>
      </c>
      <c r="D36" s="152"/>
      <c r="E36" s="152"/>
      <c r="F36" s="152"/>
      <c r="G36" s="152"/>
      <c r="H36" s="152"/>
      <c r="I36" s="152"/>
      <c r="J36" s="152"/>
      <c r="K36" s="152"/>
      <c r="L36" s="152"/>
      <c r="M36" s="153"/>
    </row>
    <row r="37" spans="2:14" ht="30.75" customHeight="1" x14ac:dyDescent="0.25">
      <c r="B37" s="22" t="s">
        <v>95</v>
      </c>
      <c r="C37" s="154" t="s">
        <v>115</v>
      </c>
      <c r="D37" s="154"/>
      <c r="E37" s="154"/>
      <c r="F37" s="154"/>
      <c r="G37" s="154"/>
      <c r="H37" s="154"/>
      <c r="I37" s="154"/>
      <c r="J37" s="154"/>
      <c r="K37" s="154"/>
      <c r="L37" s="154"/>
      <c r="M37" s="155"/>
    </row>
    <row r="38" spans="2:14" ht="29.25" customHeight="1" x14ac:dyDescent="0.25">
      <c r="B38" s="99" t="s">
        <v>22</v>
      </c>
      <c r="C38" s="110" t="s">
        <v>100</v>
      </c>
      <c r="D38" s="111"/>
      <c r="E38" s="111"/>
      <c r="F38" s="111"/>
      <c r="G38" s="111"/>
      <c r="H38" s="111"/>
      <c r="I38" s="111"/>
      <c r="J38" s="111"/>
      <c r="K38" s="111"/>
      <c r="L38" s="111"/>
      <c r="M38" s="112"/>
    </row>
    <row r="39" spans="2:14" ht="31.5" customHeight="1" x14ac:dyDescent="0.25">
      <c r="B39" s="23" t="s">
        <v>94</v>
      </c>
      <c r="C39" s="135" t="s">
        <v>100</v>
      </c>
      <c r="D39" s="135"/>
      <c r="E39" s="135"/>
      <c r="F39" s="135"/>
      <c r="G39" s="135"/>
      <c r="H39" s="135"/>
      <c r="I39" s="135"/>
      <c r="J39" s="135"/>
      <c r="K39" s="135"/>
      <c r="L39" s="135"/>
      <c r="M39" s="136"/>
      <c r="N39" s="102"/>
    </row>
    <row r="40" spans="2:14" ht="33" customHeight="1" x14ac:dyDescent="0.25">
      <c r="B40" s="100" t="s">
        <v>23</v>
      </c>
      <c r="C40" s="135" t="s">
        <v>112</v>
      </c>
      <c r="D40" s="135"/>
      <c r="E40" s="135"/>
      <c r="F40" s="135"/>
      <c r="G40" s="135"/>
      <c r="H40" s="135"/>
      <c r="I40" s="135"/>
      <c r="J40" s="135"/>
      <c r="K40" s="135"/>
      <c r="L40" s="135"/>
      <c r="M40" s="136"/>
    </row>
    <row r="41" spans="2:14" ht="109.5" customHeight="1" x14ac:dyDescent="0.25">
      <c r="B41" s="24" t="s">
        <v>24</v>
      </c>
      <c r="C41" s="137" t="s">
        <v>121</v>
      </c>
      <c r="D41" s="138"/>
      <c r="E41" s="138"/>
      <c r="F41" s="138"/>
      <c r="G41" s="138"/>
      <c r="H41" s="138"/>
      <c r="I41" s="138"/>
      <c r="J41" s="138"/>
      <c r="K41" s="138"/>
      <c r="L41" s="138"/>
      <c r="M41" s="139"/>
      <c r="N41" s="102"/>
    </row>
    <row r="42" spans="2:14" ht="47.25" customHeight="1" x14ac:dyDescent="0.25">
      <c r="B42" s="24" t="s">
        <v>25</v>
      </c>
      <c r="C42" s="121" t="s">
        <v>106</v>
      </c>
      <c r="D42" s="122"/>
      <c r="E42" s="122"/>
      <c r="F42" s="122"/>
      <c r="G42" s="122"/>
      <c r="H42" s="122"/>
      <c r="I42" s="122"/>
      <c r="J42" s="122"/>
      <c r="K42" s="122"/>
      <c r="L42" s="122"/>
      <c r="M42" s="95"/>
    </row>
    <row r="43" spans="2:14" ht="26.25" customHeight="1" x14ac:dyDescent="0.25">
      <c r="B43" s="25" t="s">
        <v>26</v>
      </c>
      <c r="C43" s="119" t="s">
        <v>99</v>
      </c>
      <c r="D43" s="119"/>
      <c r="E43" s="119"/>
      <c r="F43" s="119"/>
      <c r="G43" s="119"/>
      <c r="H43" s="119"/>
      <c r="I43" s="119"/>
      <c r="J43" s="119"/>
      <c r="K43" s="119"/>
      <c r="L43" s="119"/>
      <c r="M43" s="120"/>
    </row>
    <row r="44" spans="2:14" ht="32.25" customHeight="1" x14ac:dyDescent="0.25">
      <c r="B44" s="25" t="s">
        <v>27</v>
      </c>
      <c r="C44" s="110" t="s">
        <v>105</v>
      </c>
      <c r="D44" s="111"/>
      <c r="E44" s="111"/>
      <c r="F44" s="111"/>
      <c r="G44" s="111"/>
      <c r="H44" s="111"/>
      <c r="I44" s="111"/>
      <c r="J44" s="111"/>
      <c r="K44" s="111"/>
      <c r="L44" s="111"/>
      <c r="M44" s="112"/>
    </row>
    <row r="45" spans="2:14" ht="35.25" customHeight="1" x14ac:dyDescent="0.25">
      <c r="B45" s="105" t="s">
        <v>28</v>
      </c>
      <c r="C45" s="121" t="s">
        <v>113</v>
      </c>
      <c r="D45" s="122"/>
      <c r="E45" s="122"/>
      <c r="F45" s="122"/>
      <c r="G45" s="122"/>
      <c r="H45" s="122"/>
      <c r="I45" s="122"/>
      <c r="J45" s="122"/>
      <c r="K45" s="122"/>
      <c r="L45" s="122"/>
      <c r="M45" s="123"/>
    </row>
    <row r="46" spans="2:14" ht="36.75" customHeight="1" x14ac:dyDescent="0.25">
      <c r="B46" s="105"/>
      <c r="C46" s="121" t="s">
        <v>114</v>
      </c>
      <c r="D46" s="122"/>
      <c r="E46" s="122"/>
      <c r="F46" s="122"/>
      <c r="G46" s="122"/>
      <c r="H46" s="122"/>
      <c r="I46" s="122"/>
      <c r="J46" s="122"/>
      <c r="K46" s="122"/>
      <c r="L46" s="122"/>
      <c r="M46" s="123"/>
    </row>
    <row r="47" spans="2:14" ht="26.25" customHeight="1" x14ac:dyDescent="0.25">
      <c r="B47" s="25" t="s">
        <v>29</v>
      </c>
      <c r="C47" s="107" t="s">
        <v>100</v>
      </c>
      <c r="D47" s="108"/>
      <c r="E47" s="108"/>
      <c r="F47" s="108"/>
      <c r="G47" s="108"/>
      <c r="H47" s="108"/>
      <c r="I47" s="108"/>
      <c r="J47" s="108"/>
      <c r="K47" s="108"/>
      <c r="L47" s="108"/>
      <c r="M47" s="109"/>
    </row>
    <row r="48" spans="2:14" ht="33" customHeight="1" x14ac:dyDescent="0.25">
      <c r="B48" s="25" t="s">
        <v>30</v>
      </c>
      <c r="C48" s="110" t="s">
        <v>100</v>
      </c>
      <c r="D48" s="111"/>
      <c r="E48" s="111"/>
      <c r="F48" s="111"/>
      <c r="G48" s="111"/>
      <c r="H48" s="111"/>
      <c r="I48" s="111"/>
      <c r="J48" s="111"/>
      <c r="K48" s="111"/>
      <c r="L48" s="111"/>
      <c r="M48" s="112"/>
    </row>
    <row r="49" spans="2:14" ht="33" customHeight="1" x14ac:dyDescent="0.25">
      <c r="B49" s="25" t="s">
        <v>31</v>
      </c>
      <c r="C49" s="110" t="s">
        <v>100</v>
      </c>
      <c r="D49" s="111"/>
      <c r="E49" s="111"/>
      <c r="F49" s="111"/>
      <c r="G49" s="111"/>
      <c r="H49" s="111"/>
      <c r="I49" s="111"/>
      <c r="J49" s="111"/>
      <c r="K49" s="111"/>
      <c r="L49" s="111"/>
      <c r="M49" s="112"/>
    </row>
    <row r="50" spans="2:14" ht="27" customHeight="1" x14ac:dyDescent="0.25">
      <c r="B50" s="25" t="s">
        <v>32</v>
      </c>
      <c r="C50" s="113" t="s">
        <v>119</v>
      </c>
      <c r="D50" s="114"/>
      <c r="E50" s="114"/>
      <c r="F50" s="114"/>
      <c r="G50" s="114"/>
      <c r="H50" s="114"/>
      <c r="I50" s="114"/>
      <c r="J50" s="114"/>
      <c r="K50" s="114"/>
      <c r="L50" s="114"/>
      <c r="M50" s="115"/>
      <c r="N50" s="102"/>
    </row>
    <row r="51" spans="2:14" ht="42.75" customHeight="1" x14ac:dyDescent="0.25">
      <c r="B51" s="25" t="s">
        <v>73</v>
      </c>
      <c r="C51" s="116" t="s">
        <v>104</v>
      </c>
      <c r="D51" s="117"/>
      <c r="E51" s="117"/>
      <c r="F51" s="117"/>
      <c r="G51" s="117"/>
      <c r="H51" s="117"/>
      <c r="I51" s="117"/>
      <c r="J51" s="117"/>
      <c r="K51" s="117"/>
      <c r="L51" s="117"/>
      <c r="M51" s="118"/>
    </row>
    <row r="52" spans="2:14" ht="24" customHeight="1" x14ac:dyDescent="0.25">
      <c r="B52" s="25" t="s">
        <v>33</v>
      </c>
      <c r="C52" s="119" t="s">
        <v>120</v>
      </c>
      <c r="D52" s="119"/>
      <c r="E52" s="119"/>
      <c r="F52" s="119"/>
      <c r="G52" s="119"/>
      <c r="H52" s="119"/>
      <c r="I52" s="119"/>
      <c r="J52" s="119"/>
      <c r="K52" s="119"/>
      <c r="L52" s="119"/>
      <c r="M52" s="120"/>
      <c r="N52" s="102"/>
    </row>
    <row r="53" spans="2:14" ht="27" customHeight="1" x14ac:dyDescent="0.25">
      <c r="B53" s="25" t="s">
        <v>34</v>
      </c>
      <c r="C53" s="119" t="s">
        <v>118</v>
      </c>
      <c r="D53" s="119"/>
      <c r="E53" s="119"/>
      <c r="F53" s="119"/>
      <c r="G53" s="119"/>
      <c r="H53" s="119"/>
      <c r="I53" s="119"/>
      <c r="J53" s="119"/>
      <c r="K53" s="119"/>
      <c r="L53" s="119"/>
      <c r="M53" s="120"/>
    </row>
    <row r="54" spans="2:14" ht="27" customHeight="1" x14ac:dyDescent="0.25">
      <c r="B54" s="26" t="s">
        <v>35</v>
      </c>
      <c r="C54" s="121" t="s">
        <v>101</v>
      </c>
      <c r="D54" s="122"/>
      <c r="E54" s="122"/>
      <c r="F54" s="122"/>
      <c r="G54" s="122"/>
      <c r="H54" s="122"/>
      <c r="I54" s="122"/>
      <c r="J54" s="122"/>
      <c r="K54" s="122"/>
      <c r="L54" s="122"/>
      <c r="M54" s="123"/>
    </row>
    <row r="55" spans="2:14" ht="48" customHeight="1" thickBot="1" x14ac:dyDescent="0.3">
      <c r="B55" s="27" t="s">
        <v>36</v>
      </c>
      <c r="C55" s="124" t="s">
        <v>103</v>
      </c>
      <c r="D55" s="125"/>
      <c r="E55" s="125"/>
      <c r="F55" s="125"/>
      <c r="G55" s="126"/>
      <c r="H55" s="127" t="s">
        <v>37</v>
      </c>
      <c r="I55" s="127"/>
      <c r="J55" s="127"/>
      <c r="K55" s="128" t="s">
        <v>103</v>
      </c>
      <c r="L55" s="129"/>
      <c r="M55" s="130"/>
    </row>
    <row r="56" spans="2:14" ht="9" customHeight="1" x14ac:dyDescent="0.25"/>
    <row r="57" spans="2:14" ht="15.75" x14ac:dyDescent="0.25">
      <c r="B57" s="106" t="s">
        <v>38</v>
      </c>
      <c r="C57" s="106"/>
      <c r="D57" s="106"/>
      <c r="E57" s="106"/>
      <c r="F57" s="106"/>
      <c r="G57" s="106"/>
      <c r="H57" s="106"/>
      <c r="I57" s="106"/>
      <c r="J57" s="106"/>
      <c r="K57" s="106"/>
      <c r="L57" s="106"/>
      <c r="M57" s="106"/>
    </row>
  </sheetData>
  <mergeCells count="63">
    <mergeCell ref="B21:M22"/>
    <mergeCell ref="B23:B26"/>
    <mergeCell ref="C23:F23"/>
    <mergeCell ref="C26:F26"/>
    <mergeCell ref="G23:M23"/>
    <mergeCell ref="C24:F24"/>
    <mergeCell ref="G24:M24"/>
    <mergeCell ref="C25:F25"/>
    <mergeCell ref="G25:M25"/>
    <mergeCell ref="G26:M26"/>
    <mergeCell ref="G19:H19"/>
    <mergeCell ref="G16:H16"/>
    <mergeCell ref="K16:L18"/>
    <mergeCell ref="G17:H17"/>
    <mergeCell ref="G18:H18"/>
    <mergeCell ref="B2:M10"/>
    <mergeCell ref="B12:M12"/>
    <mergeCell ref="B14:C15"/>
    <mergeCell ref="F14:H15"/>
    <mergeCell ref="K14:L15"/>
    <mergeCell ref="C28:F28"/>
    <mergeCell ref="G28:M28"/>
    <mergeCell ref="C29:F29"/>
    <mergeCell ref="G29:M29"/>
    <mergeCell ref="C38:M38"/>
    <mergeCell ref="G30:M30"/>
    <mergeCell ref="C30:F30"/>
    <mergeCell ref="C34:F34"/>
    <mergeCell ref="G34:M34"/>
    <mergeCell ref="B35:M35"/>
    <mergeCell ref="C36:M36"/>
    <mergeCell ref="C37:M37"/>
    <mergeCell ref="B27:B30"/>
    <mergeCell ref="C27:F27"/>
    <mergeCell ref="G27:M27"/>
    <mergeCell ref="B31:B33"/>
    <mergeCell ref="C39:M39"/>
    <mergeCell ref="C42:L42"/>
    <mergeCell ref="C44:M44"/>
    <mergeCell ref="C40:M40"/>
    <mergeCell ref="C41:M41"/>
    <mergeCell ref="C43:M43"/>
    <mergeCell ref="C31:F31"/>
    <mergeCell ref="G31:M31"/>
    <mergeCell ref="C32:F32"/>
    <mergeCell ref="G32:M32"/>
    <mergeCell ref="C33:F33"/>
    <mergeCell ref="G33:M33"/>
    <mergeCell ref="B45:B46"/>
    <mergeCell ref="B57:M57"/>
    <mergeCell ref="C47:M47"/>
    <mergeCell ref="C48:M48"/>
    <mergeCell ref="C49:M49"/>
    <mergeCell ref="C50:M50"/>
    <mergeCell ref="C51:M51"/>
    <mergeCell ref="C52:M52"/>
    <mergeCell ref="C53:M53"/>
    <mergeCell ref="C54:M54"/>
    <mergeCell ref="C55:G55"/>
    <mergeCell ref="H55:J55"/>
    <mergeCell ref="K55:M55"/>
    <mergeCell ref="C45:M45"/>
    <mergeCell ref="C46:M46"/>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0"/>
  <sheetViews>
    <sheetView zoomScale="70" zoomScaleNormal="70" workbookViewId="0">
      <selection activeCell="L10" sqref="L10"/>
    </sheetView>
  </sheetViews>
  <sheetFormatPr baseColWidth="10" defaultRowHeight="15" x14ac:dyDescent="0.25"/>
  <cols>
    <col min="1" max="1" width="15.28515625" style="1" customWidth="1"/>
    <col min="2" max="2" width="13.7109375" style="1" customWidth="1"/>
    <col min="3" max="3" width="12.42578125" style="1" customWidth="1"/>
    <col min="4" max="4" width="12.140625" style="1" customWidth="1"/>
    <col min="5" max="5" width="10.5703125" style="1" customWidth="1"/>
    <col min="6" max="6" width="12.42578125" style="1" customWidth="1"/>
    <col min="7" max="7" width="14.42578125" style="75" customWidth="1"/>
    <col min="8" max="8" width="13" style="1" customWidth="1"/>
    <col min="9" max="9" width="11.28515625" style="44" customWidth="1"/>
    <col min="10" max="10" width="14.7109375" style="75" customWidth="1"/>
    <col min="11" max="11" width="17.7109375" style="1" customWidth="1"/>
    <col min="12" max="12" width="14.42578125" style="1" customWidth="1"/>
    <col min="13" max="13" width="11.42578125" style="1"/>
    <col min="14" max="14" width="11.42578125" style="1" customWidth="1"/>
    <col min="15" max="15" width="6.5703125" style="1" customWidth="1"/>
    <col min="16" max="16384" width="11.42578125" style="1"/>
  </cols>
  <sheetData>
    <row r="1" spans="1:16" x14ac:dyDescent="0.25">
      <c r="A1" s="37"/>
      <c r="B1" s="37"/>
      <c r="C1" s="37"/>
      <c r="G1" s="1"/>
      <c r="I1" s="1"/>
      <c r="J1" s="1"/>
    </row>
    <row r="2" spans="1:16" x14ac:dyDescent="0.25">
      <c r="A2" s="38"/>
      <c r="B2" s="37"/>
      <c r="C2" s="37"/>
      <c r="G2" s="1"/>
      <c r="I2" s="1"/>
      <c r="J2" s="1"/>
    </row>
    <row r="3" spans="1:16" x14ac:dyDescent="0.25">
      <c r="A3" s="37"/>
      <c r="B3" s="37"/>
      <c r="C3" s="37"/>
      <c r="G3" s="1"/>
      <c r="I3" s="1"/>
      <c r="J3" s="1"/>
      <c r="N3" s="190" t="s">
        <v>86</v>
      </c>
      <c r="O3" s="190"/>
      <c r="P3" s="190"/>
    </row>
    <row r="4" spans="1:16" x14ac:dyDescent="0.25">
      <c r="A4" s="37"/>
      <c r="B4" s="37"/>
      <c r="C4" s="37"/>
      <c r="G4" s="1"/>
      <c r="I4" s="1"/>
      <c r="J4" s="1"/>
      <c r="N4" s="81" t="s">
        <v>53</v>
      </c>
      <c r="O4" s="96" t="s">
        <v>91</v>
      </c>
      <c r="P4" s="97">
        <v>0.9</v>
      </c>
    </row>
    <row r="5" spans="1:16" x14ac:dyDescent="0.25">
      <c r="A5" s="37"/>
      <c r="B5" s="37"/>
      <c r="C5" s="37"/>
      <c r="G5" s="1"/>
      <c r="I5" s="1"/>
      <c r="J5" s="1"/>
      <c r="N5" s="80" t="s">
        <v>54</v>
      </c>
      <c r="O5" s="96" t="s">
        <v>92</v>
      </c>
      <c r="P5" s="20" t="s">
        <v>90</v>
      </c>
    </row>
    <row r="6" spans="1:16" x14ac:dyDescent="0.25">
      <c r="A6" s="37"/>
      <c r="B6" s="37"/>
      <c r="C6" s="37"/>
      <c r="G6" s="1"/>
      <c r="I6" s="1"/>
      <c r="J6" s="1"/>
      <c r="N6" s="82" t="s">
        <v>85</v>
      </c>
      <c r="O6" s="96" t="s">
        <v>93</v>
      </c>
      <c r="P6" s="97">
        <v>0.7</v>
      </c>
    </row>
    <row r="7" spans="1:16" x14ac:dyDescent="0.25">
      <c r="A7" s="37"/>
      <c r="B7" s="37"/>
      <c r="C7" s="37"/>
      <c r="G7" s="1"/>
      <c r="I7" s="1"/>
      <c r="J7" s="1"/>
    </row>
    <row r="8" spans="1:16" ht="15" customHeight="1" x14ac:dyDescent="0.25">
      <c r="A8" s="37"/>
      <c r="B8" s="37"/>
      <c r="C8" s="37"/>
      <c r="G8" s="1"/>
      <c r="I8" s="1"/>
      <c r="J8" s="1"/>
    </row>
    <row r="9" spans="1:16" ht="25.5" customHeight="1" x14ac:dyDescent="0.25">
      <c r="A9" s="196" t="s">
        <v>39</v>
      </c>
      <c r="B9" s="196"/>
      <c r="C9" s="196"/>
      <c r="D9" s="197" t="str">
        <f>+'Ficha Técnica Formulación'!G31</f>
        <v>No aplica</v>
      </c>
      <c r="E9" s="197"/>
      <c r="F9" s="197"/>
      <c r="G9" s="197"/>
      <c r="H9" s="197"/>
      <c r="I9" s="197"/>
      <c r="J9" s="197"/>
      <c r="K9" s="197"/>
      <c r="L9" s="197"/>
    </row>
    <row r="10" spans="1:16" ht="24.75" customHeight="1" x14ac:dyDescent="0.25">
      <c r="A10" s="198" t="s">
        <v>71</v>
      </c>
      <c r="B10" s="198"/>
      <c r="C10" s="198"/>
      <c r="D10" s="192"/>
      <c r="E10" s="193"/>
      <c r="F10" s="193"/>
      <c r="G10" s="193"/>
      <c r="H10" s="193"/>
      <c r="I10" s="194" t="s">
        <v>88</v>
      </c>
      <c r="J10" s="194"/>
      <c r="K10" s="195"/>
      <c r="L10" s="39"/>
    </row>
    <row r="11" spans="1:16" ht="12" customHeight="1" x14ac:dyDescent="0.25">
      <c r="A11" s="191"/>
      <c r="B11" s="191"/>
      <c r="C11" s="191"/>
      <c r="D11" s="191"/>
      <c r="E11" s="191"/>
      <c r="F11" s="191"/>
      <c r="G11" s="191"/>
      <c r="H11" s="191"/>
      <c r="I11" s="191"/>
      <c r="J11" s="191"/>
      <c r="K11" s="191"/>
      <c r="L11" s="191"/>
    </row>
    <row r="12" spans="1:16" ht="76.5" customHeight="1" x14ac:dyDescent="0.25">
      <c r="A12" s="89" t="s">
        <v>74</v>
      </c>
      <c r="B12" s="90" t="s">
        <v>75</v>
      </c>
      <c r="C12" s="90" t="s">
        <v>76</v>
      </c>
      <c r="D12" s="90" t="s">
        <v>77</v>
      </c>
      <c r="E12" s="91" t="s">
        <v>87</v>
      </c>
      <c r="F12" s="90" t="s">
        <v>78</v>
      </c>
      <c r="G12" s="90" t="s">
        <v>55</v>
      </c>
      <c r="H12" s="91" t="s">
        <v>79</v>
      </c>
      <c r="I12" s="91" t="s">
        <v>80</v>
      </c>
      <c r="J12" s="90" t="s">
        <v>56</v>
      </c>
      <c r="K12" s="90" t="s">
        <v>89</v>
      </c>
      <c r="L12" s="92" t="s">
        <v>72</v>
      </c>
    </row>
    <row r="13" spans="1:16" s="44" customFormat="1" ht="30" customHeight="1" x14ac:dyDescent="0.25">
      <c r="A13" s="40" t="s">
        <v>57</v>
      </c>
      <c r="B13" s="41"/>
      <c r="C13" s="41"/>
      <c r="D13" s="41"/>
      <c r="E13" s="41"/>
      <c r="F13" s="46"/>
      <c r="G13" s="42"/>
      <c r="H13" s="42"/>
      <c r="I13" s="42"/>
      <c r="J13" s="42"/>
      <c r="K13" s="42"/>
      <c r="L13" s="43"/>
      <c r="N13" s="1"/>
      <c r="O13" s="1"/>
      <c r="P13" s="1"/>
    </row>
    <row r="14" spans="1:16" ht="30" customHeight="1" x14ac:dyDescent="0.25">
      <c r="A14" s="45" t="s">
        <v>59</v>
      </c>
      <c r="B14" s="46"/>
      <c r="C14" s="47">
        <f>+B14+F13</f>
        <v>0</v>
      </c>
      <c r="D14" s="46"/>
      <c r="E14" s="48" t="str">
        <f t="shared" ref="E14:E25" si="0">IF(D14&gt;C14,"Error",IF(C14=0,"",D14/C14))</f>
        <v/>
      </c>
      <c r="F14" s="47">
        <f>+C14-D14</f>
        <v>0</v>
      </c>
      <c r="G14" s="49" t="str">
        <f>IF(E14&lt;$P$6,"Critico",IF(E14&lt;$P$4,"Medio",IF(E14="","","Satisfactorio")))</f>
        <v/>
      </c>
      <c r="H14" s="50"/>
      <c r="I14" s="51" t="str">
        <f>IF(H14&gt;0,(H14/D14),"")</f>
        <v/>
      </c>
      <c r="J14" s="49" t="str">
        <f>IF(I14="","",IF(I14&lt;=$L$10,"Satisfactorio","Critico"))</f>
        <v/>
      </c>
      <c r="K14" s="93"/>
      <c r="L14" s="94"/>
    </row>
    <row r="15" spans="1:16" ht="30" customHeight="1" x14ac:dyDescent="0.25">
      <c r="A15" s="45" t="s">
        <v>60</v>
      </c>
      <c r="B15" s="46"/>
      <c r="C15" s="47">
        <f>+B15+F14</f>
        <v>0</v>
      </c>
      <c r="D15" s="46"/>
      <c r="E15" s="48" t="str">
        <f t="shared" si="0"/>
        <v/>
      </c>
      <c r="F15" s="47">
        <f>+C15-D15</f>
        <v>0</v>
      </c>
      <c r="G15" s="49" t="str">
        <f>IF(E15&lt;$P$6,"Critico",IF(E15&lt;$P$4,"Medio",IF(E15="","","Satisfactorio")))</f>
        <v/>
      </c>
      <c r="H15" s="50"/>
      <c r="I15" s="51" t="str">
        <f>IF(H15&gt;0,(H15/D15),"")</f>
        <v/>
      </c>
      <c r="J15" s="49" t="str">
        <f>IF(I15="","",IF(I15&lt;=$L$10,"Satisfactorio","Critico"))</f>
        <v/>
      </c>
      <c r="K15" s="52"/>
      <c r="L15" s="53"/>
    </row>
    <row r="16" spans="1:16" ht="30" customHeight="1" x14ac:dyDescent="0.25">
      <c r="A16" s="45" t="s">
        <v>61</v>
      </c>
      <c r="B16" s="46"/>
      <c r="C16" s="47">
        <f>+B16+F15</f>
        <v>0</v>
      </c>
      <c r="D16" s="46"/>
      <c r="E16" s="48" t="str">
        <f t="shared" si="0"/>
        <v/>
      </c>
      <c r="F16" s="47">
        <f t="shared" ref="F16:F17" si="1">+C16-D16</f>
        <v>0</v>
      </c>
      <c r="G16" s="49" t="str">
        <f t="shared" ref="G16:G26" si="2">IF(E16&lt;$P$6,"Critico",IF(E16&lt;$P$4,"Medio",IF(E16="","","Satisfactorio")))</f>
        <v/>
      </c>
      <c r="H16" s="50"/>
      <c r="I16" s="51" t="str">
        <f>IF(H16&gt;0,(H16/D16),"")</f>
        <v/>
      </c>
      <c r="J16" s="49" t="str">
        <f t="shared" ref="J16:J23" si="3">IF(I16="","",IF(I16&lt;=$L$10,"Satisfactorio","Critico"))</f>
        <v/>
      </c>
      <c r="K16" s="52"/>
      <c r="L16" s="53"/>
    </row>
    <row r="17" spans="1:13" ht="30" customHeight="1" x14ac:dyDescent="0.25">
      <c r="A17" s="45" t="s">
        <v>62</v>
      </c>
      <c r="B17" s="46"/>
      <c r="C17" s="47">
        <f t="shared" ref="C17:C25" si="4">+B17+F16</f>
        <v>0</v>
      </c>
      <c r="D17" s="46"/>
      <c r="E17" s="48" t="str">
        <f t="shared" si="0"/>
        <v/>
      </c>
      <c r="F17" s="47">
        <f t="shared" si="1"/>
        <v>0</v>
      </c>
      <c r="G17" s="49" t="str">
        <f t="shared" si="2"/>
        <v/>
      </c>
      <c r="H17" s="50"/>
      <c r="I17" s="51" t="str">
        <f t="shared" ref="I17:I25" si="5">IF(H17&gt;0,(H17/D17),"")</f>
        <v/>
      </c>
      <c r="J17" s="49" t="str">
        <f t="shared" si="3"/>
        <v/>
      </c>
      <c r="K17" s="54"/>
      <c r="L17" s="53"/>
    </row>
    <row r="18" spans="1:13" ht="30" customHeight="1" x14ac:dyDescent="0.25">
      <c r="A18" s="45" t="s">
        <v>63</v>
      </c>
      <c r="B18" s="46"/>
      <c r="C18" s="47">
        <f t="shared" si="4"/>
        <v>0</v>
      </c>
      <c r="D18" s="46"/>
      <c r="E18" s="48" t="str">
        <f t="shared" si="0"/>
        <v/>
      </c>
      <c r="F18" s="47">
        <f t="shared" ref="F18:F25" si="6">+C18-D18</f>
        <v>0</v>
      </c>
      <c r="G18" s="49" t="str">
        <f t="shared" si="2"/>
        <v/>
      </c>
      <c r="H18" s="50"/>
      <c r="I18" s="51" t="str">
        <f>IF(H18&gt;0,(H18/D18),"")</f>
        <v/>
      </c>
      <c r="J18" s="49" t="str">
        <f t="shared" si="3"/>
        <v/>
      </c>
      <c r="K18" s="54"/>
      <c r="L18" s="53"/>
    </row>
    <row r="19" spans="1:13" ht="30" customHeight="1" x14ac:dyDescent="0.25">
      <c r="A19" s="45" t="s">
        <v>64</v>
      </c>
      <c r="B19" s="46"/>
      <c r="C19" s="47">
        <f>+B19+F18</f>
        <v>0</v>
      </c>
      <c r="D19" s="46"/>
      <c r="E19" s="48" t="str">
        <f>IF(D19&gt;C19,"Error",IF(C19=0,"",D19/C19))</f>
        <v/>
      </c>
      <c r="F19" s="47">
        <f t="shared" si="6"/>
        <v>0</v>
      </c>
      <c r="G19" s="49" t="str">
        <f t="shared" si="2"/>
        <v/>
      </c>
      <c r="H19" s="50"/>
      <c r="I19" s="51" t="str">
        <f t="shared" si="5"/>
        <v/>
      </c>
      <c r="J19" s="49" t="str">
        <f t="shared" si="3"/>
        <v/>
      </c>
      <c r="K19" s="54"/>
      <c r="L19" s="53"/>
    </row>
    <row r="20" spans="1:13" ht="30" customHeight="1" x14ac:dyDescent="0.25">
      <c r="A20" s="45" t="s">
        <v>65</v>
      </c>
      <c r="B20" s="46"/>
      <c r="C20" s="47">
        <f t="shared" si="4"/>
        <v>0</v>
      </c>
      <c r="D20" s="46"/>
      <c r="E20" s="48" t="str">
        <f t="shared" si="0"/>
        <v/>
      </c>
      <c r="F20" s="47">
        <f t="shared" si="6"/>
        <v>0</v>
      </c>
      <c r="G20" s="49" t="str">
        <f t="shared" si="2"/>
        <v/>
      </c>
      <c r="H20" s="50"/>
      <c r="I20" s="51" t="str">
        <f t="shared" si="5"/>
        <v/>
      </c>
      <c r="J20" s="49" t="str">
        <f t="shared" si="3"/>
        <v/>
      </c>
      <c r="K20" s="54"/>
      <c r="L20" s="53"/>
    </row>
    <row r="21" spans="1:13" ht="30" customHeight="1" x14ac:dyDescent="0.25">
      <c r="A21" s="45" t="s">
        <v>66</v>
      </c>
      <c r="B21" s="46"/>
      <c r="C21" s="47">
        <f t="shared" si="4"/>
        <v>0</v>
      </c>
      <c r="D21" s="46"/>
      <c r="E21" s="48" t="str">
        <f t="shared" si="0"/>
        <v/>
      </c>
      <c r="F21" s="47">
        <f t="shared" si="6"/>
        <v>0</v>
      </c>
      <c r="G21" s="49" t="str">
        <f t="shared" si="2"/>
        <v/>
      </c>
      <c r="H21" s="50"/>
      <c r="I21" s="51" t="str">
        <f t="shared" si="5"/>
        <v/>
      </c>
      <c r="J21" s="49" t="str">
        <f t="shared" si="3"/>
        <v/>
      </c>
      <c r="K21" s="54"/>
      <c r="L21" s="53"/>
    </row>
    <row r="22" spans="1:13" ht="30" customHeight="1" x14ac:dyDescent="0.25">
      <c r="A22" s="45" t="s">
        <v>67</v>
      </c>
      <c r="B22" s="46"/>
      <c r="C22" s="47">
        <f>+B22+F21</f>
        <v>0</v>
      </c>
      <c r="D22" s="46"/>
      <c r="E22" s="48" t="str">
        <f t="shared" si="0"/>
        <v/>
      </c>
      <c r="F22" s="47">
        <f t="shared" si="6"/>
        <v>0</v>
      </c>
      <c r="G22" s="49" t="str">
        <f t="shared" si="2"/>
        <v/>
      </c>
      <c r="H22" s="50"/>
      <c r="I22" s="51" t="str">
        <f t="shared" si="5"/>
        <v/>
      </c>
      <c r="J22" s="49" t="str">
        <f t="shared" si="3"/>
        <v/>
      </c>
      <c r="K22" s="54"/>
      <c r="L22" s="53"/>
    </row>
    <row r="23" spans="1:13" ht="30" customHeight="1" x14ac:dyDescent="0.25">
      <c r="A23" s="45" t="s">
        <v>68</v>
      </c>
      <c r="B23" s="46"/>
      <c r="C23" s="47">
        <f t="shared" si="4"/>
        <v>0</v>
      </c>
      <c r="D23" s="46"/>
      <c r="E23" s="48" t="str">
        <f t="shared" si="0"/>
        <v/>
      </c>
      <c r="F23" s="47">
        <f t="shared" si="6"/>
        <v>0</v>
      </c>
      <c r="G23" s="49" t="str">
        <f t="shared" si="2"/>
        <v/>
      </c>
      <c r="H23" s="50"/>
      <c r="I23" s="51" t="str">
        <f t="shared" si="5"/>
        <v/>
      </c>
      <c r="J23" s="49" t="str">
        <f t="shared" si="3"/>
        <v/>
      </c>
      <c r="K23" s="54"/>
      <c r="L23" s="53"/>
    </row>
    <row r="24" spans="1:13" ht="30" customHeight="1" x14ac:dyDescent="0.25">
      <c r="A24" s="45" t="s">
        <v>69</v>
      </c>
      <c r="B24" s="46"/>
      <c r="C24" s="47">
        <f t="shared" si="4"/>
        <v>0</v>
      </c>
      <c r="D24" s="46"/>
      <c r="E24" s="48" t="str">
        <f t="shared" si="0"/>
        <v/>
      </c>
      <c r="F24" s="47">
        <f t="shared" si="6"/>
        <v>0</v>
      </c>
      <c r="G24" s="49" t="str">
        <f t="shared" si="2"/>
        <v/>
      </c>
      <c r="H24" s="50"/>
      <c r="I24" s="51" t="str">
        <f t="shared" si="5"/>
        <v/>
      </c>
      <c r="J24" s="49" t="str">
        <f>IF(I24="","",IF(I24&lt;=$L$10,"Satisfactorio","Critico"))</f>
        <v/>
      </c>
      <c r="K24" s="54"/>
      <c r="L24" s="53"/>
    </row>
    <row r="25" spans="1:13" ht="30" customHeight="1" x14ac:dyDescent="0.25">
      <c r="A25" s="45" t="s">
        <v>70</v>
      </c>
      <c r="B25" s="46"/>
      <c r="C25" s="47">
        <f t="shared" si="4"/>
        <v>0</v>
      </c>
      <c r="D25" s="46"/>
      <c r="E25" s="48" t="str">
        <f t="shared" si="0"/>
        <v/>
      </c>
      <c r="F25" s="47">
        <f t="shared" si="6"/>
        <v>0</v>
      </c>
      <c r="G25" s="49" t="str">
        <f t="shared" si="2"/>
        <v/>
      </c>
      <c r="H25" s="50"/>
      <c r="I25" s="51" t="str">
        <f t="shared" si="5"/>
        <v/>
      </c>
      <c r="J25" s="49" t="str">
        <f>IF(I25="","",IF(I25&lt;=$L$10,"Satisfactorio","Critico"))</f>
        <v/>
      </c>
      <c r="K25" s="54"/>
      <c r="L25" s="53"/>
    </row>
    <row r="26" spans="1:13" ht="30" customHeight="1" x14ac:dyDescent="0.25">
      <c r="A26" s="55" t="s">
        <v>58</v>
      </c>
      <c r="B26" s="56">
        <f>SUM(B14:B25)</f>
        <v>0</v>
      </c>
      <c r="C26" s="56">
        <f>+B26+F13</f>
        <v>0</v>
      </c>
      <c r="D26" s="56">
        <f>SUM(D14:D25)</f>
        <v>0</v>
      </c>
      <c r="E26" s="57" t="str">
        <f>IF(D26&gt;C26,"Error",IF(C26=0,"",D26/C26))</f>
        <v/>
      </c>
      <c r="F26" s="56">
        <f>+F25</f>
        <v>0</v>
      </c>
      <c r="G26" s="98" t="str">
        <f t="shared" si="2"/>
        <v/>
      </c>
      <c r="H26" s="58"/>
      <c r="I26" s="59" t="e">
        <f>AVERAGE(I14:I25)</f>
        <v>#DIV/0!</v>
      </c>
      <c r="J26" s="60" t="e">
        <f>IF(I26="","",IF(I26&lt;=$L$10,"Satisfactorio","Critico"))</f>
        <v>#DIV/0!</v>
      </c>
      <c r="K26" s="61"/>
      <c r="L26" s="62"/>
      <c r="M26" s="63"/>
    </row>
    <row r="27" spans="1:13" ht="30" customHeight="1" x14ac:dyDescent="0.25">
      <c r="A27" s="64"/>
      <c r="B27" s="65"/>
      <c r="C27" s="65"/>
      <c r="D27" s="65"/>
      <c r="E27" s="65"/>
      <c r="F27" s="65"/>
      <c r="G27" s="66"/>
      <c r="H27" s="67"/>
      <c r="I27" s="68"/>
      <c r="J27" s="69"/>
      <c r="K27" s="70"/>
      <c r="L27" s="14"/>
      <c r="M27" s="63"/>
    </row>
    <row r="28" spans="1:13" x14ac:dyDescent="0.25">
      <c r="A28" s="32"/>
      <c r="B28" s="32"/>
      <c r="C28" s="32"/>
      <c r="D28" s="32"/>
      <c r="E28" s="32"/>
      <c r="F28" s="32"/>
      <c r="G28" s="35"/>
      <c r="H28" s="32"/>
      <c r="I28" s="36"/>
      <c r="J28" s="35"/>
      <c r="K28" s="32"/>
      <c r="L28" s="14"/>
    </row>
    <row r="29" spans="1:13" x14ac:dyDescent="0.25">
      <c r="A29" s="32"/>
      <c r="B29" s="32"/>
      <c r="C29" s="32"/>
      <c r="D29" s="32"/>
      <c r="E29" s="32"/>
      <c r="F29" s="32"/>
      <c r="G29" s="35"/>
      <c r="H29" s="32"/>
      <c r="I29" s="36"/>
      <c r="J29" s="35"/>
      <c r="K29" s="32"/>
      <c r="L29" s="14"/>
    </row>
    <row r="30" spans="1:13" x14ac:dyDescent="0.25">
      <c r="A30" s="32"/>
      <c r="B30" s="32"/>
      <c r="C30" s="32"/>
      <c r="D30" s="32"/>
      <c r="E30" s="32"/>
      <c r="F30" s="32"/>
      <c r="G30" s="35"/>
      <c r="H30" s="32"/>
      <c r="I30" s="36"/>
      <c r="J30" s="35"/>
      <c r="K30" s="32"/>
      <c r="L30" s="14"/>
    </row>
    <row r="31" spans="1:13" x14ac:dyDescent="0.25">
      <c r="A31" s="32"/>
      <c r="B31" s="32"/>
      <c r="C31" s="32"/>
      <c r="D31" s="32"/>
      <c r="E31" s="32"/>
      <c r="F31" s="32"/>
      <c r="G31" s="35"/>
      <c r="H31" s="32"/>
      <c r="I31" s="36"/>
      <c r="J31" s="35"/>
      <c r="K31" s="32"/>
      <c r="L31" s="14"/>
    </row>
    <row r="32" spans="1:13" x14ac:dyDescent="0.25">
      <c r="A32" s="32"/>
      <c r="B32" s="32"/>
      <c r="C32" s="32"/>
      <c r="D32" s="32"/>
      <c r="E32" s="32"/>
      <c r="F32" s="32"/>
      <c r="G32" s="35"/>
      <c r="H32" s="32"/>
      <c r="I32" s="36"/>
      <c r="J32" s="35"/>
      <c r="K32" s="32"/>
      <c r="L32" s="14"/>
    </row>
    <row r="33" spans="1:12" x14ac:dyDescent="0.25">
      <c r="A33" s="32"/>
      <c r="B33" s="32"/>
      <c r="C33" s="32"/>
      <c r="D33" s="32"/>
      <c r="E33" s="32"/>
      <c r="F33" s="32"/>
      <c r="G33" s="35"/>
      <c r="H33" s="32"/>
      <c r="I33" s="36"/>
      <c r="J33" s="35"/>
      <c r="K33" s="32"/>
      <c r="L33" s="14"/>
    </row>
    <row r="34" spans="1:12" x14ac:dyDescent="0.25">
      <c r="A34" s="32"/>
      <c r="B34" s="32"/>
      <c r="C34" s="32"/>
      <c r="D34" s="32"/>
      <c r="E34" s="32"/>
      <c r="F34" s="32"/>
      <c r="G34" s="35"/>
      <c r="H34" s="32"/>
      <c r="I34" s="36"/>
      <c r="J34" s="35"/>
      <c r="K34" s="32"/>
      <c r="L34" s="14"/>
    </row>
    <row r="35" spans="1:12" x14ac:dyDescent="0.25">
      <c r="A35" s="32"/>
      <c r="B35" s="32"/>
      <c r="C35" s="32"/>
      <c r="D35" s="32"/>
      <c r="E35" s="32"/>
      <c r="F35" s="32"/>
      <c r="G35" s="35"/>
      <c r="H35" s="32"/>
      <c r="I35" s="36"/>
      <c r="J35" s="35"/>
      <c r="K35" s="32"/>
      <c r="L35" s="14"/>
    </row>
    <row r="36" spans="1:12" x14ac:dyDescent="0.25">
      <c r="A36" s="32"/>
      <c r="B36" s="32"/>
      <c r="C36" s="32"/>
      <c r="D36" s="32"/>
      <c r="E36" s="32"/>
      <c r="F36" s="32"/>
      <c r="G36" s="35"/>
      <c r="H36" s="32"/>
      <c r="I36" s="36"/>
      <c r="J36" s="35"/>
      <c r="K36" s="32"/>
      <c r="L36" s="14"/>
    </row>
    <row r="37" spans="1:12" x14ac:dyDescent="0.25">
      <c r="A37" s="32"/>
      <c r="B37" s="32"/>
      <c r="C37" s="32"/>
      <c r="D37" s="32"/>
      <c r="E37" s="32"/>
      <c r="F37" s="32"/>
      <c r="G37" s="35"/>
      <c r="H37" s="32"/>
      <c r="I37" s="36"/>
      <c r="J37" s="35"/>
      <c r="K37" s="32"/>
      <c r="L37" s="14"/>
    </row>
    <row r="38" spans="1:12" x14ac:dyDescent="0.25">
      <c r="A38" s="32"/>
      <c r="B38" s="32"/>
      <c r="C38" s="32"/>
      <c r="D38" s="32"/>
      <c r="E38" s="32"/>
      <c r="F38" s="32"/>
      <c r="G38" s="35"/>
      <c r="H38" s="32"/>
      <c r="I38" s="36"/>
      <c r="J38" s="35"/>
      <c r="K38" s="32"/>
      <c r="L38" s="14"/>
    </row>
    <row r="39" spans="1:12" x14ac:dyDescent="0.25">
      <c r="A39" s="32"/>
      <c r="B39" s="32"/>
      <c r="C39" s="32"/>
      <c r="D39" s="32"/>
      <c r="E39" s="32"/>
      <c r="F39" s="32"/>
      <c r="G39" s="35"/>
      <c r="H39" s="32"/>
      <c r="I39" s="36"/>
      <c r="J39" s="35"/>
      <c r="K39" s="32"/>
      <c r="L39" s="14"/>
    </row>
    <row r="40" spans="1:12" x14ac:dyDescent="0.25">
      <c r="A40" s="32"/>
      <c r="B40" s="32"/>
      <c r="C40" s="32"/>
      <c r="D40" s="32"/>
      <c r="E40" s="32"/>
      <c r="F40" s="32"/>
      <c r="G40" s="35"/>
      <c r="H40" s="32"/>
      <c r="I40" s="36"/>
      <c r="J40" s="35"/>
      <c r="K40" s="32"/>
      <c r="L40" s="14"/>
    </row>
    <row r="41" spans="1:12" ht="15" customHeight="1" x14ac:dyDescent="0.25">
      <c r="A41" s="32"/>
      <c r="B41" s="32"/>
      <c r="C41" s="32"/>
      <c r="D41" s="32"/>
      <c r="E41" s="32"/>
      <c r="F41" s="32"/>
      <c r="G41" s="35"/>
      <c r="H41" s="32"/>
      <c r="I41" s="36"/>
      <c r="J41" s="35"/>
      <c r="K41" s="32"/>
      <c r="L41" s="14"/>
    </row>
    <row r="42" spans="1:12" x14ac:dyDescent="0.25">
      <c r="A42" s="32"/>
      <c r="B42" s="32"/>
      <c r="C42" s="32"/>
      <c r="D42" s="32"/>
      <c r="E42" s="32"/>
      <c r="F42" s="32"/>
      <c r="G42" s="35"/>
      <c r="H42" s="32"/>
      <c r="I42" s="36"/>
      <c r="J42" s="35"/>
      <c r="K42" s="32"/>
      <c r="L42" s="14"/>
    </row>
    <row r="43" spans="1:12" x14ac:dyDescent="0.25">
      <c r="A43" s="32"/>
      <c r="B43" s="32"/>
      <c r="C43" s="32"/>
      <c r="D43" s="32"/>
      <c r="E43" s="32"/>
      <c r="F43" s="32"/>
      <c r="G43" s="35"/>
      <c r="H43" s="32"/>
      <c r="I43" s="36"/>
      <c r="J43" s="35"/>
      <c r="K43" s="32"/>
      <c r="L43" s="14"/>
    </row>
    <row r="44" spans="1:12" x14ac:dyDescent="0.25">
      <c r="A44" s="32"/>
      <c r="B44" s="32"/>
      <c r="C44" s="32"/>
      <c r="D44" s="32"/>
      <c r="E44" s="32"/>
      <c r="F44" s="32"/>
      <c r="G44" s="35"/>
      <c r="H44" s="32"/>
      <c r="I44" s="36"/>
      <c r="J44" s="35"/>
      <c r="K44" s="32"/>
      <c r="L44" s="14"/>
    </row>
    <row r="45" spans="1:12" x14ac:dyDescent="0.25">
      <c r="A45" s="32"/>
      <c r="B45" s="32"/>
      <c r="C45" s="32"/>
      <c r="D45" s="32"/>
      <c r="E45" s="32"/>
      <c r="F45" s="32"/>
      <c r="G45" s="35"/>
      <c r="H45" s="32"/>
      <c r="I45" s="36"/>
      <c r="J45" s="35"/>
      <c r="K45" s="32"/>
      <c r="L45" s="14"/>
    </row>
    <row r="46" spans="1:12" ht="15" customHeight="1" x14ac:dyDescent="0.25">
      <c r="A46" s="14"/>
      <c r="B46" s="71" t="s">
        <v>48</v>
      </c>
      <c r="C46" s="14"/>
      <c r="D46" s="14"/>
      <c r="E46" s="14"/>
      <c r="F46" s="14" t="s">
        <v>49</v>
      </c>
      <c r="G46" s="72"/>
      <c r="H46" s="14"/>
      <c r="I46" s="73"/>
      <c r="J46" s="72"/>
      <c r="K46" s="14"/>
      <c r="L46" s="14"/>
    </row>
    <row r="47" spans="1:12" x14ac:dyDescent="0.25">
      <c r="A47" s="14"/>
      <c r="B47" s="74">
        <f>$L$10</f>
        <v>0</v>
      </c>
      <c r="C47" s="74"/>
      <c r="D47" s="14"/>
      <c r="E47" s="14"/>
      <c r="F47" s="74" t="e">
        <f>AVERAGE(I14:I25)</f>
        <v>#DIV/0!</v>
      </c>
      <c r="G47" s="72"/>
      <c r="H47" s="14"/>
      <c r="I47" s="73"/>
      <c r="J47" s="72"/>
      <c r="K47" s="14"/>
      <c r="L47" s="14"/>
    </row>
    <row r="48" spans="1:12" x14ac:dyDescent="0.25">
      <c r="A48" s="14"/>
      <c r="B48" s="74">
        <f>B47</f>
        <v>0</v>
      </c>
      <c r="C48" s="74"/>
      <c r="D48" s="14"/>
      <c r="E48" s="14"/>
      <c r="F48" s="74" t="e">
        <f t="shared" ref="F48:F58" si="7">F47</f>
        <v>#DIV/0!</v>
      </c>
      <c r="G48" s="72"/>
      <c r="H48" s="14"/>
      <c r="I48" s="73"/>
      <c r="J48" s="72"/>
      <c r="K48" s="14"/>
      <c r="L48" s="14"/>
    </row>
    <row r="49" spans="1:12" x14ac:dyDescent="0.25">
      <c r="A49" s="14"/>
      <c r="B49" s="74">
        <f>B48</f>
        <v>0</v>
      </c>
      <c r="C49" s="74"/>
      <c r="D49" s="14"/>
      <c r="E49" s="14"/>
      <c r="F49" s="74" t="e">
        <f t="shared" si="7"/>
        <v>#DIV/0!</v>
      </c>
      <c r="G49" s="72"/>
      <c r="H49" s="14"/>
      <c r="I49" s="73"/>
      <c r="J49" s="72"/>
      <c r="K49" s="14"/>
      <c r="L49" s="14"/>
    </row>
    <row r="50" spans="1:12" x14ac:dyDescent="0.25">
      <c r="A50" s="14"/>
      <c r="B50" s="74">
        <f t="shared" ref="B50:B58" si="8">B49</f>
        <v>0</v>
      </c>
      <c r="C50" s="74"/>
      <c r="D50" s="14"/>
      <c r="E50" s="14"/>
      <c r="F50" s="74" t="e">
        <f t="shared" si="7"/>
        <v>#DIV/0!</v>
      </c>
      <c r="G50" s="72"/>
      <c r="H50" s="14"/>
      <c r="I50" s="73"/>
      <c r="J50" s="72"/>
      <c r="K50" s="14"/>
      <c r="L50" s="14"/>
    </row>
    <row r="51" spans="1:12" x14ac:dyDescent="0.25">
      <c r="A51" s="14"/>
      <c r="B51" s="74">
        <f t="shared" si="8"/>
        <v>0</v>
      </c>
      <c r="C51" s="74"/>
      <c r="D51" s="14"/>
      <c r="E51" s="14"/>
      <c r="F51" s="74" t="e">
        <f t="shared" si="7"/>
        <v>#DIV/0!</v>
      </c>
      <c r="G51" s="72"/>
      <c r="H51" s="14"/>
      <c r="I51" s="73"/>
      <c r="J51" s="72"/>
      <c r="K51" s="14"/>
      <c r="L51" s="14"/>
    </row>
    <row r="52" spans="1:12" x14ac:dyDescent="0.25">
      <c r="A52" s="14"/>
      <c r="B52" s="74">
        <f t="shared" si="8"/>
        <v>0</v>
      </c>
      <c r="C52" s="74"/>
      <c r="D52" s="14"/>
      <c r="E52" s="14"/>
      <c r="F52" s="74" t="e">
        <f t="shared" si="7"/>
        <v>#DIV/0!</v>
      </c>
      <c r="G52" s="72"/>
      <c r="H52" s="14"/>
      <c r="I52" s="73"/>
      <c r="J52" s="72"/>
      <c r="K52" s="14"/>
      <c r="L52" s="14"/>
    </row>
    <row r="53" spans="1:12" x14ac:dyDescent="0.25">
      <c r="A53" s="14"/>
      <c r="B53" s="74">
        <f t="shared" si="8"/>
        <v>0</v>
      </c>
      <c r="C53" s="74"/>
      <c r="D53" s="14"/>
      <c r="E53" s="14"/>
      <c r="F53" s="74" t="e">
        <f t="shared" si="7"/>
        <v>#DIV/0!</v>
      </c>
      <c r="G53" s="72"/>
      <c r="H53" s="14"/>
      <c r="I53" s="73"/>
      <c r="J53" s="72"/>
      <c r="K53" s="14"/>
      <c r="L53" s="14"/>
    </row>
    <row r="54" spans="1:12" x14ac:dyDescent="0.25">
      <c r="A54" s="14"/>
      <c r="B54" s="74">
        <f t="shared" si="8"/>
        <v>0</v>
      </c>
      <c r="C54" s="74"/>
      <c r="D54" s="14"/>
      <c r="E54" s="14"/>
      <c r="F54" s="74" t="e">
        <f t="shared" si="7"/>
        <v>#DIV/0!</v>
      </c>
      <c r="G54" s="72"/>
      <c r="H54" s="14"/>
      <c r="I54" s="73"/>
      <c r="J54" s="72"/>
      <c r="K54" s="14"/>
      <c r="L54" s="14"/>
    </row>
    <row r="55" spans="1:12" x14ac:dyDescent="0.25">
      <c r="A55" s="14"/>
      <c r="B55" s="74">
        <f t="shared" si="8"/>
        <v>0</v>
      </c>
      <c r="C55" s="74"/>
      <c r="D55" s="14"/>
      <c r="E55" s="14"/>
      <c r="F55" s="74" t="e">
        <f t="shared" si="7"/>
        <v>#DIV/0!</v>
      </c>
      <c r="G55" s="72"/>
      <c r="H55" s="14"/>
      <c r="I55" s="73"/>
      <c r="J55" s="72"/>
      <c r="K55" s="14"/>
      <c r="L55" s="14"/>
    </row>
    <row r="56" spans="1:12" x14ac:dyDescent="0.25">
      <c r="A56" s="14"/>
      <c r="B56" s="74">
        <f t="shared" si="8"/>
        <v>0</v>
      </c>
      <c r="C56" s="74"/>
      <c r="D56" s="14"/>
      <c r="E56" s="14"/>
      <c r="F56" s="74" t="e">
        <f t="shared" si="7"/>
        <v>#DIV/0!</v>
      </c>
      <c r="G56" s="72"/>
      <c r="H56" s="14"/>
      <c r="I56" s="73"/>
      <c r="J56" s="72"/>
      <c r="K56" s="14"/>
      <c r="L56" s="14"/>
    </row>
    <row r="57" spans="1:12" x14ac:dyDescent="0.25">
      <c r="A57" s="14"/>
      <c r="B57" s="74">
        <f t="shared" si="8"/>
        <v>0</v>
      </c>
      <c r="C57" s="74"/>
      <c r="D57" s="14"/>
      <c r="E57" s="14"/>
      <c r="F57" s="74" t="e">
        <f t="shared" si="7"/>
        <v>#DIV/0!</v>
      </c>
      <c r="G57" s="72"/>
      <c r="H57" s="14"/>
      <c r="I57" s="73"/>
      <c r="J57" s="72"/>
      <c r="K57" s="14"/>
      <c r="L57" s="14"/>
    </row>
    <row r="58" spans="1:12" x14ac:dyDescent="0.25">
      <c r="A58" s="14"/>
      <c r="B58" s="74">
        <f t="shared" si="8"/>
        <v>0</v>
      </c>
      <c r="C58" s="74"/>
      <c r="D58" s="14"/>
      <c r="E58" s="14"/>
      <c r="F58" s="74" t="e">
        <f t="shared" si="7"/>
        <v>#DIV/0!</v>
      </c>
      <c r="G58" s="72"/>
      <c r="H58" s="14"/>
      <c r="I58" s="73"/>
      <c r="J58" s="72"/>
      <c r="K58" s="14"/>
      <c r="L58" s="14"/>
    </row>
    <row r="59" spans="1:12" x14ac:dyDescent="0.25">
      <c r="A59" s="14"/>
      <c r="B59" s="74"/>
      <c r="C59" s="74"/>
      <c r="D59" s="14"/>
      <c r="E59" s="14"/>
      <c r="F59" s="74"/>
      <c r="G59" s="72"/>
      <c r="H59" s="14"/>
      <c r="I59" s="73"/>
      <c r="J59" s="72"/>
      <c r="K59" s="14"/>
      <c r="L59" s="14"/>
    </row>
    <row r="60" spans="1:12" ht="18" customHeight="1" x14ac:dyDescent="0.25">
      <c r="A60" s="14"/>
      <c r="B60" s="14"/>
      <c r="C60" s="14"/>
      <c r="D60" s="14"/>
      <c r="E60" s="14"/>
      <c r="F60" s="14"/>
      <c r="G60" s="72"/>
      <c r="H60" s="14"/>
      <c r="I60" s="73"/>
      <c r="J60" s="72"/>
      <c r="K60" s="14"/>
      <c r="L60" s="14"/>
    </row>
  </sheetData>
  <mergeCells count="7">
    <mergeCell ref="N3:P3"/>
    <mergeCell ref="A11:L11"/>
    <mergeCell ref="D10:H10"/>
    <mergeCell ref="I10:K10"/>
    <mergeCell ref="A9:C9"/>
    <mergeCell ref="D9:L9"/>
    <mergeCell ref="A10:C10"/>
  </mergeCells>
  <conditionalFormatting sqref="G14:G27">
    <cfRule type="containsText" dxfId="55" priority="4" operator="containsText" text="Critico">
      <formula>NOT(ISERROR(SEARCH("Critico",G14)))</formula>
    </cfRule>
    <cfRule type="containsText" dxfId="54" priority="5" operator="containsText" text="Satisfactorio">
      <formula>NOT(ISERROR(SEARCH("Satisfactorio",G14)))</formula>
    </cfRule>
    <cfRule type="containsText" dxfId="53" priority="6" operator="containsText" text="Medio">
      <formula>NOT(ISERROR(SEARCH("Medio",G14)))</formula>
    </cfRule>
  </conditionalFormatting>
  <conditionalFormatting sqref="J14:J27">
    <cfRule type="containsText" dxfId="52" priority="1" operator="containsText" text="Critico">
      <formula>NOT(ISERROR(SEARCH("Critico",J14)))</formula>
    </cfRule>
    <cfRule type="containsText" dxfId="51" priority="2" operator="containsText" text="Satisfactorio">
      <formula>NOT(ISERROR(SEARCH("Satisfactorio",J14)))</formula>
    </cfRule>
    <cfRule type="containsText" dxfId="50" priority="3" operator="containsText" text="Medio">
      <formula>NOT(ISERROR(SEARCH("Medio",J14)))</formula>
    </cfRule>
  </conditionalFormatting>
  <printOptions horizontalCentered="1"/>
  <pageMargins left="0.70866141732283472" right="0.70866141732283472" top="0.74803149606299213" bottom="0.74803149606299213" header="0.31496062992125984" footer="0.31496062992125984"/>
  <pageSetup scale="7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47"/>
  <sheetViews>
    <sheetView showGridLines="0" tabSelected="1" topLeftCell="A14" zoomScaleNormal="100" workbookViewId="0">
      <selection activeCell="J22" sqref="J22"/>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203" t="s">
        <v>86</v>
      </c>
      <c r="N6" s="203"/>
      <c r="O6" s="203"/>
    </row>
    <row r="7" spans="2:15" x14ac:dyDescent="0.25">
      <c r="B7" s="10"/>
      <c r="C7" s="10"/>
      <c r="D7" s="10"/>
      <c r="E7" s="29"/>
      <c r="F7" s="29"/>
      <c r="G7" s="29"/>
      <c r="H7" s="29"/>
      <c r="I7" s="29"/>
      <c r="J7" s="29"/>
      <c r="K7" s="1"/>
      <c r="M7" s="81" t="s">
        <v>53</v>
      </c>
      <c r="N7" s="96" t="s">
        <v>91</v>
      </c>
      <c r="O7" s="97">
        <v>0.95</v>
      </c>
    </row>
    <row r="8" spans="2:15" x14ac:dyDescent="0.25">
      <c r="B8" s="29"/>
      <c r="C8" s="29"/>
      <c r="D8" s="29"/>
      <c r="E8" s="29"/>
      <c r="F8" s="29"/>
      <c r="G8" s="29"/>
      <c r="H8" s="29"/>
      <c r="I8" s="29"/>
      <c r="J8" s="29"/>
      <c r="K8" s="1"/>
      <c r="M8" s="80" t="s">
        <v>54</v>
      </c>
      <c r="N8" s="96" t="s">
        <v>92</v>
      </c>
      <c r="O8" s="20" t="s">
        <v>127</v>
      </c>
    </row>
    <row r="9" spans="2:15" ht="18.75" customHeight="1" x14ac:dyDescent="0.25">
      <c r="B9" s="29"/>
      <c r="C9" s="29"/>
      <c r="D9" s="29"/>
      <c r="E9" s="29"/>
      <c r="F9" s="29"/>
      <c r="G9" s="29"/>
      <c r="H9" s="29"/>
      <c r="I9" s="29"/>
      <c r="J9" s="29"/>
      <c r="K9" s="1"/>
      <c r="L9" s="30"/>
      <c r="M9" s="82" t="s">
        <v>85</v>
      </c>
      <c r="N9" s="96" t="s">
        <v>93</v>
      </c>
      <c r="O9" s="97">
        <v>0.8</v>
      </c>
    </row>
    <row r="10" spans="2:15" ht="34.5" customHeight="1" x14ac:dyDescent="0.25">
      <c r="B10" s="198" t="s">
        <v>21</v>
      </c>
      <c r="C10" s="198"/>
      <c r="D10" s="198"/>
      <c r="E10" s="200" t="str">
        <f>'Ficha Técnica Formulación'!C37</f>
        <v>Porcentaje de cumplimiento de participación en escenarios estratégicos de los artistas, gestores y organizaciones culturales</v>
      </c>
      <c r="F10" s="201"/>
      <c r="G10" s="201"/>
      <c r="H10" s="201"/>
      <c r="I10" s="201"/>
      <c r="J10" s="201"/>
      <c r="K10" s="202"/>
      <c r="L10" s="31"/>
    </row>
    <row r="11" spans="2:15" ht="10.5" customHeight="1" x14ac:dyDescent="0.25">
      <c r="L11" s="30"/>
    </row>
    <row r="12" spans="2:15" ht="117.75" customHeight="1" x14ac:dyDescent="0.25">
      <c r="B12" s="87" t="s">
        <v>45</v>
      </c>
      <c r="C12" s="87" t="s">
        <v>96</v>
      </c>
      <c r="D12" s="87" t="s">
        <v>51</v>
      </c>
      <c r="E12" s="88" t="str">
        <f>'Ficha Técnica Formulación'!C45</f>
        <v xml:space="preserve">V1 =Número de artistas, gestores y organizaciones de emprendimiento cultural, comunitario y alternativo que participan en escenarios estratégicos de circulación local, nacional e internacional </v>
      </c>
      <c r="F12" s="103" t="str">
        <f>'Ficha Técnica Formulación'!C46</f>
        <v xml:space="preserve">V2= Número de artistas, gestores y organizaciones de emprendimiento cultural, comunitario y alternativo proyectados a participar en escenarios estratégicos de circulación local, nacional e internacional </v>
      </c>
      <c r="G12" s="88" t="s">
        <v>52</v>
      </c>
      <c r="H12" s="199" t="s">
        <v>47</v>
      </c>
      <c r="I12" s="199"/>
      <c r="J12" s="88" t="s">
        <v>46</v>
      </c>
      <c r="K12" s="88" t="s">
        <v>72</v>
      </c>
      <c r="L12" s="30"/>
    </row>
    <row r="13" spans="2:15" ht="75" customHeight="1" x14ac:dyDescent="0.25">
      <c r="B13" s="78">
        <v>2018</v>
      </c>
      <c r="C13" s="83" t="s">
        <v>123</v>
      </c>
      <c r="D13" s="83">
        <v>0.95</v>
      </c>
      <c r="E13" s="86">
        <v>25</v>
      </c>
      <c r="F13" s="77">
        <v>30</v>
      </c>
      <c r="G13" s="83">
        <v>0.83</v>
      </c>
      <c r="H13" s="84">
        <v>0.93</v>
      </c>
      <c r="I13" s="85" t="s">
        <v>125</v>
      </c>
      <c r="J13" s="104" t="s">
        <v>126</v>
      </c>
      <c r="K13" s="101"/>
      <c r="L13" s="30"/>
    </row>
    <row r="14" spans="2:15" ht="114.75" x14ac:dyDescent="0.25">
      <c r="B14" s="78">
        <v>2018</v>
      </c>
      <c r="C14" s="83" t="s">
        <v>124</v>
      </c>
      <c r="D14" s="83">
        <v>0.95</v>
      </c>
      <c r="E14" s="86">
        <v>246</v>
      </c>
      <c r="F14" s="77">
        <v>150</v>
      </c>
      <c r="G14" s="83">
        <f>IF(E14="","",E14/F14)</f>
        <v>1.64</v>
      </c>
      <c r="H14" s="84">
        <f>IF(G14="","",G14/D14)</f>
        <v>1.7263157894736842</v>
      </c>
      <c r="I14" s="85" t="str">
        <f>IF(H14&lt;$O$9,"Critico",IF(H14&lt;$O$7,"Medio",IF(H14="","","Satisfactorio")))</f>
        <v>Satisfactorio</v>
      </c>
      <c r="J14" s="104" t="s">
        <v>122</v>
      </c>
      <c r="K14" s="101"/>
      <c r="L14" s="30"/>
    </row>
    <row r="15" spans="2:15" ht="102" x14ac:dyDescent="0.25">
      <c r="B15" s="78">
        <v>2019</v>
      </c>
      <c r="C15" s="78" t="s">
        <v>123</v>
      </c>
      <c r="D15" s="76">
        <v>0.95</v>
      </c>
      <c r="E15" s="77">
        <v>533</v>
      </c>
      <c r="F15" s="77">
        <v>550</v>
      </c>
      <c r="G15" s="76">
        <f>IF(E15="","",E15/F15)</f>
        <v>0.96909090909090911</v>
      </c>
      <c r="H15" s="79">
        <f>IF(G15="","",G15/D15)</f>
        <v>1.0200956937799044</v>
      </c>
      <c r="I15" s="85" t="str">
        <f t="shared" ref="I15:I24" si="0">IF(H15&lt;$O$9,"Critico",IF(H15&lt;$O$7,"Medio",IF(H15="","","Satisfactorio")))</f>
        <v>Satisfactorio</v>
      </c>
      <c r="J15" s="104" t="s">
        <v>128</v>
      </c>
      <c r="K15" s="78"/>
      <c r="L15" s="30"/>
    </row>
    <row r="16" spans="2:15" ht="25.5" customHeight="1" x14ac:dyDescent="0.25">
      <c r="B16" s="78">
        <v>2019</v>
      </c>
      <c r="C16" s="78" t="s">
        <v>124</v>
      </c>
      <c r="D16" s="76">
        <v>0.95</v>
      </c>
      <c r="E16" s="77">
        <v>1100</v>
      </c>
      <c r="F16" s="77">
        <v>800</v>
      </c>
      <c r="G16" s="76">
        <f>IF(E16="","",E16/F16)</f>
        <v>1.375</v>
      </c>
      <c r="H16" s="79">
        <f t="shared" ref="H16:H24" si="1">IF(G16="","",G16/D16)</f>
        <v>1.4473684210526316</v>
      </c>
      <c r="I16" s="85" t="str">
        <f t="shared" si="0"/>
        <v>Satisfactorio</v>
      </c>
      <c r="J16" s="104" t="s">
        <v>129</v>
      </c>
      <c r="K16" s="78"/>
      <c r="L16" s="30"/>
    </row>
    <row r="17" spans="2:12" x14ac:dyDescent="0.25">
      <c r="B17" s="78"/>
      <c r="C17" s="78"/>
      <c r="D17" s="76"/>
      <c r="E17" s="77"/>
      <c r="F17" s="77"/>
      <c r="G17" s="76" t="str">
        <f t="shared" ref="G16:G24" si="2">IF(E17="","",E141/F17)</f>
        <v/>
      </c>
      <c r="H17" s="79" t="str">
        <f t="shared" si="1"/>
        <v/>
      </c>
      <c r="I17" s="85" t="str">
        <f t="shared" si="0"/>
        <v/>
      </c>
      <c r="J17" s="78"/>
      <c r="K17" s="78"/>
      <c r="L17" s="30"/>
    </row>
    <row r="18" spans="2:12" x14ac:dyDescent="0.25">
      <c r="B18" s="78"/>
      <c r="C18" s="78"/>
      <c r="D18" s="76"/>
      <c r="E18" s="77"/>
      <c r="F18" s="77"/>
      <c r="G18" s="76" t="str">
        <f t="shared" si="2"/>
        <v/>
      </c>
      <c r="H18" s="79" t="str">
        <f t="shared" si="1"/>
        <v/>
      </c>
      <c r="I18" s="85" t="str">
        <f t="shared" si="0"/>
        <v/>
      </c>
      <c r="J18" s="78"/>
      <c r="K18" s="78"/>
      <c r="L18" s="30"/>
    </row>
    <row r="19" spans="2:12" x14ac:dyDescent="0.25">
      <c r="B19" s="78"/>
      <c r="C19" s="78"/>
      <c r="D19" s="76"/>
      <c r="E19" s="77"/>
      <c r="F19" s="77"/>
      <c r="G19" s="76" t="str">
        <f t="shared" si="2"/>
        <v/>
      </c>
      <c r="H19" s="79" t="str">
        <f t="shared" si="1"/>
        <v/>
      </c>
      <c r="I19" s="85" t="str">
        <f>IF(H19&lt;$O$9,"Critico",IF(H19&lt;$O$7,"Medio",IF(H19="","","Satisfactorio")))</f>
        <v/>
      </c>
      <c r="J19" s="78"/>
      <c r="K19" s="78"/>
      <c r="L19" s="30"/>
    </row>
    <row r="20" spans="2:12" x14ac:dyDescent="0.25">
      <c r="B20" s="78"/>
      <c r="C20" s="78"/>
      <c r="D20" s="76"/>
      <c r="E20" s="77"/>
      <c r="F20" s="77"/>
      <c r="G20" s="76" t="str">
        <f t="shared" si="2"/>
        <v/>
      </c>
      <c r="H20" s="79" t="str">
        <f t="shared" si="1"/>
        <v/>
      </c>
      <c r="I20" s="85" t="str">
        <f t="shared" si="0"/>
        <v/>
      </c>
      <c r="J20" s="78"/>
      <c r="K20" s="78"/>
      <c r="L20" s="30"/>
    </row>
    <row r="21" spans="2:12" x14ac:dyDescent="0.25">
      <c r="B21" s="78"/>
      <c r="C21" s="78"/>
      <c r="D21" s="76"/>
      <c r="E21" s="77"/>
      <c r="F21" s="77"/>
      <c r="G21" s="76" t="str">
        <f t="shared" si="2"/>
        <v/>
      </c>
      <c r="H21" s="79" t="str">
        <f t="shared" si="1"/>
        <v/>
      </c>
      <c r="I21" s="85" t="str">
        <f t="shared" si="0"/>
        <v/>
      </c>
      <c r="J21" s="78"/>
      <c r="K21" s="78"/>
      <c r="L21" s="30"/>
    </row>
    <row r="22" spans="2:12" x14ac:dyDescent="0.25">
      <c r="B22" s="78"/>
      <c r="C22" s="78"/>
      <c r="D22" s="76"/>
      <c r="E22" s="77"/>
      <c r="F22" s="77"/>
      <c r="G22" s="76" t="str">
        <f t="shared" si="2"/>
        <v/>
      </c>
      <c r="H22" s="79" t="str">
        <f t="shared" si="1"/>
        <v/>
      </c>
      <c r="I22" s="85" t="str">
        <f t="shared" si="0"/>
        <v/>
      </c>
      <c r="J22" s="78"/>
      <c r="K22" s="78"/>
      <c r="L22" s="30"/>
    </row>
    <row r="23" spans="2:12" x14ac:dyDescent="0.25">
      <c r="B23" s="78"/>
      <c r="C23" s="78"/>
      <c r="D23" s="76"/>
      <c r="E23" s="77"/>
      <c r="F23" s="77"/>
      <c r="G23" s="76" t="str">
        <f t="shared" si="2"/>
        <v/>
      </c>
      <c r="H23" s="79" t="str">
        <f t="shared" si="1"/>
        <v/>
      </c>
      <c r="I23" s="85" t="str">
        <f t="shared" si="0"/>
        <v/>
      </c>
      <c r="J23" s="78"/>
      <c r="K23" s="78"/>
      <c r="L23" s="30"/>
    </row>
    <row r="24" spans="2:12" x14ac:dyDescent="0.25">
      <c r="B24" s="78"/>
      <c r="C24" s="78"/>
      <c r="D24" s="76"/>
      <c r="E24" s="77"/>
      <c r="F24" s="77"/>
      <c r="G24" s="76" t="str">
        <f t="shared" si="2"/>
        <v/>
      </c>
      <c r="H24" s="79" t="str">
        <f t="shared" si="1"/>
        <v/>
      </c>
      <c r="I24" s="85" t="str">
        <f t="shared" si="0"/>
        <v/>
      </c>
      <c r="J24" s="78"/>
      <c r="K24" s="78"/>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4">
    <mergeCell ref="H12:I12"/>
    <mergeCell ref="B10:D10"/>
    <mergeCell ref="E10:K10"/>
    <mergeCell ref="M6:O6"/>
  </mergeCells>
  <conditionalFormatting sqref="H13 H15:H24">
    <cfRule type="cellIs" dxfId="49" priority="83" stopIfTrue="1" operator="between">
      <formula>0.66</formula>
      <formula>0.79</formula>
    </cfRule>
    <cfRule type="cellIs" dxfId="48" priority="84" stopIfTrue="1" operator="lessThan">
      <formula>0.66</formula>
    </cfRule>
    <cfRule type="cellIs" dxfId="47" priority="85" stopIfTrue="1" operator="between">
      <formula>0.8</formula>
      <formula>1</formula>
    </cfRule>
  </conditionalFormatting>
  <conditionalFormatting sqref="H13 H15:H24">
    <cfRule type="expression" dxfId="46" priority="82">
      <formula>ISERROR(H13)</formula>
    </cfRule>
  </conditionalFormatting>
  <conditionalFormatting sqref="H13 H15:H24">
    <cfRule type="cellIs" dxfId="45" priority="79" stopIfTrue="1" operator="between">
      <formula>0.66</formula>
      <formula>0.79</formula>
    </cfRule>
    <cfRule type="cellIs" dxfId="44" priority="80" stopIfTrue="1" operator="lessThan">
      <formula>0.66</formula>
    </cfRule>
    <cfRule type="cellIs" dxfId="43" priority="81" stopIfTrue="1" operator="greaterThanOrEqual">
      <formula>0.8</formula>
    </cfRule>
  </conditionalFormatting>
  <conditionalFormatting sqref="I13 I15:I24">
    <cfRule type="containsText" dxfId="42" priority="38" operator="containsText" text="Critico">
      <formula>NOT(ISERROR(SEARCH("Critico",I13)))</formula>
    </cfRule>
    <cfRule type="containsText" dxfId="41" priority="39" operator="containsText" text="Satisfactorio">
      <formula>NOT(ISERROR(SEARCH("Satisfactorio",I13)))</formula>
    </cfRule>
    <cfRule type="containsText" dxfId="40" priority="40" operator="containsText" text="Medio">
      <formula>NOT(ISERROR(SEARCH("Medio",I13)))</formula>
    </cfRule>
  </conditionalFormatting>
  <conditionalFormatting sqref="J13:K13 J17:K24 K15:K16">
    <cfRule type="containsText" dxfId="39" priority="26" operator="containsText" text="Critico">
      <formula>NOT(ISERROR(SEARCH("Critico",J13)))</formula>
    </cfRule>
    <cfRule type="containsText" dxfId="38" priority="27" operator="containsText" text="Satisfactorio">
      <formula>NOT(ISERROR(SEARCH("Satisfactorio",J13)))</formula>
    </cfRule>
    <cfRule type="containsText" dxfId="37" priority="28" operator="containsText" text="Medio">
      <formula>NOT(ISERROR(SEARCH("Medio",J13)))</formula>
    </cfRule>
  </conditionalFormatting>
  <conditionalFormatting sqref="B13:D13 D15:D24 B15:D23">
    <cfRule type="containsText" dxfId="36" priority="35" operator="containsText" text="Critico">
      <formula>NOT(ISERROR(SEARCH("Critico",B13)))</formula>
    </cfRule>
    <cfRule type="containsText" dxfId="35" priority="36" operator="containsText" text="Satisfactorio">
      <formula>NOT(ISERROR(SEARCH("Satisfactorio",B13)))</formula>
    </cfRule>
    <cfRule type="containsText" dxfId="34" priority="37" operator="containsText" text="Medio">
      <formula>NOT(ISERROR(SEARCH("Medio",B13)))</formula>
    </cfRule>
  </conditionalFormatting>
  <conditionalFormatting sqref="B24:C24">
    <cfRule type="containsText" dxfId="33" priority="32" operator="containsText" text="Critico">
      <formula>NOT(ISERROR(SEARCH("Critico",B24)))</formula>
    </cfRule>
    <cfRule type="containsText" dxfId="32" priority="33" operator="containsText" text="Satisfactorio">
      <formula>NOT(ISERROR(SEARCH("Satisfactorio",B24)))</formula>
    </cfRule>
    <cfRule type="containsText" dxfId="31" priority="34" operator="containsText" text="Medio">
      <formula>NOT(ISERROR(SEARCH("Medio",B24)))</formula>
    </cfRule>
  </conditionalFormatting>
  <conditionalFormatting sqref="G13 G15:G24">
    <cfRule type="containsText" dxfId="30" priority="29" operator="containsText" text="Critico">
      <formula>NOT(ISERROR(SEARCH("Critico",G13)))</formula>
    </cfRule>
    <cfRule type="containsText" dxfId="29" priority="30" operator="containsText" text="Satisfactorio">
      <formula>NOT(ISERROR(SEARCH("Satisfactorio",G13)))</formula>
    </cfRule>
    <cfRule type="containsText" dxfId="28" priority="31" operator="containsText" text="Medio">
      <formula>NOT(ISERROR(SEARCH("Medio",G13)))</formula>
    </cfRule>
  </conditionalFormatting>
  <conditionalFormatting sqref="H14">
    <cfRule type="cellIs" dxfId="27" priority="23" stopIfTrue="1" operator="between">
      <formula>0.66</formula>
      <formula>0.79</formula>
    </cfRule>
    <cfRule type="cellIs" dxfId="26" priority="24" stopIfTrue="1" operator="lessThan">
      <formula>0.66</formula>
    </cfRule>
    <cfRule type="cellIs" dxfId="25" priority="25" stopIfTrue="1" operator="between">
      <formula>0.8</formula>
      <formula>1</formula>
    </cfRule>
  </conditionalFormatting>
  <conditionalFormatting sqref="H14">
    <cfRule type="expression" dxfId="24" priority="22">
      <formula>ISERROR(H14)</formula>
    </cfRule>
  </conditionalFormatting>
  <conditionalFormatting sqref="H14">
    <cfRule type="cellIs" dxfId="23" priority="19" stopIfTrue="1" operator="between">
      <formula>0.66</formula>
      <formula>0.79</formula>
    </cfRule>
    <cfRule type="cellIs" dxfId="22" priority="20" stopIfTrue="1" operator="lessThan">
      <formula>0.66</formula>
    </cfRule>
    <cfRule type="cellIs" dxfId="21" priority="21" stopIfTrue="1" operator="greaterThanOrEqual">
      <formula>0.8</formula>
    </cfRule>
  </conditionalFormatting>
  <conditionalFormatting sqref="I14">
    <cfRule type="containsText" dxfId="20" priority="16" operator="containsText" text="Critico">
      <formula>NOT(ISERROR(SEARCH("Critico",I14)))</formula>
    </cfRule>
    <cfRule type="containsText" dxfId="19" priority="17" operator="containsText" text="Satisfactorio">
      <formula>NOT(ISERROR(SEARCH("Satisfactorio",I14)))</formula>
    </cfRule>
    <cfRule type="containsText" dxfId="18" priority="18" operator="containsText" text="Medio">
      <formula>NOT(ISERROR(SEARCH("Medio",I14)))</formula>
    </cfRule>
  </conditionalFormatting>
  <conditionalFormatting sqref="J14:K14">
    <cfRule type="containsText" dxfId="17" priority="7" operator="containsText" text="Critico">
      <formula>NOT(ISERROR(SEARCH("Critico",J14)))</formula>
    </cfRule>
    <cfRule type="containsText" dxfId="16" priority="8" operator="containsText" text="Satisfactorio">
      <formula>NOT(ISERROR(SEARCH("Satisfactorio",J14)))</formula>
    </cfRule>
    <cfRule type="containsText" dxfId="15" priority="9" operator="containsText" text="Medio">
      <formula>NOT(ISERROR(SEARCH("Medio",J14)))</formula>
    </cfRule>
  </conditionalFormatting>
  <conditionalFormatting sqref="B14:D14">
    <cfRule type="containsText" dxfId="14" priority="13" operator="containsText" text="Critico">
      <formula>NOT(ISERROR(SEARCH("Critico",B14)))</formula>
    </cfRule>
    <cfRule type="containsText" dxfId="13" priority="14" operator="containsText" text="Satisfactorio">
      <formula>NOT(ISERROR(SEARCH("Satisfactorio",B14)))</formula>
    </cfRule>
    <cfRule type="containsText" dxfId="12" priority="15" operator="containsText" text="Medio">
      <formula>NOT(ISERROR(SEARCH("Medio",B14)))</formula>
    </cfRule>
  </conditionalFormatting>
  <conditionalFormatting sqref="G14">
    <cfRule type="containsText" dxfId="11" priority="10" operator="containsText" text="Critico">
      <formula>NOT(ISERROR(SEARCH("Critico",G14)))</formula>
    </cfRule>
    <cfRule type="containsText" dxfId="10" priority="11" operator="containsText" text="Satisfactorio">
      <formula>NOT(ISERROR(SEARCH("Satisfactorio",G14)))</formula>
    </cfRule>
    <cfRule type="containsText" dxfId="9" priority="12" operator="containsText" text="Medio">
      <formula>NOT(ISERROR(SEARCH("Medio",G14)))</formula>
    </cfRule>
  </conditionalFormatting>
  <conditionalFormatting sqref="J15">
    <cfRule type="containsText" dxfId="8" priority="4" operator="containsText" text="Critico">
      <formula>NOT(ISERROR(SEARCH("Critico",J15)))</formula>
    </cfRule>
    <cfRule type="containsText" dxfId="7" priority="5" operator="containsText" text="Satisfactorio">
      <formula>NOT(ISERROR(SEARCH("Satisfactorio",J15)))</formula>
    </cfRule>
    <cfRule type="containsText" dxfId="6" priority="6" operator="containsText" text="Medio">
      <formula>NOT(ISERROR(SEARCH("Medio",J15)))</formula>
    </cfRule>
  </conditionalFormatting>
  <conditionalFormatting sqref="J16">
    <cfRule type="containsText" dxfId="5" priority="1" operator="containsText" text="Critico">
      <formula>NOT(ISERROR(SEARCH("Critico",J16)))</formula>
    </cfRule>
    <cfRule type="containsText" dxfId="4" priority="2" operator="containsText" text="Satisfactorio">
      <formula>NOT(ISERROR(SEARCH("Satisfactorio",J16)))</formula>
    </cfRule>
    <cfRule type="containsText" dxfId="3" priority="3" operator="containsText" text="Medio">
      <formula>NOT(ISERROR(SEARCH("Medio",J16)))</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Ficha Técnica Formulación</vt:lpstr>
      <vt:lpstr>Ficha T Seguimiento TyS</vt:lpstr>
      <vt:lpstr>Ficha T Seguimiento</vt:lpstr>
      <vt:lpstr>'Ficha Técnica Formulación'!Área_de_impresión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Ledesma Gonzalez, Diana Marcela</cp:lastModifiedBy>
  <cp:lastPrinted>2018-03-14T12:18:52Z</cp:lastPrinted>
  <dcterms:created xsi:type="dcterms:W3CDTF">2017-09-28T15:09:54Z</dcterms:created>
  <dcterms:modified xsi:type="dcterms:W3CDTF">2019-11-27T14:33:41Z</dcterms:modified>
</cp:coreProperties>
</file>