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<sst xmlns="http://schemas.openxmlformats.org/spreadsheetml/2006/main" count="66" uniqueCount="21">
  <si>
    <t>Marca temporal</t>
  </si>
  <si>
    <t>1- Creo que me gustaría utilizar este sistema con frecuencia si quisiera pedir prestamos</t>
  </si>
  <si>
    <t>2-  Encontré el sistema complejo sin una razón aparente</t>
  </si>
  <si>
    <t>3-  El sistema es fácil de usar</t>
  </si>
  <si>
    <t>4- Creo que la  pagina esta diseñada de manera inconsistente</t>
  </si>
  <si>
    <t>5-  Me sentí seguro al usar la pagina</t>
  </si>
  <si>
    <t>6-  Necesité ayuda externa para usar la pagina</t>
  </si>
  <si>
    <t>7- Los resultados que obtuve fueron fáciles de interpretar</t>
  </si>
  <si>
    <t>8-  La pagina es frustrante de usar</t>
  </si>
  <si>
    <t>9-  Creo que la pagina esta bien integrada</t>
  </si>
  <si>
    <t>10-  Necesitaba aprender muchas cosas antes de empezar a usar la pagina</t>
  </si>
  <si>
    <t>Suma Pares</t>
  </si>
  <si>
    <t>Suma Impares</t>
  </si>
  <si>
    <t>Impares - 5</t>
  </si>
  <si>
    <t>25 - Pares</t>
  </si>
  <si>
    <t>Puntaje</t>
  </si>
  <si>
    <t>5- Totalmente de acuerdo</t>
  </si>
  <si>
    <t>1- Totalmente en desacuerdo</t>
  </si>
  <si>
    <t>4- De acuerdo</t>
  </si>
  <si>
    <t>2- En desacuerdo</t>
  </si>
  <si>
    <t>3- Neutro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</si>
</sst>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rgb="FF434343"/>
      <name val="Roboto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2" fontId="2" numFmtId="0" xfId="0" applyAlignment="1" applyBorder="1" applyFill="1" applyFont="1">
      <alignment horizontal="left" readingOrder="0" shrinkToFit="0" vertical="center" wrapText="0"/>
    </xf>
    <xf borderId="3" fillId="2" fontId="2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3" fontId="3" numFmtId="0" xfId="0" applyAlignment="1" applyBorder="1" applyFill="1" applyFont="1">
      <alignment horizontal="right" readingOrder="0" shrinkToFit="0" vertical="center" wrapText="0"/>
    </xf>
    <xf borderId="6" fillId="4" fontId="3" numFmtId="0" xfId="0" applyAlignment="1" applyBorder="1" applyFill="1" applyFont="1">
      <alignment horizontal="right" shrinkToFit="0" vertical="center" wrapText="0"/>
    </xf>
    <xf borderId="5" fillId="3" fontId="3" numFmtId="0" xfId="0" applyAlignment="1" applyBorder="1" applyFont="1">
      <alignment horizontal="right" shrinkToFit="0" vertical="center" wrapText="0"/>
    </xf>
    <xf borderId="7" fillId="3" fontId="3" numFmtId="0" xfId="0" applyAlignment="1" applyBorder="1" applyFont="1">
      <alignment horizontal="right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4" fontId="3" numFmtId="0" xfId="0" applyAlignment="1" applyBorder="1" applyFont="1">
      <alignment horizontal="right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3" fontId="3" numFmtId="0" xfId="0" applyAlignment="1" applyBorder="1" applyFont="1">
      <alignment horizontal="right" readingOrder="0" shrinkToFit="0" vertical="center" wrapText="0"/>
    </xf>
    <xf borderId="11" fillId="3" fontId="3" numFmtId="0" xfId="0" applyAlignment="1" applyBorder="1" applyFont="1">
      <alignment horizontal="right" shrinkToFit="0" vertical="center" wrapText="0"/>
    </xf>
    <xf borderId="12" fillId="3" fontId="3" numFmtId="0" xfId="0" applyAlignment="1" applyBorder="1" applyFont="1">
      <alignment horizontal="right" shrinkToFit="0" vertical="center" wrapText="0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6" displayName="Form_Responses1" name="Form_Responses1" id="1">
  <tableColumns count="16">
    <tableColumn name="Marca temporal" id="1"/>
    <tableColumn name="1- Creo que me gustaría utilizar este sistema con frecuencia si quisiera pedir prestamos" id="2"/>
    <tableColumn name="2-  Encontré el sistema complejo sin una razón aparente" id="3"/>
    <tableColumn name="3-  El sistema es fácil de usar" id="4"/>
    <tableColumn name="4- Creo que la  pagina esta diseñada de manera inconsistente" id="5"/>
    <tableColumn name="5-  Me sentí seguro al usar la pagina" id="6"/>
    <tableColumn name="6-  Necesité ayuda externa para usar la pagina" id="7"/>
    <tableColumn name="7- Los resultados que obtuve fueron fáciles de interpretar" id="8"/>
    <tableColumn name="8-  La pagina es frustrante de usar" id="9"/>
    <tableColumn name="9-  Creo que la pagina esta bien integrada" id="10"/>
    <tableColumn name="10-  Necesitaba aprender muchas cosas antes de empezar a usar la pagina" id="11"/>
    <tableColumn name="Suma Pares" id="12"/>
    <tableColumn name="Suma Impares" id="13"/>
    <tableColumn name="Impares - 5" id="14"/>
    <tableColumn name="25 - Pares" id="15"/>
    <tableColumn name="Puntaje" id="16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11" width="5.75"/>
    <col customWidth="1" min="12" max="1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</row>
    <row r="2">
      <c r="A2" s="5">
        <v>45665.41983263889</v>
      </c>
      <c r="B2" s="6" t="s">
        <v>16</v>
      </c>
      <c r="C2" s="6" t="s">
        <v>17</v>
      </c>
      <c r="D2" s="6" t="s">
        <v>18</v>
      </c>
      <c r="E2" s="6" t="s">
        <v>17</v>
      </c>
      <c r="F2" s="6" t="s">
        <v>16</v>
      </c>
      <c r="G2" s="6" t="s">
        <v>19</v>
      </c>
      <c r="H2" s="6" t="s">
        <v>16</v>
      </c>
      <c r="I2" s="6" t="s">
        <v>17</v>
      </c>
      <c r="J2" s="6" t="s">
        <v>16</v>
      </c>
      <c r="K2" s="6" t="s">
        <v>19</v>
      </c>
      <c r="L2" s="7">
        <f>1+1+2+1+2</f>
        <v>7</v>
      </c>
      <c r="M2" s="8">
        <f t="shared" ref="M2:M3" si="1">5+4+5+5+5</f>
        <v>24</v>
      </c>
      <c r="N2" s="9">
        <f t="shared" ref="N2:N6" si="2">M2-5</f>
        <v>19</v>
      </c>
      <c r="O2" s="9">
        <f t="shared" ref="O2:O6" si="3">25-L2</f>
        <v>18</v>
      </c>
      <c r="P2" s="10">
        <f t="shared" ref="P2:P6" si="4">(O2+N2)*2.5</f>
        <v>92.5</v>
      </c>
    </row>
    <row r="3">
      <c r="A3" s="11">
        <v>45665.439209027776</v>
      </c>
      <c r="B3" s="12" t="s">
        <v>16</v>
      </c>
      <c r="C3" s="12" t="s">
        <v>17</v>
      </c>
      <c r="D3" s="12" t="s">
        <v>18</v>
      </c>
      <c r="E3" s="12" t="s">
        <v>17</v>
      </c>
      <c r="F3" s="12" t="s">
        <v>16</v>
      </c>
      <c r="G3" s="12" t="s">
        <v>17</v>
      </c>
      <c r="H3" s="12" t="s">
        <v>16</v>
      </c>
      <c r="I3" s="12" t="s">
        <v>19</v>
      </c>
      <c r="J3" s="12" t="s">
        <v>16</v>
      </c>
      <c r="K3" s="12" t="s">
        <v>17</v>
      </c>
      <c r="L3" s="8">
        <f>1+1+1+2+1</f>
        <v>6</v>
      </c>
      <c r="M3" s="8">
        <f t="shared" si="1"/>
        <v>24</v>
      </c>
      <c r="N3" s="8">
        <f t="shared" si="2"/>
        <v>19</v>
      </c>
      <c r="O3" s="8">
        <f t="shared" si="3"/>
        <v>19</v>
      </c>
      <c r="P3" s="13">
        <f t="shared" si="4"/>
        <v>95</v>
      </c>
    </row>
    <row r="4">
      <c r="A4" s="5">
        <v>45665.46492456019</v>
      </c>
      <c r="B4" s="6" t="s">
        <v>18</v>
      </c>
      <c r="C4" s="6" t="s">
        <v>17</v>
      </c>
      <c r="D4" s="6" t="s">
        <v>16</v>
      </c>
      <c r="E4" s="6" t="s">
        <v>17</v>
      </c>
      <c r="F4" s="6" t="s">
        <v>16</v>
      </c>
      <c r="G4" s="6" t="s">
        <v>17</v>
      </c>
      <c r="H4" s="6" t="s">
        <v>16</v>
      </c>
      <c r="I4" s="6" t="s">
        <v>17</v>
      </c>
      <c r="J4" s="6" t="s">
        <v>18</v>
      </c>
      <c r="K4" s="6" t="s">
        <v>17</v>
      </c>
      <c r="L4" s="9">
        <f>1+1+1+1+1</f>
        <v>5</v>
      </c>
      <c r="M4" s="9">
        <f>4+5+5+5+4</f>
        <v>23</v>
      </c>
      <c r="N4" s="9">
        <f t="shared" si="2"/>
        <v>18</v>
      </c>
      <c r="O4" s="9">
        <f t="shared" si="3"/>
        <v>20</v>
      </c>
      <c r="P4" s="10">
        <f t="shared" si="4"/>
        <v>95</v>
      </c>
    </row>
    <row r="5">
      <c r="A5" s="11">
        <v>45665.47392561343</v>
      </c>
      <c r="B5" s="12" t="s">
        <v>20</v>
      </c>
      <c r="C5" s="12" t="s">
        <v>18</v>
      </c>
      <c r="D5" s="12" t="s">
        <v>20</v>
      </c>
      <c r="E5" s="12" t="s">
        <v>19</v>
      </c>
      <c r="F5" s="12" t="s">
        <v>20</v>
      </c>
      <c r="G5" s="12" t="s">
        <v>18</v>
      </c>
      <c r="H5" s="12" t="s">
        <v>16</v>
      </c>
      <c r="I5" s="12" t="s">
        <v>18</v>
      </c>
      <c r="J5" s="12" t="s">
        <v>16</v>
      </c>
      <c r="K5" s="12" t="s">
        <v>20</v>
      </c>
      <c r="L5" s="8">
        <f>4+2+4+4+3</f>
        <v>17</v>
      </c>
      <c r="M5" s="8">
        <f>3+3+3+5+5</f>
        <v>19</v>
      </c>
      <c r="N5" s="8">
        <f t="shared" si="2"/>
        <v>14</v>
      </c>
      <c r="O5" s="8">
        <f t="shared" si="3"/>
        <v>8</v>
      </c>
      <c r="P5" s="13">
        <f t="shared" si="4"/>
        <v>55</v>
      </c>
    </row>
    <row r="6">
      <c r="A6" s="14">
        <v>45665.48725694444</v>
      </c>
      <c r="B6" s="15" t="s">
        <v>18</v>
      </c>
      <c r="C6" s="15" t="s">
        <v>20</v>
      </c>
      <c r="D6" s="15" t="s">
        <v>18</v>
      </c>
      <c r="E6" s="15" t="s">
        <v>17</v>
      </c>
      <c r="F6" s="15" t="s">
        <v>16</v>
      </c>
      <c r="G6" s="15" t="s">
        <v>17</v>
      </c>
      <c r="H6" s="15" t="s">
        <v>16</v>
      </c>
      <c r="I6" s="15" t="s">
        <v>17</v>
      </c>
      <c r="J6" s="15" t="s">
        <v>16</v>
      </c>
      <c r="K6" s="15" t="s">
        <v>17</v>
      </c>
      <c r="L6" s="16">
        <f>3+1+1+1+1</f>
        <v>7</v>
      </c>
      <c r="M6" s="17">
        <f>4+4+5+5+5</f>
        <v>23</v>
      </c>
      <c r="N6" s="17">
        <f t="shared" si="2"/>
        <v>18</v>
      </c>
      <c r="O6" s="17">
        <f t="shared" si="3"/>
        <v>18</v>
      </c>
      <c r="P6" s="18">
        <f t="shared" si="4"/>
        <v>90</v>
      </c>
    </row>
    <row r="8">
      <c r="P8" s="19">
        <f>AVERAGE(Form_Responses1[Puntaje])</f>
        <v>85.5</v>
      </c>
    </row>
  </sheetData>
  <drawing r:id="rId1"/>
  <tableParts count="1">
    <tablePart r:id="rId3"/>
  </tableParts>
</worksheet>
</file>