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2560" yWindow="880" windowWidth="29380" windowHeight="19860" tabRatio="991" activeTab="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B6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F6" i="4"/>
  <c r="G6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J8" i="4"/>
  <c r="K8" i="4"/>
  <c r="J9" i="4"/>
  <c r="K9" i="4"/>
  <c r="K10" i="4"/>
  <c r="K11" i="4"/>
  <c r="K12" i="4"/>
  <c r="K13" i="4"/>
  <c r="K14" i="4"/>
  <c r="K15" i="4"/>
  <c r="J16" i="4"/>
  <c r="K16" i="4"/>
  <c r="J17" i="4"/>
  <c r="K17" i="4"/>
  <c r="K18" i="4"/>
  <c r="J19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J105" i="4"/>
  <c r="K105" i="4"/>
  <c r="K106" i="4"/>
  <c r="K107" i="4"/>
  <c r="J108" i="4"/>
  <c r="K108" i="4"/>
  <c r="K109" i="4"/>
  <c r="K110" i="4"/>
  <c r="J111" i="4"/>
  <c r="K111" i="4"/>
  <c r="J112" i="4"/>
  <c r="K112" i="4"/>
  <c r="J113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E112" i="4"/>
  <c r="D112" i="4"/>
  <c r="I112" i="4"/>
  <c r="H112" i="4"/>
  <c r="M112" i="4"/>
  <c r="L112" i="4"/>
  <c r="P112" i="4"/>
  <c r="E113" i="4"/>
  <c r="D113" i="4"/>
  <c r="I113" i="4"/>
  <c r="H113" i="4"/>
  <c r="M113" i="4"/>
  <c r="L113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Q112" i="4"/>
  <c r="C112" i="27"/>
  <c r="Q113" i="4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I12" i="6"/>
  <c r="C12" i="23"/>
  <c r="I13" i="6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6"/>
  <c r="C12" i="21"/>
  <c r="C13" i="6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I16" i="1"/>
  <c r="C16" i="20"/>
  <c r="I17" i="1"/>
  <c r="C17" i="20"/>
  <c r="I18" i="1"/>
  <c r="C18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10" i="4"/>
  <c r="J11" i="4"/>
  <c r="J12" i="4"/>
  <c r="J13" i="4"/>
  <c r="J14" i="4"/>
  <c r="J15" i="4"/>
  <c r="J18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7" i="4"/>
  <c r="J6" i="4"/>
  <c r="J109" i="4"/>
  <c r="J110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K12" i="6"/>
  <c r="N112" i="4"/>
  <c r="O112" i="4"/>
  <c r="K13" i="6"/>
  <c r="N113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F13" i="6"/>
  <c r="C13" i="22"/>
  <c r="B13" i="22"/>
  <c r="A13" i="22"/>
  <c r="F12" i="6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D12" i="6"/>
  <c r="G12" i="6"/>
  <c r="J12" i="6"/>
  <c r="M12" i="6"/>
  <c r="D13" i="6"/>
  <c r="G13" i="6"/>
  <c r="J13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L12" i="6"/>
  <c r="L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<sst xmlns="http://schemas.openxmlformats.org/spreadsheetml/2006/main" count="168" uniqueCount="64">
  <si>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</si>
  <si>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</si>
  <si>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</si>
  <si>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</si>
  <si>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</si>
  <si>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</si>
  <si>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</si>
  <si>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</si>
  <si>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</si>
  <si>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</si>
  <si>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</si>
  <si>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</si>
  <si>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</si>
  <si>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</si>
  <si>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</si>
  <si>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</si>
  <si>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</si>
  <si>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</si>
  <si>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</si>
  <si>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</si>
  <si>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</si>
  <si>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</si>
  <si>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</si>
  <si>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</si>
  <si>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</si>
  <si>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</si>
  <si>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</si>
  <si>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</si>
  <si>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</si>
  <si>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</si>
  <si>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</si>
  <si>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</si>
  <si>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</si>
  <si>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</si>
  <si>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</si>
  <si>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</si>
  <si>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</si>
  <si>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</si>
  <si>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</si>
  <si>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</si>
  <si>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</si>
  <si>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</si>
  <si>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</si>
  <si>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</si>
  <si>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</si>
  <si>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</si>
  <si>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</si>
  <si>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</si>
  <si>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</si>
  <si>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</si>
  <si>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</si>
  <si>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</si>
  <si>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</si>
  <si>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</si>
  <si>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</si>
  <si>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</si>
  <si>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</si>
  <si>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</si>
  <si>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</si>
  <si>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</si>
  <si>
    <t>DNS</t>
  </si>
  <si>
    <t>Jacobsen, Kristian</t>
  </si>
  <si>
    <t>DNF</t>
  </si>
  <si>
    <t>Bratbak, Emil Robert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</si>
</sst>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18" sqref="H18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8.6689814814814806E-3</v>
      </c>
      <c r="C4" s="10">
        <f>IF(A4="","",IFERROR(RANK(B4,$B$4:$B$300,1),"-"))</f>
        <v>7</v>
      </c>
      <c r="D4" s="11">
        <f>IF(A4="","", IFERROR(VLOOKUP(C4,Poengskala!$A$2:$B$134,2),"-"))</f>
        <v>36</v>
      </c>
      <c r="E4" s="25">
        <v>3.6516203703703703E-2</v>
      </c>
      <c r="F4" s="10">
        <f>IF(A4="", "", IFERROR(RANK(E4,$E$4:$E$300,1),"-"))</f>
        <v>11</v>
      </c>
      <c r="G4" s="11">
        <f>IF(A4="","",IFERROR(VLOOKUP(F4,Poengskala!$A$2:$B$134,2),"-"))</f>
        <v>24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4.5185185185185182E-2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8.1249999999999985E-3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3.078703703703704E-2</v>
      </c>
      <c r="F5" s="10">
        <f t="shared" ref="F5:F68" si="1">IF(A5="", "", IFERROR(RANK(E5,$E$4:$E$300,1),"-"))</f>
        <v>4</v>
      </c>
      <c r="G5" s="11">
        <f>IF(A5="","",IFERROR(VLOOKUP(F5,Poengskala!$A$2:$B$134,2),"-"))</f>
        <v>50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3.8912037037037037E-2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8.4722222222222213E-3</v>
      </c>
      <c r="C6" s="10">
        <f t="shared" si="0"/>
        <v>3</v>
      </c>
      <c r="D6" s="11">
        <f>IF(A6="","", IFERROR(VLOOKUP(C6,Poengskala!$A$2:$B$134,2),"-"))</f>
        <v>60</v>
      </c>
      <c r="E6" s="25" t="s">
        <v>62</v>
      </c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8.6342592592592599E-3</v>
      </c>
      <c r="C7" s="10">
        <f t="shared" si="0"/>
        <v>6</v>
      </c>
      <c r="D7" s="11">
        <f>IF(A7="","", IFERROR(VLOOKUP(C7,Poengskala!$A$2:$B$134,2),"-"))</f>
        <v>40</v>
      </c>
      <c r="E7" s="25" t="s">
        <v>60</v>
      </c>
      <c r="F7" s="10" t="str">
        <f t="shared" si="1"/>
        <v>-</v>
      </c>
      <c r="G7" s="11" t="str">
        <f>IF(A7="","",IFERROR(VLOOKUP(F7,Poengskala!$A$2:$B$134,2),"-"))</f>
        <v>-</v>
      </c>
      <c r="H7" s="25" t="s">
        <v>60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8.5532407407407415E-3</v>
      </c>
      <c r="C8" s="10">
        <f t="shared" si="0"/>
        <v>5</v>
      </c>
      <c r="D8" s="11">
        <f>IF(A8="","", IFERROR(VLOOKUP(C8,Poengskala!$A$2:$B$134,2),"-"))</f>
        <v>45</v>
      </c>
      <c r="E8" s="25">
        <v>3.1296296296296301E-2</v>
      </c>
      <c r="F8" s="10">
        <f t="shared" si="1"/>
        <v>6</v>
      </c>
      <c r="G8" s="11">
        <f>IF(A8="","",IFERROR(VLOOKUP(F8,Poengskala!$A$2:$B$134,2),"-"))</f>
        <v>40</v>
      </c>
      <c r="H8" s="25" t="s">
        <v>60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1.0439814814814813E-2</v>
      </c>
      <c r="C9" s="10">
        <f t="shared" si="0"/>
        <v>12</v>
      </c>
      <c r="D9" s="11">
        <f>IF(A9="","", IFERROR(VLOOKUP(C9,Poengskala!$A$2:$B$134,2),"-"))</f>
        <v>22</v>
      </c>
      <c r="E9" s="25">
        <v>3.3611111111111112E-2</v>
      </c>
      <c r="F9" s="10">
        <f t="shared" si="1"/>
        <v>9</v>
      </c>
      <c r="G9" s="11">
        <f>IF(A9="","",IFERROR(VLOOKUP(F9,Poengskala!$A$2:$B$134,2),"-"))</f>
        <v>29</v>
      </c>
      <c r="H9" s="25" t="s">
        <v>60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1.0266203703703703E-2</v>
      </c>
      <c r="C10" s="10">
        <f t="shared" si="0"/>
        <v>11</v>
      </c>
      <c r="D10" s="11">
        <f>IF(A10="","", IFERROR(VLOOKUP(C10,Poengskala!$A$2:$B$134,2),"-"))</f>
        <v>24</v>
      </c>
      <c r="E10" s="25">
        <v>3.8460648148148147E-2</v>
      </c>
      <c r="F10" s="10">
        <f t="shared" si="1"/>
        <v>12</v>
      </c>
      <c r="G10" s="11">
        <f>IF(A10="","",IFERROR(VLOOKUP(F10,Poengskala!$A$2:$B$134,2),"-"))</f>
        <v>22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4.8726851851851848E-2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8.8773148148148153E-3</v>
      </c>
      <c r="C11" s="10">
        <f t="shared" si="0"/>
        <v>9</v>
      </c>
      <c r="D11" s="11">
        <f>IF(A11="","", IFERROR(VLOOKUP(C11,Poengskala!$A$2:$B$134,2),"-"))</f>
        <v>29</v>
      </c>
      <c r="E11" s="25">
        <v>3.3437500000000002E-2</v>
      </c>
      <c r="F11" s="10">
        <f t="shared" si="1"/>
        <v>8</v>
      </c>
      <c r="G11" s="11">
        <f>IF(A11="","",IFERROR(VLOOKUP(F11,Poengskala!$A$2:$B$134,2),"-"))</f>
        <v>32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4.2314814814814819E-2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9.0393518518518522E-3</v>
      </c>
      <c r="C12" s="10">
        <f t="shared" si="0"/>
        <v>10</v>
      </c>
      <c r="D12" s="11">
        <f>IF(A12="","", IFERROR(VLOOKUP(C12,Poengskala!$A$2:$B$134,2),"-"))</f>
        <v>26</v>
      </c>
      <c r="E12" s="25">
        <v>2.9699074074074072E-2</v>
      </c>
      <c r="F12" s="10">
        <f t="shared" si="1"/>
        <v>3</v>
      </c>
      <c r="G12" s="11">
        <f>IF(A12="","",IFERROR(VLOOKUP(F12,Poengskala!$A$2:$B$134,2),"-"))</f>
        <v>60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3.8738425925925926E-2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>
        <v>8.5416666666666679E-3</v>
      </c>
      <c r="C13" s="10">
        <f t="shared" si="0"/>
        <v>4</v>
      </c>
      <c r="D13" s="11">
        <f>IF(A13="","", IFERROR(VLOOKUP(C13,Poengskala!$A$2:$B$134,2),"-"))</f>
        <v>50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>
        <v>8.7037037037037031E-3</v>
      </c>
      <c r="C14" s="10">
        <f t="shared" si="0"/>
        <v>8</v>
      </c>
      <c r="D14" s="11">
        <f>IF(A14="","", IFERROR(VLOOKUP(C14,Poengskala!$A$2:$B$134,2),"-"))</f>
        <v>32</v>
      </c>
      <c r="E14" s="25">
        <v>3.4999999999999996E-2</v>
      </c>
      <c r="F14" s="10">
        <f t="shared" si="1"/>
        <v>10</v>
      </c>
      <c r="G14" s="11">
        <f>IF(A14="","",IFERROR(VLOOKUP(F14,Poengskala!$A$2:$B$134,2),"-"))</f>
        <v>26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>
        <f t="shared" si="3"/>
        <v>4.3703703703703703E-2</v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>
        <v>8.0671296296296307E-3</v>
      </c>
      <c r="C15" s="10">
        <f t="shared" si="0"/>
        <v>1</v>
      </c>
      <c r="D15" s="11">
        <f>IF(A15="","", IFERROR(VLOOKUP(C15,Poengskala!$A$2:$B$134,2),"-"))</f>
        <v>100</v>
      </c>
      <c r="E15" s="25">
        <v>3.0972222222222224E-2</v>
      </c>
      <c r="F15" s="10">
        <f t="shared" si="1"/>
        <v>5</v>
      </c>
      <c r="G15" s="11">
        <f>IF(A15="","",IFERROR(VLOOKUP(F15,Poengskala!$A$2:$B$134,2),"-"))</f>
        <v>45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>
        <f t="shared" si="3"/>
        <v>3.9039351851851853E-2</v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 t="s">
        <v>56</v>
      </c>
      <c r="B16" s="25" t="s">
        <v>60</v>
      </c>
      <c r="C16" s="10" t="str">
        <f t="shared" si="0"/>
        <v>-</v>
      </c>
      <c r="D16" s="11" t="str">
        <f>IF(A16="","", IFERROR(VLOOKUP(C16,Poengskala!$A$2:$B$134,2),"-"))</f>
        <v>-</v>
      </c>
      <c r="E16" s="25">
        <v>2.8900462962962961E-2</v>
      </c>
      <c r="F16" s="10">
        <f t="shared" si="1"/>
        <v>1</v>
      </c>
      <c r="G16" s="11">
        <f>IF(A16="","",IFERROR(VLOOKUP(F16,Poengskala!$A$2:$B$134,2),"-"))</f>
        <v>100</v>
      </c>
      <c r="H16" s="25" t="s">
        <v>60</v>
      </c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>-</v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 t="s">
        <v>60</v>
      </c>
      <c r="C17" s="10" t="str">
        <f t="shared" si="0"/>
        <v>-</v>
      </c>
      <c r="D17" s="11" t="str">
        <f>IF(A17="","", IFERROR(VLOOKUP(C17,Poengskala!$A$2:$B$134,2),"-"))</f>
        <v>-</v>
      </c>
      <c r="E17" s="25">
        <v>2.9131944444444446E-2</v>
      </c>
      <c r="F17" s="10">
        <f t="shared" si="1"/>
        <v>2</v>
      </c>
      <c r="G17" s="11">
        <f>IF(A17="","",IFERROR(VLOOKUP(F17,Poengskala!$A$2:$B$134,2),"-"))</f>
        <v>80</v>
      </c>
      <c r="H17" s="25" t="s">
        <v>60</v>
      </c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>-</v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 t="s">
        <v>60</v>
      </c>
      <c r="C18" s="10" t="str">
        <f t="shared" si="0"/>
        <v>-</v>
      </c>
      <c r="D18" s="11" t="str">
        <f>IF(A18="","", IFERROR(VLOOKUP(C18,Poengskala!$A$2:$B$134,2),"-"))</f>
        <v>-</v>
      </c>
      <c r="E18" s="25">
        <v>3.2384259259259258E-2</v>
      </c>
      <c r="F18" s="10">
        <f t="shared" si="1"/>
        <v>7</v>
      </c>
      <c r="G18" s="11">
        <f>IF(A18="","",IFERROR(VLOOKUP(F18,Poengskala!$A$2:$B$134,2),"-"))</f>
        <v>36</v>
      </c>
      <c r="H18" s="25"/>
      <c r="I18" s="10" t="str">
        <f t="shared" si="2"/>
        <v>-</v>
      </c>
      <c r="J18" s="12" t="str">
        <f>IF(A18="","",IFERROR(VLOOKUP(I18,Poengskala!$A$2:$B$134,2),"-"))</f>
        <v>-</v>
      </c>
      <c r="K18" s="26" t="str">
        <f t="shared" si="3"/>
        <v>-</v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 t="s">
        <v>60</v>
      </c>
      <c r="C19" s="10" t="str">
        <f t="shared" si="0"/>
        <v>-</v>
      </c>
      <c r="D19" s="11" t="str">
        <f>IF(A19="","", IFERROR(VLOOKUP(C19,Poengskala!$A$2:$B$134,2),"-"))</f>
        <v>-</v>
      </c>
      <c r="E19" s="25" t="s">
        <v>60</v>
      </c>
      <c r="F19" s="10" t="str">
        <f t="shared" si="1"/>
        <v>-</v>
      </c>
      <c r="G19" s="11" t="str">
        <f>IF(A19="","",IFERROR(VLOOKUP(F19,Poengskala!$A$2:$B$134,2),"-"))</f>
        <v>-</v>
      </c>
      <c r="H19" s="25" t="s">
        <v>60</v>
      </c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>-</v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89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>
        <f>IF('K2'!B7="", "",'K2'!B7)</f>
        <v>7.4884259259259262E-3</v>
      </c>
      <c r="C6" s="20">
        <f t="shared" si="0"/>
        <v>7.4884259259259262E-3</v>
      </c>
      <c r="D6" s="23">
        <f>IF(A6="","",IFERROR(VLOOKUP(E6,Poengskala!$A$2:$B$134,2),"-"))</f>
        <v>100</v>
      </c>
      <c r="E6" s="23">
        <f t="shared" si="1"/>
        <v>1</v>
      </c>
      <c r="F6" s="19">
        <f>IF('K2'!E7="", "", 'K2'!E7)</f>
        <v>2.7291666666666662E-2</v>
      </c>
      <c r="G6" s="21">
        <f t="shared" si="2"/>
        <v>2.7291666666666662E-2</v>
      </c>
      <c r="H6" s="23">
        <f>IF(A6="","",IFERROR(VLOOKUP(I6,Poengskala!$A$2:$B$134,2),"-"))</f>
        <v>100</v>
      </c>
      <c r="I6" s="23">
        <f t="shared" si="3"/>
        <v>1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3.4780092592592585E-2</v>
      </c>
      <c r="O6" s="28">
        <f t="shared" si="6"/>
        <v>3.4780092592592585E-2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Dragerengen, Ivar</v>
      </c>
      <c r="B7" s="19">
        <f>IF('K1'!B4="", "",'K1'!B4)</f>
        <v>8.6689814814814806E-3</v>
      </c>
      <c r="C7" s="20">
        <f t="shared" si="0"/>
        <v>8.6689814814814806E-3</v>
      </c>
      <c r="D7" s="23">
        <f>IF(A7="","",IFERROR(VLOOKUP(E7,Poengskala!$A$2:$B$134,2),"-"))</f>
        <v>18</v>
      </c>
      <c r="E7" s="23">
        <f t="shared" si="1"/>
        <v>14</v>
      </c>
      <c r="F7" s="19">
        <f>IF('K1'!E4="", "", 'K1'!E4)</f>
        <v>3.6516203703703703E-2</v>
      </c>
      <c r="G7" s="21">
        <f t="shared" si="2"/>
        <v>3.6516203703703703E-2</v>
      </c>
      <c r="H7" s="23">
        <f>IF(A7="","",IFERROR(VLOOKUP(I7,Poengskala!$A$2:$B$134,2),"-"))</f>
        <v>13</v>
      </c>
      <c r="I7" s="23">
        <f t="shared" si="3"/>
        <v>18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4.5185185185185182E-2</v>
      </c>
      <c r="O7" s="28">
        <f t="shared" si="6"/>
        <v>4.5185185185185182E-2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Haugnes, Mathias Bjerregård</v>
      </c>
      <c r="B8" s="19">
        <f>IF('K1'!B8="", "",'K1'!B8)</f>
        <v>8.5532407407407415E-3</v>
      </c>
      <c r="C8" s="20">
        <f t="shared" si="0"/>
        <v>8.5532407407407415E-3</v>
      </c>
      <c r="D8" s="23">
        <f>IF(A8="","",IFERROR(VLOOKUP(E8,Poengskala!$A$2:$B$134,2),"-"))</f>
        <v>22</v>
      </c>
      <c r="E8" s="23">
        <f t="shared" si="1"/>
        <v>12</v>
      </c>
      <c r="F8" s="19">
        <f>IF('K1'!E8="", "", 'K1'!E8)</f>
        <v>3.1296296296296301E-2</v>
      </c>
      <c r="G8" s="21">
        <f t="shared" si="2"/>
        <v>3.1296296296296301E-2</v>
      </c>
      <c r="H8" s="23">
        <f>IF(A8="","",IFERROR(VLOOKUP(I8,Poengskala!$A$2:$B$134,2),"-"))</f>
        <v>24</v>
      </c>
      <c r="I8" s="23">
        <f t="shared" si="3"/>
        <v>11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>
        <f>IF('K1'!B9="", "",'K1'!B9)</f>
        <v>1.0439814814814813E-2</v>
      </c>
      <c r="C9" s="20">
        <f t="shared" si="0"/>
        <v>1.0439814814814813E-2</v>
      </c>
      <c r="D9" s="23">
        <f>IF(A9="","",IFERROR(VLOOKUP(E9,Poengskala!$A$2:$B$134,2),"-"))</f>
        <v>11</v>
      </c>
      <c r="E9" s="23">
        <f t="shared" si="1"/>
        <v>20</v>
      </c>
      <c r="F9" s="19">
        <f>IF('K1'!E9="", "", 'K1'!E9)</f>
        <v>3.3611111111111112E-2</v>
      </c>
      <c r="G9" s="21">
        <f t="shared" si="2"/>
        <v>3.3611111111111112E-2</v>
      </c>
      <c r="H9" s="23">
        <f>IF(A9="","",IFERROR(VLOOKUP(I9,Poengskala!$A$2:$B$134,2),"-"))</f>
        <v>15</v>
      </c>
      <c r="I9" s="23">
        <f t="shared" si="3"/>
        <v>16</v>
      </c>
      <c r="J9" s="19" t="str">
        <f>IF('K1'!H9="", "", 'K1'!H9)</f>
        <v>DNS</v>
      </c>
      <c r="K9" s="29" t="str">
        <f t="shared" si="4"/>
        <v>DNS</v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>
        <f>IF('K1'!B10="", "",'K1'!B10)</f>
        <v>1.0266203703703703E-2</v>
      </c>
      <c r="C10" s="20">
        <f t="shared" si="0"/>
        <v>1.0266203703703703E-2</v>
      </c>
      <c r="D10" s="23">
        <f>IF(A10="","",IFERROR(VLOOKUP(E10,Poengskala!$A$2:$B$134,2),"-"))</f>
        <v>12</v>
      </c>
      <c r="E10" s="23">
        <f t="shared" si="1"/>
        <v>19</v>
      </c>
      <c r="F10" s="19">
        <f>IF('K1'!E10="", "", 'K1'!E10)</f>
        <v>3.8460648148148147E-2</v>
      </c>
      <c r="G10" s="21">
        <f t="shared" si="2"/>
        <v>3.8460648148148147E-2</v>
      </c>
      <c r="H10" s="23">
        <f>IF(A10="","",IFERROR(VLOOKUP(I10,Poengskala!$A$2:$B$134,2),"-"))</f>
        <v>12</v>
      </c>
      <c r="I10" s="23">
        <f t="shared" si="3"/>
        <v>19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4.8726851851851848E-2</v>
      </c>
      <c r="O10" s="28">
        <f t="shared" si="6"/>
        <v>4.8726851851851848E-2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Ramstad, Morten</v>
      </c>
      <c r="B11" s="19">
        <f>IF('K1'!B11="", "",'K1'!B11)</f>
        <v>8.8773148148148153E-3</v>
      </c>
      <c r="C11" s="20">
        <f t="shared" si="0"/>
        <v>8.8773148148148153E-3</v>
      </c>
      <c r="D11" s="23">
        <f>IF(A11="","",IFERROR(VLOOKUP(E11,Poengskala!$A$2:$B$134,2),"-"))</f>
        <v>15</v>
      </c>
      <c r="E11" s="23">
        <f t="shared" si="1"/>
        <v>16</v>
      </c>
      <c r="F11" s="19">
        <f>IF('K1'!E11="", "", 'K1'!E11)</f>
        <v>3.3437500000000002E-2</v>
      </c>
      <c r="G11" s="21">
        <f t="shared" si="2"/>
        <v>3.3437500000000002E-2</v>
      </c>
      <c r="H11" s="23">
        <f>IF(A11="","",IFERROR(VLOOKUP(I11,Poengskala!$A$2:$B$134,2),"-"))</f>
        <v>18</v>
      </c>
      <c r="I11" s="23">
        <f t="shared" si="3"/>
        <v>14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4.2314814814814819E-2</v>
      </c>
      <c r="O11" s="28">
        <f t="shared" si="6"/>
        <v>4.2314814814814819E-2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Riste, Markus Moen</v>
      </c>
      <c r="B12" s="19">
        <f>IF('K1'!B12="", "",'K1'!B12)</f>
        <v>9.0393518518518522E-3</v>
      </c>
      <c r="C12" s="20">
        <f t="shared" si="0"/>
        <v>9.0393518518518522E-3</v>
      </c>
      <c r="D12" s="23">
        <f>IF(A12="","",IFERROR(VLOOKUP(E12,Poengskala!$A$2:$B$134,2),"-"))</f>
        <v>14</v>
      </c>
      <c r="E12" s="23">
        <f t="shared" si="1"/>
        <v>17</v>
      </c>
      <c r="F12" s="19">
        <f>IF('K1'!E12="", "", 'K1'!E12)</f>
        <v>2.9699074074074072E-2</v>
      </c>
      <c r="G12" s="21">
        <f t="shared" si="2"/>
        <v>2.9699074074074072E-2</v>
      </c>
      <c r="H12" s="23">
        <f>IF(A12="","",IFERROR(VLOOKUP(I12,Poengskala!$A$2:$B$134,2),"-"))</f>
        <v>40</v>
      </c>
      <c r="I12" s="23">
        <f t="shared" si="3"/>
        <v>6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3.8738425925925926E-2</v>
      </c>
      <c r="O12" s="28">
        <f t="shared" si="6"/>
        <v>3.8738425925925926E-2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Seegard, Eirik</v>
      </c>
      <c r="B13" s="19">
        <f>IF('K1'!B13="", "",'K1'!B13)</f>
        <v>8.5416666666666679E-3</v>
      </c>
      <c r="C13" s="20">
        <f t="shared" si="0"/>
        <v>8.5416666666666679E-3</v>
      </c>
      <c r="D13" s="23">
        <f>IF(A13="","",IFERROR(VLOOKUP(E13,Poengskala!$A$2:$B$134,2),"-"))</f>
        <v>24</v>
      </c>
      <c r="E13" s="23">
        <f t="shared" si="1"/>
        <v>11</v>
      </c>
      <c r="F13" s="19" t="str">
        <f>IF('K1'!E13="", "", 'K1'!E13)</f>
        <v>DNS</v>
      </c>
      <c r="G13" s="21" t="str">
        <f t="shared" si="2"/>
        <v>DNS</v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>-</v>
      </c>
      <c r="O13" s="28" t="str">
        <f t="shared" si="6"/>
        <v>-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>
        <f>IF('K1'!B14="", "",'K1'!B14)</f>
        <v>8.7037037037037031E-3</v>
      </c>
      <c r="C14" s="20">
        <f t="shared" si="0"/>
        <v>8.7037037037037031E-3</v>
      </c>
      <c r="D14" s="23">
        <f>IF(A14="","",IFERROR(VLOOKUP(E14,Poengskala!$A$2:$B$134,2),"-"))</f>
        <v>16</v>
      </c>
      <c r="E14" s="23">
        <f t="shared" si="1"/>
        <v>15</v>
      </c>
      <c r="F14" s="19">
        <f>IF('K1'!E14="", "", 'K1'!E14)</f>
        <v>3.4999999999999996E-2</v>
      </c>
      <c r="G14" s="21">
        <f t="shared" si="2"/>
        <v>3.4999999999999996E-2</v>
      </c>
      <c r="H14" s="23">
        <f>IF(A14="","",IFERROR(VLOOKUP(I14,Poengskala!$A$2:$B$134,2),"-"))</f>
        <v>14</v>
      </c>
      <c r="I14" s="23">
        <f t="shared" si="3"/>
        <v>17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>
        <f>IF('K1'!K14="", "", 'K1'!K14)</f>
        <v>4.3703703703703703E-2</v>
      </c>
      <c r="O14" s="28">
        <f t="shared" si="6"/>
        <v>4.3703703703703703E-2</v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Sørumshagen, Arngrim</v>
      </c>
      <c r="B15" s="19">
        <f>IF('K1'!B15="", "",'K1'!B15)</f>
        <v>8.0671296296296307E-3</v>
      </c>
      <c r="C15" s="20">
        <f t="shared" si="0"/>
        <v>8.0671296296296307E-3</v>
      </c>
      <c r="D15" s="23">
        <f>IF(A15="","",IFERROR(VLOOKUP(E15,Poengskala!$A$2:$B$134,2),"-"))</f>
        <v>50</v>
      </c>
      <c r="E15" s="23">
        <f t="shared" si="1"/>
        <v>4</v>
      </c>
      <c r="F15" s="19">
        <f>IF('K1'!E15="", "", 'K1'!E15)</f>
        <v>3.0972222222222224E-2</v>
      </c>
      <c r="G15" s="21">
        <f t="shared" si="2"/>
        <v>3.0972222222222224E-2</v>
      </c>
      <c r="H15" s="23">
        <f>IF(A15="","",IFERROR(VLOOKUP(I15,Poengskala!$A$2:$B$134,2),"-"))</f>
        <v>26</v>
      </c>
      <c r="I15" s="23">
        <f t="shared" si="3"/>
        <v>10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>
        <f>IF('K1'!K15="", "", 'K1'!K15)</f>
        <v>3.9039351851851853E-2</v>
      </c>
      <c r="O15" s="28">
        <f t="shared" si="6"/>
        <v>3.9039351851851853E-2</v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>DNS</v>
      </c>
      <c r="C16" s="20" t="str">
        <f t="shared" si="0"/>
        <v>DNS</v>
      </c>
      <c r="D16" s="23" t="str">
        <f>IF(A16="","",IFERROR(VLOOKUP(E16,Poengskala!$A$2:$B$134,2),"-"))</f>
        <v>-</v>
      </c>
      <c r="E16" s="23" t="str">
        <f t="shared" si="1"/>
        <v>-</v>
      </c>
      <c r="F16" s="19">
        <f>IF('K1'!E16="", "", 'K1'!E16)</f>
        <v>2.8900462962962961E-2</v>
      </c>
      <c r="G16" s="21">
        <f t="shared" si="2"/>
        <v>2.8900462962962961E-2</v>
      </c>
      <c r="H16" s="23">
        <f>IF(A16="","",IFERROR(VLOOKUP(I16,Poengskala!$A$2:$B$134,2),"-"))</f>
        <v>80</v>
      </c>
      <c r="I16" s="23">
        <f t="shared" si="3"/>
        <v>2</v>
      </c>
      <c r="J16" s="19" t="str">
        <f>IF('K1'!H16="", "", 'K1'!H16)</f>
        <v>DNS</v>
      </c>
      <c r="K16" s="29" t="str">
        <f t="shared" si="4"/>
        <v>DNS</v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>-</v>
      </c>
      <c r="O16" s="28" t="str">
        <f t="shared" si="6"/>
        <v>-</v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>DNS</v>
      </c>
      <c r="C17" s="20" t="str">
        <f t="shared" si="0"/>
        <v>DNS</v>
      </c>
      <c r="D17" s="23" t="str">
        <f>IF(A17="","",IFERROR(VLOOKUP(E17,Poengskala!$A$2:$B$134,2),"-"))</f>
        <v>-</v>
      </c>
      <c r="E17" s="23" t="str">
        <f t="shared" si="1"/>
        <v>-</v>
      </c>
      <c r="F17" s="19">
        <f>IF('K1'!E17="", "", 'K1'!E17)</f>
        <v>2.9131944444444446E-2</v>
      </c>
      <c r="G17" s="21">
        <f t="shared" si="2"/>
        <v>2.9131944444444446E-2</v>
      </c>
      <c r="H17" s="23">
        <f>IF(A17="","",IFERROR(VLOOKUP(I17,Poengskala!$A$2:$B$134,2),"-"))</f>
        <v>50</v>
      </c>
      <c r="I17" s="23">
        <f t="shared" si="3"/>
        <v>4</v>
      </c>
      <c r="J17" s="19" t="str">
        <f>IF('K1'!H17="", "", 'K1'!H17)</f>
        <v>DNS</v>
      </c>
      <c r="K17" s="29" t="str">
        <f t="shared" si="4"/>
        <v>DNS</v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>-</v>
      </c>
      <c r="O17" s="28" t="str">
        <f t="shared" si="6"/>
        <v>-</v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>DNS</v>
      </c>
      <c r="C18" s="20" t="str">
        <f t="shared" si="0"/>
        <v>DNS</v>
      </c>
      <c r="D18" s="23" t="str">
        <f>IF(A18="","",IFERROR(VLOOKUP(E18,Poengskala!$A$2:$B$134,2),"-"))</f>
        <v>-</v>
      </c>
      <c r="E18" s="23" t="str">
        <f t="shared" si="1"/>
        <v>-</v>
      </c>
      <c r="F18" s="19">
        <f>IF('K1'!E18="", "", 'K1'!E18)</f>
        <v>3.2384259259259258E-2</v>
      </c>
      <c r="G18" s="21">
        <f t="shared" si="2"/>
        <v>3.2384259259259258E-2</v>
      </c>
      <c r="H18" s="23">
        <f>IF(A18="","",IFERROR(VLOOKUP(I18,Poengskala!$A$2:$B$134,2),"-"))</f>
        <v>20</v>
      </c>
      <c r="I18" s="23">
        <f t="shared" si="3"/>
        <v>13</v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>-</v>
      </c>
      <c r="M18" s="23" t="str">
        <f t="shared" si="5"/>
        <v>-</v>
      </c>
      <c r="N18" s="27" t="str">
        <f>IF('K1'!K18="", "", 'K1'!K18)</f>
        <v>-</v>
      </c>
      <c r="O18" s="28" t="str">
        <f t="shared" si="6"/>
        <v>-</v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>DNS</v>
      </c>
      <c r="C19" s="20" t="str">
        <f t="shared" si="0"/>
        <v>DNS</v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>DNS</v>
      </c>
      <c r="G19" s="21" t="str">
        <f t="shared" si="2"/>
        <v>DNS</v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>DNS</v>
      </c>
      <c r="K19" s="29" t="str">
        <f t="shared" si="4"/>
        <v>DNS</v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>-</v>
      </c>
      <c r="O19" s="28" t="str">
        <f t="shared" si="6"/>
        <v>-</v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>
        <f>IF('K2'!B4="", "",'K2'!B4)</f>
        <v>8.1712962962962963E-3</v>
      </c>
      <c r="C105" s="20">
        <f t="shared" si="9"/>
        <v>8.1712962962962963E-3</v>
      </c>
      <c r="D105" s="23">
        <f>IF(A105="","",IFERROR(VLOOKUP(E105,Poengskala!$A$2:$B$134,2),"-"))</f>
        <v>40</v>
      </c>
      <c r="E105" s="23">
        <f t="shared" si="10"/>
        <v>6</v>
      </c>
      <c r="F105" s="19">
        <f>IF('K2'!E4="", "", 'K2'!E4)</f>
        <v>3.3541666666666664E-2</v>
      </c>
      <c r="G105" s="21">
        <f t="shared" si="11"/>
        <v>3.3541666666666664E-2</v>
      </c>
      <c r="H105" s="23">
        <f>IF(A105="","",IFERROR(VLOOKUP(I105,Poengskala!$A$2:$B$134,2),"-"))</f>
        <v>16</v>
      </c>
      <c r="I105" s="23">
        <f t="shared" si="12"/>
        <v>15</v>
      </c>
      <c r="J105" s="19" t="str">
        <f>IF('K2'!H4="", "", 'K2'!H4)</f>
        <v>DNS</v>
      </c>
      <c r="K105" s="29" t="str">
        <f t="shared" si="13"/>
        <v>DNS</v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>-</v>
      </c>
      <c r="O105" s="28" t="str">
        <f t="shared" si="15"/>
        <v>-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>
        <f>IF('K1'!B5="", "",'K1'!B5)</f>
        <v>8.1249999999999985E-3</v>
      </c>
      <c r="C106" s="20">
        <f t="shared" si="9"/>
        <v>8.1249999999999985E-3</v>
      </c>
      <c r="D106" s="23">
        <f>IF(A106="","",IFERROR(VLOOKUP(E106,Poengskala!$A$2:$B$134,2),"-"))</f>
        <v>45</v>
      </c>
      <c r="E106" s="23">
        <f t="shared" si="10"/>
        <v>5</v>
      </c>
      <c r="F106" s="19">
        <f>IF('K1'!E5="", "", 'K1'!E5)</f>
        <v>3.078703703703704E-2</v>
      </c>
      <c r="G106" s="21">
        <f t="shared" si="11"/>
        <v>3.078703703703704E-2</v>
      </c>
      <c r="H106" s="23">
        <f>IF(A106="","",IFERROR(VLOOKUP(I106,Poengskala!$A$2:$B$134,2),"-"))</f>
        <v>29</v>
      </c>
      <c r="I106" s="23">
        <f t="shared" si="12"/>
        <v>9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3.8912037037037037E-2</v>
      </c>
      <c r="O106" s="28">
        <f t="shared" si="15"/>
        <v>3.8912037037037037E-2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Flugstad, Fredrik Fuglerud</v>
      </c>
      <c r="B107" s="19">
        <f>IF('K2'!B6="", "",'K2'!B6)</f>
        <v>7.9745370370370369E-3</v>
      </c>
      <c r="C107" s="20">
        <f t="shared" si="9"/>
        <v>7.9745370370370369E-3</v>
      </c>
      <c r="D107" s="23">
        <f>IF(A107="","",IFERROR(VLOOKUP(E107,Poengskala!$A$2:$B$134,2),"-"))</f>
        <v>80</v>
      </c>
      <c r="E107" s="23">
        <f t="shared" si="10"/>
        <v>2</v>
      </c>
      <c r="F107" s="19">
        <f>IF('K2'!E6="", "", 'K2'!E6)</f>
        <v>2.8912037037037038E-2</v>
      </c>
      <c r="G107" s="21">
        <f t="shared" si="11"/>
        <v>2.8912037037037038E-2</v>
      </c>
      <c r="H107" s="23">
        <f>IF(A107="","",IFERROR(VLOOKUP(I107,Poengskala!$A$2:$B$134,2),"-"))</f>
        <v>60</v>
      </c>
      <c r="I107" s="23">
        <f t="shared" si="12"/>
        <v>3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3.6886574074074072E-2</v>
      </c>
      <c r="O107" s="28">
        <f t="shared" si="15"/>
        <v>3.6886574074074072E-2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Seegaard, Kristoffer</v>
      </c>
      <c r="B108" s="19">
        <f>IF('K2'!B8="", "",'K2'!B8)</f>
        <v>8.1712962962962963E-3</v>
      </c>
      <c r="C108" s="20">
        <f t="shared" si="9"/>
        <v>8.1712962962962963E-3</v>
      </c>
      <c r="D108" s="23">
        <f>IF(A108="","",IFERROR(VLOOKUP(E108,Poengskala!$A$2:$B$134,2),"-"))</f>
        <v>40</v>
      </c>
      <c r="E108" s="23">
        <f t="shared" si="10"/>
        <v>6</v>
      </c>
      <c r="F108" s="19" t="str">
        <f>IF('K2'!E8="", "", 'K2'!E8)</f>
        <v>DNF</v>
      </c>
      <c r="G108" s="21" t="str">
        <f t="shared" si="11"/>
        <v>DNF</v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>DNS</v>
      </c>
      <c r="K108" s="29" t="str">
        <f t="shared" si="13"/>
        <v>DNS</v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>-</v>
      </c>
      <c r="O108" s="28" t="str">
        <f t="shared" si="15"/>
        <v>-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>
        <f>IF('K2'!B9="", "",'K2'!B9)</f>
        <v>8.0555555555555554E-3</v>
      </c>
      <c r="C109" s="20">
        <f t="shared" si="9"/>
        <v>8.0555555555555554E-3</v>
      </c>
      <c r="D109" s="23">
        <f>IF(A109="","",IFERROR(VLOOKUP(E109,Poengskala!$A$2:$B$134,2),"-"))</f>
        <v>60</v>
      </c>
      <c r="E109" s="23">
        <f t="shared" si="10"/>
        <v>3</v>
      </c>
      <c r="F109" s="19">
        <f>IF('K2'!E9="", "", 'K2'!E9)</f>
        <v>3.0081018518518521E-2</v>
      </c>
      <c r="G109" s="21">
        <f t="shared" si="11"/>
        <v>3.0081018518518521E-2</v>
      </c>
      <c r="H109" s="23">
        <f>IF(A109="","",IFERROR(VLOOKUP(I109,Poengskala!$A$2:$B$134,2),"-"))</f>
        <v>36</v>
      </c>
      <c r="I109" s="23">
        <f t="shared" si="12"/>
        <v>7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>
        <f>IF('K2'!K9="", "", 'K2'!K9)</f>
        <v>3.8136574074074073E-2</v>
      </c>
      <c r="O109" s="28">
        <f t="shared" si="15"/>
        <v>3.8136574074074073E-2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Vesterås, Marius Viken</v>
      </c>
      <c r="B110" s="19">
        <f>IF('K2'!B10="", "",'K2'!B10)</f>
        <v>8.2060185185185187E-3</v>
      </c>
      <c r="C110" s="20">
        <f t="shared" si="9"/>
        <v>8.2060185185185187E-3</v>
      </c>
      <c r="D110" s="23">
        <f>IF(A110="","",IFERROR(VLOOKUP(E110,Poengskala!$A$2:$B$134,2),"-"))</f>
        <v>32</v>
      </c>
      <c r="E110" s="23">
        <f t="shared" si="10"/>
        <v>8</v>
      </c>
      <c r="F110" s="19">
        <f>IF('K2'!E10="", "", 'K2'!E10)</f>
        <v>2.9525462962962962E-2</v>
      </c>
      <c r="G110" s="21">
        <f t="shared" si="11"/>
        <v>2.9525462962962962E-2</v>
      </c>
      <c r="H110" s="23">
        <f>IF(A110="","",IFERROR(VLOOKUP(I110,Poengskala!$A$2:$B$134,2),"-"))</f>
        <v>45</v>
      </c>
      <c r="I110" s="23">
        <f t="shared" si="12"/>
        <v>5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3.7731481481481477E-2</v>
      </c>
      <c r="O110" s="28">
        <f t="shared" si="15"/>
        <v>3.7731481481481477E-2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Jacobsen, Kristian</v>
      </c>
      <c r="B111" s="19">
        <f>IF('K2'!B11="", "",'K2'!B11)</f>
        <v>8.2407407407407412E-3</v>
      </c>
      <c r="C111" s="20">
        <f t="shared" si="9"/>
        <v>8.2407407407407412E-3</v>
      </c>
      <c r="D111" s="23">
        <f>IF(A111="","",IFERROR(VLOOKUP(E111,Poengskala!$A$2:$B$134,2),"-"))</f>
        <v>29</v>
      </c>
      <c r="E111" s="23">
        <f t="shared" si="10"/>
        <v>9</v>
      </c>
      <c r="F111" s="19">
        <f>IF('K2'!E11="", "", 'K2'!E11)</f>
        <v>3.0405092592592591E-2</v>
      </c>
      <c r="G111" s="21">
        <f t="shared" si="11"/>
        <v>3.0405092592592591E-2</v>
      </c>
      <c r="H111" s="23">
        <f>IF(A111="","",IFERROR(VLOOKUP(I111,Poengskala!$A$2:$B$134,2),"-"))</f>
        <v>32</v>
      </c>
      <c r="I111" s="23">
        <f t="shared" si="12"/>
        <v>8</v>
      </c>
      <c r="J111" s="19" t="str">
        <f>IF('K2'!H11="", "", 'K2'!H11)</f>
        <v>DNS</v>
      </c>
      <c r="K111" s="29" t="str">
        <f t="shared" si="13"/>
        <v>DNS</v>
      </c>
      <c r="L111" s="23" t="str">
        <f>IF(A111="","",IFERROR(VLOOKUP(M111,Poengskala!$A$2:$B$134,2),"-"))</f>
        <v>-</v>
      </c>
      <c r="M111" s="23" t="str">
        <f t="shared" si="14"/>
        <v>-</v>
      </c>
      <c r="N111" s="27" t="str">
        <f>IF('K2'!K11="", "", 'K2'!K11)</f>
        <v>-</v>
      </c>
      <c r="O111" s="28" t="str">
        <f t="shared" si="15"/>
        <v>-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>Stensvold, Trym</v>
      </c>
      <c r="B112" s="19" t="str">
        <f>IF('K2'!B12="", "",'K2'!B12)</f>
        <v>DNS</v>
      </c>
      <c r="C112" s="20" t="str">
        <f t="shared" si="9"/>
        <v>DNS</v>
      </c>
      <c r="D112" s="23" t="str">
        <f>IF(A112="","",IFERROR(VLOOKUP(E112,Poengskala!$A$2:$B$134,2),"-"))</f>
        <v>-</v>
      </c>
      <c r="E112" s="23" t="str">
        <f t="shared" si="10"/>
        <v>-</v>
      </c>
      <c r="F112" s="19">
        <f>IF('K2'!E12="", "", 'K2'!E12)</f>
        <v>3.1736111111111111E-2</v>
      </c>
      <c r="G112" s="21">
        <f t="shared" si="11"/>
        <v>3.1736111111111111E-2</v>
      </c>
      <c r="H112" s="23">
        <f>IF(A112="","",IFERROR(VLOOKUP(I112,Poengskala!$A$2:$B$134,2),"-"))</f>
        <v>22</v>
      </c>
      <c r="I112" s="23">
        <f t="shared" si="12"/>
        <v>12</v>
      </c>
      <c r="J112" s="19" t="str">
        <f>IF('K2'!H12="", "", 'K2'!H12)</f>
        <v>DNS</v>
      </c>
      <c r="K112" s="29" t="str">
        <f t="shared" si="13"/>
        <v>DNS</v>
      </c>
      <c r="L112" s="23" t="str">
        <f>IF(A112="","",IFERROR(VLOOKUP(M112,Poengskala!$A$2:$B$134,2),"-"))</f>
        <v>-</v>
      </c>
      <c r="M112" s="23" t="str">
        <f t="shared" si="14"/>
        <v>-</v>
      </c>
      <c r="N112" s="27" t="str">
        <f>IF('K2'!K12="", "", 'K2'!K12)</f>
        <v>-</v>
      </c>
      <c r="O112" s="28" t="str">
        <f t="shared" si="15"/>
        <v>-</v>
      </c>
      <c r="P112" s="23" t="str">
        <f t="shared" si="17"/>
        <v>-</v>
      </c>
      <c r="Q112" s="23" t="str">
        <f t="shared" si="16"/>
        <v>-</v>
      </c>
    </row>
    <row r="113" spans="1:17" x14ac:dyDescent="0.2">
      <c r="A113" s="15" t="str">
        <f>IF('K2'!A13="", "",'K2'!A13)</f>
        <v>Bratbak, Emil Robert Book</v>
      </c>
      <c r="B113" s="19" t="str">
        <f>IF('K2'!B13="", "",'K2'!B13)</f>
        <v>DNS</v>
      </c>
      <c r="C113" s="20" t="str">
        <f t="shared" si="9"/>
        <v>DNS</v>
      </c>
      <c r="D113" s="23" t="str">
        <f>IF(A113="","",IFERROR(VLOOKUP(E113,Poengskala!$A$2:$B$134,2),"-"))</f>
        <v>-</v>
      </c>
      <c r="E113" s="23" t="str">
        <f t="shared" si="10"/>
        <v>-</v>
      </c>
      <c r="F113" s="19" t="str">
        <f>IF('K2'!E13="", "", 'K2'!E13)</f>
        <v>DNS</v>
      </c>
      <c r="G113" s="21" t="str">
        <f t="shared" si="11"/>
        <v>DNS</v>
      </c>
      <c r="H113" s="23" t="str">
        <f>IF(A113="","",IFERROR(VLOOKUP(I113,Poengskala!$A$2:$B$134,2),"-"))</f>
        <v>-</v>
      </c>
      <c r="I113" s="23" t="str">
        <f t="shared" si="12"/>
        <v>-</v>
      </c>
      <c r="J113" s="19" t="str">
        <f>IF('K2'!H13="", "", 'K2'!H13)</f>
        <v>DNS</v>
      </c>
      <c r="K113" s="29" t="str">
        <f t="shared" si="13"/>
        <v>DNS</v>
      </c>
      <c r="L113" s="23" t="str">
        <f>IF(A113="","",IFERROR(VLOOKUP(M113,Poengskala!$A$2:$B$134,2),"-"))</f>
        <v>-</v>
      </c>
      <c r="M113" s="23" t="str">
        <f t="shared" si="14"/>
        <v>-</v>
      </c>
      <c r="N113" s="27" t="str">
        <f>IF('K2'!K13="", "", 'K2'!K13)</f>
        <v>-</v>
      </c>
      <c r="O113" s="28" t="str">
        <f t="shared" si="15"/>
        <v>-</v>
      </c>
      <c r="P113" s="23" t="str">
        <f t="shared" si="17"/>
        <v>-</v>
      </c>
      <c r="Q113" s="23" t="str">
        <f t="shared" si="16"/>
        <v>-</v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>
        <f>IF('K2'!B5="", "",'K2'!B5)</f>
        <v>9.0972222222222218E-3</v>
      </c>
      <c r="C204" s="20">
        <f t="shared" si="27"/>
        <v>9.0972222222222218E-3</v>
      </c>
      <c r="D204" s="23">
        <f>IF(A204="","",IFERROR(VLOOKUP(E204,Poengskala!$A$2:$B$134,2),"-"))</f>
        <v>13</v>
      </c>
      <c r="E204" s="23">
        <f t="shared" si="28"/>
        <v>18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>DNS</v>
      </c>
      <c r="K204" s="29" t="str">
        <f t="shared" si="31"/>
        <v>DNS</v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>
        <f>IF('K1'!B7="", "",'K1'!B7)</f>
        <v>8.6342592592592599E-3</v>
      </c>
      <c r="C205" s="20">
        <f t="shared" si="27"/>
        <v>8.6342592592592599E-3</v>
      </c>
      <c r="D205" s="23">
        <f>IF(A205="","",IFERROR(VLOOKUP(E205,Poengskala!$A$2:$B$134,2),"-"))</f>
        <v>20</v>
      </c>
      <c r="E205" s="23">
        <f t="shared" si="28"/>
        <v>13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>
        <f>IF('K1'!B6="", "",'K1'!B6)</f>
        <v>8.4722222222222213E-3</v>
      </c>
      <c r="C206" s="20">
        <f t="shared" si="27"/>
        <v>8.4722222222222213E-3</v>
      </c>
      <c r="D206" s="23">
        <f>IF(A206="","",IFERROR(VLOOKUP(E206,Poengskala!$A$2:$B$134,2),"-"))</f>
        <v>26</v>
      </c>
      <c r="E206" s="23">
        <f t="shared" si="28"/>
        <v>10</v>
      </c>
      <c r="F206" s="19" t="str">
        <f>IF('K1'!E6="", "", 'K1'!E6)</f>
        <v>DNF</v>
      </c>
      <c r="G206" s="21" t="str">
        <f t="shared" si="29"/>
        <v>DNF</v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Dragerengen, Ivar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Moseby, Håvard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Lindmoen, Petter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Ramstad, Morten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Riste, Markus 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Steinsrud, Bendik Lae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Sørumshagen, Arngrim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Eriksen, Christian Opsahl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Flugstad, Fredrik Fuglerud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Stangjordet, Thomas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Vesterås, Marius Viken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Jacobsen, Kristian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>Stensvold, Trym</v>
      </c>
      <c r="B112" s="41" t="str">
        <f>IF(D1D2D3!A112="", "",D1D2D3!P112)</f>
        <v>-</v>
      </c>
      <c r="C112" s="37" t="str">
        <f>IF(D1D2D3!A112="", "",D1D2D3!Q112)</f>
        <v>-</v>
      </c>
    </row>
    <row r="113" spans="1:3" x14ac:dyDescent="0.2">
      <c r="A113" s="39" t="str">
        <f>IF(D1D2D3!A113="", "",D1D2D3!A113)</f>
        <v>Bratbak, Emil Robert Book</v>
      </c>
      <c r="B113" s="41" t="str">
        <f>IF(D1D2D3!A113="", "",D1D2D3!P113)</f>
        <v>-</v>
      </c>
      <c r="C113" s="37" t="str">
        <f>IF(D1D2D3!A113="", "",D1D2D3!Q113)</f>
        <v>-</v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abSelected="1" topLeftCell="A2" zoomScale="150" zoomScaleNormal="150" zoomScalePageLayoutView="185" workbookViewId="0">
      <selection activeCell="H12" sqref="H12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>
        <v>8.1712962962962963E-3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3.3541666666666664E-2</v>
      </c>
      <c r="F4" s="10">
        <f>IF(A4="", "", IFERROR(RANK(E4,$E$4:$E$300,1),"-"))</f>
        <v>7</v>
      </c>
      <c r="G4" s="11">
        <f>IF(A4="","",IFERROR(VLOOKUP(F4,Poengskala!$A$2:$B$134,2),"-"))</f>
        <v>36</v>
      </c>
      <c r="H4" s="25" t="s">
        <v>60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>
        <v>9.0972222222222218E-3</v>
      </c>
      <c r="C5" s="10">
        <f t="shared" ref="C5:C68" si="0">IF(A5="","",IFERROR(RANK(B5,$B$4:$B$300,1),"-"))</f>
        <v>8</v>
      </c>
      <c r="D5" s="11">
        <f>IF(A5="","", IFERROR(VLOOKUP(C5,Poengskala!$A$2:$B$134,2),"-"))</f>
        <v>32</v>
      </c>
      <c r="E5" s="25" t="s">
        <v>60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 t="s">
        <v>60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7.9745370370370369E-3</v>
      </c>
      <c r="C6" s="10">
        <f t="shared" si="0"/>
        <v>2</v>
      </c>
      <c r="D6" s="11">
        <f>IF(A6="","", IFERROR(VLOOKUP(C6,Poengskala!$A$2:$B$134,2),"-"))</f>
        <v>80</v>
      </c>
      <c r="E6" s="25">
        <v>2.8912037037037038E-2</v>
      </c>
      <c r="F6" s="10">
        <f t="shared" si="1"/>
        <v>2</v>
      </c>
      <c r="G6" s="11">
        <f>IF(A6="","",IFERROR(VLOOKUP(F6,Poengskala!$A$2:$B$134,2),"-"))</f>
        <v>80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3.6886574074074072E-2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7.4884259259259262E-3</v>
      </c>
      <c r="C7" s="10">
        <f t="shared" si="0"/>
        <v>1</v>
      </c>
      <c r="D7" s="11">
        <f>IF(A7="","", IFERROR(VLOOKUP(C7,Poengskala!$A$2:$B$134,2),"-"))</f>
        <v>100</v>
      </c>
      <c r="E7" s="25">
        <v>2.7291666666666662E-2</v>
      </c>
      <c r="F7" s="10">
        <f t="shared" si="1"/>
        <v>1</v>
      </c>
      <c r="G7" s="11">
        <f>IF(A7="","",IFERROR(VLOOKUP(F7,Poengskala!$A$2:$B$134,2),"-"))</f>
        <v>100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3.4780092592592585E-2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>
        <v>8.1712962962962963E-3</v>
      </c>
      <c r="C8" s="10">
        <f t="shared" si="0"/>
        <v>4</v>
      </c>
      <c r="D8" s="11">
        <f>IF(A8="","", IFERROR(VLOOKUP(C8,Poengskala!$A$2:$B$134,2),"-"))</f>
        <v>50</v>
      </c>
      <c r="E8" s="25" t="s">
        <v>62</v>
      </c>
      <c r="F8" s="10" t="str">
        <f t="shared" si="1"/>
        <v>-</v>
      </c>
      <c r="G8" s="11" t="str">
        <f>IF(A8="","",IFERROR(VLOOKUP(F8,Poengskala!$A$2:$B$134,2),"-"))</f>
        <v>-</v>
      </c>
      <c r="H8" s="25" t="s">
        <v>60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>
        <v>8.0555555555555554E-3</v>
      </c>
      <c r="C9" s="10">
        <f t="shared" si="0"/>
        <v>3</v>
      </c>
      <c r="D9" s="11">
        <f>IF(A9="","", IFERROR(VLOOKUP(C9,Poengskala!$A$2:$B$134,2),"-"))</f>
        <v>60</v>
      </c>
      <c r="E9" s="25">
        <v>3.0081018518518521E-2</v>
      </c>
      <c r="F9" s="10">
        <f t="shared" si="1"/>
        <v>4</v>
      </c>
      <c r="G9" s="11">
        <f>IF(A9="","",IFERROR(VLOOKUP(F9,Poengskala!$A$2:$B$134,2),"-"))</f>
        <v>50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3.8136574074074073E-2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>
        <v>8.2060185185185187E-3</v>
      </c>
      <c r="C10" s="10">
        <f t="shared" si="0"/>
        <v>6</v>
      </c>
      <c r="D10" s="11">
        <f>IF(A10="","", IFERROR(VLOOKUP(C10,Poengskala!$A$2:$B$134,2),"-"))</f>
        <v>40</v>
      </c>
      <c r="E10" s="25">
        <v>2.9525462962962962E-2</v>
      </c>
      <c r="F10" s="10">
        <f t="shared" si="1"/>
        <v>3</v>
      </c>
      <c r="G10" s="11">
        <f>IF(A10="","",IFERROR(VLOOKUP(F10,Poengskala!$A$2:$B$134,2),"-"))</f>
        <v>60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3.7731481481481477E-2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61</v>
      </c>
      <c r="B11" s="25">
        <v>8.2407407407407412E-3</v>
      </c>
      <c r="C11" s="10">
        <f t="shared" si="0"/>
        <v>7</v>
      </c>
      <c r="D11" s="11">
        <f>IF(A11="","", IFERROR(VLOOKUP(C11,Poengskala!$A$2:$B$134,2),"-"))</f>
        <v>36</v>
      </c>
      <c r="E11" s="25">
        <v>3.0405092592592591E-2</v>
      </c>
      <c r="F11" s="10">
        <f t="shared" si="1"/>
        <v>5</v>
      </c>
      <c r="G11" s="11">
        <f>IF(A11="","",IFERROR(VLOOKUP(F11,Poengskala!$A$2:$B$134,2),"-"))</f>
        <v>45</v>
      </c>
      <c r="H11" s="25" t="s">
        <v>60</v>
      </c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59</v>
      </c>
      <c r="B12" s="25" t="s">
        <v>60</v>
      </c>
      <c r="C12" s="10" t="str">
        <f t="shared" si="0"/>
        <v>-</v>
      </c>
      <c r="D12" s="11" t="str">
        <f>IF(A12="","", IFERROR(VLOOKUP(C12,Poengskala!$A$2:$B$134,2),"-"))</f>
        <v>-</v>
      </c>
      <c r="E12" s="25">
        <v>3.1736111111111111E-2</v>
      </c>
      <c r="F12" s="10">
        <f t="shared" si="1"/>
        <v>6</v>
      </c>
      <c r="G12" s="11">
        <f>IF(A12="","",IFERROR(VLOOKUP(F12,Poengskala!$A$2:$B$134,2),"-"))</f>
        <v>40</v>
      </c>
      <c r="H12" s="25" t="s">
        <v>60</v>
      </c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63</v>
      </c>
      <c r="B13" s="25" t="s">
        <v>60</v>
      </c>
      <c r="C13" s="10" t="str">
        <f t="shared" si="0"/>
        <v>-</v>
      </c>
      <c r="D13" s="11" t="str">
        <f>IF(A13="","", IFERROR(VLOOKUP(C13,Poengskala!$A$2:$B$134,2),"-"))</f>
        <v>-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 t="s">
        <v>60</v>
      </c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8.6689814814814806E-3</v>
      </c>
      <c r="C4" s="37">
        <f>IF('K1'!A4="", "",'K1'!C4)</f>
        <v>7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8.1249999999999985E-3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8.4722222222222213E-3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8.6342592592592599E-3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8.5532407407407415E-3</v>
      </c>
      <c r="C8" s="37">
        <f>IF('K1'!A8="", "",'K1'!C8)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1.0439814814814813E-2</v>
      </c>
      <c r="C9" s="37">
        <f>IF('K1'!A9="", "",'K1'!C9)</f>
        <v>12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1.0266203703703703E-2</v>
      </c>
      <c r="C10" s="37">
        <f>IF('K1'!A10="", "",'K1'!C10)</f>
        <v>11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8.8773148148148153E-3</v>
      </c>
      <c r="C11" s="37">
        <f>IF('K1'!A11="", "",'K1'!C11)</f>
        <v>9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9.0393518518518522E-3</v>
      </c>
      <c r="C12" s="37">
        <f>IF('K1'!A12="", "",'K1'!C12)</f>
        <v>10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8.5416666666666679E-3</v>
      </c>
      <c r="C13" s="37">
        <f>IF('K1'!A13="", "",'K1'!C13)</f>
        <v>4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8.7037037037037031E-3</v>
      </c>
      <c r="C14" s="37">
        <f>IF('K1'!A14="", "",'K1'!C14)</f>
        <v>8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8.0671296296296307E-3</v>
      </c>
      <c r="C15" s="37">
        <f>IF('K1'!A15="", "",'K1'!C15)</f>
        <v>1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 t="str">
        <f>IF('K1'!A16="", "",'K1'!B16)</f>
        <v>DNS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 t="str">
        <f>IF('K1'!A17="", "",'K1'!B17)</f>
        <v>DNS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 t="str">
        <f>IF('K1'!A18="", "",'K1'!B18)</f>
        <v>DNS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 t="str">
        <f>IF('K1'!A19="", "",'K1'!B19)</f>
        <v>DNS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3.6516203703703703E-2</v>
      </c>
      <c r="C4" s="37">
        <f>IF('K1'!A4="", "",'K1'!F4)</f>
        <v>11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3.078703703703704E-2</v>
      </c>
      <c r="C5" s="37">
        <f>IF('K1'!A5="", "",'K1'!F5)</f>
        <v>4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 t="str">
        <f>IF('K1'!A6="", "",'K1'!E6)</f>
        <v>DNF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3.1296296296296301E-2</v>
      </c>
      <c r="C8" s="37">
        <f>IF('K1'!A8="", "",'K1'!F8)</f>
        <v>6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3.3611111111111112E-2</v>
      </c>
      <c r="C9" s="37">
        <f>IF('K1'!A9="", "",'K1'!F9)</f>
        <v>9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3.8460648148148147E-2</v>
      </c>
      <c r="C10" s="37">
        <f>IF('K1'!A10="", "",'K1'!F10)</f>
        <v>12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3.3437500000000002E-2</v>
      </c>
      <c r="C11" s="37">
        <f>IF('K1'!A11="", "",'K1'!F11)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2.9699074074074072E-2</v>
      </c>
      <c r="C12" s="37">
        <f>IF('K1'!A12="", "",'K1'!F12)</f>
        <v>3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 t="str">
        <f>IF('K1'!A13="", "",'K1'!E13)</f>
        <v>DNS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3.4999999999999996E-2</v>
      </c>
      <c r="C14" s="37">
        <f>IF('K1'!A14="", "",'K1'!F14)</f>
        <v>10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3.0972222222222224E-2</v>
      </c>
      <c r="C15" s="37">
        <f>IF('K1'!A15="", "",'K1'!F15)</f>
        <v>5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2.8900462962962961E-2</v>
      </c>
      <c r="C16" s="37">
        <f>IF('K1'!A16="", "",'K1'!F16)</f>
        <v>1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2.9131944444444446E-2</v>
      </c>
      <c r="C17" s="37">
        <f>IF('K1'!A17="", "",'K1'!F17)</f>
        <v>2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3.2384259259259258E-2</v>
      </c>
      <c r="C18" s="37">
        <f>IF('K1'!A18="", "",'K1'!F18)</f>
        <v>7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 t="str">
        <f>IF('K1'!A19="", "",'K1'!E19)</f>
        <v>DNS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Dragerengen, Ivar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Eriksen, Christian Opsahl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Grobakken, Rune Hermundstad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Haugnes, Mathias Bjerregård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Kvale, Nils Henrik</v>
      </c>
      <c r="B9" s="36" t="str">
        <f>IF('K1'!A9="", "",'K1'!H9)</f>
        <v>DNS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Lindmoen, Petter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Ramstad, Morten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Riste, Markus 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Seegard, Eirik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Steinsrud, Bendik Lae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Sørumshagen, Arngrim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>Evensen, Ansgar</v>
      </c>
      <c r="B16" s="36" t="str">
        <f>IF('K1'!A16="", "",'K1'!H16)</f>
        <v>DNS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>Karsrud, Kristoffer Alm</v>
      </c>
      <c r="B17" s="36" t="str">
        <f>IF('K1'!A17="", "",'K1'!H17)</f>
        <v>DNS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>Nyhagen, Håkon</v>
      </c>
      <c r="B18" s="36">
        <f>IF('K1'!A18="", "",'K1'!H18)</f>
        <v>0</v>
      </c>
      <c r="C18" s="37" t="str">
        <f>IF('K1'!A18="", "",'K1'!I18)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>Stensvold, Trym</v>
      </c>
      <c r="B19" s="36" t="str">
        <f>IF('K1'!A19="", "",'K1'!H19)</f>
        <v>DNS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8.1712962962962963E-3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9.0972222222222218E-3</v>
      </c>
      <c r="C5" s="37">
        <f>IF('K2'!A5="", "",'K2'!C5)</f>
        <v>8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7.9745370370370369E-3</v>
      </c>
      <c r="C6" s="37">
        <f>IF('K2'!A6="", "",'K2'!C6)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7.4884259259259262E-3</v>
      </c>
      <c r="C7" s="37">
        <f>IF('K2'!A7="", "",'K2'!C7)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8.1712962962962963E-3</v>
      </c>
      <c r="C8" s="37">
        <f>IF('K2'!A8="", "",'K2'!C8)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8.0555555555555554E-3</v>
      </c>
      <c r="C9" s="37">
        <f>IF('K2'!A9="", "",'K2'!C9)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8.2060185185185187E-3</v>
      </c>
      <c r="C10" s="37">
        <f>IF('K2'!A10="", "",'K2'!C10)</f>
        <v>6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Jacobsen, Kristian</v>
      </c>
      <c r="B11" s="36">
        <f>IF('K2'!A11="", "",'K2'!B11)</f>
        <v>8.2407407407407412E-3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>Stensvold, Trym</v>
      </c>
      <c r="B12" s="36" t="str">
        <f>IF('K2'!A12="", "",'K2'!B12)</f>
        <v>DNS</v>
      </c>
      <c r="C12" s="37" t="str">
        <f>IF('K2'!A12="", "",'K2'!C12)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>Bratbak, Emil Robert Book</v>
      </c>
      <c r="B13" s="36" t="str">
        <f>IF('K2'!A13="", "",'K2'!B13)</f>
        <v>DNS</v>
      </c>
      <c r="C13" s="37" t="str">
        <f>IF('K2'!A13="", "",'K2'!C13)</f>
        <v>-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3.3541666666666664E-2</v>
      </c>
      <c r="C4" s="37">
        <f>IF('K2'!A4="", "",'K2'!F4)</f>
        <v>7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2.8912037037037038E-2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2.7291666666666662E-2</v>
      </c>
      <c r="C7" s="37">
        <f>IF('K2'!A7="", "",'K2'!F7)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 t="str">
        <f>IF('K2'!A8="", "",'K2'!E8)</f>
        <v>DNF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3.0081018518518521E-2</v>
      </c>
      <c r="C9" s="37">
        <f>IF('K2'!A9="", "",'K2'!F9)</f>
        <v>4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2.9525462962962962E-2</v>
      </c>
      <c r="C10" s="37">
        <f>IF('K2'!A10="", "",'K2'!F10)</f>
        <v>3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Jacobsen, Kristian</v>
      </c>
      <c r="B11" s="25">
        <f>IF('K2'!A11="", "",'K2'!E11)</f>
        <v>3.0405092592592591E-2</v>
      </c>
      <c r="C11" s="37">
        <f>IF('K2'!A11="", "",'K2'!F11)</f>
        <v>5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>Stensvold, Trym</v>
      </c>
      <c r="B12" s="25">
        <f>IF('K2'!A12="", "",'K2'!E12)</f>
        <v>3.1736111111111111E-2</v>
      </c>
      <c r="C12" s="37">
        <f>IF('K2'!A12="", "",'K2'!F12)</f>
        <v>6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>Bratbak, Emil Robert Book</v>
      </c>
      <c r="B13" s="25" t="str">
        <f>IF('K2'!A13="", "",'K2'!E13)</f>
        <v>DNS</v>
      </c>
      <c r="C13" s="37" t="str">
        <f>IF('K2'!A13="", "",'K2'!F13)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Bossum, Andreas</v>
      </c>
      <c r="B4" s="36" t="str">
        <f>IF('K2'!A4="", "",'K2'!H4)</f>
        <v>DNS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Brenna, Vidar</v>
      </c>
      <c r="B5" s="36" t="str">
        <f>IF('K2'!A5="", "",'K2'!H5)</f>
        <v>DNS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Flugstad, Fredrik Fuglerud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Moseby, Håvard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Seegaard, Kristoffer</v>
      </c>
      <c r="B8" s="36" t="str">
        <f>IF('K2'!A8="", "",'K2'!H8)</f>
        <v>DNS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Stangjordet, Thomas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Vesterås, Marius Viken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Jacobsen, Kristian</v>
      </c>
      <c r="B11" s="36" t="str">
        <f>IF('K2'!A11="", "",'K2'!H11)</f>
        <v>DNS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>Stensvold, Trym</v>
      </c>
      <c r="B12" s="36" t="str">
        <f>IF('K2'!A12="", "",'K2'!H12)</f>
        <v>DNS</v>
      </c>
      <c r="C12" s="37" t="str">
        <f>IF('K2'!A12="", "",'K2'!I12)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>Bratbak, Emil Robert Book</v>
      </c>
      <c r="B13" s="36" t="str">
        <f>IF('K2'!A13="", "",'K2'!H13)</f>
        <v>DNS</v>
      </c>
      <c r="C13" s="37" t="str">
        <f>IF('K2'!A13="", "",'K2'!I13)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2017-08-20T10:05:21Z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