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320" yWindow="460" windowWidth="32180" windowHeight="19660" tabRatio="991" activeTab="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A8" i="4"/>
  <c r="B8" i="4"/>
  <c r="C8" i="4"/>
  <c r="A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F4" i="4"/>
  <c r="G4" i="4"/>
  <c r="F6" i="4"/>
  <c r="G6" i="4"/>
  <c r="F8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104" i="4"/>
  <c r="G104" i="4"/>
  <c r="F105" i="4"/>
  <c r="G105" i="4"/>
  <c r="F106" i="4"/>
  <c r="G106" i="4"/>
  <c r="F107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J4" i="4"/>
  <c r="K4" i="4"/>
  <c r="J6" i="4"/>
  <c r="K6" i="4"/>
  <c r="J8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J104" i="4"/>
  <c r="K104" i="4"/>
  <c r="J105" i="4"/>
  <c r="K105" i="4"/>
  <c r="J106" i="4"/>
  <c r="K106" i="4"/>
  <c r="J107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E211" i="4"/>
  <c r="D211" i="4"/>
  <c r="I211" i="4"/>
  <c r="H211" i="4"/>
  <c r="M211" i="4"/>
  <c r="L211" i="4"/>
  <c r="P211" i="4"/>
  <c r="E212" i="4"/>
  <c r="D212" i="4"/>
  <c r="I212" i="4"/>
  <c r="H212" i="4"/>
  <c r="M212" i="4"/>
  <c r="L212" i="4"/>
  <c r="P212" i="4"/>
  <c r="E213" i="4"/>
  <c r="D213" i="4"/>
  <c r="I213" i="4"/>
  <c r="H213" i="4"/>
  <c r="M213" i="4"/>
  <c r="L213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Q107" i="4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Q207" i="4"/>
  <c r="C206" i="27"/>
  <c r="Q208" i="4"/>
  <c r="C207" i="27"/>
  <c r="Q209" i="4"/>
  <c r="C208" i="27"/>
  <c r="Q210" i="4"/>
  <c r="C209" i="27"/>
  <c r="Q211" i="4"/>
  <c r="C210" i="27"/>
  <c r="Q212" i="4"/>
  <c r="C211" i="27"/>
  <c r="Q213" i="4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I11" i="7"/>
  <c r="C11" i="26"/>
  <c r="I12" i="7"/>
  <c r="C12" i="26"/>
  <c r="I13" i="7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F11" i="7"/>
  <c r="C11" i="25"/>
  <c r="F12" i="7"/>
  <c r="C12" i="25"/>
  <c r="F13" i="7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7"/>
  <c r="C11" i="24"/>
  <c r="C12" i="7"/>
  <c r="C12" i="24"/>
  <c r="C13" i="7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K11" i="7"/>
  <c r="N211" i="4"/>
  <c r="O211" i="4"/>
  <c r="K12" i="7"/>
  <c r="N212" i="4"/>
  <c r="O212" i="4"/>
  <c r="K13" i="7"/>
  <c r="N213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D11" i="7"/>
  <c r="G11" i="7"/>
  <c r="J11" i="7"/>
  <c r="M11" i="7"/>
  <c r="D12" i="7"/>
  <c r="G12" i="7"/>
  <c r="J12" i="7"/>
  <c r="M12" i="7"/>
  <c r="D13" i="7"/>
  <c r="G13" i="7"/>
  <c r="J13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L12" i="7"/>
  <c r="L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<sst xmlns="http://schemas.openxmlformats.org/spreadsheetml/2006/main" count="148" uniqueCount="57">
  <si>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</si>
  <si>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</si>
  <si>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</si>
  <si>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</si>
  <si>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</si>
  <si>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</si>
  <si>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</si>
  <si>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</si>
  <si>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</si>
  <si>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</si>
  <si>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</si>
  <si>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</si>
  <si>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</si>
  <si>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</si>
  <si>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</si>
  <si>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</si>
  <si>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</si>
  <si>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</si>
  <si>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</si>
  <si>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</si>
  <si>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</si>
  <si>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</si>
  <si>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</si>
  <si>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</si>
  <si>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</si>
  <si>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</si>
  <si>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</si>
  <si>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</si>
  <si>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</si>
  <si>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</si>
  <si>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</si>
  <si>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</si>
  <si>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</si>
  <si>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</si>
  <si>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</si>
  <si>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</si>
  <si>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</si>
  <si>
    <t>Evensen, Magnus Moslet</t>
  </si>
  <si>
    <t>Granvold, Marius</t>
  </si>
  <si>
    <t>Ringli, Martin Jørstad</t>
  </si>
  <si>
    <t>Engdal, Eskil</t>
  </si>
  <si>
    <t>Gigstad-Bergene, Tobias</t>
  </si>
  <si>
    <t>Andersen, Erlend</t>
  </si>
  <si>
    <t>Christensen, Christian Thon</t>
  </si>
  <si>
    <t>Eng, Anders Alme</t>
  </si>
  <si>
    <t>Lundby, Jakob</t>
  </si>
  <si>
    <t>Sømoen, Brage</t>
  </si>
  <si>
    <t>Thon, Vegard</t>
  </si>
  <si>
    <t>Tollehaug, Per Ingvar</t>
  </si>
  <si>
    <t>Ulsrud, Herman Byfuglien</t>
  </si>
  <si>
    <t>Ragnhildsløkken, Oskar Lunde</t>
  </si>
  <si>
    <t>Koll, Kristoffer</t>
  </si>
  <si>
    <t>Evensen, Sindre Østlien</t>
  </si>
  <si>
    <t>Korshavn, Jonathan Heimdal</t>
  </si>
  <si>
    <t>DNS</t>
  </si>
  <si>
    <t>Dokken, Hans Kristian</t>
  </si>
  <si>
    <t>Ragnhildsrud, Ludvig Lunde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</si>
</sst>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6" sqref="H6"/>
    </sheetView>
  </sheetViews>
  <sheetFormatPr baseColWidth="10" defaultColWidth="8.83203125" defaultRowHeight="16" x14ac:dyDescent="0.2"/>
  <cols>
    <col min="1" max="1" width="26.3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2.3842592592592591E-3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4.0648148148148149E-2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 t="s">
        <v>54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2.685185185185185E-3</v>
      </c>
      <c r="C5" s="10">
        <f t="shared" ref="C5:C68" si="0">IF(A5="","",IFERROR(RANK(B5,$B$4:$B$300,1),"-"))</f>
        <v>4</v>
      </c>
      <c r="D5" s="11">
        <f>IF(A5="","", IFERROR(VLOOKUP(C5,Poengskala!$A$2:$B$134,2),"-"))</f>
        <v>50</v>
      </c>
      <c r="E5" s="25">
        <v>4.5775462962962969E-2</v>
      </c>
      <c r="F5" s="10">
        <f t="shared" ref="F5:F68" si="1">IF(A5="", "", IFERROR(RANK(E5,$E$4:$E$300,1),"-"))</f>
        <v>3</v>
      </c>
      <c r="G5" s="11">
        <f>IF(A5="","",IFERROR(VLOOKUP(F5,Poengskala!$A$2:$B$134,2),"-"))</f>
        <v>60</v>
      </c>
      <c r="H5" s="25">
        <v>3.4884259259259261E-2</v>
      </c>
      <c r="I5" s="10">
        <f t="shared" ref="I5:I68" si="2">IF(A5="","",IFERROR(RANK(H5,$H$4:$H$300,1),"-"))</f>
        <v>1</v>
      </c>
      <c r="J5" s="12">
        <f>IF(A5="","",IFERROR(VLOOKUP(I5,Poengskala!$A$2:$B$134,2),"-"))</f>
        <v>100</v>
      </c>
      <c r="K5" s="26">
        <f t="shared" ref="K5:K68" si="3">IF(A5="","",IFERROR(IF(B5+E5+H5=0,"",B5+E5+H5), "-"))</f>
        <v>8.3344907407407409E-2</v>
      </c>
      <c r="L5" s="10">
        <f t="shared" ref="L5:L68" si="4">IF(A5="","",IFERROR(RANK(M5,$M$4:$M$300,0),"-"))</f>
        <v>1</v>
      </c>
      <c r="M5" s="12">
        <f t="shared" ref="M5:M68" si="5">IF(A5="","",IFERROR(IF(D5+G5+J5=0,"0",D5+G5+J5),"-"))</f>
        <v>210</v>
      </c>
    </row>
    <row r="6" spans="1:13" x14ac:dyDescent="0.2">
      <c r="A6" s="9" t="s">
        <v>51</v>
      </c>
      <c r="B6" s="25">
        <v>2.5000000000000001E-3</v>
      </c>
      <c r="C6" s="10">
        <f t="shared" si="0"/>
        <v>3</v>
      </c>
      <c r="D6" s="11">
        <f>IF(A6="","", IFERROR(VLOOKUP(C6,Poengskala!$A$2:$B$134,2),"-"))</f>
        <v>60</v>
      </c>
      <c r="E6" s="25">
        <v>5.0347222222222217E-2</v>
      </c>
      <c r="F6" s="10">
        <f t="shared" si="1"/>
        <v>4</v>
      </c>
      <c r="G6" s="11">
        <f>IF(A6="","",IFERROR(VLOOKUP(F6,Poengskala!$A$2:$B$134,2),"-"))</f>
        <v>50</v>
      </c>
      <c r="H6" s="25" t="s">
        <v>54</v>
      </c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2.1759259259259258E-3</v>
      </c>
      <c r="C7" s="10">
        <f t="shared" si="0"/>
        <v>1</v>
      </c>
      <c r="D7" s="11">
        <f>IF(A7="","", IFERROR(VLOOKUP(C7,Poengskala!$A$2:$B$134,2),"-"))</f>
        <v>100</v>
      </c>
      <c r="E7" s="25">
        <v>4.116898148148148E-2</v>
      </c>
      <c r="F7" s="10">
        <f t="shared" si="1"/>
        <v>2</v>
      </c>
      <c r="G7" s="11">
        <f>IF(A7="","",IFERROR(VLOOKUP(F7,Poengskala!$A$2:$B$134,2),"-"))</f>
        <v>80</v>
      </c>
      <c r="H7" s="25" t="s">
        <v>54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56</v>
      </c>
      <c r="B8" s="25" t="s">
        <v>54</v>
      </c>
      <c r="C8" s="10" t="str">
        <f t="shared" si="0"/>
        <v>-</v>
      </c>
      <c r="D8" s="11" t="str">
        <f>IF(A8="","", IFERROR(VLOOKUP(C8,Poengskala!$A$2:$B$134,2),"-"))</f>
        <v>-</v>
      </c>
      <c r="E8" s="25">
        <v>5.1770833333333328E-2</v>
      </c>
      <c r="F8" s="10">
        <f t="shared" si="1"/>
        <v>5</v>
      </c>
      <c r="G8" s="11">
        <f>IF(A8="","",IFERROR(VLOOKUP(F8,Poengskala!$A$2:$B$134,2),"-"))</f>
        <v>45</v>
      </c>
      <c r="H8" s="25" t="s">
        <v>54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Andersen, Erlend</v>
      </c>
      <c r="B4" s="36">
        <f>IF('K3'!A4="", "",'K3'!B4)</f>
        <v>1.7824074074074072E-3</v>
      </c>
      <c r="C4" s="37">
        <f>IF('K3'!A4="", "",'K3'!C4)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Christensen, Christian Thon</v>
      </c>
      <c r="B5" s="36">
        <f>IF('K3'!A5="", "",'K3'!B5)</f>
        <v>1.7476851851851852E-3</v>
      </c>
      <c r="C5" s="37">
        <f>IF('K3'!A5="", "",'K3'!C5)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Eng, Anders Alme</v>
      </c>
      <c r="B6" s="36">
        <f>IF('K3'!A6="", "",'K3'!B6)</f>
        <v>1.9444444444444442E-3</v>
      </c>
      <c r="C6" s="37">
        <f>IF('K3'!A6="", "",'K3'!C6)</f>
        <v>8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Lundby, Jakob</v>
      </c>
      <c r="B7" s="36">
        <f>IF('K3'!A7="", "",'K3'!B7)</f>
        <v>1.689814814814815E-3</v>
      </c>
      <c r="C7" s="37">
        <f>IF('K3'!A7="", "",'K3'!C7)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Sømoen, Brage</v>
      </c>
      <c r="B8" s="36">
        <f>IF('K3'!A8="", "",'K3'!B8)</f>
        <v>1.8171296296296297E-3</v>
      </c>
      <c r="C8" s="37">
        <f>IF('K3'!A8="", "",'K3'!C8)</f>
        <v>6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Thon, Vegard</v>
      </c>
      <c r="B9" s="36">
        <f>IF('K3'!A9="", "",'K3'!B9)</f>
        <v>1.6435185185185183E-3</v>
      </c>
      <c r="C9" s="37">
        <f>IF('K3'!A9="", "",'K3'!C9)</f>
        <v>1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Tollehaug, Per Ingvar</v>
      </c>
      <c r="B10" s="36">
        <f>IF('K3'!A10="", "",'K3'!B10)</f>
        <v>1.8402777777777777E-3</v>
      </c>
      <c r="C10" s="37">
        <f>IF('K3'!A10="", "",'K3'!C10)</f>
        <v>7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>Ulsrud, Herman Byfuglien</v>
      </c>
      <c r="B11" s="36">
        <f>IF('K3'!A11="", "",'K3'!B11)</f>
        <v>1.8055555555555557E-3</v>
      </c>
      <c r="C11" s="37">
        <f>IF('K3'!A11="", "",'K3'!C11)</f>
        <v>5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>Ragnhildsløkken, Oskar Lunde</v>
      </c>
      <c r="B12" s="36" t="str">
        <f>IF('K3'!A12="", "",'K3'!B12)</f>
        <v>DNS</v>
      </c>
      <c r="C12" s="37" t="str">
        <f>IF('K3'!A12="", "",'K3'!C12)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>Dokken, Hans Kristian</v>
      </c>
      <c r="B13" s="36">
        <f>IF('K3'!A13="", "",'K3'!B13)</f>
        <v>2.1990740740740742E-3</v>
      </c>
      <c r="C13" s="37">
        <f>IF('K3'!A13="", "",'K3'!C13)</f>
        <v>9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Andersen, Erlend</v>
      </c>
      <c r="B4" s="25">
        <f>IF('K3'!A4="", "",'K3'!E4)</f>
        <v>3.4594907407407408E-2</v>
      </c>
      <c r="C4" s="37">
        <f>IF('K3'!A4="", "",'K3'!F4)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Christensen, Christian Thon</v>
      </c>
      <c r="B5" s="25">
        <f>IF('K3'!A5="", "",'K3'!E5)</f>
        <v>3.7962962962962962E-2</v>
      </c>
      <c r="C5" s="37">
        <f>IF('K3'!A5="", "",'K3'!F5)</f>
        <v>5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Eng, Anders Alme</v>
      </c>
      <c r="B6" s="25">
        <f>IF('K3'!A6="", "",'K3'!E6)</f>
        <v>3.8043981481481477E-2</v>
      </c>
      <c r="C6" s="37">
        <f>IF('K3'!A6="", "",'K3'!F6)</f>
        <v>6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Lundby, Jakob</v>
      </c>
      <c r="B7" s="25">
        <f>IF('K3'!A7="", "",'K3'!E7)</f>
        <v>3.5347222222222217E-2</v>
      </c>
      <c r="C7" s="37">
        <f>IF('K3'!A7="", "",'K3'!F7)</f>
        <v>4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Sømoen, Brage</v>
      </c>
      <c r="B8" s="25">
        <f>IF('K3'!A8="", "",'K3'!E8)</f>
        <v>3.8831018518518515E-2</v>
      </c>
      <c r="C8" s="37">
        <f>IF('K3'!A8="", "",'K3'!F8)</f>
        <v>7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Thon, Vegard</v>
      </c>
      <c r="B9" s="25">
        <f>IF('K3'!A9="", "",'K3'!E9)</f>
        <v>3.2962962962962965E-2</v>
      </c>
      <c r="C9" s="37">
        <f>IF('K3'!A9="", "",'K3'!F9)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Tollehaug, Per Ingvar</v>
      </c>
      <c r="B10" s="25">
        <f>IF('K3'!A10="", "",'K3'!E10)</f>
        <v>3.1284722222222221E-2</v>
      </c>
      <c r="C10" s="37">
        <f>IF('K3'!A10="", "",'K3'!F10)</f>
        <v>1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>Ulsrud, Herman Byfuglien</v>
      </c>
      <c r="B11" s="25">
        <f>IF('K3'!A11="", "",'K3'!E11)</f>
        <v>4.2280092592592598E-2</v>
      </c>
      <c r="C11" s="37">
        <f>IF('K3'!A11="", "",'K3'!F11)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>Ragnhildsløkken, Oskar Lunde</v>
      </c>
      <c r="B12" s="25" t="str">
        <f>IF('K3'!A12="", "",'K3'!E12)</f>
        <v>DNS</v>
      </c>
      <c r="C12" s="37" t="str">
        <f>IF('K3'!A12="", "",'K3'!F12)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>Dokken, Hans Kristian</v>
      </c>
      <c r="B13" s="25" t="str">
        <f>IF('K3'!A13="", "",'K3'!E13)</f>
        <v>DNS</v>
      </c>
      <c r="C13" s="37" t="str">
        <f>IF('K3'!A13="", "",'K3'!F13)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Andersen, Erlend</v>
      </c>
      <c r="B4" s="36">
        <f>IF('K3'!A4="", "",'K3'!H4)</f>
        <v>2.417824074074074E-2</v>
      </c>
      <c r="C4" s="37">
        <f>IF('K3'!A4="", "",'K3'!I4)</f>
        <v>3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Christensen, Christian Thon</v>
      </c>
      <c r="B5" s="36">
        <f>IF('K3'!A5="", "",'K3'!H5)</f>
        <v>2.8055555555555556E-2</v>
      </c>
      <c r="C5" s="37">
        <f>IF('K3'!A5="", "",'K3'!I5)</f>
        <v>7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Eng, Anders Alme</v>
      </c>
      <c r="B6" s="36">
        <f>IF('K3'!A6="", "",'K3'!H6)</f>
        <v>2.9236111111111112E-2</v>
      </c>
      <c r="C6" s="37">
        <f>IF('K3'!A6="", "",'K3'!I6)</f>
        <v>8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Lundby, Jakob</v>
      </c>
      <c r="B7" s="36">
        <f>IF('K3'!A7="", "",'K3'!H7)</f>
        <v>2.4131944444444445E-2</v>
      </c>
      <c r="C7" s="37">
        <f>IF('K3'!A7="", "",'K3'!I7)</f>
        <v>2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Sømoen, Brage</v>
      </c>
      <c r="B8" s="36">
        <f>IF('K3'!A8="", "",'K3'!H8)</f>
        <v>2.5659722222222223E-2</v>
      </c>
      <c r="C8" s="37">
        <f>IF('K3'!A8="", "",'K3'!I8)</f>
        <v>5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Thon, Vegard</v>
      </c>
      <c r="B9" s="36">
        <f>IF('K3'!A9="", "",'K3'!H9)</f>
        <v>2.4004629629629629E-2</v>
      </c>
      <c r="C9" s="37">
        <f>IF('K3'!A9="", "",'K3'!I9)</f>
        <v>1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Tollehaug, Per Ingvar</v>
      </c>
      <c r="B10" s="36">
        <f>IF('K3'!A10="", "",'K3'!H10)</f>
        <v>2.5289351851851851E-2</v>
      </c>
      <c r="C10" s="37">
        <f>IF('K3'!A10="", "",'K3'!I10)</f>
        <v>4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>Ulsrud, Herman Byfuglien</v>
      </c>
      <c r="B11" s="36" t="str">
        <f>IF('K3'!A11="", "",'K3'!H11)</f>
        <v>DNS</v>
      </c>
      <c r="C11" s="37" t="str">
        <f>IF('K3'!A11="", "",'K3'!I11)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>Ragnhildsløkken, Oskar Lunde</v>
      </c>
      <c r="B12" s="36">
        <f>IF('K3'!A12="", "",'K3'!H12)</f>
        <v>2.5972222222222219E-2</v>
      </c>
      <c r="C12" s="37">
        <f>IF('K3'!A12="", "",'K3'!I12)</f>
        <v>6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>Dokken, Hans Kristian</v>
      </c>
      <c r="B13" s="36" t="str">
        <f>IF('K3'!A13="", "",'K3'!H13)</f>
        <v>DNS</v>
      </c>
      <c r="C13" s="37" t="str">
        <f>IF('K3'!A13="", "",'K3'!I13)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85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Lundby, Jakob</v>
      </c>
      <c r="B4" s="19">
        <f>IF('K3'!B7="", "",'K3'!B7)</f>
        <v>1.689814814814815E-3</v>
      </c>
      <c r="C4" s="20">
        <f t="shared" ref="C4:C67" si="0">IF(A4="","",B4)</f>
        <v>1.689814814814815E-3</v>
      </c>
      <c r="D4" s="23">
        <f>IF(A4="","",IFERROR(VLOOKUP(E4,Poengskala!$A$2:$B$134,2),"-"))</f>
        <v>80</v>
      </c>
      <c r="E4" s="23">
        <f t="shared" ref="E4:E67" si="1">IF(A4="","",IFERROR(RANK(C4,C:C,1),"-"))</f>
        <v>2</v>
      </c>
      <c r="F4" s="19">
        <f>IF('K3'!E7="", "", 'K3'!E7)</f>
        <v>3.5347222222222217E-2</v>
      </c>
      <c r="G4" s="21">
        <f t="shared" ref="G4:G67" si="2">IF(F4="","",F4)</f>
        <v>3.5347222222222217E-2</v>
      </c>
      <c r="H4" s="23">
        <f>IF(A4="","",IFERROR(VLOOKUP(I4,Poengskala!$A$2:$B$134,2),"-"))</f>
        <v>45</v>
      </c>
      <c r="I4" s="23">
        <f t="shared" ref="I4:I67" si="3">IF(A4="","",IFERROR(RANK(G4,G:G,1),"-"))</f>
        <v>5</v>
      </c>
      <c r="J4" s="19">
        <f>IF('K3'!H7="", "", 'K3'!H7)</f>
        <v>2.4131944444444445E-2</v>
      </c>
      <c r="K4" s="29">
        <f t="shared" ref="K4:K67" si="4">IF(J4="","",J4)</f>
        <v>2.4131944444444445E-2</v>
      </c>
      <c r="L4" s="23">
        <f>IF(A4="","",IFERROR(VLOOKUP(M4,Poengskala!$A$2:$B$134,2),"-"))</f>
        <v>80</v>
      </c>
      <c r="M4" s="23">
        <f t="shared" ref="M4:M67" si="5">IF(A4="","",IFERROR(RANK(K4,K:K,1),"-"))</f>
        <v>2</v>
      </c>
      <c r="N4" s="27">
        <f>IF('K3'!K7="", "", 'K3'!K7)</f>
        <v>6.1168981481481477E-2</v>
      </c>
      <c r="O4" s="28">
        <f t="shared" ref="O4:O67" si="6">IF(A4="","",N4)</f>
        <v>6.1168981481481477E-2</v>
      </c>
      <c r="P4" s="22">
        <f>IF(A4="", "",IFERROR(IF(D4+H4+L4=0,"",D4+H4+L4),"-"))</f>
        <v>205</v>
      </c>
      <c r="Q4" s="23">
        <f t="shared" ref="Q4:Q67" si="7">IF(A4="","", IFERROR(RANK(P4,P:P,0),"-"))</f>
        <v>2</v>
      </c>
    </row>
    <row r="5" spans="1:17" x14ac:dyDescent="0.2">
      <c r="A5" s="15" t="str">
        <f>IF('K3'!A6="", "",'K3'!A6)</f>
        <v>Eng, Anders Alme</v>
      </c>
      <c r="B5" s="19">
        <f>IF('K3'!B6="", "",'K3'!B6)</f>
        <v>1.9444444444444442E-3</v>
      </c>
      <c r="C5" s="20">
        <f t="shared" si="0"/>
        <v>1.9444444444444442E-3</v>
      </c>
      <c r="D5" s="23">
        <f>IF(A5="","",IFERROR(VLOOKUP(E5,Poengskala!$A$2:$B$134,2),"-"))</f>
        <v>26</v>
      </c>
      <c r="E5" s="23">
        <f t="shared" si="1"/>
        <v>10</v>
      </c>
      <c r="F5" s="19">
        <f>IF('K3'!E6="", "", 'K3'!E6)</f>
        <v>3.8043981481481477E-2</v>
      </c>
      <c r="G5" s="21">
        <f t="shared" si="2"/>
        <v>3.8043981481481477E-2</v>
      </c>
      <c r="H5" s="23">
        <f>IF(A5="","",IFERROR(VLOOKUP(I5,Poengskala!$A$2:$B$134,2),"-"))</f>
        <v>32</v>
      </c>
      <c r="I5" s="23">
        <f t="shared" si="3"/>
        <v>8</v>
      </c>
      <c r="J5" s="19">
        <f>IF('K3'!H6="", "", 'K3'!H6)</f>
        <v>2.9236111111111112E-2</v>
      </c>
      <c r="K5" s="29">
        <f t="shared" si="4"/>
        <v>2.9236111111111112E-2</v>
      </c>
      <c r="L5" s="23">
        <f>IF(A5="","",IFERROR(VLOOKUP(M5,Poengskala!$A$2:$B$134,2),"-"))</f>
        <v>26</v>
      </c>
      <c r="M5" s="23">
        <f t="shared" si="5"/>
        <v>10</v>
      </c>
      <c r="N5" s="27">
        <f>IF('K3'!K6="", "", 'K3'!K6)</f>
        <v>6.9224537037037029E-2</v>
      </c>
      <c r="O5" s="28">
        <f t="shared" si="6"/>
        <v>6.9224537037037029E-2</v>
      </c>
      <c r="P5" s="23">
        <f t="shared" ref="P5:P68" si="8">IF(A5="", "",IFERROR(IF(D5+H5+L5=0,"",D5+H5+L5),"-"))</f>
        <v>84</v>
      </c>
      <c r="Q5" s="23">
        <f t="shared" si="7"/>
        <v>9</v>
      </c>
    </row>
    <row r="6" spans="1:17" x14ac:dyDescent="0.2">
      <c r="A6" s="15" t="str">
        <f>IF('K2'!A7="", "",'K2'!A7)</f>
        <v>Ringli, Martin Jørstad</v>
      </c>
      <c r="B6" s="19">
        <f>IF('K2'!B7="", "",'K2'!B7)</f>
        <v>1.8750000000000001E-3</v>
      </c>
      <c r="C6" s="20">
        <f t="shared" si="0"/>
        <v>1.8750000000000001E-3</v>
      </c>
      <c r="D6" s="23">
        <f>IF(A6="","",IFERROR(VLOOKUP(E6,Poengskala!$A$2:$B$134,2),"-"))</f>
        <v>29</v>
      </c>
      <c r="E6" s="23">
        <f t="shared" si="1"/>
        <v>9</v>
      </c>
      <c r="F6" s="19">
        <f>IF('K2'!E7="", "", 'K2'!E7)</f>
        <v>3.5462962962962967E-2</v>
      </c>
      <c r="G6" s="21">
        <f t="shared" si="2"/>
        <v>3.5462962962962967E-2</v>
      </c>
      <c r="H6" s="23">
        <f>IF(A6="","",IFERROR(VLOOKUP(I6,Poengskala!$A$2:$B$134,2),"-"))</f>
        <v>40</v>
      </c>
      <c r="I6" s="23">
        <f t="shared" si="3"/>
        <v>6</v>
      </c>
      <c r="J6" s="19">
        <f>IF('K2'!H7="", "", 'K2'!H7)</f>
        <v>2.6620370370370374E-2</v>
      </c>
      <c r="K6" s="29">
        <f t="shared" si="4"/>
        <v>2.6620370370370374E-2</v>
      </c>
      <c r="L6" s="23">
        <f>IF(A6="","",IFERROR(VLOOKUP(M6,Poengskala!$A$2:$B$134,2),"-"))</f>
        <v>32</v>
      </c>
      <c r="M6" s="23">
        <f t="shared" si="5"/>
        <v>8</v>
      </c>
      <c r="N6" s="27">
        <f>IF('K2'!K7="", "", 'K2'!K7)</f>
        <v>6.3958333333333339E-2</v>
      </c>
      <c r="O6" s="28">
        <f t="shared" si="6"/>
        <v>6.3958333333333339E-2</v>
      </c>
      <c r="P6" s="23">
        <f t="shared" si="8"/>
        <v>101</v>
      </c>
      <c r="Q6" s="23">
        <f t="shared" si="7"/>
        <v>8</v>
      </c>
    </row>
    <row r="7" spans="1:17" x14ac:dyDescent="0.2">
      <c r="A7" s="15" t="str">
        <f>IF('K1'!A4="", "",'K1'!A4)</f>
        <v>Evensen, Magnus Moslet</v>
      </c>
      <c r="B7" s="19">
        <f>IF('K1'!B4="", "",'K1'!B4)</f>
        <v>2.3842592592592591E-3</v>
      </c>
      <c r="C7" s="20">
        <f t="shared" si="0"/>
        <v>2.3842592592592591E-3</v>
      </c>
      <c r="D7" s="23">
        <f>IF(A7="","",IFERROR(VLOOKUP(E7,Poengskala!$A$2:$B$134,2),"-"))</f>
        <v>16</v>
      </c>
      <c r="E7" s="23">
        <f t="shared" si="1"/>
        <v>15</v>
      </c>
      <c r="F7" s="19">
        <f>IF('K1'!E4="", "", 'K1'!E4)</f>
        <v>4.0648148148148149E-2</v>
      </c>
      <c r="G7" s="21">
        <f t="shared" si="2"/>
        <v>4.0648148148148149E-2</v>
      </c>
      <c r="H7" s="23">
        <f>IF(A7="","",IFERROR(VLOOKUP(I7,Poengskala!$A$2:$B$134,2),"-"))</f>
        <v>26</v>
      </c>
      <c r="I7" s="23">
        <f t="shared" si="3"/>
        <v>10</v>
      </c>
      <c r="J7" s="19" t="str">
        <f>IF('K1'!H4="", "", 'K1'!H4)</f>
        <v>DNS</v>
      </c>
      <c r="K7" s="29" t="str">
        <f t="shared" si="4"/>
        <v>DNS</v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Ragnhildsrud, Ludvig Lunde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>
        <f>IF('K1'!E8="", "", 'K1'!E8)</f>
        <v>5.1770833333333328E-2</v>
      </c>
      <c r="G8" s="21">
        <f t="shared" si="2"/>
        <v>5.1770833333333328E-2</v>
      </c>
      <c r="H8" s="23">
        <f>IF(A8="","",IFERROR(VLOOKUP(I8,Poengskala!$A$2:$B$134,2),"-"))</f>
        <v>16</v>
      </c>
      <c r="I8" s="23">
        <f t="shared" si="3"/>
        <v>15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Andersen, Erlend</v>
      </c>
      <c r="B104" s="19">
        <f>IF('K3'!B4="", "",'K3'!B4)</f>
        <v>1.7824074074074072E-3</v>
      </c>
      <c r="C104" s="20">
        <f t="shared" si="9"/>
        <v>1.7824074074074072E-3</v>
      </c>
      <c r="D104" s="23">
        <f>IF(A104="","",IFERROR(VLOOKUP(E104,Poengskala!$A$2:$B$134,2),"-"))</f>
        <v>50</v>
      </c>
      <c r="E104" s="23">
        <f t="shared" si="10"/>
        <v>4</v>
      </c>
      <c r="F104" s="19">
        <f>IF('K3'!E4="", "", 'K3'!E4)</f>
        <v>3.4594907407407408E-2</v>
      </c>
      <c r="G104" s="21">
        <f t="shared" si="11"/>
        <v>3.4594907407407408E-2</v>
      </c>
      <c r="H104" s="23">
        <f>IF(A104="","",IFERROR(VLOOKUP(I104,Poengskala!$A$2:$B$134,2),"-"))</f>
        <v>50</v>
      </c>
      <c r="I104" s="23">
        <f t="shared" si="12"/>
        <v>4</v>
      </c>
      <c r="J104" s="19">
        <f>IF('K3'!H4="", "", 'K3'!H4)</f>
        <v>2.417824074074074E-2</v>
      </c>
      <c r="K104" s="29">
        <f t="shared" si="13"/>
        <v>2.417824074074074E-2</v>
      </c>
      <c r="L104" s="23">
        <f>IF(A104="","",IFERROR(VLOOKUP(M104,Poengskala!$A$2:$B$134,2),"-"))</f>
        <v>60</v>
      </c>
      <c r="M104" s="23">
        <f t="shared" si="14"/>
        <v>3</v>
      </c>
      <c r="N104" s="27">
        <f>IF('K3'!K4="", "", 'K3'!K4)</f>
        <v>6.0555555555555557E-2</v>
      </c>
      <c r="O104" s="28">
        <f t="shared" si="15"/>
        <v>6.0555555555555557E-2</v>
      </c>
      <c r="P104" s="23">
        <f t="shared" si="17"/>
        <v>160</v>
      </c>
      <c r="Q104" s="23">
        <f t="shared" si="16"/>
        <v>4</v>
      </c>
    </row>
    <row r="105" spans="1:17" x14ac:dyDescent="0.2">
      <c r="A105" s="15" t="str">
        <f>IF('K2'!A4="", "",'K2'!A4)</f>
        <v>Engdal, Eskil</v>
      </c>
      <c r="B105" s="19">
        <f>IF('K2'!B4="", "",'K2'!B4)</f>
        <v>1.7939814814814815E-3</v>
      </c>
      <c r="C105" s="20">
        <f t="shared" si="9"/>
        <v>1.7939814814814815E-3</v>
      </c>
      <c r="D105" s="23">
        <f>IF(A105="","",IFERROR(VLOOKUP(E105,Poengskala!$A$2:$B$134,2),"-"))</f>
        <v>45</v>
      </c>
      <c r="E105" s="23">
        <f t="shared" si="10"/>
        <v>5</v>
      </c>
      <c r="F105" s="19">
        <f>IF('K2'!E4="", "", 'K2'!E4)</f>
        <v>3.3981481481481481E-2</v>
      </c>
      <c r="G105" s="21">
        <f t="shared" si="11"/>
        <v>3.3981481481481481E-2</v>
      </c>
      <c r="H105" s="23">
        <f>IF(A105="","",IFERROR(VLOOKUP(I105,Poengskala!$A$2:$B$134,2),"-"))</f>
        <v>60</v>
      </c>
      <c r="I105" s="23">
        <f t="shared" si="12"/>
        <v>3</v>
      </c>
      <c r="J105" s="19">
        <f>IF('K2'!H4="", "", 'K2'!H4)</f>
        <v>2.56712962962963E-2</v>
      </c>
      <c r="K105" s="29">
        <f t="shared" si="13"/>
        <v>2.56712962962963E-2</v>
      </c>
      <c r="L105" s="23">
        <f>IF(A105="","",IFERROR(VLOOKUP(M105,Poengskala!$A$2:$B$134,2),"-"))</f>
        <v>40</v>
      </c>
      <c r="M105" s="23">
        <f t="shared" si="14"/>
        <v>6</v>
      </c>
      <c r="N105" s="27">
        <f>IF('K2'!K4="", "", 'K2'!K4)</f>
        <v>6.1446759259259257E-2</v>
      </c>
      <c r="O105" s="28">
        <f t="shared" si="15"/>
        <v>6.1446759259259257E-2</v>
      </c>
      <c r="P105" s="23">
        <f t="shared" si="17"/>
        <v>145</v>
      </c>
      <c r="Q105" s="23">
        <f t="shared" si="16"/>
        <v>5</v>
      </c>
    </row>
    <row r="106" spans="1:17" x14ac:dyDescent="0.2">
      <c r="A106" s="15" t="str">
        <f>IF('K1'!A5="", "",'K1'!A5)</f>
        <v>Granvold, Marius</v>
      </c>
      <c r="B106" s="19">
        <f>IF('K1'!B5="", "",'K1'!B5)</f>
        <v>2.685185185185185E-3</v>
      </c>
      <c r="C106" s="20">
        <f t="shared" si="9"/>
        <v>2.685185185185185E-3</v>
      </c>
      <c r="D106" s="23">
        <f>IF(A106="","",IFERROR(VLOOKUP(E106,Poengskala!$A$2:$B$134,2),"-"))</f>
        <v>14</v>
      </c>
      <c r="E106" s="23">
        <f t="shared" si="10"/>
        <v>17</v>
      </c>
      <c r="F106" s="19">
        <f>IF('K1'!E5="", "", 'K1'!E5)</f>
        <v>4.5775462962962969E-2</v>
      </c>
      <c r="G106" s="21">
        <f t="shared" si="11"/>
        <v>4.5775462962962969E-2</v>
      </c>
      <c r="H106" s="23">
        <f>IF(A106="","",IFERROR(VLOOKUP(I106,Poengskala!$A$2:$B$134,2),"-"))</f>
        <v>20</v>
      </c>
      <c r="I106" s="23">
        <f t="shared" si="12"/>
        <v>13</v>
      </c>
      <c r="J106" s="19">
        <f>IF('K1'!H5="", "", 'K1'!H5)</f>
        <v>3.4884259259259261E-2</v>
      </c>
      <c r="K106" s="29">
        <f t="shared" si="13"/>
        <v>3.4884259259259261E-2</v>
      </c>
      <c r="L106" s="23">
        <f>IF(A106="","",IFERROR(VLOOKUP(M106,Poengskala!$A$2:$B$134,2),"-"))</f>
        <v>22</v>
      </c>
      <c r="M106" s="23">
        <f t="shared" si="14"/>
        <v>12</v>
      </c>
      <c r="N106" s="27">
        <f>IF('K1'!K5="", "", 'K1'!K5)</f>
        <v>8.3344907407407409E-2</v>
      </c>
      <c r="O106" s="28">
        <f t="shared" si="15"/>
        <v>8.3344907407407409E-2</v>
      </c>
      <c r="P106" s="23">
        <f t="shared" si="17"/>
        <v>56</v>
      </c>
      <c r="Q106" s="23">
        <f t="shared" si="16"/>
        <v>10</v>
      </c>
    </row>
    <row r="107" spans="1:17" x14ac:dyDescent="0.2">
      <c r="A107" s="15" t="str">
        <f>IF('K2'!A6="", "",'K2'!A6)</f>
        <v>Korshavn, Jonathan Heimdal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18</v>
      </c>
      <c r="E107" s="23">
        <f t="shared" si="10"/>
        <v>14</v>
      </c>
      <c r="F107" s="19" t="str">
        <f>IF('K2'!E6="", "", 'K2'!E6)</f>
        <v>DNS</v>
      </c>
      <c r="G107" s="21" t="str">
        <f t="shared" si="11"/>
        <v>DNS</v>
      </c>
      <c r="H107" s="23" t="str">
        <f>IF(A107="","",IFERROR(VLOOKUP(I107,Poengskala!$A$2:$B$134,2),"-"))</f>
        <v>-</v>
      </c>
      <c r="I107" s="23" t="str">
        <f t="shared" si="12"/>
        <v>-</v>
      </c>
      <c r="J107" s="19">
        <f>IF('K2'!H6="", "", 'K2'!H6)</f>
        <v>3.7083333333333336E-2</v>
      </c>
      <c r="K107" s="29">
        <f t="shared" si="13"/>
        <v>3.7083333333333336E-2</v>
      </c>
      <c r="L107" s="23">
        <f>IF(A107="","",IFERROR(VLOOKUP(M107,Poengskala!$A$2:$B$134,2),"-"))</f>
        <v>20</v>
      </c>
      <c r="M107" s="23">
        <f t="shared" si="14"/>
        <v>13</v>
      </c>
      <c r="N107" s="27" t="str">
        <f>IF('K2'!K6="", "", 'K2'!K6)</f>
        <v>-</v>
      </c>
      <c r="O107" s="28" t="str">
        <f t="shared" si="15"/>
        <v>-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Gigstad-Bergene, Tobias</v>
      </c>
      <c r="B204" s="19">
        <f>IF('K2'!B5="", "",'K2'!B5)</f>
        <v>2.1412037037037038E-3</v>
      </c>
      <c r="C204" s="20">
        <f t="shared" si="27"/>
        <v>2.1412037037037038E-3</v>
      </c>
      <c r="D204" s="23">
        <f>IF(A204="","",IFERROR(VLOOKUP(E204,Poengskala!$A$2:$B$134,2),"-"))</f>
        <v>24</v>
      </c>
      <c r="E204" s="23">
        <f t="shared" si="28"/>
        <v>11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>
        <f>IF('K2'!H5="", "", 'K2'!H5)</f>
        <v>3.1851851851851853E-2</v>
      </c>
      <c r="K204" s="29">
        <f t="shared" si="31"/>
        <v>3.1851851851851853E-2</v>
      </c>
      <c r="L204" s="23">
        <f>IF(A204="","",IFERROR(VLOOKUP(M204,Poengskala!$A$2:$B$134,2),"-"))</f>
        <v>24</v>
      </c>
      <c r="M204" s="23">
        <f t="shared" si="32"/>
        <v>11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Evensen, Sindre Østlien</v>
      </c>
      <c r="B205" s="19">
        <f>IF('K1'!B7="", "",'K1'!B7)</f>
        <v>2.1759259259259258E-3</v>
      </c>
      <c r="C205" s="20">
        <f t="shared" si="27"/>
        <v>2.1759259259259258E-3</v>
      </c>
      <c r="D205" s="23">
        <f>IF(A205="","",IFERROR(VLOOKUP(E205,Poengskala!$A$2:$B$134,2),"-"))</f>
        <v>22</v>
      </c>
      <c r="E205" s="23">
        <f t="shared" si="28"/>
        <v>12</v>
      </c>
      <c r="F205" s="19">
        <f>IF('K1'!E7="", "", 'K1'!E7)</f>
        <v>4.116898148148148E-2</v>
      </c>
      <c r="G205" s="21">
        <f t="shared" si="29"/>
        <v>4.116898148148148E-2</v>
      </c>
      <c r="H205" s="23">
        <f>IF(A205="","",IFERROR(VLOOKUP(I205,Poengskala!$A$2:$B$134,2),"-"))</f>
        <v>24</v>
      </c>
      <c r="I205" s="23">
        <f t="shared" si="30"/>
        <v>11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Koll, Kristoffer</v>
      </c>
      <c r="B206" s="19">
        <f>IF('K1'!B6="", "",'K1'!B6)</f>
        <v>2.5000000000000001E-3</v>
      </c>
      <c r="C206" s="20">
        <f t="shared" si="27"/>
        <v>2.5000000000000001E-3</v>
      </c>
      <c r="D206" s="23">
        <f>IF(A206="","",IFERROR(VLOOKUP(E206,Poengskala!$A$2:$B$134,2),"-"))</f>
        <v>15</v>
      </c>
      <c r="E206" s="23">
        <f t="shared" si="28"/>
        <v>16</v>
      </c>
      <c r="F206" s="19">
        <f>IF('K1'!E6="", "", 'K1'!E6)</f>
        <v>5.0347222222222217E-2</v>
      </c>
      <c r="G206" s="21">
        <f t="shared" si="29"/>
        <v>5.0347222222222217E-2</v>
      </c>
      <c r="H206" s="23">
        <f>IF(A206="","",IFERROR(VLOOKUP(I206,Poengskala!$A$2:$B$134,2),"-"))</f>
        <v>18</v>
      </c>
      <c r="I206" s="23">
        <f t="shared" si="30"/>
        <v>14</v>
      </c>
      <c r="J206" s="19" t="str">
        <f>IF('K1'!H6="", "", 'K1'!H6)</f>
        <v>DNS</v>
      </c>
      <c r="K206" s="29" t="str">
        <f t="shared" si="31"/>
        <v>DNS</v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Christensen, Christian Thon</v>
      </c>
      <c r="B207" s="19">
        <f>IF('K3'!B5="", "",'K3'!B5)</f>
        <v>1.7476851851851852E-3</v>
      </c>
      <c r="C207" s="20">
        <f t="shared" si="27"/>
        <v>1.7476851851851852E-3</v>
      </c>
      <c r="D207" s="23">
        <f>IF(A207="","",IFERROR(VLOOKUP(E207,Poengskala!$A$2:$B$134,2),"-"))</f>
        <v>60</v>
      </c>
      <c r="E207" s="23">
        <f t="shared" si="28"/>
        <v>3</v>
      </c>
      <c r="F207" s="19">
        <f>IF('K3'!E5="", "", 'K3'!E5)</f>
        <v>3.7962962962962962E-2</v>
      </c>
      <c r="G207" s="21">
        <f t="shared" si="29"/>
        <v>3.7962962962962962E-2</v>
      </c>
      <c r="H207" s="23">
        <f>IF(A207="","",IFERROR(VLOOKUP(I207,Poengskala!$A$2:$B$134,2),"-"))</f>
        <v>36</v>
      </c>
      <c r="I207" s="23">
        <f t="shared" si="30"/>
        <v>7</v>
      </c>
      <c r="J207" s="19">
        <f>IF('K3'!H5="", "", 'K3'!H5)</f>
        <v>2.8055555555555556E-2</v>
      </c>
      <c r="K207" s="29">
        <f t="shared" si="31"/>
        <v>2.8055555555555556E-2</v>
      </c>
      <c r="L207" s="23">
        <f>IF(A207="","",IFERROR(VLOOKUP(M207,Poengskala!$A$2:$B$134,2),"-"))</f>
        <v>29</v>
      </c>
      <c r="M207" s="23">
        <f t="shared" si="32"/>
        <v>9</v>
      </c>
      <c r="N207" s="27">
        <f>IF('K3'!K5="", "", 'K3'!K5)</f>
        <v>6.7766203703703703E-2</v>
      </c>
      <c r="O207" s="28">
        <f t="shared" si="33"/>
        <v>6.7766203703703703E-2</v>
      </c>
      <c r="P207" s="23">
        <f t="shared" si="35"/>
        <v>125</v>
      </c>
      <c r="Q207" s="23">
        <f t="shared" si="34"/>
        <v>6</v>
      </c>
    </row>
    <row r="208" spans="1:17" x14ac:dyDescent="0.2">
      <c r="A208" s="15" t="str">
        <f>IF('K3'!A8="", "",'K3'!A8)</f>
        <v>Sømoen, Brage</v>
      </c>
      <c r="B208" s="19">
        <f>IF('K3'!B8="", "",'K3'!B8)</f>
        <v>1.8171296296296297E-3</v>
      </c>
      <c r="C208" s="20">
        <f t="shared" ref="C208:C268" si="36">IF(A208="","",B208)</f>
        <v>1.8171296296296297E-3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>
        <f>IF('K3'!E8="", "", 'K3'!E8)</f>
        <v>3.8831018518518515E-2</v>
      </c>
      <c r="G208" s="21">
        <f t="shared" ref="G208:G260" si="38">IF(F208="","",F208)</f>
        <v>3.8831018518518515E-2</v>
      </c>
      <c r="H208" s="23">
        <f>IF(A208="","",IFERROR(VLOOKUP(I208,Poengskala!$A$2:$B$134,2),"-"))</f>
        <v>29</v>
      </c>
      <c r="I208" s="23">
        <f t="shared" ref="I208:I260" si="39">IF(A208="","",IFERROR(RANK(G208,G:G,1),"-"))</f>
        <v>9</v>
      </c>
      <c r="J208" s="19">
        <f>IF('K3'!H8="", "", 'K3'!H8)</f>
        <v>2.5659722222222223E-2</v>
      </c>
      <c r="K208" s="29">
        <f t="shared" ref="K208:K260" si="40">IF(J208="","",J208)</f>
        <v>2.5659722222222223E-2</v>
      </c>
      <c r="L208" s="23">
        <f>IF(A208="","",IFERROR(VLOOKUP(M208,Poengskala!$A$2:$B$134,2),"-"))</f>
        <v>45</v>
      </c>
      <c r="M208" s="23">
        <f t="shared" ref="M208:M260" si="41">IF(A208="","",IFERROR(RANK(K208,K:K,1),"-"))</f>
        <v>5</v>
      </c>
      <c r="N208" s="27">
        <f>IF('K3'!K8="", "", 'K3'!K8)</f>
        <v>6.6307870370370364E-2</v>
      </c>
      <c r="O208" s="28">
        <f t="shared" ref="O208:O260" si="42">IF(A208="","",N208)</f>
        <v>6.6307870370370364E-2</v>
      </c>
      <c r="P208" s="23">
        <f t="shared" si="35"/>
        <v>110</v>
      </c>
      <c r="Q208" s="23">
        <f t="shared" ref="Q208:Q260" si="43">IF(A208="","", IFERROR(RANK(P208,P:P,0),"-"))</f>
        <v>7</v>
      </c>
    </row>
    <row r="209" spans="1:17" x14ac:dyDescent="0.2">
      <c r="A209" s="15" t="str">
        <f>IF('K3'!A9="", "",'K3'!A9)</f>
        <v>Thon, Vegard</v>
      </c>
      <c r="B209" s="19">
        <f>IF('K3'!B9="", "",'K3'!B9)</f>
        <v>1.6435185185185183E-3</v>
      </c>
      <c r="C209" s="20">
        <f t="shared" si="36"/>
        <v>1.6435185185185183E-3</v>
      </c>
      <c r="D209" s="23">
        <f>IF(A209="","",IFERROR(VLOOKUP(E209,Poengskala!$A$2:$B$134,2),"-"))</f>
        <v>100</v>
      </c>
      <c r="E209" s="23">
        <f t="shared" si="37"/>
        <v>1</v>
      </c>
      <c r="F209" s="19">
        <f>IF('K3'!E9="", "", 'K3'!E9)</f>
        <v>3.2962962962962965E-2</v>
      </c>
      <c r="G209" s="21">
        <f t="shared" si="38"/>
        <v>3.2962962962962965E-2</v>
      </c>
      <c r="H209" s="23">
        <f>IF(A209="","",IFERROR(VLOOKUP(I209,Poengskala!$A$2:$B$134,2),"-"))</f>
        <v>80</v>
      </c>
      <c r="I209" s="23">
        <f t="shared" si="39"/>
        <v>2</v>
      </c>
      <c r="J209" s="19">
        <f>IF('K3'!H9="", "", 'K3'!H9)</f>
        <v>2.4004629629629629E-2</v>
      </c>
      <c r="K209" s="29">
        <f t="shared" si="40"/>
        <v>2.4004629629629629E-2</v>
      </c>
      <c r="L209" s="23">
        <f>IF(A209="","",IFERROR(VLOOKUP(M209,Poengskala!$A$2:$B$134,2),"-"))</f>
        <v>100</v>
      </c>
      <c r="M209" s="23">
        <f t="shared" si="41"/>
        <v>1</v>
      </c>
      <c r="N209" s="27">
        <f>IF('K3'!K9="", "", 'K3'!K9)</f>
        <v>5.8611111111111114E-2</v>
      </c>
      <c r="O209" s="28">
        <f t="shared" si="42"/>
        <v>5.8611111111111114E-2</v>
      </c>
      <c r="P209" s="23">
        <f t="shared" si="35"/>
        <v>280</v>
      </c>
      <c r="Q209" s="23">
        <f t="shared" si="43"/>
        <v>1</v>
      </c>
    </row>
    <row r="210" spans="1:17" x14ac:dyDescent="0.2">
      <c r="A210" s="15" t="str">
        <f>IF('K3'!A10="", "",'K3'!A10)</f>
        <v>Tollehaug, Per Ingvar</v>
      </c>
      <c r="B210" s="19">
        <f>IF('K3'!B10="", "",'K3'!B10)</f>
        <v>1.8402777777777777E-3</v>
      </c>
      <c r="C210" s="20">
        <f t="shared" si="36"/>
        <v>1.8402777777777777E-3</v>
      </c>
      <c r="D210" s="23">
        <f>IF(A210="","",IFERROR(VLOOKUP(E210,Poengskala!$A$2:$B$134,2),"-"))</f>
        <v>32</v>
      </c>
      <c r="E210" s="23">
        <f t="shared" si="37"/>
        <v>8</v>
      </c>
      <c r="F210" s="19">
        <f>IF('K3'!E10="", "", 'K3'!E10)</f>
        <v>3.1284722222222221E-2</v>
      </c>
      <c r="G210" s="21">
        <f t="shared" si="38"/>
        <v>3.1284722222222221E-2</v>
      </c>
      <c r="H210" s="23">
        <f>IF(A210="","",IFERROR(VLOOKUP(I210,Poengskala!$A$2:$B$134,2),"-"))</f>
        <v>100</v>
      </c>
      <c r="I210" s="23">
        <f t="shared" si="39"/>
        <v>1</v>
      </c>
      <c r="J210" s="19">
        <f>IF('K3'!H10="", "", 'K3'!H10)</f>
        <v>2.5289351851851851E-2</v>
      </c>
      <c r="K210" s="29">
        <f t="shared" si="40"/>
        <v>2.5289351851851851E-2</v>
      </c>
      <c r="L210" s="23">
        <f>IF(A210="","",IFERROR(VLOOKUP(M210,Poengskala!$A$2:$B$134,2),"-"))</f>
        <v>50</v>
      </c>
      <c r="M210" s="23">
        <f t="shared" si="41"/>
        <v>4</v>
      </c>
      <c r="N210" s="27">
        <f>IF('K3'!K10="", "", 'K3'!K10)</f>
        <v>5.8414351851851856E-2</v>
      </c>
      <c r="O210" s="28">
        <f t="shared" si="42"/>
        <v>5.8414351851851856E-2</v>
      </c>
      <c r="P210" s="23">
        <f t="shared" si="35"/>
        <v>182</v>
      </c>
      <c r="Q210" s="23">
        <f t="shared" si="43"/>
        <v>3</v>
      </c>
    </row>
    <row r="211" spans="1:17" x14ac:dyDescent="0.2">
      <c r="A211" s="15" t="str">
        <f>IF('K3'!A11="", "",'K3'!A11)</f>
        <v>Ulsrud, Herman Byfuglien</v>
      </c>
      <c r="B211" s="19">
        <f>IF('K3'!B11="", "",'K3'!B11)</f>
        <v>1.8055555555555557E-3</v>
      </c>
      <c r="C211" s="20">
        <f t="shared" si="36"/>
        <v>1.8055555555555557E-3</v>
      </c>
      <c r="D211" s="23">
        <f>IF(A211="","",IFERROR(VLOOKUP(E211,Poengskala!$A$2:$B$134,2),"-"))</f>
        <v>40</v>
      </c>
      <c r="E211" s="23">
        <f t="shared" si="37"/>
        <v>6</v>
      </c>
      <c r="F211" s="19">
        <f>IF('K3'!E11="", "", 'K3'!E11)</f>
        <v>4.2280092592592598E-2</v>
      </c>
      <c r="G211" s="21">
        <f t="shared" si="38"/>
        <v>4.2280092592592598E-2</v>
      </c>
      <c r="H211" s="23">
        <f>IF(A211="","",IFERROR(VLOOKUP(I211,Poengskala!$A$2:$B$134,2),"-"))</f>
        <v>22</v>
      </c>
      <c r="I211" s="23">
        <f t="shared" si="39"/>
        <v>12</v>
      </c>
      <c r="J211" s="19" t="str">
        <f>IF('K3'!H11="", "", 'K3'!H11)</f>
        <v>DNS</v>
      </c>
      <c r="K211" s="29" t="str">
        <f t="shared" si="40"/>
        <v>DNS</v>
      </c>
      <c r="L211" s="23" t="str">
        <f>IF(A211="","",IFERROR(VLOOKUP(M211,Poengskala!$A$2:$B$134,2),"-"))</f>
        <v>-</v>
      </c>
      <c r="M211" s="23" t="str">
        <f t="shared" si="41"/>
        <v>-</v>
      </c>
      <c r="N211" s="27" t="str">
        <f>IF('K3'!K11="", "", 'K3'!K11)</f>
        <v>-</v>
      </c>
      <c r="O211" s="28" t="str">
        <f t="shared" si="42"/>
        <v>-</v>
      </c>
      <c r="P211" s="23" t="str">
        <f t="shared" si="35"/>
        <v>-</v>
      </c>
      <c r="Q211" s="23" t="str">
        <f t="shared" si="43"/>
        <v>-</v>
      </c>
    </row>
    <row r="212" spans="1:17" x14ac:dyDescent="0.2">
      <c r="A212" s="15" t="str">
        <f>IF('K3'!A12="", "",'K3'!A12)</f>
        <v>Ragnhildsløkken, Oskar Lunde</v>
      </c>
      <c r="B212" s="19" t="str">
        <f>IF('K3'!B12="", "",'K3'!B12)</f>
        <v>DNS</v>
      </c>
      <c r="C212" s="20" t="str">
        <f t="shared" si="36"/>
        <v>DNS</v>
      </c>
      <c r="D212" s="23" t="str">
        <f>IF(A212="","",IFERROR(VLOOKUP(E212,Poengskala!$A$2:$B$134,2),"-"))</f>
        <v>-</v>
      </c>
      <c r="E212" s="23" t="str">
        <f t="shared" si="37"/>
        <v>-</v>
      </c>
      <c r="F212" s="19" t="str">
        <f>IF('K3'!E12="", "", 'K3'!E12)</f>
        <v>DNS</v>
      </c>
      <c r="G212" s="21" t="str">
        <f t="shared" si="38"/>
        <v>DNS</v>
      </c>
      <c r="H212" s="23" t="str">
        <f>IF(A212="","",IFERROR(VLOOKUP(I212,Poengskala!$A$2:$B$134,2),"-"))</f>
        <v>-</v>
      </c>
      <c r="I212" s="23" t="str">
        <f t="shared" si="39"/>
        <v>-</v>
      </c>
      <c r="J212" s="19">
        <f>IF('K3'!H12="", "", 'K3'!H12)</f>
        <v>2.5972222222222219E-2</v>
      </c>
      <c r="K212" s="29">
        <f t="shared" si="40"/>
        <v>2.5972222222222219E-2</v>
      </c>
      <c r="L212" s="23">
        <f>IF(A212="","",IFERROR(VLOOKUP(M212,Poengskala!$A$2:$B$134,2),"-"))</f>
        <v>36</v>
      </c>
      <c r="M212" s="23">
        <f t="shared" si="41"/>
        <v>7</v>
      </c>
      <c r="N212" s="27" t="str">
        <f>IF('K3'!K12="", "", 'K3'!K12)</f>
        <v>-</v>
      </c>
      <c r="O212" s="28" t="str">
        <f t="shared" si="42"/>
        <v>-</v>
      </c>
      <c r="P212" s="23" t="str">
        <f t="shared" si="35"/>
        <v>-</v>
      </c>
      <c r="Q212" s="23" t="str">
        <f t="shared" si="43"/>
        <v>-</v>
      </c>
    </row>
    <row r="213" spans="1:17" x14ac:dyDescent="0.2">
      <c r="A213" s="15" t="str">
        <f>IF('K3'!A13="", "",'K3'!A13)</f>
        <v>Dokken, Hans Kristian</v>
      </c>
      <c r="B213" s="19">
        <f>IF('K3'!B13="", "",'K3'!B13)</f>
        <v>2.1990740740740742E-3</v>
      </c>
      <c r="C213" s="20">
        <f t="shared" si="36"/>
        <v>2.1990740740740742E-3</v>
      </c>
      <c r="D213" s="23">
        <f>IF(A213="","",IFERROR(VLOOKUP(E213,Poengskala!$A$2:$B$134,2),"-"))</f>
        <v>20</v>
      </c>
      <c r="E213" s="23">
        <f t="shared" si="37"/>
        <v>13</v>
      </c>
      <c r="F213" s="19" t="str">
        <f>IF('K3'!E13="", "", 'K3'!E13)</f>
        <v>DNS</v>
      </c>
      <c r="G213" s="21" t="str">
        <f t="shared" si="38"/>
        <v>DNS</v>
      </c>
      <c r="H213" s="23" t="str">
        <f>IF(A213="","",IFERROR(VLOOKUP(I213,Poengskala!$A$2:$B$134,2),"-"))</f>
        <v>-</v>
      </c>
      <c r="I213" s="23" t="str">
        <f t="shared" si="39"/>
        <v>-</v>
      </c>
      <c r="J213" s="19" t="str">
        <f>IF('K3'!H13="", "", 'K3'!H13)</f>
        <v>DNS</v>
      </c>
      <c r="K213" s="29" t="str">
        <f t="shared" si="40"/>
        <v>DNS</v>
      </c>
      <c r="L213" s="23" t="str">
        <f>IF(A213="","",IFERROR(VLOOKUP(M213,Poengskala!$A$2:$B$134,2),"-"))</f>
        <v>-</v>
      </c>
      <c r="M213" s="23" t="str">
        <f t="shared" si="41"/>
        <v>-</v>
      </c>
      <c r="N213" s="27" t="str">
        <f>IF('K3'!K13="", "", 'K3'!K13)</f>
        <v>-</v>
      </c>
      <c r="O213" s="28" t="str">
        <f t="shared" si="42"/>
        <v>-</v>
      </c>
      <c r="P213" s="23" t="str">
        <f t="shared" si="35"/>
        <v>-</v>
      </c>
      <c r="Q213" s="23" t="str">
        <f t="shared" si="43"/>
        <v>-</v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Eng, Anders Alme</v>
      </c>
      <c r="B4" s="41">
        <f>IF(D1D2D3!A5="", "",D1D2D3!P5)</f>
        <v>84</v>
      </c>
      <c r="C4" s="37">
        <f>IF(D1D2D3!A5="", "",D1D2D3!Q5)</f>
        <v>9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Lundby, Jakob</v>
      </c>
      <c r="B5" s="41">
        <f>IF(D1D2D3!A4="", "",D1D2D3!P4)</f>
        <v>205</v>
      </c>
      <c r="C5" s="37">
        <f>IF(D1D2D3!A4="", "",D1D2D3!Q4)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Evensen, Magnus Moslet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Ringli, Martin Jørstad</v>
      </c>
      <c r="B7" s="41">
        <f>IF(D1D2D3!A6="", "",D1D2D3!P6)</f>
        <v>101</v>
      </c>
      <c r="C7" s="37">
        <f>IF(D1D2D3!A6="", "",D1D2D3!Q6)</f>
        <v>8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Ragnhildsrud, Ludvig Lunde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Andersen, Erlend</v>
      </c>
      <c r="B104" s="41">
        <f>IF(D1D2D3!A104="", "",D1D2D3!P104)</f>
        <v>160</v>
      </c>
      <c r="C104" s="37">
        <f>IF(D1D2D3!A104="", "",D1D2D3!Q104)</f>
        <v>4</v>
      </c>
    </row>
    <row r="105" spans="1:13" x14ac:dyDescent="0.2">
      <c r="A105" s="39" t="str">
        <f>IF(D1D2D3!A105="", "",D1D2D3!A105)</f>
        <v>Engdal, Eskil</v>
      </c>
      <c r="B105" s="41">
        <f>IF(D1D2D3!A105="", "",D1D2D3!P105)</f>
        <v>145</v>
      </c>
      <c r="C105" s="37">
        <f>IF(D1D2D3!A105="", "",D1D2D3!Q105)</f>
        <v>5</v>
      </c>
    </row>
    <row r="106" spans="1:13" x14ac:dyDescent="0.2">
      <c r="A106" s="39" t="str">
        <f>IF(D1D2D3!A106="", "",D1D2D3!A106)</f>
        <v>Granvold, Marius</v>
      </c>
      <c r="B106" s="41">
        <f>IF(D1D2D3!A106="", "",D1D2D3!P106)</f>
        <v>56</v>
      </c>
      <c r="C106" s="37">
        <f>IF(D1D2D3!A106="", "",D1D2D3!Q106)</f>
        <v>10</v>
      </c>
    </row>
    <row r="107" spans="1:13" x14ac:dyDescent="0.2">
      <c r="A107" s="39" t="str">
        <f>IF(D1D2D3!A107="", "",D1D2D3!A107)</f>
        <v>Korshavn, Jonathan Heimdal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Evensen, Sindre Østlien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Koll, Kristoffer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Christensen, Christian Thon</v>
      </c>
      <c r="B206" s="41">
        <f>IF(D1D2D3!A207="", "",D1D2D3!P207)</f>
        <v>125</v>
      </c>
      <c r="C206" s="37">
        <f>IF(D1D2D3!A207="", "",D1D2D3!Q207)</f>
        <v>6</v>
      </c>
    </row>
    <row r="207" spans="1:3" x14ac:dyDescent="0.2">
      <c r="A207" s="39" t="str">
        <f>IF(D1D2D3!A208="", "",D1D2D3!A208)</f>
        <v>Sømoen, Brage</v>
      </c>
      <c r="B207" s="41">
        <f>IF(D1D2D3!A208="", "",D1D2D3!P208)</f>
        <v>110</v>
      </c>
      <c r="C207" s="37">
        <f>IF(D1D2D3!A208="", "",D1D2D3!Q208)</f>
        <v>7</v>
      </c>
    </row>
    <row r="208" spans="1:3" x14ac:dyDescent="0.2">
      <c r="A208" s="39" t="str">
        <f>IF(D1D2D3!A209="", "",D1D2D3!A209)</f>
        <v>Thon, Vegard</v>
      </c>
      <c r="B208" s="41">
        <f>IF(D1D2D3!A209="", "",D1D2D3!P209)</f>
        <v>280</v>
      </c>
      <c r="C208" s="37">
        <f>IF(D1D2D3!A209="", "",D1D2D3!Q209)</f>
        <v>1</v>
      </c>
    </row>
    <row r="209" spans="1:3" x14ac:dyDescent="0.2">
      <c r="A209" s="39" t="str">
        <f>IF(D1D2D3!A210="", "",D1D2D3!A210)</f>
        <v>Tollehaug, Per Ingvar</v>
      </c>
      <c r="B209" s="41">
        <f>IF(D1D2D3!A210="", "",D1D2D3!P210)</f>
        <v>182</v>
      </c>
      <c r="C209" s="37">
        <f>IF(D1D2D3!A210="", "",D1D2D3!Q210)</f>
        <v>3</v>
      </c>
    </row>
    <row r="210" spans="1:3" x14ac:dyDescent="0.2">
      <c r="A210" s="39" t="str">
        <f>IF(D1D2D3!A211="", "",D1D2D3!A211)</f>
        <v>Ulsrud, Herman Byfuglien</v>
      </c>
      <c r="B210" s="41" t="str">
        <f>IF(D1D2D3!A211="", "",D1D2D3!P211)</f>
        <v>-</v>
      </c>
      <c r="C210" s="37" t="str">
        <f>IF(D1D2D3!A211="", "",D1D2D3!Q211)</f>
        <v>-</v>
      </c>
    </row>
    <row r="211" spans="1:3" x14ac:dyDescent="0.2">
      <c r="A211" s="39" t="str">
        <f>IF(D1D2D3!A212="", "",D1D2D3!A212)</f>
        <v>Ragnhildsløkken, Oskar Lunde</v>
      </c>
      <c r="B211" s="41" t="str">
        <f>IF(D1D2D3!A212="", "",D1D2D3!P212)</f>
        <v>-</v>
      </c>
      <c r="C211" s="37" t="str">
        <f>IF(D1D2D3!A212="", "",D1D2D3!Q212)</f>
        <v>-</v>
      </c>
    </row>
    <row r="212" spans="1:3" x14ac:dyDescent="0.2">
      <c r="A212" s="39" t="str">
        <f>IF(D1D2D3!A213="", "",D1D2D3!A213)</f>
        <v>Dokken, Hans Kristian</v>
      </c>
      <c r="B212" s="41" t="str">
        <f>IF(D1D2D3!A213="", "",D1D2D3!P213)</f>
        <v>-</v>
      </c>
      <c r="C212" s="37" t="str">
        <f>IF(D1D2D3!A213="", "",D1D2D3!Q213)</f>
        <v>-</v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Gigstad-Bergene, Tobias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abSelected="1" zoomScale="150" zoomScaleNormal="150" zoomScalePageLayoutView="185" workbookViewId="0">
      <selection activeCell="H7" sqref="H7"/>
    </sheetView>
  </sheetViews>
  <sheetFormatPr baseColWidth="10" defaultColWidth="8.83203125" defaultRowHeight="16" x14ac:dyDescent="0.2"/>
  <cols>
    <col min="1" max="1" width="23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40</v>
      </c>
      <c r="B4" s="25">
        <v>1.7939814814814815E-3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>
        <v>3.3981481481481481E-2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>
        <v>2.56712962962963E-2</v>
      </c>
      <c r="I4" s="10">
        <f>IF(A4="","",IFERROR(RANK(H4,$H$4:$H$300,1),"-"))</f>
        <v>1</v>
      </c>
      <c r="J4" s="12">
        <f>IF(A4="","",IFERROR(VLOOKUP(I4,Poengskala!$A$2:$B$134,2),"-"))</f>
        <v>100</v>
      </c>
      <c r="K4" s="26">
        <f>IF(A4="","",IFERROR(IF(B4+E4+H4=0,"",B4+E4+H4), "-"))</f>
        <v>6.1446759259259257E-2</v>
      </c>
      <c r="L4" s="10">
        <f>IF(A4="","",IFERROR(RANK(M4,$M$4:$M$300,0),"-"))</f>
        <v>1</v>
      </c>
      <c r="M4" s="12">
        <f>IF(A4="","",IFERROR(IF(D4+G4+J4=0,"0",D4+G4+J4),"-"))</f>
        <v>300</v>
      </c>
    </row>
    <row r="5" spans="1:13" x14ac:dyDescent="0.2">
      <c r="A5" s="9" t="s">
        <v>41</v>
      </c>
      <c r="B5" s="25">
        <v>2.1412037037037038E-3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 t="s">
        <v>54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>
        <v>3.1851851851851853E-2</v>
      </c>
      <c r="I5" s="10">
        <f t="shared" ref="I5:I68" si="2">IF(A5="","",IFERROR(RANK(H5,$H$4:$H$300,1),"-"))</f>
        <v>3</v>
      </c>
      <c r="J5" s="12">
        <f>IF(A5="","",IFERROR(VLOOKUP(I5,Poengskala!$A$2:$B$134,2),"-"))</f>
        <v>60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53</v>
      </c>
      <c r="B6" s="25">
        <v>2.3032407407407407E-3</v>
      </c>
      <c r="C6" s="10">
        <f t="shared" si="0"/>
        <v>4</v>
      </c>
      <c r="D6" s="11">
        <f>IF(A6="","", IFERROR(VLOOKUP(C6,Poengskala!$A$2:$B$134,2),"-"))</f>
        <v>50</v>
      </c>
      <c r="E6" s="25" t="s">
        <v>54</v>
      </c>
      <c r="F6" s="10" t="str">
        <f t="shared" si="1"/>
        <v>-</v>
      </c>
      <c r="G6" s="11" t="str">
        <f>IF(A6="","",IFERROR(VLOOKUP(F6,Poengskala!$A$2:$B$134,2),"-"))</f>
        <v>-</v>
      </c>
      <c r="H6" s="25">
        <v>3.7083333333333336E-2</v>
      </c>
      <c r="I6" s="10">
        <f t="shared" si="2"/>
        <v>4</v>
      </c>
      <c r="J6" s="12">
        <f>IF(A6="","",IFERROR(VLOOKUP(I6,Poengskala!$A$2:$B$134,2),"-"))</f>
        <v>50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39</v>
      </c>
      <c r="B7" s="25">
        <v>1.8750000000000001E-3</v>
      </c>
      <c r="C7" s="10">
        <f t="shared" si="0"/>
        <v>2</v>
      </c>
      <c r="D7" s="11">
        <f>IF(A7="","", IFERROR(VLOOKUP(C7,Poengskala!$A$2:$B$134,2),"-"))</f>
        <v>80</v>
      </c>
      <c r="E7" s="25">
        <v>3.5462962962962967E-2</v>
      </c>
      <c r="F7" s="10">
        <f t="shared" si="1"/>
        <v>2</v>
      </c>
      <c r="G7" s="11">
        <f>IF(A7="","",IFERROR(VLOOKUP(F7,Poengskala!$A$2:$B$134,2),"-"))</f>
        <v>80</v>
      </c>
      <c r="H7" s="25">
        <v>2.6620370370370374E-2</v>
      </c>
      <c r="I7" s="10">
        <f t="shared" si="2"/>
        <v>2</v>
      </c>
      <c r="J7" s="12">
        <f>IF(A7="","",IFERROR(VLOOKUP(I7,Poengskala!$A$2:$B$134,2),"-"))</f>
        <v>80</v>
      </c>
      <c r="K7" s="26">
        <f t="shared" si="3"/>
        <v>6.3958333333333339E-2</v>
      </c>
      <c r="L7" s="10">
        <f t="shared" si="4"/>
        <v>2</v>
      </c>
      <c r="M7" s="12">
        <f t="shared" si="5"/>
        <v>240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H11" sqref="H11"/>
    </sheetView>
  </sheetViews>
  <sheetFormatPr baseColWidth="10" defaultColWidth="8.83203125" defaultRowHeight="16" x14ac:dyDescent="0.2"/>
  <cols>
    <col min="1" max="1" width="25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42</v>
      </c>
      <c r="B4" s="25">
        <v>1.7824074074074072E-3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3.4594907407407408E-2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>
        <v>2.417824074074074E-2</v>
      </c>
      <c r="I4" s="10">
        <f>IF(A4="","",IFERROR(RANK(H4,$H$4:$H$300,1),"-"))</f>
        <v>3</v>
      </c>
      <c r="J4" s="12">
        <f>IF(A4="","",IFERROR(VLOOKUP(I4,Poengskala!$A$2:$B$134,2),"-"))</f>
        <v>60</v>
      </c>
      <c r="K4" s="26">
        <f>IF(A4="","",IFERROR(IF(B4+E4+H4=0,"",B4+E4+H4), "-"))</f>
        <v>6.0555555555555557E-2</v>
      </c>
      <c r="L4" s="10">
        <f>IF(A4="","",IFERROR(RANK(M4,$M$4:$M$300,0),"-"))</f>
        <v>4</v>
      </c>
      <c r="M4" s="12">
        <f>IF(A4="","",IFERROR(IF(D4+G4+J4=0,"0",D4+G4+J4),"-"))</f>
        <v>170</v>
      </c>
    </row>
    <row r="5" spans="1:13" x14ac:dyDescent="0.2">
      <c r="A5" s="9" t="s">
        <v>43</v>
      </c>
      <c r="B5" s="25">
        <v>1.7476851851851852E-3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>
        <v>3.7962962962962962E-2</v>
      </c>
      <c r="F5" s="10">
        <f t="shared" ref="F5:F68" si="1">IF(A5="", "", IFERROR(RANK(E5,$E$4:$E$300,1),"-"))</f>
        <v>5</v>
      </c>
      <c r="G5" s="11">
        <f>IF(A5="","",IFERROR(VLOOKUP(F5,Poengskala!$A$2:$B$134,2),"-"))</f>
        <v>45</v>
      </c>
      <c r="H5" s="25">
        <v>2.8055555555555556E-2</v>
      </c>
      <c r="I5" s="10">
        <f t="shared" ref="I5:I68" si="2">IF(A5="","",IFERROR(RANK(H5,$H$4:$H$300,1),"-"))</f>
        <v>7</v>
      </c>
      <c r="J5" s="12">
        <f>IF(A5="","",IFERROR(VLOOKUP(I5,Poengskala!$A$2:$B$134,2),"-"))</f>
        <v>36</v>
      </c>
      <c r="K5" s="26">
        <f t="shared" ref="K5:K68" si="3">IF(A5="","",IFERROR(IF(B5+E5+H5=0,"",B5+E5+H5), "-"))</f>
        <v>6.7766203703703703E-2</v>
      </c>
      <c r="L5" s="10">
        <f t="shared" ref="L5:L68" si="4">IF(A5="","",IFERROR(RANK(M5,$M$4:$M$300,0),"-"))</f>
        <v>5</v>
      </c>
      <c r="M5" s="12">
        <f t="shared" ref="M5:M68" si="5">IF(A5="","",IFERROR(IF(D5+G5+J5=0,"0",D5+G5+J5),"-"))</f>
        <v>141</v>
      </c>
    </row>
    <row r="6" spans="1:13" x14ac:dyDescent="0.2">
      <c r="A6" s="9" t="s">
        <v>44</v>
      </c>
      <c r="B6" s="25">
        <v>1.9444444444444442E-3</v>
      </c>
      <c r="C6" s="10">
        <f t="shared" si="0"/>
        <v>8</v>
      </c>
      <c r="D6" s="11">
        <f>IF(A6="","", IFERROR(VLOOKUP(C6,Poengskala!$A$2:$B$134,2),"-"))</f>
        <v>32</v>
      </c>
      <c r="E6" s="25">
        <v>3.8043981481481477E-2</v>
      </c>
      <c r="F6" s="10">
        <f t="shared" si="1"/>
        <v>6</v>
      </c>
      <c r="G6" s="11">
        <f>IF(A6="","",IFERROR(VLOOKUP(F6,Poengskala!$A$2:$B$134,2),"-"))</f>
        <v>40</v>
      </c>
      <c r="H6" s="25">
        <v>2.9236111111111112E-2</v>
      </c>
      <c r="I6" s="10">
        <f t="shared" si="2"/>
        <v>8</v>
      </c>
      <c r="J6" s="12">
        <f>IF(A6="","",IFERROR(VLOOKUP(I6,Poengskala!$A$2:$B$134,2),"-"))</f>
        <v>32</v>
      </c>
      <c r="K6" s="26">
        <f t="shared" si="3"/>
        <v>6.9224537037037029E-2</v>
      </c>
      <c r="L6" s="10">
        <f t="shared" si="4"/>
        <v>7</v>
      </c>
      <c r="M6" s="12">
        <f t="shared" si="5"/>
        <v>104</v>
      </c>
    </row>
    <row r="7" spans="1:13" x14ac:dyDescent="0.2">
      <c r="A7" s="9" t="s">
        <v>45</v>
      </c>
      <c r="B7" s="25">
        <v>1.689814814814815E-3</v>
      </c>
      <c r="C7" s="10">
        <f t="shared" si="0"/>
        <v>2</v>
      </c>
      <c r="D7" s="11">
        <f>IF(A7="","", IFERROR(VLOOKUP(C7,Poengskala!$A$2:$B$134,2),"-"))</f>
        <v>80</v>
      </c>
      <c r="E7" s="25">
        <v>3.5347222222222217E-2</v>
      </c>
      <c r="F7" s="10">
        <f t="shared" si="1"/>
        <v>4</v>
      </c>
      <c r="G7" s="11">
        <f>IF(A7="","",IFERROR(VLOOKUP(F7,Poengskala!$A$2:$B$134,2),"-"))</f>
        <v>50</v>
      </c>
      <c r="H7" s="25">
        <v>2.4131944444444445E-2</v>
      </c>
      <c r="I7" s="10">
        <f t="shared" si="2"/>
        <v>2</v>
      </c>
      <c r="J7" s="12">
        <f>IF(A7="","",IFERROR(VLOOKUP(I7,Poengskala!$A$2:$B$134,2),"-"))</f>
        <v>80</v>
      </c>
      <c r="K7" s="26">
        <f t="shared" si="3"/>
        <v>6.1168981481481477E-2</v>
      </c>
      <c r="L7" s="10">
        <f t="shared" si="4"/>
        <v>2</v>
      </c>
      <c r="M7" s="12">
        <f t="shared" si="5"/>
        <v>210</v>
      </c>
    </row>
    <row r="8" spans="1:13" x14ac:dyDescent="0.2">
      <c r="A8" s="13" t="s">
        <v>46</v>
      </c>
      <c r="B8" s="25">
        <v>1.8171296296296297E-3</v>
      </c>
      <c r="C8" s="10">
        <f t="shared" si="0"/>
        <v>6</v>
      </c>
      <c r="D8" s="11">
        <f>IF(A8="","", IFERROR(VLOOKUP(C8,Poengskala!$A$2:$B$134,2),"-"))</f>
        <v>40</v>
      </c>
      <c r="E8" s="25">
        <v>3.8831018518518515E-2</v>
      </c>
      <c r="F8" s="10">
        <f t="shared" si="1"/>
        <v>7</v>
      </c>
      <c r="G8" s="11">
        <f>IF(A8="","",IFERROR(VLOOKUP(F8,Poengskala!$A$2:$B$134,2),"-"))</f>
        <v>36</v>
      </c>
      <c r="H8" s="25">
        <v>2.5659722222222223E-2</v>
      </c>
      <c r="I8" s="10">
        <f t="shared" si="2"/>
        <v>5</v>
      </c>
      <c r="J8" s="12">
        <f>IF(A8="","",IFERROR(VLOOKUP(I8,Poengskala!$A$2:$B$134,2),"-"))</f>
        <v>45</v>
      </c>
      <c r="K8" s="26">
        <f t="shared" si="3"/>
        <v>6.6307870370370364E-2</v>
      </c>
      <c r="L8" s="10">
        <f t="shared" si="4"/>
        <v>6</v>
      </c>
      <c r="M8" s="12">
        <f t="shared" si="5"/>
        <v>121</v>
      </c>
    </row>
    <row r="9" spans="1:13" x14ac:dyDescent="0.2">
      <c r="A9" s="13" t="s">
        <v>47</v>
      </c>
      <c r="B9" s="25">
        <v>1.6435185185185183E-3</v>
      </c>
      <c r="C9" s="10">
        <f t="shared" si="0"/>
        <v>1</v>
      </c>
      <c r="D9" s="11">
        <f>IF(A9="","", IFERROR(VLOOKUP(C9,Poengskala!$A$2:$B$134,2),"-"))</f>
        <v>100</v>
      </c>
      <c r="E9" s="25">
        <v>3.2962962962962965E-2</v>
      </c>
      <c r="F9" s="10">
        <f t="shared" si="1"/>
        <v>2</v>
      </c>
      <c r="G9" s="11">
        <f>IF(A9="","",IFERROR(VLOOKUP(F9,Poengskala!$A$2:$B$134,2),"-"))</f>
        <v>80</v>
      </c>
      <c r="H9" s="25">
        <v>2.4004629629629629E-2</v>
      </c>
      <c r="I9" s="10">
        <f t="shared" si="2"/>
        <v>1</v>
      </c>
      <c r="J9" s="12">
        <f>IF(A9="","",IFERROR(VLOOKUP(I9,Poengskala!$A$2:$B$134,2),"-"))</f>
        <v>100</v>
      </c>
      <c r="K9" s="26">
        <f t="shared" si="3"/>
        <v>5.8611111111111114E-2</v>
      </c>
      <c r="L9" s="10">
        <f t="shared" si="4"/>
        <v>1</v>
      </c>
      <c r="M9" s="12">
        <f t="shared" si="5"/>
        <v>280</v>
      </c>
    </row>
    <row r="10" spans="1:13" x14ac:dyDescent="0.2">
      <c r="A10" s="13" t="s">
        <v>48</v>
      </c>
      <c r="B10" s="25">
        <v>1.8402777777777777E-3</v>
      </c>
      <c r="C10" s="10">
        <f t="shared" si="0"/>
        <v>7</v>
      </c>
      <c r="D10" s="11">
        <f>IF(A10="","", IFERROR(VLOOKUP(C10,Poengskala!$A$2:$B$134,2),"-"))</f>
        <v>36</v>
      </c>
      <c r="E10" s="25">
        <v>3.1284722222222221E-2</v>
      </c>
      <c r="F10" s="10">
        <f t="shared" si="1"/>
        <v>1</v>
      </c>
      <c r="G10" s="11">
        <f>IF(A10="","",IFERROR(VLOOKUP(F10,Poengskala!$A$2:$B$134,2),"-"))</f>
        <v>100</v>
      </c>
      <c r="H10" s="25">
        <v>2.5289351851851851E-2</v>
      </c>
      <c r="I10" s="10">
        <f t="shared" si="2"/>
        <v>4</v>
      </c>
      <c r="J10" s="12">
        <f>IF(A10="","",IFERROR(VLOOKUP(I10,Poengskala!$A$2:$B$134,2),"-"))</f>
        <v>50</v>
      </c>
      <c r="K10" s="26">
        <f t="shared" si="3"/>
        <v>5.8414351851851856E-2</v>
      </c>
      <c r="L10" s="10">
        <f t="shared" si="4"/>
        <v>3</v>
      </c>
      <c r="M10" s="12">
        <f t="shared" si="5"/>
        <v>186</v>
      </c>
    </row>
    <row r="11" spans="1:13" x14ac:dyDescent="0.2">
      <c r="A11" s="13" t="s">
        <v>49</v>
      </c>
      <c r="B11" s="25">
        <v>1.8055555555555557E-3</v>
      </c>
      <c r="C11" s="10">
        <f t="shared" si="0"/>
        <v>5</v>
      </c>
      <c r="D11" s="11">
        <f>IF(A11="","", IFERROR(VLOOKUP(C11,Poengskala!$A$2:$B$134,2),"-"))</f>
        <v>45</v>
      </c>
      <c r="E11" s="25">
        <v>4.2280092592592598E-2</v>
      </c>
      <c r="F11" s="10">
        <f t="shared" si="1"/>
        <v>8</v>
      </c>
      <c r="G11" s="11">
        <f>IF(A11="","",IFERROR(VLOOKUP(F11,Poengskala!$A$2:$B$134,2),"-"))</f>
        <v>32</v>
      </c>
      <c r="H11" s="25" t="s">
        <v>54</v>
      </c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50</v>
      </c>
      <c r="B12" s="25" t="s">
        <v>54</v>
      </c>
      <c r="C12" s="10" t="str">
        <f t="shared" si="0"/>
        <v>-</v>
      </c>
      <c r="D12" s="11" t="str">
        <f>IF(A12="","", IFERROR(VLOOKUP(C12,Poengskala!$A$2:$B$134,2),"-"))</f>
        <v>-</v>
      </c>
      <c r="E12" s="25" t="s">
        <v>54</v>
      </c>
      <c r="F12" s="10" t="str">
        <f t="shared" si="1"/>
        <v>-</v>
      </c>
      <c r="G12" s="11" t="str">
        <f>IF(A12="","",IFERROR(VLOOKUP(F12,Poengskala!$A$2:$B$134,2),"-"))</f>
        <v>-</v>
      </c>
      <c r="H12" s="25">
        <v>2.5972222222222219E-2</v>
      </c>
      <c r="I12" s="10">
        <f t="shared" si="2"/>
        <v>6</v>
      </c>
      <c r="J12" s="12">
        <f>IF(A12="","",IFERROR(VLOOKUP(I12,Poengskala!$A$2:$B$134,2),"-"))</f>
        <v>40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55</v>
      </c>
      <c r="B13" s="25">
        <v>2.1990740740740742E-3</v>
      </c>
      <c r="C13" s="10">
        <f t="shared" si="0"/>
        <v>9</v>
      </c>
      <c r="D13" s="11">
        <f>IF(A13="","", IFERROR(VLOOKUP(C13,Poengskala!$A$2:$B$134,2),"-"))</f>
        <v>29</v>
      </c>
      <c r="E13" s="25" t="s">
        <v>54</v>
      </c>
      <c r="F13" s="10" t="str">
        <f t="shared" si="1"/>
        <v>-</v>
      </c>
      <c r="G13" s="11" t="str">
        <f>IF(A13="","",IFERROR(VLOOKUP(F13,Poengskala!$A$2:$B$134,2),"-"))</f>
        <v>-</v>
      </c>
      <c r="H13" s="25" t="s">
        <v>54</v>
      </c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Evensen, Magnus Moslet</v>
      </c>
      <c r="B4" s="36">
        <f>IF('K1'!A4="", "",'K1'!B4)</f>
        <v>2.3842592592592591E-3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Granvold, Marius</v>
      </c>
      <c r="B5" s="36">
        <f>IF('K1'!A5="", "",'K1'!B5)</f>
        <v>2.685185185185185E-3</v>
      </c>
      <c r="C5" s="37">
        <f>IF('K1'!A5="", "",'K1'!C5)</f>
        <v>4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Koll, Kristoffer</v>
      </c>
      <c r="B6" s="36">
        <f>IF('K1'!A6="", "",'K1'!B6)</f>
        <v>2.5000000000000001E-3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Evensen, Sindre Østlien</v>
      </c>
      <c r="B7" s="36">
        <f>IF('K1'!A7="", "",'K1'!B7)</f>
        <v>2.1759259259259258E-3</v>
      </c>
      <c r="C7" s="37">
        <f>IF('K1'!A7="", "",'K1'!C7)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Ragnhildsrud, Ludvig Lunde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Evensen, Magnus Moslet</v>
      </c>
      <c r="B4" s="25">
        <f>IF('K1'!A4="", "",'K1'!E4)</f>
        <v>4.0648148148148149E-2</v>
      </c>
      <c r="C4" s="37">
        <f>IF('K1'!A4="", "",'K1'!F4)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Granvold, Marius</v>
      </c>
      <c r="B5" s="25">
        <f>IF('K1'!A5="", "",'K1'!E5)</f>
        <v>4.5775462962962969E-2</v>
      </c>
      <c r="C5" s="37">
        <f>IF('K1'!A5="", "",'K1'!F5)</f>
        <v>3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Koll, Kristoffer</v>
      </c>
      <c r="B6" s="25">
        <f>IF('K1'!A6="", "",'K1'!E6)</f>
        <v>5.0347222222222217E-2</v>
      </c>
      <c r="C6" s="37">
        <f>IF('K1'!A6="", "",'K1'!F6)</f>
        <v>4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Evensen, Sindre Østlien</v>
      </c>
      <c r="B7" s="25">
        <f>IF('K1'!A7="", "",'K1'!E7)</f>
        <v>4.116898148148148E-2</v>
      </c>
      <c r="C7" s="37">
        <f>IF('K1'!A7="", "",'K1'!F7)</f>
        <v>2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Ragnhildsrud, Ludvig Lunde</v>
      </c>
      <c r="B8" s="25">
        <f>IF('K1'!A8="", "",'K1'!E8)</f>
        <v>5.1770833333333328E-2</v>
      </c>
      <c r="C8" s="37">
        <f>IF('K1'!A8="", "",'K1'!F8)</f>
        <v>5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Evensen, Magnus Moslet</v>
      </c>
      <c r="B4" s="36" t="str">
        <f>IF('K1'!A4="", "",'K1'!H4)</f>
        <v>DNS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Granvold, Marius</v>
      </c>
      <c r="B5" s="36">
        <f>IF('K1'!A5="", "",'K1'!H5)</f>
        <v>3.4884259259259261E-2</v>
      </c>
      <c r="C5" s="37">
        <f>IF('K1'!A5="", "",'K1'!I5)</f>
        <v>1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Koll, Kristoffer</v>
      </c>
      <c r="B6" s="36" t="str">
        <f>IF('K1'!A6="", "",'K1'!H6)</f>
        <v>DNS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Evensen, Sindre Østlien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Ragnhildsrud, Ludvig Lunde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Engdal, Eskil</v>
      </c>
      <c r="B4" s="36">
        <f>IF('K2'!A4="", "",'K2'!B4)</f>
        <v>1.7939814814814815E-3</v>
      </c>
      <c r="C4" s="37">
        <f>IF('K2'!A4="", "",'K2'!C4)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Gigstad-Bergene, Tobias</v>
      </c>
      <c r="B5" s="36">
        <f>IF('K2'!A5="", "",'K2'!B5)</f>
        <v>2.1412037037037038E-3</v>
      </c>
      <c r="C5" s="37">
        <f>IF('K2'!A5="", "",'K2'!C5)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Korshavn, Jonathan Heimdal</v>
      </c>
      <c r="B6" s="36">
        <f>IF('K2'!A6="", "",'K2'!B6)</f>
        <v>2.3032407407407407E-3</v>
      </c>
      <c r="C6" s="37">
        <f>IF('K2'!A6="", "",'K2'!C6)</f>
        <v>4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Ringli, Martin Jørstad</v>
      </c>
      <c r="B7" s="36">
        <f>IF('K2'!A7="", "",'K2'!B7)</f>
        <v>1.8750000000000001E-3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Engdal, Eskil</v>
      </c>
      <c r="B4" s="25">
        <f>IF('K2'!A4="", "",'K2'!E4)</f>
        <v>3.3981481481481481E-2</v>
      </c>
      <c r="C4" s="37">
        <f>IF('K2'!A4="", "",'K2'!F4)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Gigstad-Bergene, Tobias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Korshavn, Jonathan Heimdal</v>
      </c>
      <c r="B6" s="25" t="str">
        <f>IF('K2'!A6="", "",'K2'!E6)</f>
        <v>DNS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Ringli, Martin Jørstad</v>
      </c>
      <c r="B7" s="25">
        <f>IF('K2'!A7="", "",'K2'!E7)</f>
        <v>3.5462962962962967E-2</v>
      </c>
      <c r="C7" s="37">
        <f>IF('K2'!A7="", "",'K2'!F7)</f>
        <v>2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Engdal, Eskil</v>
      </c>
      <c r="B4" s="36">
        <f>IF('K2'!A4="", "",'K2'!H4)</f>
        <v>2.56712962962963E-2</v>
      </c>
      <c r="C4" s="37">
        <f>IF('K2'!A4="", "",'K2'!I4)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Gigstad-Bergene, Tobias</v>
      </c>
      <c r="B5" s="36">
        <f>IF('K2'!A5="", "",'K2'!H5)</f>
        <v>3.1851851851851853E-2</v>
      </c>
      <c r="C5" s="37">
        <f>IF('K2'!A5="", "",'K2'!I5)</f>
        <v>3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Korshavn, Jonathan Heimdal</v>
      </c>
      <c r="B6" s="36">
        <f>IF('K2'!A6="", "",'K2'!H6)</f>
        <v>3.7083333333333336E-2</v>
      </c>
      <c r="C6" s="37">
        <f>IF('K2'!A6="", "",'K2'!I6)</f>
        <v>4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Ringli, Martin Jørstad</v>
      </c>
      <c r="B7" s="36">
        <f>IF('K2'!A7="", "",'K2'!H7)</f>
        <v>2.6620370370370374E-2</v>
      </c>
      <c r="C7" s="37">
        <f>IF('K2'!A7="", "",'K2'!I7)</f>
        <v>2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2017-08-20T10:26:32Z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