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1080" yWindow="460" windowWidth="32440" windowHeight="20460" tabRatio="991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A4" i="4"/>
  <c r="C3" i="4"/>
  <c r="B4" i="4"/>
  <c r="C4" i="4"/>
  <c r="A6" i="4"/>
  <c r="B6" i="4"/>
  <c r="C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A104" i="4"/>
  <c r="B104" i="4"/>
  <c r="C104" i="4"/>
  <c r="A105" i="4"/>
  <c r="B105" i="4"/>
  <c r="C105" i="4"/>
  <c r="A106" i="4"/>
  <c r="B106" i="4"/>
  <c r="C106" i="4"/>
  <c r="A107" i="4"/>
  <c r="B107" i="4"/>
  <c r="C107" i="4"/>
  <c r="A108" i="4"/>
  <c r="B108" i="4"/>
  <c r="C108" i="4"/>
  <c r="A109" i="4"/>
  <c r="B109" i="4"/>
  <c r="C109" i="4"/>
  <c r="A110" i="4"/>
  <c r="B110" i="4"/>
  <c r="C110" i="4"/>
  <c r="A111" i="4"/>
  <c r="B111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5" i="4"/>
  <c r="A206" i="4"/>
  <c r="B206" i="4"/>
  <c r="C206" i="4"/>
  <c r="A207" i="4"/>
  <c r="B207" i="4"/>
  <c r="C207" i="4"/>
  <c r="A208" i="4"/>
  <c r="B208" i="4"/>
  <c r="C208" i="4"/>
  <c r="A209" i="4"/>
  <c r="B209" i="4"/>
  <c r="C209" i="4"/>
  <c r="A210" i="4"/>
  <c r="B210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F4" i="4"/>
  <c r="G4" i="4"/>
  <c r="F6" i="4"/>
  <c r="G6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G205" i="4"/>
  <c r="F206" i="4"/>
  <c r="G206" i="4"/>
  <c r="F207" i="4"/>
  <c r="G207" i="4"/>
  <c r="F208" i="4"/>
  <c r="G208" i="4"/>
  <c r="F209" i="4"/>
  <c r="G209" i="4"/>
  <c r="F210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J4" i="4"/>
  <c r="K4" i="4"/>
  <c r="J6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J206" i="4"/>
  <c r="K206" i="4"/>
  <c r="J207" i="4"/>
  <c r="K207" i="4"/>
  <c r="J208" i="4"/>
  <c r="K208" i="4"/>
  <c r="J209" i="4"/>
  <c r="K209" i="4"/>
  <c r="J210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E4" i="4"/>
  <c r="D4" i="4"/>
  <c r="I4" i="4"/>
  <c r="H4" i="4"/>
  <c r="M4" i="4"/>
  <c r="L4" i="4"/>
  <c r="P4" i="4"/>
  <c r="E6" i="4"/>
  <c r="D6" i="4"/>
  <c r="I6" i="4"/>
  <c r="H6" i="4"/>
  <c r="M6" i="4"/>
  <c r="L6" i="4"/>
  <c r="P6" i="4"/>
  <c r="E7" i="4"/>
  <c r="D7" i="4"/>
  <c r="I7" i="4"/>
  <c r="H7" i="4"/>
  <c r="M7" i="4"/>
  <c r="L7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E104" i="4"/>
  <c r="D104" i="4"/>
  <c r="I104" i="4"/>
  <c r="H104" i="4"/>
  <c r="M104" i="4"/>
  <c r="L104" i="4"/>
  <c r="P104" i="4"/>
  <c r="E105" i="4"/>
  <c r="D105" i="4"/>
  <c r="I105" i="4"/>
  <c r="H105" i="4"/>
  <c r="M105" i="4"/>
  <c r="L105" i="4"/>
  <c r="P105" i="4"/>
  <c r="E106" i="4"/>
  <c r="D106" i="4"/>
  <c r="I106" i="4"/>
  <c r="H106" i="4"/>
  <c r="M106" i="4"/>
  <c r="L106" i="4"/>
  <c r="P106" i="4"/>
  <c r="E107" i="4"/>
  <c r="D107" i="4"/>
  <c r="I107" i="4"/>
  <c r="H107" i="4"/>
  <c r="M107" i="4"/>
  <c r="L107" i="4"/>
  <c r="P107" i="4"/>
  <c r="E108" i="4"/>
  <c r="D108" i="4"/>
  <c r="I108" i="4"/>
  <c r="H108" i="4"/>
  <c r="M108" i="4"/>
  <c r="L108" i="4"/>
  <c r="P108" i="4"/>
  <c r="E109" i="4"/>
  <c r="D109" i="4"/>
  <c r="I109" i="4"/>
  <c r="H109" i="4"/>
  <c r="M109" i="4"/>
  <c r="L109" i="4"/>
  <c r="P109" i="4"/>
  <c r="E110" i="4"/>
  <c r="D110" i="4"/>
  <c r="I110" i="4"/>
  <c r="H110" i="4"/>
  <c r="M110" i="4"/>
  <c r="L110" i="4"/>
  <c r="P110" i="4"/>
  <c r="E111" i="4"/>
  <c r="D111" i="4"/>
  <c r="I111" i="4"/>
  <c r="H111" i="4"/>
  <c r="M111" i="4"/>
  <c r="L111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P205" i="4"/>
  <c r="E206" i="4"/>
  <c r="D206" i="4"/>
  <c r="I206" i="4"/>
  <c r="H206" i="4"/>
  <c r="M206" i="4"/>
  <c r="L206" i="4"/>
  <c r="P206" i="4"/>
  <c r="E207" i="4"/>
  <c r="D207" i="4"/>
  <c r="I207" i="4"/>
  <c r="H207" i="4"/>
  <c r="M207" i="4"/>
  <c r="L207" i="4"/>
  <c r="P207" i="4"/>
  <c r="E208" i="4"/>
  <c r="D208" i="4"/>
  <c r="I208" i="4"/>
  <c r="H208" i="4"/>
  <c r="M208" i="4"/>
  <c r="L208" i="4"/>
  <c r="P208" i="4"/>
  <c r="E209" i="4"/>
  <c r="D209" i="4"/>
  <c r="I209" i="4"/>
  <c r="H209" i="4"/>
  <c r="M209" i="4"/>
  <c r="L209" i="4"/>
  <c r="P209" i="4"/>
  <c r="E210" i="4"/>
  <c r="D210" i="4"/>
  <c r="I210" i="4"/>
  <c r="H210" i="4"/>
  <c r="M210" i="4"/>
  <c r="L210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Q6" i="4"/>
  <c r="C7" i="27"/>
  <c r="Q7" i="4"/>
  <c r="C6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Q104" i="4"/>
  <c r="C104" i="27"/>
  <c r="Q105" i="4"/>
  <c r="C105" i="27"/>
  <c r="Q106" i="4"/>
  <c r="C106" i="27"/>
  <c r="Q107" i="4"/>
  <c r="C107" i="27"/>
  <c r="Q108" i="4"/>
  <c r="C108" i="27"/>
  <c r="Q109" i="4"/>
  <c r="C109" i="27"/>
  <c r="Q110" i="4"/>
  <c r="C110" i="27"/>
  <c r="Q111" i="4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C204" i="27"/>
  <c r="Q206" i="4"/>
  <c r="C205" i="27"/>
  <c r="Q207" i="4"/>
  <c r="C206" i="27"/>
  <c r="Q208" i="4"/>
  <c r="C207" i="27"/>
  <c r="Q209" i="4"/>
  <c r="C208" i="27"/>
  <c r="Q210" i="4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Q4" i="4"/>
  <c r="C5" i="27"/>
  <c r="B5" i="27"/>
  <c r="A5" i="27"/>
  <c r="I5" i="7"/>
  <c r="C5" i="26"/>
  <c r="I6" i="7"/>
  <c r="C6" i="26"/>
  <c r="I7" i="7"/>
  <c r="C7" i="26"/>
  <c r="I8" i="7"/>
  <c r="C8" i="26"/>
  <c r="I9" i="7"/>
  <c r="C9" i="26"/>
  <c r="I10" i="7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F8" i="7"/>
  <c r="C8" i="25"/>
  <c r="F9" i="7"/>
  <c r="C9" i="25"/>
  <c r="F10" i="7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7"/>
  <c r="C8" i="24"/>
  <c r="C9" i="7"/>
  <c r="C9" i="24"/>
  <c r="C10" i="7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I8" i="6"/>
  <c r="C8" i="23"/>
  <c r="I9" i="6"/>
  <c r="C9" i="23"/>
  <c r="I10" i="6"/>
  <c r="C10" i="23"/>
  <c r="I11" i="6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6"/>
  <c r="C8" i="21"/>
  <c r="C9" i="6"/>
  <c r="C9" i="21"/>
  <c r="C10" i="6"/>
  <c r="C10" i="21"/>
  <c r="C11" i="6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205" i="4"/>
  <c r="B205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F205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E205" i="4"/>
  <c r="D205" i="4"/>
  <c r="I205" i="4"/>
  <c r="H205" i="4"/>
  <c r="M205" i="4"/>
  <c r="L205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K8" i="7"/>
  <c r="N208" i="4"/>
  <c r="O208" i="4"/>
  <c r="K9" i="7"/>
  <c r="N209" i="4"/>
  <c r="O209" i="4"/>
  <c r="K10" i="7"/>
  <c r="N210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K5" i="6"/>
  <c r="N204" i="4"/>
  <c r="O204" i="4"/>
  <c r="K6" i="6"/>
  <c r="N107" i="4"/>
  <c r="O107" i="4"/>
  <c r="K7" i="6"/>
  <c r="N6" i="4"/>
  <c r="O6" i="4"/>
  <c r="K8" i="6"/>
  <c r="N108" i="4"/>
  <c r="O108" i="4"/>
  <c r="K9" i="6"/>
  <c r="N109" i="4"/>
  <c r="O109" i="4"/>
  <c r="K10" i="6"/>
  <c r="N110" i="4"/>
  <c r="O110" i="4"/>
  <c r="K11" i="6"/>
  <c r="N111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205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K5" i="1"/>
  <c r="N106" i="4"/>
  <c r="O106" i="4"/>
  <c r="K6" i="1"/>
  <c r="N206" i="4"/>
  <c r="O206" i="4"/>
  <c r="K7" i="1"/>
  <c r="N205" i="4"/>
  <c r="O205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F11" i="6"/>
  <c r="C11" i="22"/>
  <c r="B11" i="22"/>
  <c r="A11" i="22"/>
  <c r="F10" i="6"/>
  <c r="C10" i="22"/>
  <c r="B10" i="22"/>
  <c r="A10" i="22"/>
  <c r="F9" i="6"/>
  <c r="C9" i="22"/>
  <c r="B9" i="22"/>
  <c r="A9" i="22"/>
  <c r="F8" i="6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D8" i="7"/>
  <c r="G8" i="7"/>
  <c r="J8" i="7"/>
  <c r="M8" i="7"/>
  <c r="D9" i="7"/>
  <c r="G9" i="7"/>
  <c r="J9" i="7"/>
  <c r="M9" i="7"/>
  <c r="D10" i="7"/>
  <c r="G10" i="7"/>
  <c r="J10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L9" i="7"/>
  <c r="L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D8" i="6"/>
  <c r="G8" i="6"/>
  <c r="J8" i="6"/>
  <c r="M8" i="6"/>
  <c r="D9" i="6"/>
  <c r="G9" i="6"/>
  <c r="J9" i="6"/>
  <c r="M9" i="6"/>
  <c r="D10" i="6"/>
  <c r="G10" i="6"/>
  <c r="J10" i="6"/>
  <c r="M10" i="6"/>
  <c r="D11" i="6"/>
  <c r="G11" i="6"/>
  <c r="J11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L10" i="6"/>
  <c r="L9" i="6"/>
  <c r="L8" i="6"/>
  <c r="L7" i="6"/>
  <c r="L6" i="6"/>
  <c r="L5" i="6"/>
  <c r="L4" i="6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<sst xmlns="http://schemas.openxmlformats.org/spreadsheetml/2006/main" count="153" uniqueCount="56">
  <si>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</si>
  <si>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</si>
  <si>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</si>
  <si>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</si>
  <si>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</si>
  <si>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</si>
  <si>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</si>
  <si>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</si>
  <si>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</si>
  <si>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</si>
  <si>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</si>
  <si>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</si>
  <si>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</si>
  <si>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</si>
  <si>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</si>
  <si>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</si>
  <si>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</si>
  <si>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</si>
  <si>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</si>
  <si>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</si>
  <si>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</si>
  <si>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</si>
  <si>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</si>
  <si>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</si>
  <si>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Tour de Synnfjell Dag 1 - Jenter 11-12</t>
  </si>
  <si>
    <t>Tour de Synnfjell Dag 2 - Jenter 11-12</t>
  </si>
  <si>
    <t>Tour de Synnfjell Dag 3 - Jenter 11-12</t>
  </si>
  <si>
    <t>Tour de Synnfjell Dag 1 - Jenter 13-14</t>
  </si>
  <si>
    <t>Tour de Synnfjell Dag 2 - Jenter 13-14</t>
  </si>
  <si>
    <t>Tour de Synnfjell Dag 3 - Jenter 13-14</t>
  </si>
  <si>
    <t>Tour de Synnfjell Dag 1 - Jenter 15-16</t>
  </si>
  <si>
    <t>Tour de Synnfjell Dag 2 - Jenter 15-16</t>
  </si>
  <si>
    <t>Tour de Synnfjell Dag 3 - Jenter 15-16</t>
  </si>
  <si>
    <t>Tour de Synnfjell Sammenlagt - Jenter 11-16</t>
  </si>
  <si>
    <t>K1 J11-12</t>
  </si>
  <si>
    <t>K2 J13-14</t>
  </si>
  <si>
    <t>K3 J15-16</t>
  </si>
  <si>
    <t>Tronrud, Sara Agnethe Granvang</t>
  </si>
  <si>
    <t>Christensen, Vilde Marie Thon</t>
  </si>
  <si>
    <t>Fegri, Ane Robøle</t>
  </si>
  <si>
    <t>Jøranli, Lene</t>
  </si>
  <si>
    <t>Kjeldsberg, Iselin Stangstuen</t>
  </si>
  <si>
    <t>Nyhagen, Hedda</t>
  </si>
  <si>
    <t>Ringen, Carene Moen</t>
  </si>
  <si>
    <t>Silber, Jessica Birgit</t>
  </si>
  <si>
    <t>Ulsrud, Selma Byfuglien</t>
  </si>
  <si>
    <t>Berntsen, Mia Emilie</t>
  </si>
  <si>
    <t>Dragerengen, Ingrid</t>
  </si>
  <si>
    <t>Flugstad, Andrine Fuglerud</t>
  </si>
  <si>
    <t>Melbybråten, Eivor</t>
  </si>
  <si>
    <t>Olsen, Thea</t>
  </si>
  <si>
    <t>Seierstad, Janne Ballangrud</t>
  </si>
  <si>
    <t>Vestengen, Maria</t>
  </si>
  <si>
    <t>Olsen, Malin</t>
  </si>
  <si>
    <t>Dokken, Anne Birgit</t>
  </si>
  <si>
    <t>DNS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</si>
</sst>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tabSelected="1" zoomScale="150" zoomScaleNormal="150" zoomScalePageLayoutView="185" workbookViewId="0">
      <selection activeCell="H5" sqref="H5"/>
    </sheetView>
  </sheetViews>
  <sheetFormatPr baseColWidth="10" defaultColWidth="8.83203125" defaultRowHeight="16" x14ac:dyDescent="0.2"/>
  <cols>
    <col min="1" max="1" width="28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34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37</v>
      </c>
      <c r="B4" s="25">
        <v>2.673611111111111E-3</v>
      </c>
      <c r="C4" s="10">
        <f>IF(A4="","",IFERROR(RANK(B4,$B$4:$B$300,1),"-"))</f>
        <v>1</v>
      </c>
      <c r="D4" s="11">
        <f>IF(A4="","", IFERROR(VLOOKUP(C4,Poengskala!$A$2:$B$134,2),"-"))</f>
        <v>100</v>
      </c>
      <c r="E4" s="25" t="s">
        <v>55</v>
      </c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>
        <v>3.6342592592592593E-2</v>
      </c>
      <c r="I4" s="10">
        <f>IF(A4="","",IFERROR(RANK(H4,$H$4:$H$300,1),"-"))</f>
        <v>1</v>
      </c>
      <c r="J4" s="12">
        <f>IF(A4="","",IFERROR(VLOOKUP(I4,Poengskala!$A$2:$B$134,2),"-"))</f>
        <v>100</v>
      </c>
      <c r="K4" s="26" t="str">
        <f>IF(A4="","",IFERROR(IF(B4+E4+H4=0,"",B4+E4+H4), "-"))</f>
        <v>-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53</v>
      </c>
      <c r="B5" s="25">
        <v>3.1249999999999997E-3</v>
      </c>
      <c r="C5" s="10">
        <f t="shared" ref="C5:C68" si="0">IF(A5="","",IFERROR(RANK(B5,$B$4:$B$300,1),"-"))</f>
        <v>2</v>
      </c>
      <c r="D5" s="11">
        <f>IF(A5="","", IFERROR(VLOOKUP(C5,Poengskala!$A$2:$B$134,2),"-"))</f>
        <v>80</v>
      </c>
      <c r="E5" s="25" t="s">
        <v>55</v>
      </c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 t="s">
        <v>55</v>
      </c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>-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54</v>
      </c>
      <c r="B6" s="25">
        <v>3.4490740740740745E-3</v>
      </c>
      <c r="C6" s="10">
        <f t="shared" si="0"/>
        <v>3</v>
      </c>
      <c r="D6" s="11">
        <f>IF(A6="","", IFERROR(VLOOKUP(C6,Poengskala!$A$2:$B$134,2),"-"))</f>
        <v>60</v>
      </c>
      <c r="E6" s="25" t="s">
        <v>55</v>
      </c>
      <c r="F6" s="10" t="str">
        <f t="shared" si="1"/>
        <v>-</v>
      </c>
      <c r="G6" s="11" t="str">
        <f>IF(A6="","",IFERROR(VLOOKUP(F6,Poengskala!$A$2:$B$134,2),"-"))</f>
        <v>-</v>
      </c>
      <c r="H6" s="25" t="s">
        <v>55</v>
      </c>
      <c r="I6" s="10" t="str">
        <f t="shared" si="2"/>
        <v>-</v>
      </c>
      <c r="J6" s="12" t="str">
        <f>IF(A6="","",IFERROR(VLOOKUP(I6,Poengskala!$A$2:$B$134,2),"-"))</f>
        <v>-</v>
      </c>
      <c r="K6" s="26" t="str">
        <f t="shared" si="3"/>
        <v>-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>Berntsen, Mia Emilie</v>
      </c>
      <c r="B4" s="36" t="str">
        <f>IF('K3'!A4="", "",'K3'!B4)</f>
        <v>DNS</v>
      </c>
      <c r="C4" s="37" t="str">
        <f>IF('K3'!A4="", "",'K3'!C4)</f>
        <v>-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>Dragerengen, Ingrid</v>
      </c>
      <c r="B5" s="36">
        <f>IF('K3'!A5="", "",'K3'!B5)</f>
        <v>2.2569444444444447E-3</v>
      </c>
      <c r="C5" s="37">
        <f>IF('K3'!A5="", "",'K3'!C5)</f>
        <v>5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>Flugstad, Andrine Fuglerud</v>
      </c>
      <c r="B6" s="36">
        <f>IF('K3'!A6="", "",'K3'!B6)</f>
        <v>1.9907407407407408E-3</v>
      </c>
      <c r="C6" s="37">
        <f>IF('K3'!A6="", "",'K3'!C6)</f>
        <v>2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>Melbybråten, Eivor</v>
      </c>
      <c r="B7" s="36">
        <f>IF('K3'!A7="", "",'K3'!B7)</f>
        <v>1.8634259259259261E-3</v>
      </c>
      <c r="C7" s="37">
        <f>IF('K3'!A7="", "",'K3'!C7)</f>
        <v>1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>Olsen, Thea</v>
      </c>
      <c r="B8" s="36">
        <f>IF('K3'!A8="", "",'K3'!B8)</f>
        <v>2.2106481481481478E-3</v>
      </c>
      <c r="C8" s="37">
        <f>IF('K3'!A8="", "",'K3'!C8)</f>
        <v>4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>Seierstad, Janne Ballangrud</v>
      </c>
      <c r="B9" s="36">
        <f>IF('K3'!A9="", "",'K3'!B9)</f>
        <v>2.0486111111111113E-3</v>
      </c>
      <c r="C9" s="37">
        <f>IF('K3'!A9="", "",'K3'!C9)</f>
        <v>3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>Vestengen, Maria</v>
      </c>
      <c r="B10" s="36" t="str">
        <f>IF('K3'!A10="", "",'K3'!B10)</f>
        <v>DNS</v>
      </c>
      <c r="C10" s="37" t="str">
        <f>IF('K3'!A10="", "",'K3'!C10)</f>
        <v>-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>Berntsen, Mia Emilie</v>
      </c>
      <c r="B4" s="25" t="str">
        <f>IF('K3'!A4="", "",'K3'!E4)</f>
        <v>DNS</v>
      </c>
      <c r="C4" s="37" t="str">
        <f>IF('K3'!A4="", "",'K3'!F4)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>Dragerengen, Ingrid</v>
      </c>
      <c r="B5" s="25" t="str">
        <f>IF('K3'!A5="", "",'K3'!E5)</f>
        <v>DNS</v>
      </c>
      <c r="C5" s="37" t="str">
        <f>IF('K3'!A5="", "",'K3'!F5)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>Flugstad, Andrine Fuglerud</v>
      </c>
      <c r="B6" s="25">
        <f>IF('K3'!A6="", "",'K3'!E6)</f>
        <v>3.712962962962963E-2</v>
      </c>
      <c r="C6" s="37">
        <f>IF('K3'!A6="", "",'K3'!F6)</f>
        <v>2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>Melbybråten, Eivor</v>
      </c>
      <c r="B7" s="25">
        <f>IF('K3'!A7="", "",'K3'!E7)</f>
        <v>3.5462962962962967E-2</v>
      </c>
      <c r="C7" s="37">
        <f>IF('K3'!A7="", "",'K3'!F7)</f>
        <v>1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>Olsen, Thea</v>
      </c>
      <c r="B8" s="25">
        <f>IF('K3'!A8="", "",'K3'!E8)</f>
        <v>5.0069444444444444E-2</v>
      </c>
      <c r="C8" s="37">
        <f>IF('K3'!A8="", "",'K3'!F8)</f>
        <v>4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>Seierstad, Janne Ballangrud</v>
      </c>
      <c r="B9" s="25">
        <f>IF('K3'!A9="", "",'K3'!E9)</f>
        <v>3.8576388888888889E-2</v>
      </c>
      <c r="C9" s="37">
        <f>IF('K3'!A9="", "",'K3'!F9)</f>
        <v>3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>Vestengen, Maria</v>
      </c>
      <c r="B10" s="25" t="str">
        <f>IF('K3'!A10="", "",'K3'!E10)</f>
        <v>DNS</v>
      </c>
      <c r="C10" s="37" t="str">
        <f>IF('K3'!A10="", "",'K3'!F10)</f>
        <v>-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>Berntsen, Mia Emilie</v>
      </c>
      <c r="B4" s="36" t="str">
        <f>IF('K3'!A4="", "",'K3'!H4)</f>
        <v>DNS</v>
      </c>
      <c r="C4" s="37" t="str">
        <f>IF('K3'!A4="", "",'K3'!I4)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>Dragerengen, Ingrid</v>
      </c>
      <c r="B5" s="36" t="str">
        <f>IF('K3'!A5="", "",'K3'!H5)</f>
        <v>DNS</v>
      </c>
      <c r="C5" s="37" t="str">
        <f>IF('K3'!A5="", "",'K3'!I5)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>Flugstad, Andrine Fuglerud</v>
      </c>
      <c r="B6" s="36">
        <f>IF('K3'!A6="", "",'K3'!H6)</f>
        <v>2.8634259259259262E-2</v>
      </c>
      <c r="C6" s="37">
        <f>IF('K3'!A6="", "",'K3'!I6)</f>
        <v>3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>Melbybråten, Eivor</v>
      </c>
      <c r="B7" s="36">
        <f>IF('K3'!A7="", "",'K3'!H7)</f>
        <v>2.5752314814814815E-2</v>
      </c>
      <c r="C7" s="37">
        <f>IF('K3'!A7="", "",'K3'!I7)</f>
        <v>1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>Olsen, Thea</v>
      </c>
      <c r="B8" s="36">
        <f>IF('K3'!A8="", "",'K3'!H8)</f>
        <v>3.1909722222222221E-2</v>
      </c>
      <c r="C8" s="37">
        <f>IF('K3'!A8="", "",'K3'!I8)</f>
        <v>4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>Seierstad, Janne Ballangrud</v>
      </c>
      <c r="B9" s="36">
        <f>IF('K3'!A9="", "",'K3'!H9)</f>
        <v>2.8344907407407412E-2</v>
      </c>
      <c r="C9" s="37">
        <f>IF('K3'!A9="", "",'K3'!I9)</f>
        <v>2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>Vestengen, Maria</v>
      </c>
      <c r="B10" s="36" t="str">
        <f>IF('K3'!A10="", "",'K3'!H10)</f>
        <v>DNS</v>
      </c>
      <c r="C10" s="37" t="str">
        <f>IF('K3'!A10="", "",'K3'!I10)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7.1640625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>Melbybråten, Eivor</v>
      </c>
      <c r="B4" s="19">
        <f>IF('K3'!B7="", "",'K3'!B7)</f>
        <v>1.8634259259259261E-3</v>
      </c>
      <c r="C4" s="20">
        <f t="shared" ref="C4:C67" si="0">IF(A4="","",B4)</f>
        <v>1.8634259259259261E-3</v>
      </c>
      <c r="D4" s="23">
        <f>IF(A4="","",IFERROR(VLOOKUP(E4,Poengskala!$A$2:$B$134,2),"-"))</f>
        <v>100</v>
      </c>
      <c r="E4" s="23">
        <f t="shared" ref="E4:E67" si="1">IF(A4="","",IFERROR(RANK(C4,C:C,1),"-"))</f>
        <v>1</v>
      </c>
      <c r="F4" s="19">
        <f>IF('K3'!E7="", "", 'K3'!E7)</f>
        <v>3.5462962962962967E-2</v>
      </c>
      <c r="G4" s="21">
        <f t="shared" ref="G4:G67" si="2">IF(F4="","",F4)</f>
        <v>3.5462962962962967E-2</v>
      </c>
      <c r="H4" s="23">
        <f>IF(A4="","",IFERROR(VLOOKUP(I4,Poengskala!$A$2:$B$134,2),"-"))</f>
        <v>100</v>
      </c>
      <c r="I4" s="23">
        <f t="shared" ref="I4:I67" si="3">IF(A4="","",IFERROR(RANK(G4,G:G,1),"-"))</f>
        <v>1</v>
      </c>
      <c r="J4" s="19">
        <f>IF('K3'!H7="", "", 'K3'!H7)</f>
        <v>2.5752314814814815E-2</v>
      </c>
      <c r="K4" s="29">
        <f t="shared" ref="K4:K67" si="4">IF(J4="","",J4)</f>
        <v>2.5752314814814815E-2</v>
      </c>
      <c r="L4" s="23">
        <f>IF(A4="","",IFERROR(VLOOKUP(M4,Poengskala!$A$2:$B$134,2),"-"))</f>
        <v>100</v>
      </c>
      <c r="M4" s="23">
        <f t="shared" ref="M4:M67" si="5">IF(A4="","",IFERROR(RANK(K4,K:K,1),"-"))</f>
        <v>1</v>
      </c>
      <c r="N4" s="27">
        <f>IF('K3'!K7="", "", 'K3'!K7)</f>
        <v>6.3078703703703706E-2</v>
      </c>
      <c r="O4" s="28">
        <f t="shared" ref="O4:O67" si="6">IF(A4="","",N4)</f>
        <v>6.3078703703703706E-2</v>
      </c>
      <c r="P4" s="22">
        <f>IF(A4="", "",IFERROR(IF(D4+H4+L4=0,"",D4+H4+L4),"-"))</f>
        <v>300</v>
      </c>
      <c r="Q4" s="23">
        <f t="shared" ref="Q4:Q67" si="7">IF(A4="","", IFERROR(RANK(P4,P:P,0),"-"))</f>
        <v>1</v>
      </c>
    </row>
    <row r="5" spans="1:17" x14ac:dyDescent="0.2">
      <c r="A5" s="15" t="str">
        <f>IF('K3'!A6="", "",'K3'!A6)</f>
        <v>Flugstad, Andrine Fuglerud</v>
      </c>
      <c r="B5" s="19">
        <f>IF('K3'!B6="", "",'K3'!B6)</f>
        <v>1.9907407407407408E-3</v>
      </c>
      <c r="C5" s="20">
        <f t="shared" si="0"/>
        <v>1.9907407407407408E-3</v>
      </c>
      <c r="D5" s="23">
        <f>IF(A5="","",IFERROR(VLOOKUP(E5,Poengskala!$A$2:$B$134,2),"-"))</f>
        <v>80</v>
      </c>
      <c r="E5" s="23">
        <f t="shared" si="1"/>
        <v>2</v>
      </c>
      <c r="F5" s="19">
        <f>IF('K3'!E6="", "", 'K3'!E6)</f>
        <v>3.712962962962963E-2</v>
      </c>
      <c r="G5" s="21">
        <f t="shared" si="2"/>
        <v>3.712962962962963E-2</v>
      </c>
      <c r="H5" s="23">
        <f>IF(A5="","",IFERROR(VLOOKUP(I5,Poengskala!$A$2:$B$134,2),"-"))</f>
        <v>80</v>
      </c>
      <c r="I5" s="23">
        <f t="shared" si="3"/>
        <v>2</v>
      </c>
      <c r="J5" s="19">
        <f>IF('K3'!H6="", "", 'K3'!H6)</f>
        <v>2.8634259259259262E-2</v>
      </c>
      <c r="K5" s="29">
        <f t="shared" si="4"/>
        <v>2.8634259259259262E-2</v>
      </c>
      <c r="L5" s="23">
        <f>IF(A5="","",IFERROR(VLOOKUP(M5,Poengskala!$A$2:$B$134,2),"-"))</f>
        <v>60</v>
      </c>
      <c r="M5" s="23">
        <f t="shared" si="5"/>
        <v>3</v>
      </c>
      <c r="N5" s="27">
        <f>IF('K3'!K6="", "", 'K3'!K6)</f>
        <v>6.7754629629629637E-2</v>
      </c>
      <c r="O5" s="28">
        <f t="shared" si="6"/>
        <v>6.7754629629629637E-2</v>
      </c>
      <c r="P5" s="23">
        <f t="shared" ref="P5:P68" si="8">IF(A5="", "",IFERROR(IF(D5+H5+L5=0,"",D5+H5+L5),"-"))</f>
        <v>220</v>
      </c>
      <c r="Q5" s="23">
        <f t="shared" si="7"/>
        <v>2</v>
      </c>
    </row>
    <row r="6" spans="1:17" x14ac:dyDescent="0.2">
      <c r="A6" s="15" t="str">
        <f>IF('K2'!A7="", "",'K2'!A7)</f>
        <v>Kjeldsberg, Iselin Stangstuen</v>
      </c>
      <c r="B6" s="19">
        <f>IF('K2'!B7="", "",'K2'!B7)</f>
        <v>2.1643518518518518E-3</v>
      </c>
      <c r="C6" s="20">
        <f t="shared" si="0"/>
        <v>2.1643518518518518E-3</v>
      </c>
      <c r="D6" s="23">
        <f>IF(A6="","",IFERROR(VLOOKUP(E6,Poengskala!$A$2:$B$134,2),"-"))</f>
        <v>45</v>
      </c>
      <c r="E6" s="23">
        <f t="shared" si="1"/>
        <v>5</v>
      </c>
      <c r="F6" s="19" t="str">
        <f>IF('K2'!E7="", "", 'K2'!E7)</f>
        <v>DNS</v>
      </c>
      <c r="G6" s="21" t="str">
        <f t="shared" si="2"/>
        <v>DNS</v>
      </c>
      <c r="H6" s="23" t="str">
        <f>IF(A6="","",IFERROR(VLOOKUP(I6,Poengskala!$A$2:$B$134,2),"-"))</f>
        <v>-</v>
      </c>
      <c r="I6" s="23" t="str">
        <f t="shared" si="3"/>
        <v>-</v>
      </c>
      <c r="J6" s="19">
        <f>IF('K2'!H7="", "", 'K2'!H7)</f>
        <v>3.2812500000000001E-2</v>
      </c>
      <c r="K6" s="29">
        <f t="shared" si="4"/>
        <v>3.2812500000000001E-2</v>
      </c>
      <c r="L6" s="23">
        <f>IF(A6="","",IFERROR(VLOOKUP(M6,Poengskala!$A$2:$B$134,2),"-"))</f>
        <v>36</v>
      </c>
      <c r="M6" s="23">
        <f t="shared" si="5"/>
        <v>7</v>
      </c>
      <c r="N6" s="27" t="str">
        <f>IF('K2'!K7="", "", 'K2'!K7)</f>
        <v>-</v>
      </c>
      <c r="O6" s="28" t="str">
        <f t="shared" si="6"/>
        <v>-</v>
      </c>
      <c r="P6" s="23" t="str">
        <f t="shared" si="8"/>
        <v>-</v>
      </c>
      <c r="Q6" s="23" t="str">
        <f t="shared" si="7"/>
        <v>-</v>
      </c>
    </row>
    <row r="7" spans="1:17" x14ac:dyDescent="0.2">
      <c r="A7" s="15" t="str">
        <f>IF('K1'!A4="", "",'K1'!A4)</f>
        <v>Tronrud, Sara Agnethe Granvang</v>
      </c>
      <c r="B7" s="19">
        <f>IF('K1'!B4="", "",'K1'!B4)</f>
        <v>2.673611111111111E-3</v>
      </c>
      <c r="C7" s="20">
        <f t="shared" si="0"/>
        <v>2.673611111111111E-3</v>
      </c>
      <c r="D7" s="23">
        <f>IF(A7="","",IFERROR(VLOOKUP(E7,Poengskala!$A$2:$B$134,2),"-"))</f>
        <v>18</v>
      </c>
      <c r="E7" s="23">
        <f t="shared" si="1"/>
        <v>14</v>
      </c>
      <c r="F7" s="19" t="str">
        <f>IF('K1'!E4="", "", 'K1'!E4)</f>
        <v>DNS</v>
      </c>
      <c r="G7" s="21" t="str">
        <f t="shared" si="2"/>
        <v>DNS</v>
      </c>
      <c r="H7" s="23" t="str">
        <f>IF(A7="","",IFERROR(VLOOKUP(I7,Poengskala!$A$2:$B$134,2),"-"))</f>
        <v>-</v>
      </c>
      <c r="I7" s="23" t="str">
        <f t="shared" si="3"/>
        <v>-</v>
      </c>
      <c r="J7" s="19">
        <f>IF('K1'!H4="", "", 'K1'!H4)</f>
        <v>3.6342592592592593E-2</v>
      </c>
      <c r="K7" s="29">
        <f t="shared" si="4"/>
        <v>3.6342592592592593E-2</v>
      </c>
      <c r="L7" s="23">
        <f>IF(A7="","",IFERROR(VLOOKUP(M7,Poengskala!$A$2:$B$134,2),"-"))</f>
        <v>26</v>
      </c>
      <c r="M7" s="23">
        <f t="shared" si="5"/>
        <v>10</v>
      </c>
      <c r="N7" s="27" t="str">
        <f>IF('K1'!K4="", "", 'K1'!K4)</f>
        <v>-</v>
      </c>
      <c r="O7" s="28" t="str">
        <f t="shared" si="6"/>
        <v>-</v>
      </c>
      <c r="P7" s="23" t="str">
        <f t="shared" si="8"/>
        <v>-</v>
      </c>
      <c r="Q7" s="23" t="str">
        <f t="shared" si="7"/>
        <v>-</v>
      </c>
    </row>
    <row r="8" spans="1:17" x14ac:dyDescent="0.2">
      <c r="A8" s="15" t="str">
        <f>IF('K1'!A8="", "",'K1'!A8)</f>
        <v/>
      </c>
      <c r="B8" s="19" t="str">
        <f>IF('K1'!B8="", "",'K1'!B8)</f>
        <v/>
      </c>
      <c r="C8" s="20" t="str">
        <f t="shared" si="0"/>
        <v/>
      </c>
      <c r="D8" s="23" t="str">
        <f>IF(A8="","",IFERROR(VLOOKUP(E8,Poengskala!$A$2:$B$134,2),"-"))</f>
        <v/>
      </c>
      <c r="E8" s="23" t="str">
        <f t="shared" si="1"/>
        <v/>
      </c>
      <c r="F8" s="19" t="str">
        <f>IF('K1'!E8="", "", 'K1'!E8)</f>
        <v/>
      </c>
      <c r="G8" s="21" t="str">
        <f t="shared" si="2"/>
        <v/>
      </c>
      <c r="H8" s="23" t="str">
        <f>IF(A8="","",IFERROR(VLOOKUP(I8,Poengskala!$A$2:$B$134,2),"-"))</f>
        <v/>
      </c>
      <c r="I8" s="23" t="str">
        <f t="shared" si="3"/>
        <v/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/>
      </c>
      <c r="M8" s="23" t="str">
        <f t="shared" si="5"/>
        <v/>
      </c>
      <c r="N8" s="27" t="str">
        <f>IF('K1'!K8="", "", 'K1'!K8)</f>
        <v/>
      </c>
      <c r="O8" s="28" t="str">
        <f t="shared" si="6"/>
        <v/>
      </c>
      <c r="P8" s="23" t="str">
        <f t="shared" si="8"/>
        <v/>
      </c>
      <c r="Q8" s="23" t="str">
        <f t="shared" si="7"/>
        <v/>
      </c>
    </row>
    <row r="9" spans="1:17" x14ac:dyDescent="0.2">
      <c r="A9" s="15" t="str">
        <f>IF('K1'!A9="", "",'K1'!A9)</f>
        <v/>
      </c>
      <c r="B9" s="19" t="str">
        <f>IF('K1'!B9="", "",'K1'!B9)</f>
        <v/>
      </c>
      <c r="C9" s="20" t="str">
        <f t="shared" si="0"/>
        <v/>
      </c>
      <c r="D9" s="23" t="str">
        <f>IF(A9="","",IFERROR(VLOOKUP(E9,Poengskala!$A$2:$B$134,2),"-"))</f>
        <v/>
      </c>
      <c r="E9" s="23" t="str">
        <f t="shared" si="1"/>
        <v/>
      </c>
      <c r="F9" s="19" t="str">
        <f>IF('K1'!E9="", "", 'K1'!E9)</f>
        <v/>
      </c>
      <c r="G9" s="21" t="str">
        <f t="shared" si="2"/>
        <v/>
      </c>
      <c r="H9" s="23" t="str">
        <f>IF(A9="","",IFERROR(VLOOKUP(I9,Poengskala!$A$2:$B$134,2),"-"))</f>
        <v/>
      </c>
      <c r="I9" s="23" t="str">
        <f t="shared" si="3"/>
        <v/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/>
      </c>
      <c r="M9" s="23" t="str">
        <f t="shared" si="5"/>
        <v/>
      </c>
      <c r="N9" s="27" t="str">
        <f>IF('K1'!K9="", "", 'K1'!K9)</f>
        <v/>
      </c>
      <c r="O9" s="28" t="str">
        <f t="shared" si="6"/>
        <v/>
      </c>
      <c r="P9" s="23" t="str">
        <f t="shared" si="8"/>
        <v/>
      </c>
      <c r="Q9" s="23" t="str">
        <f t="shared" si="7"/>
        <v/>
      </c>
    </row>
    <row r="10" spans="1:17" x14ac:dyDescent="0.2">
      <c r="A10" s="15" t="str">
        <f>IF('K1'!A10="", "",'K1'!A10)</f>
        <v/>
      </c>
      <c r="B10" s="19" t="str">
        <f>IF('K1'!B10="", "",'K1'!B10)</f>
        <v/>
      </c>
      <c r="C10" s="20" t="str">
        <f t="shared" si="0"/>
        <v/>
      </c>
      <c r="D10" s="23" t="str">
        <f>IF(A10="","",IFERROR(VLOOKUP(E10,Poengskala!$A$2:$B$134,2),"-"))</f>
        <v/>
      </c>
      <c r="E10" s="23" t="str">
        <f t="shared" si="1"/>
        <v/>
      </c>
      <c r="F10" s="19" t="str">
        <f>IF('K1'!E10="", "", 'K1'!E10)</f>
        <v/>
      </c>
      <c r="G10" s="21" t="str">
        <f t="shared" si="2"/>
        <v/>
      </c>
      <c r="H10" s="23" t="str">
        <f>IF(A10="","",IFERROR(VLOOKUP(I10,Poengskala!$A$2:$B$134,2),"-"))</f>
        <v/>
      </c>
      <c r="I10" s="23" t="str">
        <f t="shared" si="3"/>
        <v/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/>
      </c>
      <c r="M10" s="23" t="str">
        <f t="shared" si="5"/>
        <v/>
      </c>
      <c r="N10" s="27" t="str">
        <f>IF('K1'!K10="", "", 'K1'!K10)</f>
        <v/>
      </c>
      <c r="O10" s="28" t="str">
        <f t="shared" si="6"/>
        <v/>
      </c>
      <c r="P10" s="23" t="str">
        <f t="shared" si="8"/>
        <v/>
      </c>
      <c r="Q10" s="23" t="str">
        <f t="shared" si="7"/>
        <v/>
      </c>
    </row>
    <row r="11" spans="1:17" x14ac:dyDescent="0.2">
      <c r="A11" s="15" t="str">
        <f>IF('K1'!A11="", "",'K1'!A11)</f>
        <v/>
      </c>
      <c r="B11" s="19" t="str">
        <f>IF('K1'!B11="", "",'K1'!B11)</f>
        <v/>
      </c>
      <c r="C11" s="20" t="str">
        <f t="shared" si="0"/>
        <v/>
      </c>
      <c r="D11" s="23" t="str">
        <f>IF(A11="","",IFERROR(VLOOKUP(E11,Poengskala!$A$2:$B$134,2),"-"))</f>
        <v/>
      </c>
      <c r="E11" s="23" t="str">
        <f t="shared" si="1"/>
        <v/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/>
      </c>
      <c r="I11" s="23" t="str">
        <f t="shared" si="3"/>
        <v/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/>
      </c>
      <c r="M11" s="23" t="str">
        <f t="shared" si="5"/>
        <v/>
      </c>
      <c r="N11" s="27" t="str">
        <f>IF('K1'!K11="", "", 'K1'!K11)</f>
        <v/>
      </c>
      <c r="O11" s="28" t="str">
        <f t="shared" si="6"/>
        <v/>
      </c>
      <c r="P11" s="23" t="str">
        <f t="shared" si="8"/>
        <v/>
      </c>
      <c r="Q11" s="23" t="str">
        <f t="shared" si="7"/>
        <v/>
      </c>
    </row>
    <row r="12" spans="1:17" x14ac:dyDescent="0.2">
      <c r="A12" s="15" t="str">
        <f>IF('K1'!A12="", "",'K1'!A12)</f>
        <v/>
      </c>
      <c r="B12" s="19" t="str">
        <f>IF('K1'!B12="", "",'K1'!B12)</f>
        <v/>
      </c>
      <c r="C12" s="20" t="str">
        <f t="shared" si="0"/>
        <v/>
      </c>
      <c r="D12" s="23" t="str">
        <f>IF(A12="","",IFERROR(VLOOKUP(E12,Poengskala!$A$2:$B$134,2),"-"))</f>
        <v/>
      </c>
      <c r="E12" s="23" t="str">
        <f t="shared" si="1"/>
        <v/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/>
      </c>
      <c r="I12" s="23" t="str">
        <f t="shared" si="3"/>
        <v/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/>
      </c>
      <c r="M12" s="23" t="str">
        <f t="shared" si="5"/>
        <v/>
      </c>
      <c r="N12" s="27" t="str">
        <f>IF('K1'!K12="", "", 'K1'!K12)</f>
        <v/>
      </c>
      <c r="O12" s="28" t="str">
        <f t="shared" si="6"/>
        <v/>
      </c>
      <c r="P12" s="23" t="str">
        <f t="shared" si="8"/>
        <v/>
      </c>
      <c r="Q12" s="23" t="str">
        <f t="shared" si="7"/>
        <v/>
      </c>
    </row>
    <row r="13" spans="1:17" x14ac:dyDescent="0.2">
      <c r="A13" s="15" t="str">
        <f>IF('K1'!A13="", "",'K1'!A13)</f>
        <v/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/>
      </c>
      <c r="E13" s="23" t="str">
        <f t="shared" si="1"/>
        <v/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/>
      </c>
      <c r="I13" s="23" t="str">
        <f t="shared" si="3"/>
        <v/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/>
      </c>
      <c r="M13" s="23" t="str">
        <f t="shared" si="5"/>
        <v/>
      </c>
      <c r="N13" s="27" t="str">
        <f>IF('K1'!K13="", "", 'K1'!K13)</f>
        <v/>
      </c>
      <c r="O13" s="28" t="str">
        <f t="shared" si="6"/>
        <v/>
      </c>
      <c r="P13" s="23" t="str">
        <f t="shared" si="8"/>
        <v/>
      </c>
      <c r="Q13" s="23" t="str">
        <f t="shared" si="7"/>
        <v/>
      </c>
    </row>
    <row r="14" spans="1:17" x14ac:dyDescent="0.2">
      <c r="A14" s="15" t="str">
        <f>IF('K1'!A14="", "",'K1'!A14)</f>
        <v/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/>
      </c>
      <c r="E14" s="23" t="str">
        <f t="shared" si="1"/>
        <v/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/>
      </c>
      <c r="I14" s="23" t="str">
        <f t="shared" si="3"/>
        <v/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/>
      </c>
      <c r="M14" s="23" t="str">
        <f t="shared" si="5"/>
        <v/>
      </c>
      <c r="N14" s="27" t="str">
        <f>IF('K1'!K14="", "", 'K1'!K14)</f>
        <v/>
      </c>
      <c r="O14" s="28" t="str">
        <f t="shared" si="6"/>
        <v/>
      </c>
      <c r="P14" s="23" t="str">
        <f t="shared" si="8"/>
        <v/>
      </c>
      <c r="Q14" s="23" t="str">
        <f t="shared" si="7"/>
        <v/>
      </c>
    </row>
    <row r="15" spans="1:17" x14ac:dyDescent="0.2">
      <c r="A15" s="15" t="str">
        <f>IF('K1'!A15="", "",'K1'!A15)</f>
        <v/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/>
      </c>
      <c r="E15" s="23" t="str">
        <f t="shared" si="1"/>
        <v/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/>
      </c>
      <c r="I15" s="23" t="str">
        <f t="shared" si="3"/>
        <v/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/>
      </c>
      <c r="M15" s="23" t="str">
        <f t="shared" si="5"/>
        <v/>
      </c>
      <c r="N15" s="27" t="str">
        <f>IF('K1'!K15="", "", 'K1'!K15)</f>
        <v/>
      </c>
      <c r="O15" s="28" t="str">
        <f t="shared" si="6"/>
        <v/>
      </c>
      <c r="P15" s="23" t="str">
        <f t="shared" si="8"/>
        <v/>
      </c>
      <c r="Q15" s="23" t="str">
        <f t="shared" si="7"/>
        <v/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>Berntsen, Mia Emilie</v>
      </c>
      <c r="B104" s="19" t="str">
        <f>IF('K3'!B4="", "",'K3'!B4)</f>
        <v>DNS</v>
      </c>
      <c r="C104" s="20" t="str">
        <f t="shared" si="9"/>
        <v>DNS</v>
      </c>
      <c r="D104" s="23" t="str">
        <f>IF(A104="","",IFERROR(VLOOKUP(E104,Poengskala!$A$2:$B$134,2),"-"))</f>
        <v>-</v>
      </c>
      <c r="E104" s="23" t="str">
        <f t="shared" si="10"/>
        <v>-</v>
      </c>
      <c r="F104" s="19" t="str">
        <f>IF('K3'!E4="", "", 'K3'!E4)</f>
        <v>DNS</v>
      </c>
      <c r="G104" s="21" t="str">
        <f t="shared" si="11"/>
        <v>DNS</v>
      </c>
      <c r="H104" s="23" t="str">
        <f>IF(A104="","",IFERROR(VLOOKUP(I104,Poengskala!$A$2:$B$134,2),"-"))</f>
        <v>-</v>
      </c>
      <c r="I104" s="23" t="str">
        <f t="shared" si="12"/>
        <v>-</v>
      </c>
      <c r="J104" s="19" t="str">
        <f>IF('K3'!H4="", "", 'K3'!H4)</f>
        <v>DNS</v>
      </c>
      <c r="K104" s="29" t="str">
        <f t="shared" si="13"/>
        <v>DNS</v>
      </c>
      <c r="L104" s="23" t="str">
        <f>IF(A104="","",IFERROR(VLOOKUP(M104,Poengskala!$A$2:$B$134,2),"-"))</f>
        <v>-</v>
      </c>
      <c r="M104" s="23" t="str">
        <f t="shared" si="14"/>
        <v>-</v>
      </c>
      <c r="N104" s="27" t="str">
        <f>IF('K3'!K4="", "", 'K3'!K4)</f>
        <v>-</v>
      </c>
      <c r="O104" s="28" t="str">
        <f t="shared" si="15"/>
        <v>-</v>
      </c>
      <c r="P104" s="23" t="str">
        <f t="shared" si="17"/>
        <v>-</v>
      </c>
      <c r="Q104" s="23" t="str">
        <f t="shared" si="16"/>
        <v>-</v>
      </c>
    </row>
    <row r="105" spans="1:17" x14ac:dyDescent="0.2">
      <c r="A105" s="15" t="str">
        <f>IF('K2'!A4="", "",'K2'!A4)</f>
        <v>Christensen, Vilde Marie Thon</v>
      </c>
      <c r="B105" s="19">
        <f>IF('K2'!B4="", "",'K2'!B4)</f>
        <v>2.2106481481481478E-3</v>
      </c>
      <c r="C105" s="20">
        <f t="shared" si="9"/>
        <v>2.2106481481481478E-3</v>
      </c>
      <c r="D105" s="23">
        <f>IF(A105="","",IFERROR(VLOOKUP(E105,Poengskala!$A$2:$B$134,2),"-"))</f>
        <v>36</v>
      </c>
      <c r="E105" s="23">
        <f t="shared" si="10"/>
        <v>7</v>
      </c>
      <c r="F105" s="19">
        <f>IF('K2'!E4="", "", 'K2'!E4)</f>
        <v>5.1469907407407402E-2</v>
      </c>
      <c r="G105" s="21">
        <f t="shared" si="11"/>
        <v>5.1469907407407402E-2</v>
      </c>
      <c r="H105" s="23">
        <f>IF(A105="","",IFERROR(VLOOKUP(I105,Poengskala!$A$2:$B$134,2),"-"))</f>
        <v>29</v>
      </c>
      <c r="I105" s="23">
        <f t="shared" si="12"/>
        <v>9</v>
      </c>
      <c r="J105" s="19">
        <f>IF('K2'!H4="", "", 'K2'!H4)</f>
        <v>3.516203703703704E-2</v>
      </c>
      <c r="K105" s="29">
        <f t="shared" si="13"/>
        <v>3.516203703703704E-2</v>
      </c>
      <c r="L105" s="23">
        <f>IF(A105="","",IFERROR(VLOOKUP(M105,Poengskala!$A$2:$B$134,2),"-"))</f>
        <v>29</v>
      </c>
      <c r="M105" s="23">
        <f t="shared" si="14"/>
        <v>9</v>
      </c>
      <c r="N105" s="27">
        <f>IF('K2'!K4="", "", 'K2'!K4)</f>
        <v>8.8842592592592584E-2</v>
      </c>
      <c r="O105" s="28">
        <f t="shared" si="15"/>
        <v>8.8842592592592584E-2</v>
      </c>
      <c r="P105" s="23">
        <f t="shared" si="17"/>
        <v>94</v>
      </c>
      <c r="Q105" s="23">
        <f t="shared" si="16"/>
        <v>8</v>
      </c>
    </row>
    <row r="106" spans="1:17" x14ac:dyDescent="0.2">
      <c r="A106" s="15" t="str">
        <f>IF('K1'!A5="", "",'K1'!A5)</f>
        <v>Olsen, Malin</v>
      </c>
      <c r="B106" s="19">
        <f>IF('K1'!B5="", "",'K1'!B5)</f>
        <v>3.1249999999999997E-3</v>
      </c>
      <c r="C106" s="20">
        <f t="shared" si="9"/>
        <v>3.1249999999999997E-3</v>
      </c>
      <c r="D106" s="23">
        <f>IF(A106="","",IFERROR(VLOOKUP(E106,Poengskala!$A$2:$B$134,2),"-"))</f>
        <v>16</v>
      </c>
      <c r="E106" s="23">
        <f t="shared" si="10"/>
        <v>15</v>
      </c>
      <c r="F106" s="19" t="str">
        <f>IF('K1'!E5="", "", 'K1'!E5)</f>
        <v>DNS</v>
      </c>
      <c r="G106" s="21" t="str">
        <f t="shared" si="11"/>
        <v>DNS</v>
      </c>
      <c r="H106" s="23" t="str">
        <f>IF(A106="","",IFERROR(VLOOKUP(I106,Poengskala!$A$2:$B$134,2),"-"))</f>
        <v>-</v>
      </c>
      <c r="I106" s="23" t="str">
        <f t="shared" si="12"/>
        <v>-</v>
      </c>
      <c r="J106" s="19" t="str">
        <f>IF('K1'!H5="", "", 'K1'!H5)</f>
        <v>DNS</v>
      </c>
      <c r="K106" s="29" t="str">
        <f t="shared" si="13"/>
        <v>DNS</v>
      </c>
      <c r="L106" s="23" t="str">
        <f>IF(A106="","",IFERROR(VLOOKUP(M106,Poengskala!$A$2:$B$134,2),"-"))</f>
        <v>-</v>
      </c>
      <c r="M106" s="23" t="str">
        <f t="shared" si="14"/>
        <v>-</v>
      </c>
      <c r="N106" s="27" t="str">
        <f>IF('K1'!K5="", "", 'K1'!K5)</f>
        <v>-</v>
      </c>
      <c r="O106" s="28" t="str">
        <f t="shared" si="15"/>
        <v>-</v>
      </c>
      <c r="P106" s="23" t="str">
        <f t="shared" si="17"/>
        <v>-</v>
      </c>
      <c r="Q106" s="23" t="str">
        <f t="shared" si="16"/>
        <v>-</v>
      </c>
    </row>
    <row r="107" spans="1:17" x14ac:dyDescent="0.2">
      <c r="A107" s="15" t="str">
        <f>IF('K2'!A6="", "",'K2'!A6)</f>
        <v>Jøranli, Lene</v>
      </c>
      <c r="B107" s="19">
        <f>IF('K2'!B6="", "",'K2'!B6)</f>
        <v>2.3032407407407407E-3</v>
      </c>
      <c r="C107" s="20">
        <f t="shared" si="9"/>
        <v>2.3032407407407407E-3</v>
      </c>
      <c r="D107" s="23">
        <f>IF(A107="","",IFERROR(VLOOKUP(E107,Poengskala!$A$2:$B$134,2),"-"))</f>
        <v>24</v>
      </c>
      <c r="E107" s="23">
        <f t="shared" si="10"/>
        <v>11</v>
      </c>
      <c r="F107" s="19">
        <f>IF('K2'!E6="", "", 'K2'!E6)</f>
        <v>4.0856481481481487E-2</v>
      </c>
      <c r="G107" s="21">
        <f t="shared" si="11"/>
        <v>4.0856481481481487E-2</v>
      </c>
      <c r="H107" s="23">
        <f>IF(A107="","",IFERROR(VLOOKUP(I107,Poengskala!$A$2:$B$134,2),"-"))</f>
        <v>45</v>
      </c>
      <c r="I107" s="23">
        <f t="shared" si="12"/>
        <v>5</v>
      </c>
      <c r="J107" s="19">
        <f>IF('K2'!H6="", "", 'K2'!H6)</f>
        <v>3.1574074074074074E-2</v>
      </c>
      <c r="K107" s="29">
        <f t="shared" si="13"/>
        <v>3.1574074074074074E-2</v>
      </c>
      <c r="L107" s="23">
        <f>IF(A107="","",IFERROR(VLOOKUP(M107,Poengskala!$A$2:$B$134,2),"-"))</f>
        <v>45</v>
      </c>
      <c r="M107" s="23">
        <f t="shared" si="14"/>
        <v>5</v>
      </c>
      <c r="N107" s="27">
        <f>IF('K2'!K6="", "", 'K2'!K6)</f>
        <v>7.4733796296296298E-2</v>
      </c>
      <c r="O107" s="28">
        <f t="shared" si="15"/>
        <v>7.4733796296296298E-2</v>
      </c>
      <c r="P107" s="23">
        <f t="shared" si="17"/>
        <v>114</v>
      </c>
      <c r="Q107" s="23">
        <f t="shared" si="16"/>
        <v>6</v>
      </c>
    </row>
    <row r="108" spans="1:17" x14ac:dyDescent="0.2">
      <c r="A108" s="15" t="str">
        <f>IF('K2'!A8="", "",'K2'!A8)</f>
        <v>Nyhagen, Hedda</v>
      </c>
      <c r="B108" s="19">
        <f>IF('K2'!B8="", "",'K2'!B8)</f>
        <v>2.0717592592592593E-3</v>
      </c>
      <c r="C108" s="20">
        <f t="shared" si="9"/>
        <v>2.0717592592592593E-3</v>
      </c>
      <c r="D108" s="23">
        <f>IF(A108="","",IFERROR(VLOOKUP(E108,Poengskala!$A$2:$B$134,2),"-"))</f>
        <v>50</v>
      </c>
      <c r="E108" s="23">
        <f t="shared" si="10"/>
        <v>4</v>
      </c>
      <c r="F108" s="19">
        <f>IF('K2'!E8="", "", 'K2'!E8)</f>
        <v>4.5787037037037036E-2</v>
      </c>
      <c r="G108" s="21">
        <f t="shared" si="11"/>
        <v>4.5787037037037036E-2</v>
      </c>
      <c r="H108" s="23">
        <f>IF(A108="","",IFERROR(VLOOKUP(I108,Poengskala!$A$2:$B$134,2),"-"))</f>
        <v>36</v>
      </c>
      <c r="I108" s="23">
        <f t="shared" si="12"/>
        <v>7</v>
      </c>
      <c r="J108" s="19" t="str">
        <f>IF('K2'!H8="", "", 'K2'!H8)</f>
        <v>DNS</v>
      </c>
      <c r="K108" s="29" t="str">
        <f t="shared" si="13"/>
        <v>DNS</v>
      </c>
      <c r="L108" s="23" t="str">
        <f>IF(A108="","",IFERROR(VLOOKUP(M108,Poengskala!$A$2:$B$134,2),"-"))</f>
        <v>-</v>
      </c>
      <c r="M108" s="23" t="str">
        <f t="shared" si="14"/>
        <v>-</v>
      </c>
      <c r="N108" s="27" t="str">
        <f>IF('K2'!K8="", "", 'K2'!K8)</f>
        <v>-</v>
      </c>
      <c r="O108" s="28" t="str">
        <f t="shared" si="15"/>
        <v>-</v>
      </c>
      <c r="P108" s="23" t="str">
        <f t="shared" si="17"/>
        <v>-</v>
      </c>
      <c r="Q108" s="23" t="str">
        <f t="shared" si="16"/>
        <v>-</v>
      </c>
    </row>
    <row r="109" spans="1:17" x14ac:dyDescent="0.2">
      <c r="A109" s="15" t="str">
        <f>IF('K2'!A9="", "",'K2'!A9)</f>
        <v>Ringen, Carene Moen</v>
      </c>
      <c r="B109" s="19">
        <f>IF('K2'!B9="", "",'K2'!B9)</f>
        <v>2.488425925925926E-3</v>
      </c>
      <c r="C109" s="20">
        <f t="shared" si="9"/>
        <v>2.488425925925926E-3</v>
      </c>
      <c r="D109" s="23">
        <f>IF(A109="","",IFERROR(VLOOKUP(E109,Poengskala!$A$2:$B$134,2),"-"))</f>
        <v>20</v>
      </c>
      <c r="E109" s="23">
        <f t="shared" si="10"/>
        <v>13</v>
      </c>
      <c r="F109" s="19" t="str">
        <f>IF('K2'!E9="", "", 'K2'!E9)</f>
        <v>DNS</v>
      </c>
      <c r="G109" s="21" t="str">
        <f t="shared" si="11"/>
        <v>DNS</v>
      </c>
      <c r="H109" s="23" t="str">
        <f>IF(A109="","",IFERROR(VLOOKUP(I109,Poengskala!$A$2:$B$134,2),"-"))</f>
        <v>-</v>
      </c>
      <c r="I109" s="23" t="str">
        <f t="shared" si="12"/>
        <v>-</v>
      </c>
      <c r="J109" s="19" t="str">
        <f>IF('K2'!H9="", "", 'K2'!H9)</f>
        <v>DNS</v>
      </c>
      <c r="K109" s="29" t="str">
        <f t="shared" si="13"/>
        <v>DNS</v>
      </c>
      <c r="L109" s="23" t="str">
        <f>IF(A109="","",IFERROR(VLOOKUP(M109,Poengskala!$A$2:$B$134,2),"-"))</f>
        <v>-</v>
      </c>
      <c r="M109" s="23" t="str">
        <f t="shared" si="14"/>
        <v>-</v>
      </c>
      <c r="N109" s="27" t="str">
        <f>IF('K2'!K9="", "", 'K2'!K9)</f>
        <v>-</v>
      </c>
      <c r="O109" s="28" t="str">
        <f t="shared" si="15"/>
        <v>-</v>
      </c>
      <c r="P109" s="23" t="str">
        <f t="shared" si="17"/>
        <v>-</v>
      </c>
      <c r="Q109" s="23" t="str">
        <f t="shared" si="16"/>
        <v>-</v>
      </c>
    </row>
    <row r="110" spans="1:17" x14ac:dyDescent="0.2">
      <c r="A110" s="15" t="str">
        <f>IF('K2'!A10="", "",'K2'!A10)</f>
        <v>Silber, Jessica Birgit</v>
      </c>
      <c r="B110" s="19">
        <f>IF('K2'!B10="", "",'K2'!B10)</f>
        <v>2.2685185185185182E-3</v>
      </c>
      <c r="C110" s="20">
        <f t="shared" si="9"/>
        <v>2.2685185185185182E-3</v>
      </c>
      <c r="D110" s="23">
        <f>IF(A110="","",IFERROR(VLOOKUP(E110,Poengskala!$A$2:$B$134,2),"-"))</f>
        <v>26</v>
      </c>
      <c r="E110" s="23">
        <f t="shared" si="10"/>
        <v>10</v>
      </c>
      <c r="F110" s="19">
        <f>IF('K2'!E10="", "", 'K2'!E10)</f>
        <v>4.0648148148148149E-2</v>
      </c>
      <c r="G110" s="21">
        <f t="shared" si="11"/>
        <v>4.0648148148148149E-2</v>
      </c>
      <c r="H110" s="23">
        <f>IF(A110="","",IFERROR(VLOOKUP(I110,Poengskala!$A$2:$B$134,2),"-"))</f>
        <v>50</v>
      </c>
      <c r="I110" s="23">
        <f t="shared" si="12"/>
        <v>4</v>
      </c>
      <c r="J110" s="19">
        <f>IF('K2'!H10="", "", 'K2'!H10)</f>
        <v>3.1180555555555555E-2</v>
      </c>
      <c r="K110" s="29">
        <f t="shared" si="13"/>
        <v>3.1180555555555555E-2</v>
      </c>
      <c r="L110" s="23">
        <f>IF(A110="","",IFERROR(VLOOKUP(M110,Poengskala!$A$2:$B$134,2),"-"))</f>
        <v>50</v>
      </c>
      <c r="M110" s="23">
        <f t="shared" si="14"/>
        <v>4</v>
      </c>
      <c r="N110" s="27">
        <f>IF('K2'!K10="", "", 'K2'!K10)</f>
        <v>7.4097222222222217E-2</v>
      </c>
      <c r="O110" s="28">
        <f t="shared" si="15"/>
        <v>7.4097222222222217E-2</v>
      </c>
      <c r="P110" s="23">
        <f t="shared" si="17"/>
        <v>126</v>
      </c>
      <c r="Q110" s="23">
        <f t="shared" si="16"/>
        <v>4</v>
      </c>
    </row>
    <row r="111" spans="1:17" x14ac:dyDescent="0.2">
      <c r="A111" s="15" t="str">
        <f>IF('K2'!A11="", "",'K2'!A11)</f>
        <v>Ulsrud, Selma Byfuglien</v>
      </c>
      <c r="B111" s="19">
        <f>IF('K2'!B11="", "",'K2'!B11)</f>
        <v>2.4305555555555556E-3</v>
      </c>
      <c r="C111" s="20">
        <f t="shared" si="9"/>
        <v>2.4305555555555556E-3</v>
      </c>
      <c r="D111" s="23">
        <f>IF(A111="","",IFERROR(VLOOKUP(E111,Poengskala!$A$2:$B$134,2),"-"))</f>
        <v>22</v>
      </c>
      <c r="E111" s="23">
        <f t="shared" si="10"/>
        <v>12</v>
      </c>
      <c r="F111" s="19">
        <f>IF('K2'!E11="", "", 'K2'!E11)</f>
        <v>5.2349537037037042E-2</v>
      </c>
      <c r="G111" s="21">
        <f t="shared" si="11"/>
        <v>5.2349537037037042E-2</v>
      </c>
      <c r="H111" s="23">
        <f>IF(A111="","",IFERROR(VLOOKUP(I111,Poengskala!$A$2:$B$134,2),"-"))</f>
        <v>26</v>
      </c>
      <c r="I111" s="23">
        <f t="shared" si="12"/>
        <v>10</v>
      </c>
      <c r="J111" s="19" t="str">
        <f>IF('K2'!H11="", "", 'K2'!H11)</f>
        <v>DNS</v>
      </c>
      <c r="K111" s="29" t="str">
        <f t="shared" si="13"/>
        <v>DNS</v>
      </c>
      <c r="L111" s="23" t="str">
        <f>IF(A111="","",IFERROR(VLOOKUP(M111,Poengskala!$A$2:$B$134,2),"-"))</f>
        <v>-</v>
      </c>
      <c r="M111" s="23" t="str">
        <f t="shared" si="14"/>
        <v>-</v>
      </c>
      <c r="N111" s="27" t="str">
        <f>IF('K2'!K11="", "", 'K2'!K11)</f>
        <v>-</v>
      </c>
      <c r="O111" s="28" t="str">
        <f t="shared" si="15"/>
        <v>-</v>
      </c>
      <c r="P111" s="23" t="str">
        <f t="shared" si="17"/>
        <v>-</v>
      </c>
      <c r="Q111" s="23" t="str">
        <f t="shared" si="16"/>
        <v>-</v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>Fegri, Ane Robøle</v>
      </c>
      <c r="B204" s="19">
        <f>IF('K2'!B5="", "",'K2'!B5)</f>
        <v>2.1643518518518518E-3</v>
      </c>
      <c r="C204" s="20">
        <f t="shared" si="27"/>
        <v>2.1643518518518518E-3</v>
      </c>
      <c r="D204" s="23">
        <f>IF(A204="","",IFERROR(VLOOKUP(E204,Poengskala!$A$2:$B$134,2),"-"))</f>
        <v>45</v>
      </c>
      <c r="E204" s="23">
        <f t="shared" si="28"/>
        <v>5</v>
      </c>
      <c r="F204" s="19">
        <f>IF('K2'!E5="", "", 'K2'!E5)</f>
        <v>4.2719907407407408E-2</v>
      </c>
      <c r="G204" s="21">
        <f t="shared" si="29"/>
        <v>4.2719907407407408E-2</v>
      </c>
      <c r="H204" s="23">
        <f>IF(A204="","",IFERROR(VLOOKUP(I204,Poengskala!$A$2:$B$134,2),"-"))</f>
        <v>40</v>
      </c>
      <c r="I204" s="23">
        <f t="shared" si="30"/>
        <v>6</v>
      </c>
      <c r="J204" s="19">
        <f>IF('K2'!H5="", "", 'K2'!H5)</f>
        <v>3.2916666666666664E-2</v>
      </c>
      <c r="K204" s="29">
        <f t="shared" si="31"/>
        <v>3.2916666666666664E-2</v>
      </c>
      <c r="L204" s="23">
        <f>IF(A204="","",IFERROR(VLOOKUP(M204,Poengskala!$A$2:$B$134,2),"-"))</f>
        <v>32</v>
      </c>
      <c r="M204" s="23">
        <f t="shared" si="32"/>
        <v>8</v>
      </c>
      <c r="N204" s="27">
        <f>IF('K2'!K5="", "", 'K2'!K5)</f>
        <v>7.7800925925925926E-2</v>
      </c>
      <c r="O204" s="28">
        <f t="shared" si="33"/>
        <v>7.7800925925925926E-2</v>
      </c>
      <c r="P204" s="23">
        <f t="shared" si="35"/>
        <v>117</v>
      </c>
      <c r="Q204" s="23">
        <f t="shared" si="34"/>
        <v>5</v>
      </c>
    </row>
    <row r="205" spans="1:17" x14ac:dyDescent="0.2">
      <c r="A205" s="15" t="str">
        <f>IF('K1'!A7="", "",'K1'!A7)</f>
        <v/>
      </c>
      <c r="B205" s="19" t="str">
        <f>IF('K1'!B7="", "",'K1'!B7)</f>
        <v/>
      </c>
      <c r="C205" s="20" t="str">
        <f t="shared" si="27"/>
        <v/>
      </c>
      <c r="D205" s="23" t="str">
        <f>IF(A205="","",IFERROR(VLOOKUP(E205,Poengskala!$A$2:$B$134,2),"-"))</f>
        <v/>
      </c>
      <c r="E205" s="23" t="str">
        <f t="shared" si="28"/>
        <v/>
      </c>
      <c r="F205" s="19" t="str">
        <f>IF('K1'!E7="", "", 'K1'!E7)</f>
        <v/>
      </c>
      <c r="G205" s="21" t="str">
        <f t="shared" si="29"/>
        <v/>
      </c>
      <c r="H205" s="23" t="str">
        <f>IF(A205="","",IFERROR(VLOOKUP(I205,Poengskala!$A$2:$B$134,2),"-"))</f>
        <v/>
      </c>
      <c r="I205" s="23" t="str">
        <f t="shared" si="30"/>
        <v/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/>
      </c>
      <c r="M205" s="23" t="str">
        <f t="shared" si="32"/>
        <v/>
      </c>
      <c r="N205" s="27" t="str">
        <f>IF('K1'!K7="", "", 'K1'!K7)</f>
        <v/>
      </c>
      <c r="O205" s="28" t="str">
        <f t="shared" si="33"/>
        <v/>
      </c>
      <c r="P205" s="23" t="str">
        <f t="shared" si="35"/>
        <v/>
      </c>
      <c r="Q205" s="23" t="str">
        <f t="shared" si="34"/>
        <v/>
      </c>
    </row>
    <row r="206" spans="1:17" x14ac:dyDescent="0.2">
      <c r="A206" s="15" t="str">
        <f>IF('K1'!A6="", "",'K1'!A6)</f>
        <v>Dokken, Anne Birgit</v>
      </c>
      <c r="B206" s="19">
        <f>IF('K1'!B6="", "",'K1'!B6)</f>
        <v>3.4490740740740745E-3</v>
      </c>
      <c r="C206" s="20">
        <f t="shared" si="27"/>
        <v>3.4490740740740745E-3</v>
      </c>
      <c r="D206" s="23">
        <f>IF(A206="","",IFERROR(VLOOKUP(E206,Poengskala!$A$2:$B$134,2),"-"))</f>
        <v>15</v>
      </c>
      <c r="E206" s="23">
        <f t="shared" si="28"/>
        <v>16</v>
      </c>
      <c r="F206" s="19" t="str">
        <f>IF('K1'!E6="", "", 'K1'!E6)</f>
        <v>DNS</v>
      </c>
      <c r="G206" s="21" t="str">
        <f t="shared" si="29"/>
        <v>DNS</v>
      </c>
      <c r="H206" s="23" t="str">
        <f>IF(A206="","",IFERROR(VLOOKUP(I206,Poengskala!$A$2:$B$134,2),"-"))</f>
        <v>-</v>
      </c>
      <c r="I206" s="23" t="str">
        <f t="shared" si="30"/>
        <v>-</v>
      </c>
      <c r="J206" s="19" t="str">
        <f>IF('K1'!H6="", "", 'K1'!H6)</f>
        <v>DNS</v>
      </c>
      <c r="K206" s="29" t="str">
        <f t="shared" si="31"/>
        <v>DNS</v>
      </c>
      <c r="L206" s="23" t="str">
        <f>IF(A206="","",IFERROR(VLOOKUP(M206,Poengskala!$A$2:$B$134,2),"-"))</f>
        <v>-</v>
      </c>
      <c r="M206" s="23" t="str">
        <f t="shared" si="32"/>
        <v>-</v>
      </c>
      <c r="N206" s="27" t="str">
        <f>IF('K1'!K6="", "", 'K1'!K6)</f>
        <v>-</v>
      </c>
      <c r="O206" s="28" t="str">
        <f t="shared" si="33"/>
        <v>-</v>
      </c>
      <c r="P206" s="23" t="str">
        <f t="shared" si="35"/>
        <v>-</v>
      </c>
      <c r="Q206" s="23" t="str">
        <f t="shared" si="34"/>
        <v>-</v>
      </c>
    </row>
    <row r="207" spans="1:17" x14ac:dyDescent="0.2">
      <c r="A207" s="15" t="str">
        <f>IF('K3'!A5="", "",'K3'!A5)</f>
        <v>Dragerengen, Ingrid</v>
      </c>
      <c r="B207" s="19">
        <f>IF('K3'!B5="", "",'K3'!B5)</f>
        <v>2.2569444444444447E-3</v>
      </c>
      <c r="C207" s="20">
        <f t="shared" si="27"/>
        <v>2.2569444444444447E-3</v>
      </c>
      <c r="D207" s="23">
        <f>IF(A207="","",IFERROR(VLOOKUP(E207,Poengskala!$A$2:$B$134,2),"-"))</f>
        <v>29</v>
      </c>
      <c r="E207" s="23">
        <f t="shared" si="28"/>
        <v>9</v>
      </c>
      <c r="F207" s="19" t="str">
        <f>IF('K3'!E5="", "", 'K3'!E5)</f>
        <v>DNS</v>
      </c>
      <c r="G207" s="21" t="str">
        <f t="shared" si="29"/>
        <v>DNS</v>
      </c>
      <c r="H207" s="23" t="str">
        <f>IF(A207="","",IFERROR(VLOOKUP(I207,Poengskala!$A$2:$B$134,2),"-"))</f>
        <v>-</v>
      </c>
      <c r="I207" s="23" t="str">
        <f t="shared" si="30"/>
        <v>-</v>
      </c>
      <c r="J207" s="19" t="str">
        <f>IF('K3'!H5="", "", 'K3'!H5)</f>
        <v>DNS</v>
      </c>
      <c r="K207" s="29" t="str">
        <f t="shared" si="31"/>
        <v>DNS</v>
      </c>
      <c r="L207" s="23" t="str">
        <f>IF(A207="","",IFERROR(VLOOKUP(M207,Poengskala!$A$2:$B$134,2),"-"))</f>
        <v>-</v>
      </c>
      <c r="M207" s="23" t="str">
        <f t="shared" si="32"/>
        <v>-</v>
      </c>
      <c r="N207" s="27" t="str">
        <f>IF('K3'!K5="", "", 'K3'!K5)</f>
        <v>-</v>
      </c>
      <c r="O207" s="28" t="str">
        <f t="shared" si="33"/>
        <v>-</v>
      </c>
      <c r="P207" s="23" t="str">
        <f t="shared" si="35"/>
        <v>-</v>
      </c>
      <c r="Q207" s="23" t="str">
        <f t="shared" si="34"/>
        <v>-</v>
      </c>
    </row>
    <row r="208" spans="1:17" x14ac:dyDescent="0.2">
      <c r="A208" s="15" t="str">
        <f>IF('K3'!A8="", "",'K3'!A8)</f>
        <v>Olsen, Thea</v>
      </c>
      <c r="B208" s="19">
        <f>IF('K3'!B8="", "",'K3'!B8)</f>
        <v>2.2106481481481478E-3</v>
      </c>
      <c r="C208" s="20">
        <f t="shared" ref="C208:C268" si="36">IF(A208="","",B208)</f>
        <v>2.2106481481481478E-3</v>
      </c>
      <c r="D208" s="23">
        <f>IF(A208="","",IFERROR(VLOOKUP(E208,Poengskala!$A$2:$B$134,2),"-"))</f>
        <v>36</v>
      </c>
      <c r="E208" s="23">
        <f t="shared" ref="E208:E268" si="37">IF(A208="","",IFERROR(RANK(C208,C:C,1),"-"))</f>
        <v>7</v>
      </c>
      <c r="F208" s="19">
        <f>IF('K3'!E8="", "", 'K3'!E8)</f>
        <v>5.0069444444444444E-2</v>
      </c>
      <c r="G208" s="21">
        <f t="shared" ref="G208:G260" si="38">IF(F208="","",F208)</f>
        <v>5.0069444444444444E-2</v>
      </c>
      <c r="H208" s="23">
        <f>IF(A208="","",IFERROR(VLOOKUP(I208,Poengskala!$A$2:$B$134,2),"-"))</f>
        <v>32</v>
      </c>
      <c r="I208" s="23">
        <f t="shared" ref="I208:I260" si="39">IF(A208="","",IFERROR(RANK(G208,G:G,1),"-"))</f>
        <v>8</v>
      </c>
      <c r="J208" s="19">
        <f>IF('K3'!H8="", "", 'K3'!H8)</f>
        <v>3.1909722222222221E-2</v>
      </c>
      <c r="K208" s="29">
        <f t="shared" ref="K208:K260" si="40">IF(J208="","",J208)</f>
        <v>3.1909722222222221E-2</v>
      </c>
      <c r="L208" s="23">
        <f>IF(A208="","",IFERROR(VLOOKUP(M208,Poengskala!$A$2:$B$134,2),"-"))</f>
        <v>40</v>
      </c>
      <c r="M208" s="23">
        <f t="shared" ref="M208:M260" si="41">IF(A208="","",IFERROR(RANK(K208,K:K,1),"-"))</f>
        <v>6</v>
      </c>
      <c r="N208" s="27">
        <f>IF('K3'!K8="", "", 'K3'!K8)</f>
        <v>8.4189814814814815E-2</v>
      </c>
      <c r="O208" s="28">
        <f t="shared" ref="O208:O260" si="42">IF(A208="","",N208)</f>
        <v>8.4189814814814815E-2</v>
      </c>
      <c r="P208" s="23">
        <f t="shared" si="35"/>
        <v>108</v>
      </c>
      <c r="Q208" s="23">
        <f t="shared" ref="Q208:Q260" si="43">IF(A208="","", IFERROR(RANK(P208,P:P,0),"-"))</f>
        <v>7</v>
      </c>
    </row>
    <row r="209" spans="1:17" x14ac:dyDescent="0.2">
      <c r="A209" s="15" t="str">
        <f>IF('K3'!A9="", "",'K3'!A9)</f>
        <v>Seierstad, Janne Ballangrud</v>
      </c>
      <c r="B209" s="19">
        <f>IF('K3'!B9="", "",'K3'!B9)</f>
        <v>2.0486111111111113E-3</v>
      </c>
      <c r="C209" s="20">
        <f t="shared" si="36"/>
        <v>2.0486111111111113E-3</v>
      </c>
      <c r="D209" s="23">
        <f>IF(A209="","",IFERROR(VLOOKUP(E209,Poengskala!$A$2:$B$134,2),"-"))</f>
        <v>60</v>
      </c>
      <c r="E209" s="23">
        <f t="shared" si="37"/>
        <v>3</v>
      </c>
      <c r="F209" s="19">
        <f>IF('K3'!E9="", "", 'K3'!E9)</f>
        <v>3.8576388888888889E-2</v>
      </c>
      <c r="G209" s="21">
        <f t="shared" si="38"/>
        <v>3.8576388888888889E-2</v>
      </c>
      <c r="H209" s="23">
        <f>IF(A209="","",IFERROR(VLOOKUP(I209,Poengskala!$A$2:$B$134,2),"-"))</f>
        <v>60</v>
      </c>
      <c r="I209" s="23">
        <f t="shared" si="39"/>
        <v>3</v>
      </c>
      <c r="J209" s="19">
        <f>IF('K3'!H9="", "", 'K3'!H9)</f>
        <v>2.8344907407407412E-2</v>
      </c>
      <c r="K209" s="29">
        <f t="shared" si="40"/>
        <v>2.8344907407407412E-2</v>
      </c>
      <c r="L209" s="23">
        <f>IF(A209="","",IFERROR(VLOOKUP(M209,Poengskala!$A$2:$B$134,2),"-"))</f>
        <v>80</v>
      </c>
      <c r="M209" s="23">
        <f t="shared" si="41"/>
        <v>2</v>
      </c>
      <c r="N209" s="27">
        <f>IF('K3'!K9="", "", 'K3'!K9)</f>
        <v>6.896990740740741E-2</v>
      </c>
      <c r="O209" s="28">
        <f t="shared" si="42"/>
        <v>6.896990740740741E-2</v>
      </c>
      <c r="P209" s="23">
        <f t="shared" si="35"/>
        <v>200</v>
      </c>
      <c r="Q209" s="23">
        <f t="shared" si="43"/>
        <v>3</v>
      </c>
    </row>
    <row r="210" spans="1:17" x14ac:dyDescent="0.2">
      <c r="A210" s="15" t="str">
        <f>IF('K3'!A10="", "",'K3'!A10)</f>
        <v>Vestengen, Maria</v>
      </c>
      <c r="B210" s="19" t="str">
        <f>IF('K3'!B10="", "",'K3'!B10)</f>
        <v>DNS</v>
      </c>
      <c r="C210" s="20" t="str">
        <f t="shared" si="36"/>
        <v>DNS</v>
      </c>
      <c r="D210" s="23" t="str">
        <f>IF(A210="","",IFERROR(VLOOKUP(E210,Poengskala!$A$2:$B$134,2),"-"))</f>
        <v>-</v>
      </c>
      <c r="E210" s="23" t="str">
        <f t="shared" si="37"/>
        <v>-</v>
      </c>
      <c r="F210" s="19" t="str">
        <f>IF('K3'!E10="", "", 'K3'!E10)</f>
        <v>DNS</v>
      </c>
      <c r="G210" s="21" t="str">
        <f t="shared" si="38"/>
        <v>DNS</v>
      </c>
      <c r="H210" s="23" t="str">
        <f>IF(A210="","",IFERROR(VLOOKUP(I210,Poengskala!$A$2:$B$134,2),"-"))</f>
        <v>-</v>
      </c>
      <c r="I210" s="23" t="str">
        <f t="shared" si="39"/>
        <v>-</v>
      </c>
      <c r="J210" s="19" t="str">
        <f>IF('K3'!H10="", "", 'K3'!H10)</f>
        <v>DNS</v>
      </c>
      <c r="K210" s="29" t="str">
        <f t="shared" si="40"/>
        <v>DNS</v>
      </c>
      <c r="L210" s="23" t="str">
        <f>IF(A210="","",IFERROR(VLOOKUP(M210,Poengskala!$A$2:$B$134,2),"-"))</f>
        <v>-</v>
      </c>
      <c r="M210" s="23" t="str">
        <f t="shared" si="41"/>
        <v>-</v>
      </c>
      <c r="N210" s="27" t="str">
        <f>IF('K3'!K10="", "", 'K3'!K10)</f>
        <v>-</v>
      </c>
      <c r="O210" s="28" t="str">
        <f t="shared" si="42"/>
        <v>-</v>
      </c>
      <c r="P210" s="23" t="str">
        <f t="shared" si="35"/>
        <v>-</v>
      </c>
      <c r="Q210" s="23" t="str">
        <f t="shared" si="43"/>
        <v>-</v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7" style="15" bestFit="1" customWidth="1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33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>Flugstad, Andrine Fuglerud</v>
      </c>
      <c r="B4" s="41">
        <f>IF(D1D2D3!A5="", "",D1D2D3!P5)</f>
        <v>220</v>
      </c>
      <c r="C4" s="37">
        <f>IF(D1D2D3!A5="", "",D1D2D3!Q5)</f>
        <v>2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>Melbybråten, Eivor</v>
      </c>
      <c r="B5" s="41">
        <f>IF(D1D2D3!A4="", "",D1D2D3!P4)</f>
        <v>300</v>
      </c>
      <c r="C5" s="37">
        <f>IF(D1D2D3!A4="", "",D1D2D3!Q4)</f>
        <v>1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>Tronrud, Sara Agnethe Granvang</v>
      </c>
      <c r="B6" s="41" t="str">
        <f>IF(D1D2D3!A7="", "",D1D2D3!P7)</f>
        <v>-</v>
      </c>
      <c r="C6" s="37" t="str">
        <f>IF(D1D2D3!A7="", "",D1D2D3!Q7)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>Kjeldsberg, Iselin Stangstuen</v>
      </c>
      <c r="B7" s="41" t="str">
        <f>IF(D1D2D3!A6="", "",D1D2D3!P6)</f>
        <v>-</v>
      </c>
      <c r="C7" s="37" t="str">
        <f>IF(D1D2D3!A6="", "",D1D2D3!Q6)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/>
      </c>
      <c r="B8" s="41" t="str">
        <f>IF(D1D2D3!A8="", "",D1D2D3!P8)</f>
        <v/>
      </c>
      <c r="C8" s="37" t="str">
        <f>IF(D1D2D3!A8="", "",D1D2D3!Q8)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/>
      </c>
      <c r="B9" s="41" t="str">
        <f>IF(D1D2D3!A9="", "",D1D2D3!P9)</f>
        <v/>
      </c>
      <c r="C9" s="37" t="str">
        <f>IF(D1D2D3!A9="", "",D1D2D3!Q9)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/>
      </c>
      <c r="B10" s="41" t="str">
        <f>IF(D1D2D3!A10="", "",D1D2D3!P10)</f>
        <v/>
      </c>
      <c r="C10" s="37" t="str">
        <f>IF(D1D2D3!A10="", "",D1D2D3!Q10)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/>
      </c>
      <c r="B11" s="41" t="str">
        <f>IF(D1D2D3!A11="", "",D1D2D3!P11)</f>
        <v/>
      </c>
      <c r="C11" s="37" t="str">
        <f>IF(D1D2D3!A11="", "",D1D2D3!Q11)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/>
      </c>
      <c r="B12" s="41" t="str">
        <f>IF(D1D2D3!A12="", "",D1D2D3!P12)</f>
        <v/>
      </c>
      <c r="C12" s="37" t="str">
        <f>IF(D1D2D3!A12="", "",D1D2D3!Q12)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/>
      </c>
      <c r="B13" s="41" t="str">
        <f>IF(D1D2D3!A13="", "",D1D2D3!P13)</f>
        <v/>
      </c>
      <c r="C13" s="37" t="str">
        <f>IF(D1D2D3!A13="", "",D1D2D3!Q13)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/>
      </c>
      <c r="B14" s="41" t="str">
        <f>IF(D1D2D3!A14="", "",D1D2D3!P14)</f>
        <v/>
      </c>
      <c r="C14" s="37" t="str">
        <f>IF(D1D2D3!A14="", "",D1D2D3!Q14)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/>
      </c>
      <c r="B15" s="41" t="str">
        <f>IF(D1D2D3!A15="", "",D1D2D3!P15)</f>
        <v/>
      </c>
      <c r="C15" s="37" t="str">
        <f>IF(D1D2D3!A15="", "",D1D2D3!Q15)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>Berntsen, Mia Emilie</v>
      </c>
      <c r="B104" s="41" t="str">
        <f>IF(D1D2D3!A104="", "",D1D2D3!P104)</f>
        <v>-</v>
      </c>
      <c r="C104" s="37" t="str">
        <f>IF(D1D2D3!A104="", "",D1D2D3!Q104)</f>
        <v>-</v>
      </c>
    </row>
    <row r="105" spans="1:13" x14ac:dyDescent="0.2">
      <c r="A105" s="39" t="str">
        <f>IF(D1D2D3!A105="", "",D1D2D3!A105)</f>
        <v>Christensen, Vilde Marie Thon</v>
      </c>
      <c r="B105" s="41">
        <f>IF(D1D2D3!A105="", "",D1D2D3!P105)</f>
        <v>94</v>
      </c>
      <c r="C105" s="37">
        <f>IF(D1D2D3!A105="", "",D1D2D3!Q105)</f>
        <v>8</v>
      </c>
    </row>
    <row r="106" spans="1:13" x14ac:dyDescent="0.2">
      <c r="A106" s="39" t="str">
        <f>IF(D1D2D3!A106="", "",D1D2D3!A106)</f>
        <v>Olsen, Malin</v>
      </c>
      <c r="B106" s="41" t="str">
        <f>IF(D1D2D3!A106="", "",D1D2D3!P106)</f>
        <v>-</v>
      </c>
      <c r="C106" s="37" t="str">
        <f>IF(D1D2D3!A106="", "",D1D2D3!Q106)</f>
        <v>-</v>
      </c>
    </row>
    <row r="107" spans="1:13" x14ac:dyDescent="0.2">
      <c r="A107" s="39" t="str">
        <f>IF(D1D2D3!A107="", "",D1D2D3!A107)</f>
        <v>Jøranli, Lene</v>
      </c>
      <c r="B107" s="41">
        <f>IF(D1D2D3!A107="", "",D1D2D3!P107)</f>
        <v>114</v>
      </c>
      <c r="C107" s="37">
        <f>IF(D1D2D3!A107="", "",D1D2D3!Q107)</f>
        <v>6</v>
      </c>
    </row>
    <row r="108" spans="1:13" x14ac:dyDescent="0.2">
      <c r="A108" s="39" t="str">
        <f>IF(D1D2D3!A108="", "",D1D2D3!A108)</f>
        <v>Nyhagen, Hedda</v>
      </c>
      <c r="B108" s="41" t="str">
        <f>IF(D1D2D3!A108="", "",D1D2D3!P108)</f>
        <v>-</v>
      </c>
      <c r="C108" s="37" t="str">
        <f>IF(D1D2D3!A108="", "",D1D2D3!Q108)</f>
        <v>-</v>
      </c>
    </row>
    <row r="109" spans="1:13" x14ac:dyDescent="0.2">
      <c r="A109" s="39" t="str">
        <f>IF(D1D2D3!A109="", "",D1D2D3!A109)</f>
        <v>Ringen, Carene Moen</v>
      </c>
      <c r="B109" s="41" t="str">
        <f>IF(D1D2D3!A109="", "",D1D2D3!P109)</f>
        <v>-</v>
      </c>
      <c r="C109" s="37" t="str">
        <f>IF(D1D2D3!A109="", "",D1D2D3!Q109)</f>
        <v>-</v>
      </c>
    </row>
    <row r="110" spans="1:13" x14ac:dyDescent="0.2">
      <c r="A110" s="39" t="str">
        <f>IF(D1D2D3!A110="", "",D1D2D3!A110)</f>
        <v>Silber, Jessica Birgit</v>
      </c>
      <c r="B110" s="41">
        <f>IF(D1D2D3!A110="", "",D1D2D3!P110)</f>
        <v>126</v>
      </c>
      <c r="C110" s="37">
        <f>IF(D1D2D3!A110="", "",D1D2D3!Q110)</f>
        <v>4</v>
      </c>
    </row>
    <row r="111" spans="1:13" x14ac:dyDescent="0.2">
      <c r="A111" s="39" t="str">
        <f>IF(D1D2D3!A111="", "",D1D2D3!A111)</f>
        <v>Ulsrud, Selma Byfuglien</v>
      </c>
      <c r="B111" s="41" t="str">
        <f>IF(D1D2D3!A111="", "",D1D2D3!P111)</f>
        <v>-</v>
      </c>
      <c r="C111" s="37" t="str">
        <f>IF(D1D2D3!A111="", "",D1D2D3!Q111)</f>
        <v>-</v>
      </c>
    </row>
    <row r="112" spans="1:13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/>
      </c>
      <c r="B204" s="41" t="str">
        <f>IF(D1D2D3!A205="", "",D1D2D3!P205)</f>
        <v/>
      </c>
      <c r="C204" s="37" t="str">
        <f>IF(D1D2D3!A205="", "",D1D2D3!Q205)</f>
        <v/>
      </c>
    </row>
    <row r="205" spans="1:3" x14ac:dyDescent="0.2">
      <c r="A205" s="39" t="str">
        <f>IF(D1D2D3!A206="", "",D1D2D3!A206)</f>
        <v>Dokken, Anne Birgit</v>
      </c>
      <c r="B205" s="41" t="str">
        <f>IF(D1D2D3!A206="", "",D1D2D3!P206)</f>
        <v>-</v>
      </c>
      <c r="C205" s="37" t="str">
        <f>IF(D1D2D3!A206="", "",D1D2D3!Q206)</f>
        <v>-</v>
      </c>
    </row>
    <row r="206" spans="1:3" x14ac:dyDescent="0.2">
      <c r="A206" s="39" t="str">
        <f>IF(D1D2D3!A207="", "",D1D2D3!A207)</f>
        <v>Dragerengen, Ingrid</v>
      </c>
      <c r="B206" s="41" t="str">
        <f>IF(D1D2D3!A207="", "",D1D2D3!P207)</f>
        <v>-</v>
      </c>
      <c r="C206" s="37" t="str">
        <f>IF(D1D2D3!A207="", "",D1D2D3!Q207)</f>
        <v>-</v>
      </c>
    </row>
    <row r="207" spans="1:3" x14ac:dyDescent="0.2">
      <c r="A207" s="39" t="str">
        <f>IF(D1D2D3!A208="", "",D1D2D3!A208)</f>
        <v>Olsen, Thea</v>
      </c>
      <c r="B207" s="41">
        <f>IF(D1D2D3!A208="", "",D1D2D3!P208)</f>
        <v>108</v>
      </c>
      <c r="C207" s="37">
        <f>IF(D1D2D3!A208="", "",D1D2D3!Q208)</f>
        <v>7</v>
      </c>
    </row>
    <row r="208" spans="1:3" x14ac:dyDescent="0.2">
      <c r="A208" s="39" t="str">
        <f>IF(D1D2D3!A209="", "",D1D2D3!A209)</f>
        <v>Seierstad, Janne Ballangrud</v>
      </c>
      <c r="B208" s="41">
        <f>IF(D1D2D3!A209="", "",D1D2D3!P209)</f>
        <v>200</v>
      </c>
      <c r="C208" s="37">
        <f>IF(D1D2D3!A209="", "",D1D2D3!Q209)</f>
        <v>3</v>
      </c>
    </row>
    <row r="209" spans="1:3" x14ac:dyDescent="0.2">
      <c r="A209" s="39" t="str">
        <f>IF(D1D2D3!A210="", "",D1D2D3!A210)</f>
        <v>Vestengen, Maria</v>
      </c>
      <c r="B209" s="41" t="str">
        <f>IF(D1D2D3!A210="", "",D1D2D3!P210)</f>
        <v>-</v>
      </c>
      <c r="C209" s="37" t="str">
        <f>IF(D1D2D3!A210="", "",D1D2D3!Q210)</f>
        <v>-</v>
      </c>
    </row>
    <row r="210" spans="1:3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>Fegri, Ane Robøle</v>
      </c>
      <c r="B303" s="41">
        <f>IF(D1D2D3!A204="", "",D1D2D3!P204)</f>
        <v>117</v>
      </c>
      <c r="C303" s="37">
        <f>IF(D1D2D3!A204="", "",D1D2D3!Q204)</f>
        <v>5</v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50" zoomScaleNormal="150" zoomScalePageLayoutView="185" workbookViewId="0">
      <selection activeCell="H5" sqref="H5"/>
    </sheetView>
  </sheetViews>
  <sheetFormatPr baseColWidth="10" defaultColWidth="8.83203125" defaultRowHeight="16" x14ac:dyDescent="0.2"/>
  <cols>
    <col min="1" max="1" width="25.1640625" style="15" bestFit="1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35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38</v>
      </c>
      <c r="B4" s="25">
        <v>2.2106481481481478E-3</v>
      </c>
      <c r="C4" s="10">
        <f>IF(A4="","",IFERROR(RANK(B4,$B$4:$B$300,1),"-"))</f>
        <v>4</v>
      </c>
      <c r="D4" s="11">
        <f>IF(A4="","", IFERROR(VLOOKUP(C4,Poengskala!$A$2:$B$134,2),"-"))</f>
        <v>50</v>
      </c>
      <c r="E4" s="25">
        <v>5.1469907407407402E-2</v>
      </c>
      <c r="F4" s="10">
        <f>IF(A4="", "", IFERROR(RANK(E4,$E$4:$E$300,1),"-"))</f>
        <v>5</v>
      </c>
      <c r="G4" s="11">
        <f>IF(A4="","",IFERROR(VLOOKUP(F4,Poengskala!$A$2:$B$134,2),"-"))</f>
        <v>45</v>
      </c>
      <c r="H4" s="25">
        <v>3.516203703703704E-2</v>
      </c>
      <c r="I4" s="10">
        <f>IF(A4="","",IFERROR(RANK(H4,$H$4:$H$300,1),"-"))</f>
        <v>5</v>
      </c>
      <c r="J4" s="12">
        <f>IF(A4="","",IFERROR(VLOOKUP(I4,Poengskala!$A$2:$B$134,2),"-"))</f>
        <v>45</v>
      </c>
      <c r="K4" s="26">
        <f>IF(A4="","",IFERROR(IF(B4+E4+H4=0,"",B4+E4+H4), "-"))</f>
        <v>8.8842592592592584E-2</v>
      </c>
      <c r="L4" s="10">
        <f>IF(A4="","",IFERROR(RANK(M4,$M$4:$M$300,0),"-"))</f>
        <v>4</v>
      </c>
      <c r="M4" s="12">
        <f>IF(A4="","",IFERROR(IF(D4+G4+J4=0,"0",D4+G4+J4),"-"))</f>
        <v>140</v>
      </c>
    </row>
    <row r="5" spans="1:13" x14ac:dyDescent="0.2">
      <c r="A5" s="9" t="s">
        <v>39</v>
      </c>
      <c r="B5" s="25">
        <v>2.1643518518518518E-3</v>
      </c>
      <c r="C5" s="10">
        <f t="shared" ref="C5:C68" si="0">IF(A5="","",IFERROR(RANK(B5,$B$4:$B$300,1),"-"))</f>
        <v>2</v>
      </c>
      <c r="D5" s="11">
        <f>IF(A5="","", IFERROR(VLOOKUP(C5,Poengskala!$A$2:$B$134,2),"-"))</f>
        <v>80</v>
      </c>
      <c r="E5" s="25">
        <v>4.2719907407407408E-2</v>
      </c>
      <c r="F5" s="10">
        <f t="shared" ref="F5:F68" si="1">IF(A5="", "", IFERROR(RANK(E5,$E$4:$E$300,1),"-"))</f>
        <v>3</v>
      </c>
      <c r="G5" s="11">
        <f>IF(A5="","",IFERROR(VLOOKUP(F5,Poengskala!$A$2:$B$134,2),"-"))</f>
        <v>60</v>
      </c>
      <c r="H5" s="25">
        <v>3.2916666666666664E-2</v>
      </c>
      <c r="I5" s="10">
        <f t="shared" ref="I5:I68" si="2">IF(A5="","",IFERROR(RANK(H5,$H$4:$H$300,1),"-"))</f>
        <v>4</v>
      </c>
      <c r="J5" s="12">
        <f>IF(A5="","",IFERROR(VLOOKUP(I5,Poengskala!$A$2:$B$134,2),"-"))</f>
        <v>50</v>
      </c>
      <c r="K5" s="26">
        <f t="shared" ref="K5:K68" si="3">IF(A5="","",IFERROR(IF(B5+E5+H5=0,"",B5+E5+H5), "-"))</f>
        <v>7.7800925925925926E-2</v>
      </c>
      <c r="L5" s="10">
        <f t="shared" ref="L5:L68" si="4">IF(A5="","",IFERROR(RANK(M5,$M$4:$M$300,0),"-"))</f>
        <v>3</v>
      </c>
      <c r="M5" s="12">
        <f t="shared" ref="M5:M68" si="5">IF(A5="","",IFERROR(IF(D5+G5+J5=0,"0",D5+G5+J5),"-"))</f>
        <v>190</v>
      </c>
    </row>
    <row r="6" spans="1:13" x14ac:dyDescent="0.2">
      <c r="A6" s="9" t="s">
        <v>40</v>
      </c>
      <c r="B6" s="25">
        <v>2.3032407407407407E-3</v>
      </c>
      <c r="C6" s="10">
        <f t="shared" si="0"/>
        <v>6</v>
      </c>
      <c r="D6" s="11">
        <f>IF(A6="","", IFERROR(VLOOKUP(C6,Poengskala!$A$2:$B$134,2),"-"))</f>
        <v>40</v>
      </c>
      <c r="E6" s="25">
        <v>4.0856481481481487E-2</v>
      </c>
      <c r="F6" s="10">
        <f t="shared" si="1"/>
        <v>2</v>
      </c>
      <c r="G6" s="11">
        <f>IF(A6="","",IFERROR(VLOOKUP(F6,Poengskala!$A$2:$B$134,2),"-"))</f>
        <v>80</v>
      </c>
      <c r="H6" s="25">
        <v>3.1574074074074074E-2</v>
      </c>
      <c r="I6" s="10">
        <f t="shared" si="2"/>
        <v>2</v>
      </c>
      <c r="J6" s="12">
        <f>IF(A6="","",IFERROR(VLOOKUP(I6,Poengskala!$A$2:$B$134,2),"-"))</f>
        <v>80</v>
      </c>
      <c r="K6" s="26">
        <f t="shared" si="3"/>
        <v>7.4733796296296298E-2</v>
      </c>
      <c r="L6" s="10">
        <f t="shared" si="4"/>
        <v>2</v>
      </c>
      <c r="M6" s="12">
        <f t="shared" si="5"/>
        <v>200</v>
      </c>
    </row>
    <row r="7" spans="1:13" x14ac:dyDescent="0.2">
      <c r="A7" s="9" t="s">
        <v>41</v>
      </c>
      <c r="B7" s="25">
        <v>2.1643518518518518E-3</v>
      </c>
      <c r="C7" s="10">
        <f t="shared" si="0"/>
        <v>2</v>
      </c>
      <c r="D7" s="11">
        <f>IF(A7="","", IFERROR(VLOOKUP(C7,Poengskala!$A$2:$B$134,2),"-"))</f>
        <v>80</v>
      </c>
      <c r="E7" s="25" t="s">
        <v>55</v>
      </c>
      <c r="F7" s="10" t="str">
        <f t="shared" si="1"/>
        <v>-</v>
      </c>
      <c r="G7" s="11" t="str">
        <f>IF(A7="","",IFERROR(VLOOKUP(F7,Poengskala!$A$2:$B$134,2),"-"))</f>
        <v>-</v>
      </c>
      <c r="H7" s="25">
        <v>3.2812500000000001E-2</v>
      </c>
      <c r="I7" s="10">
        <f t="shared" si="2"/>
        <v>3</v>
      </c>
      <c r="J7" s="12">
        <f>IF(A7="","",IFERROR(VLOOKUP(I7,Poengskala!$A$2:$B$134,2),"-"))</f>
        <v>60</v>
      </c>
      <c r="K7" s="26" t="str">
        <f t="shared" si="3"/>
        <v>-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42</v>
      </c>
      <c r="B8" s="25">
        <v>2.0717592592592593E-3</v>
      </c>
      <c r="C8" s="10">
        <f t="shared" si="0"/>
        <v>1</v>
      </c>
      <c r="D8" s="11">
        <f>IF(A8="","", IFERROR(VLOOKUP(C8,Poengskala!$A$2:$B$134,2),"-"))</f>
        <v>100</v>
      </c>
      <c r="E8" s="25">
        <v>4.5787037037037036E-2</v>
      </c>
      <c r="F8" s="10">
        <f t="shared" si="1"/>
        <v>4</v>
      </c>
      <c r="G8" s="11">
        <f>IF(A8="","",IFERROR(VLOOKUP(F8,Poengskala!$A$2:$B$134,2),"-"))</f>
        <v>50</v>
      </c>
      <c r="H8" s="25" t="s">
        <v>55</v>
      </c>
      <c r="I8" s="10" t="str">
        <f t="shared" si="2"/>
        <v>-</v>
      </c>
      <c r="J8" s="12" t="str">
        <f>IF(A8="","",IFERROR(VLOOKUP(I8,Poengskala!$A$2:$B$134,2),"-"))</f>
        <v>-</v>
      </c>
      <c r="K8" s="26" t="str">
        <f t="shared" si="3"/>
        <v>-</v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43</v>
      </c>
      <c r="B9" s="25">
        <v>2.488425925925926E-3</v>
      </c>
      <c r="C9" s="10">
        <f t="shared" si="0"/>
        <v>8</v>
      </c>
      <c r="D9" s="11">
        <f>IF(A9="","", IFERROR(VLOOKUP(C9,Poengskala!$A$2:$B$134,2),"-"))</f>
        <v>32</v>
      </c>
      <c r="E9" s="25" t="s">
        <v>55</v>
      </c>
      <c r="F9" s="10" t="str">
        <f t="shared" si="1"/>
        <v>-</v>
      </c>
      <c r="G9" s="11" t="str">
        <f>IF(A9="","",IFERROR(VLOOKUP(F9,Poengskala!$A$2:$B$134,2),"-"))</f>
        <v>-</v>
      </c>
      <c r="H9" s="25" t="s">
        <v>55</v>
      </c>
      <c r="I9" s="10" t="str">
        <f t="shared" si="2"/>
        <v>-</v>
      </c>
      <c r="J9" s="12" t="str">
        <f>IF(A9="","",IFERROR(VLOOKUP(I9,Poengskala!$A$2:$B$134,2),"-"))</f>
        <v>-</v>
      </c>
      <c r="K9" s="26" t="str">
        <f t="shared" si="3"/>
        <v>-</v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44</v>
      </c>
      <c r="B10" s="25">
        <v>2.2685185185185182E-3</v>
      </c>
      <c r="C10" s="10">
        <f t="shared" si="0"/>
        <v>5</v>
      </c>
      <c r="D10" s="11">
        <f>IF(A10="","", IFERROR(VLOOKUP(C10,Poengskala!$A$2:$B$134,2),"-"))</f>
        <v>45</v>
      </c>
      <c r="E10" s="25">
        <v>4.0648148148148149E-2</v>
      </c>
      <c r="F10" s="10">
        <f t="shared" si="1"/>
        <v>1</v>
      </c>
      <c r="G10" s="11">
        <f>IF(A10="","",IFERROR(VLOOKUP(F10,Poengskala!$A$2:$B$134,2),"-"))</f>
        <v>100</v>
      </c>
      <c r="H10" s="25">
        <v>3.1180555555555555E-2</v>
      </c>
      <c r="I10" s="10">
        <f t="shared" si="2"/>
        <v>1</v>
      </c>
      <c r="J10" s="12">
        <f>IF(A10="","",IFERROR(VLOOKUP(I10,Poengskala!$A$2:$B$134,2),"-"))</f>
        <v>100</v>
      </c>
      <c r="K10" s="26">
        <f t="shared" si="3"/>
        <v>7.4097222222222217E-2</v>
      </c>
      <c r="L10" s="10">
        <f t="shared" si="4"/>
        <v>1</v>
      </c>
      <c r="M10" s="12">
        <f t="shared" si="5"/>
        <v>245</v>
      </c>
    </row>
    <row r="11" spans="1:13" x14ac:dyDescent="0.2">
      <c r="A11" s="13" t="s">
        <v>45</v>
      </c>
      <c r="B11" s="25">
        <v>2.4305555555555556E-3</v>
      </c>
      <c r="C11" s="10">
        <f t="shared" si="0"/>
        <v>7</v>
      </c>
      <c r="D11" s="11">
        <f>IF(A11="","", IFERROR(VLOOKUP(C11,Poengskala!$A$2:$B$134,2),"-"))</f>
        <v>36</v>
      </c>
      <c r="E11" s="25">
        <v>5.2349537037037042E-2</v>
      </c>
      <c r="F11" s="10">
        <f t="shared" si="1"/>
        <v>6</v>
      </c>
      <c r="G11" s="11">
        <f>IF(A11="","",IFERROR(VLOOKUP(F11,Poengskala!$A$2:$B$134,2),"-"))</f>
        <v>40</v>
      </c>
      <c r="H11" s="25" t="s">
        <v>55</v>
      </c>
      <c r="I11" s="10" t="str">
        <f t="shared" si="2"/>
        <v>-</v>
      </c>
      <c r="J11" s="12" t="str">
        <f>IF(A11="","",IFERROR(VLOOKUP(I11,Poengskala!$A$2:$B$134,2),"-"))</f>
        <v>-</v>
      </c>
      <c r="K11" s="26" t="str">
        <f t="shared" si="3"/>
        <v>-</v>
      </c>
      <c r="L11" s="10" t="str">
        <f t="shared" si="4"/>
        <v>-</v>
      </c>
      <c r="M11" s="12" t="str">
        <f t="shared" si="5"/>
        <v>-</v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46" zoomScaleNormal="150" zoomScalePageLayoutView="185" workbookViewId="0">
      <selection activeCell="H9" sqref="H9"/>
    </sheetView>
  </sheetViews>
  <sheetFormatPr baseColWidth="10" defaultColWidth="8.83203125" defaultRowHeight="16" x14ac:dyDescent="0.2"/>
  <cols>
    <col min="1" max="1" width="25" style="15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36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46</v>
      </c>
      <c r="B4" s="25" t="s">
        <v>55</v>
      </c>
      <c r="C4" s="10" t="str">
        <f>IF(A4="","",IFERROR(RANK(B4,$B$4:$B$300,1),"-"))</f>
        <v>-</v>
      </c>
      <c r="D4" s="11" t="str">
        <f>IF(A4="","", IFERROR(VLOOKUP(C4,Poengskala!$A$2:$B$134,2),"-"))</f>
        <v>-</v>
      </c>
      <c r="E4" s="25" t="s">
        <v>55</v>
      </c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 t="s">
        <v>55</v>
      </c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>-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47</v>
      </c>
      <c r="B5" s="25">
        <v>2.2569444444444447E-3</v>
      </c>
      <c r="C5" s="10">
        <f t="shared" ref="C5:C68" si="0">IF(A5="","",IFERROR(RANK(B5,$B$4:$B$300,1),"-"))</f>
        <v>5</v>
      </c>
      <c r="D5" s="11">
        <f>IF(A5="","", IFERROR(VLOOKUP(C5,Poengskala!$A$2:$B$134,2),"-"))</f>
        <v>45</v>
      </c>
      <c r="E5" s="25" t="s">
        <v>55</v>
      </c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 t="s">
        <v>55</v>
      </c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>-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48</v>
      </c>
      <c r="B6" s="25">
        <v>1.9907407407407408E-3</v>
      </c>
      <c r="C6" s="10">
        <f t="shared" si="0"/>
        <v>2</v>
      </c>
      <c r="D6" s="11">
        <f>IF(A6="","", IFERROR(VLOOKUP(C6,Poengskala!$A$2:$B$134,2),"-"))</f>
        <v>80</v>
      </c>
      <c r="E6" s="25">
        <v>3.712962962962963E-2</v>
      </c>
      <c r="F6" s="10">
        <f t="shared" si="1"/>
        <v>2</v>
      </c>
      <c r="G6" s="11">
        <f>IF(A6="","",IFERROR(VLOOKUP(F6,Poengskala!$A$2:$B$134,2),"-"))</f>
        <v>80</v>
      </c>
      <c r="H6" s="25">
        <v>2.8634259259259262E-2</v>
      </c>
      <c r="I6" s="10">
        <f t="shared" si="2"/>
        <v>3</v>
      </c>
      <c r="J6" s="12">
        <f>IF(A6="","",IFERROR(VLOOKUP(I6,Poengskala!$A$2:$B$134,2),"-"))</f>
        <v>60</v>
      </c>
      <c r="K6" s="26">
        <f t="shared" si="3"/>
        <v>6.7754629629629637E-2</v>
      </c>
      <c r="L6" s="10">
        <f t="shared" si="4"/>
        <v>2</v>
      </c>
      <c r="M6" s="12">
        <f t="shared" si="5"/>
        <v>220</v>
      </c>
    </row>
    <row r="7" spans="1:13" x14ac:dyDescent="0.2">
      <c r="A7" s="9" t="s">
        <v>49</v>
      </c>
      <c r="B7" s="25">
        <v>1.8634259259259261E-3</v>
      </c>
      <c r="C7" s="10">
        <f t="shared" si="0"/>
        <v>1</v>
      </c>
      <c r="D7" s="11">
        <f>IF(A7="","", IFERROR(VLOOKUP(C7,Poengskala!$A$2:$B$134,2),"-"))</f>
        <v>100</v>
      </c>
      <c r="E7" s="25">
        <v>3.5462962962962967E-2</v>
      </c>
      <c r="F7" s="10">
        <f t="shared" si="1"/>
        <v>1</v>
      </c>
      <c r="G7" s="11">
        <f>IF(A7="","",IFERROR(VLOOKUP(F7,Poengskala!$A$2:$B$134,2),"-"))</f>
        <v>100</v>
      </c>
      <c r="H7" s="25">
        <v>2.5752314814814815E-2</v>
      </c>
      <c r="I7" s="10">
        <f t="shared" si="2"/>
        <v>1</v>
      </c>
      <c r="J7" s="12">
        <f>IF(A7="","",IFERROR(VLOOKUP(I7,Poengskala!$A$2:$B$134,2),"-"))</f>
        <v>100</v>
      </c>
      <c r="K7" s="26">
        <f t="shared" si="3"/>
        <v>6.3078703703703706E-2</v>
      </c>
      <c r="L7" s="10">
        <f t="shared" si="4"/>
        <v>1</v>
      </c>
      <c r="M7" s="12">
        <f t="shared" si="5"/>
        <v>300</v>
      </c>
    </row>
    <row r="8" spans="1:13" x14ac:dyDescent="0.2">
      <c r="A8" s="13" t="s">
        <v>50</v>
      </c>
      <c r="B8" s="25">
        <v>2.2106481481481478E-3</v>
      </c>
      <c r="C8" s="10">
        <f t="shared" si="0"/>
        <v>4</v>
      </c>
      <c r="D8" s="11">
        <f>IF(A8="","", IFERROR(VLOOKUP(C8,Poengskala!$A$2:$B$134,2),"-"))</f>
        <v>50</v>
      </c>
      <c r="E8" s="25">
        <v>5.0069444444444444E-2</v>
      </c>
      <c r="F8" s="10">
        <f t="shared" si="1"/>
        <v>4</v>
      </c>
      <c r="G8" s="11">
        <f>IF(A8="","",IFERROR(VLOOKUP(F8,Poengskala!$A$2:$B$134,2),"-"))</f>
        <v>50</v>
      </c>
      <c r="H8" s="25">
        <v>3.1909722222222221E-2</v>
      </c>
      <c r="I8" s="10">
        <f t="shared" si="2"/>
        <v>4</v>
      </c>
      <c r="J8" s="12">
        <f>IF(A8="","",IFERROR(VLOOKUP(I8,Poengskala!$A$2:$B$134,2),"-"))</f>
        <v>50</v>
      </c>
      <c r="K8" s="26">
        <f t="shared" si="3"/>
        <v>8.4189814814814815E-2</v>
      </c>
      <c r="L8" s="10">
        <f t="shared" si="4"/>
        <v>4</v>
      </c>
      <c r="M8" s="12">
        <f t="shared" si="5"/>
        <v>150</v>
      </c>
    </row>
    <row r="9" spans="1:13" x14ac:dyDescent="0.2">
      <c r="A9" s="13" t="s">
        <v>51</v>
      </c>
      <c r="B9" s="25">
        <v>2.0486111111111113E-3</v>
      </c>
      <c r="C9" s="10">
        <f t="shared" si="0"/>
        <v>3</v>
      </c>
      <c r="D9" s="11">
        <f>IF(A9="","", IFERROR(VLOOKUP(C9,Poengskala!$A$2:$B$134,2),"-"))</f>
        <v>60</v>
      </c>
      <c r="E9" s="25">
        <v>3.8576388888888889E-2</v>
      </c>
      <c r="F9" s="10">
        <f t="shared" si="1"/>
        <v>3</v>
      </c>
      <c r="G9" s="11">
        <f>IF(A9="","",IFERROR(VLOOKUP(F9,Poengskala!$A$2:$B$134,2),"-"))</f>
        <v>60</v>
      </c>
      <c r="H9" s="25">
        <v>2.8344907407407412E-2</v>
      </c>
      <c r="I9" s="10">
        <f t="shared" si="2"/>
        <v>2</v>
      </c>
      <c r="J9" s="12">
        <f>IF(A9="","",IFERROR(VLOOKUP(I9,Poengskala!$A$2:$B$134,2),"-"))</f>
        <v>80</v>
      </c>
      <c r="K9" s="26">
        <f t="shared" si="3"/>
        <v>6.896990740740741E-2</v>
      </c>
      <c r="L9" s="10">
        <f t="shared" si="4"/>
        <v>3</v>
      </c>
      <c r="M9" s="12">
        <f t="shared" si="5"/>
        <v>200</v>
      </c>
    </row>
    <row r="10" spans="1:13" x14ac:dyDescent="0.2">
      <c r="A10" s="13" t="s">
        <v>52</v>
      </c>
      <c r="B10" s="25" t="s">
        <v>55</v>
      </c>
      <c r="C10" s="10" t="str">
        <f t="shared" si="0"/>
        <v>-</v>
      </c>
      <c r="D10" s="11" t="str">
        <f>IF(A10="","", IFERROR(VLOOKUP(C10,Poengskala!$A$2:$B$134,2),"-"))</f>
        <v>-</v>
      </c>
      <c r="E10" s="25" t="s">
        <v>55</v>
      </c>
      <c r="F10" s="10" t="str">
        <f t="shared" si="1"/>
        <v>-</v>
      </c>
      <c r="G10" s="11" t="str">
        <f>IF(A10="","",IFERROR(VLOOKUP(F10,Poengskala!$A$2:$B$134,2),"-"))</f>
        <v>-</v>
      </c>
      <c r="H10" s="25" t="s">
        <v>55</v>
      </c>
      <c r="I10" s="10" t="str">
        <f t="shared" si="2"/>
        <v>-</v>
      </c>
      <c r="J10" s="12" t="str">
        <f>IF(A10="","",IFERROR(VLOOKUP(I10,Poengskala!$A$2:$B$134,2),"-"))</f>
        <v>-</v>
      </c>
      <c r="K10" s="26" t="str">
        <f t="shared" si="3"/>
        <v>-</v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31.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24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Tronrud, Sara Agnethe Granvang</v>
      </c>
      <c r="B4" s="36">
        <f>IF('K1'!A4="", "",'K1'!B4)</f>
        <v>2.673611111111111E-3</v>
      </c>
      <c r="C4" s="37">
        <f>IF('K1'!A4="", "",'K1'!C4)</f>
        <v>1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>Olsen, Malin</v>
      </c>
      <c r="B5" s="36">
        <f>IF('K1'!A5="", "",'K1'!B5)</f>
        <v>3.1249999999999997E-3</v>
      </c>
      <c r="C5" s="37">
        <f>IF('K1'!A5="", "",'K1'!C5)</f>
        <v>2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>Dokken, Anne Birgit</v>
      </c>
      <c r="B6" s="36">
        <f>IF('K1'!A6="", "",'K1'!B6)</f>
        <v>3.4490740740740745E-3</v>
      </c>
      <c r="C6" s="37">
        <f>IF('K1'!A6="", "",'K1'!C6)</f>
        <v>3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/>
      </c>
      <c r="B7" s="36" t="str">
        <f>IF('K1'!A7="", "",'K1'!B7)</f>
        <v/>
      </c>
      <c r="C7" s="37" t="str">
        <f>IF('K1'!A7="", "",'K1'!C7)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/>
      </c>
      <c r="B8" s="36" t="str">
        <f>IF('K1'!A8="", "",'K1'!B8)</f>
        <v/>
      </c>
      <c r="C8" s="37" t="str">
        <f>IF('K1'!A8="", "",'K1'!C8)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/>
      </c>
      <c r="B9" s="36" t="str">
        <f>IF('K1'!A9="", "",'K1'!B9)</f>
        <v/>
      </c>
      <c r="C9" s="37" t="str">
        <f>IF('K1'!A9="", "",'K1'!C9)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/>
      </c>
      <c r="B10" s="36" t="str">
        <f>IF('K1'!A10="", "",'K1'!B10)</f>
        <v/>
      </c>
      <c r="C10" s="37" t="str">
        <f>IF('K1'!A10="", "",'K1'!C10)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/>
      </c>
      <c r="B11" s="36" t="str">
        <f>IF('K1'!A11="", "",'K1'!B11)</f>
        <v/>
      </c>
      <c r="C11" s="37" t="str">
        <f>IF('K1'!A11="", "",'K1'!C11)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/>
      </c>
      <c r="B12" s="36" t="str">
        <f>IF('K1'!A12="", "",'K1'!B12)</f>
        <v/>
      </c>
      <c r="C12" s="37" t="str">
        <f>IF('K1'!A12="", "",'K1'!C12)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/>
      </c>
      <c r="B13" s="36" t="str">
        <f>IF('K1'!A13="", "",'K1'!B13)</f>
        <v/>
      </c>
      <c r="C13" s="37" t="str">
        <f>IF('K1'!A13="", "",'K1'!C13)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/>
      </c>
      <c r="B14" s="36" t="str">
        <f>IF('K1'!A14="", "",'K1'!B14)</f>
        <v/>
      </c>
      <c r="C14" s="37" t="str">
        <f>IF('K1'!A14="", "",'K1'!C14)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/>
      </c>
      <c r="B15" s="36" t="str">
        <f>IF('K1'!A15="", "",'K1'!B15)</f>
        <v/>
      </c>
      <c r="C15" s="37" t="str">
        <f>IF('K1'!A15="", "",'K1'!C15)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25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Tronrud, Sara Agnethe Granvang</v>
      </c>
      <c r="B4" s="25" t="str">
        <f>IF('K1'!A4="", "",'K1'!E4)</f>
        <v>DNS</v>
      </c>
      <c r="C4" s="37" t="str">
        <f>IF('K1'!A4="", "",'K1'!F4)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>Olsen, Malin</v>
      </c>
      <c r="B5" s="25" t="str">
        <f>IF('K1'!A5="", "",'K1'!E5)</f>
        <v>DNS</v>
      </c>
      <c r="C5" s="37" t="str">
        <f>IF('K1'!A5="", "",'K1'!F5)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>Dokken, Anne Birgit</v>
      </c>
      <c r="B6" s="25" t="str">
        <f>IF('K1'!A6="", "",'K1'!E6)</f>
        <v>DNS</v>
      </c>
      <c r="C6" s="37" t="str">
        <f>IF('K1'!A6="", "",'K1'!F6)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/>
      </c>
      <c r="B7" s="25" t="str">
        <f>IF('K1'!A7="", "",'K1'!E7)</f>
        <v/>
      </c>
      <c r="C7" s="37" t="str">
        <f>IF('K1'!A7="", "",'K1'!F7)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/>
      </c>
      <c r="B8" s="25" t="str">
        <f>IF('K1'!A8="", "",'K1'!E8)</f>
        <v/>
      </c>
      <c r="C8" s="37" t="str">
        <f>IF('K1'!A8="", "",'K1'!F8)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/>
      </c>
      <c r="B9" s="25" t="str">
        <f>IF('K1'!A9="", "",'K1'!E9)</f>
        <v/>
      </c>
      <c r="C9" s="37" t="str">
        <f>IF('K1'!A9="", "",'K1'!F9)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/>
      </c>
      <c r="B10" s="25" t="str">
        <f>IF('K1'!A10="", "",'K1'!E10)</f>
        <v/>
      </c>
      <c r="C10" s="37" t="str">
        <f>IF('K1'!A10="", "",'K1'!F10)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/>
      </c>
      <c r="B11" s="25" t="str">
        <f>IF('K1'!A11="", "",'K1'!E11)</f>
        <v/>
      </c>
      <c r="C11" s="37" t="str">
        <f>IF('K1'!A11="", "",'K1'!F11)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/>
      </c>
      <c r="B12" s="25" t="str">
        <f>IF('K1'!A12="", "",'K1'!E12)</f>
        <v/>
      </c>
      <c r="C12" s="37" t="str">
        <f>IF('K1'!A12="", "",'K1'!F12)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/>
      </c>
      <c r="B13" s="25" t="str">
        <f>IF('K1'!A13="", "",'K1'!E13)</f>
        <v/>
      </c>
      <c r="C13" s="37" t="str">
        <f>IF('K1'!A13="", "",'K1'!F13)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/>
      </c>
      <c r="B14" s="25" t="str">
        <f>IF('K1'!A14="", "",'K1'!E14)</f>
        <v/>
      </c>
      <c r="C14" s="37" t="str">
        <f>IF('K1'!A14="", "",'K1'!F14)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/>
      </c>
      <c r="B15" s="25" t="str">
        <f>IF('K1'!A15="", "",'K1'!E15)</f>
        <v/>
      </c>
      <c r="C15" s="37" t="str">
        <f>IF('K1'!A15="", "",'K1'!F15)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26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>Tronrud, Sara Agnethe Granvang</v>
      </c>
      <c r="B4" s="36">
        <f>IF('K1'!A4="", "",'K1'!H4)</f>
        <v>3.6342592592592593E-2</v>
      </c>
      <c r="C4" s="37">
        <f>IF('K1'!A4="", "",'K1'!I4)</f>
        <v>1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>Olsen, Malin</v>
      </c>
      <c r="B5" s="36" t="str">
        <f>IF('K1'!A5="", "",'K1'!H5)</f>
        <v>DNS</v>
      </c>
      <c r="C5" s="37" t="str">
        <f>IF('K1'!A5="", "",'K1'!I5)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>Dokken, Anne Birgit</v>
      </c>
      <c r="B6" s="36" t="str">
        <f>IF('K1'!A6="", "",'K1'!H6)</f>
        <v>DNS</v>
      </c>
      <c r="C6" s="37" t="str">
        <f>IF('K1'!A6="", "",'K1'!I6)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/>
      </c>
      <c r="B7" s="36" t="str">
        <f>IF('K1'!A7="", "",'K1'!H7)</f>
        <v/>
      </c>
      <c r="C7" s="37" t="str">
        <f>IF('K1'!A7="", "",'K1'!I7)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/>
      </c>
      <c r="B8" s="36" t="str">
        <f>IF('K1'!A8="", "",'K1'!H8)</f>
        <v/>
      </c>
      <c r="C8" s="37" t="str">
        <f>IF('K1'!A8="", "",'K1'!I8)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/>
      </c>
      <c r="B9" s="36" t="str">
        <f>IF('K1'!A9="", "",'K1'!H9)</f>
        <v/>
      </c>
      <c r="C9" s="37" t="str">
        <f>IF('K1'!A9="", "",'K1'!I9)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/>
      </c>
      <c r="B10" s="36" t="str">
        <f>IF('K1'!A10="", "",'K1'!H10)</f>
        <v/>
      </c>
      <c r="C10" s="37" t="str">
        <f>IF('K1'!A10="", "",'K1'!I10)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/>
      </c>
      <c r="B11" s="36" t="str">
        <f>IF('K1'!A11="", "",'K1'!H11)</f>
        <v/>
      </c>
      <c r="C11" s="37" t="str">
        <f>IF('K1'!A11="", "",'K1'!I11)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/>
      </c>
      <c r="B12" s="36" t="str">
        <f>IF('K1'!A12="", "",'K1'!H12)</f>
        <v/>
      </c>
      <c r="C12" s="37" t="str">
        <f>IF('K1'!A12="", "",'K1'!I12)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/>
      </c>
      <c r="B13" s="36" t="str">
        <f>IF('K1'!A13="", "",'K1'!H13)</f>
        <v/>
      </c>
      <c r="C13" s="37" t="str">
        <f>IF('K1'!A13="", "",'K1'!I13)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/>
      </c>
      <c r="B14" s="36" t="str">
        <f>IF('K1'!A14="", "",'K1'!H14)</f>
        <v/>
      </c>
      <c r="C14" s="37" t="str">
        <f>IF('K1'!A14="", "",'K1'!I14)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/>
      </c>
      <c r="B15" s="36" t="str">
        <f>IF('K1'!A15="", "",'K1'!H15)</f>
        <v/>
      </c>
      <c r="C15" s="37" t="str">
        <f>IF('K1'!A15="", "",'K1'!I15)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27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>Christensen, Vilde Marie Thon</v>
      </c>
      <c r="B4" s="36">
        <f>IF('K2'!A4="", "",'K2'!B4)</f>
        <v>2.2106481481481478E-3</v>
      </c>
      <c r="C4" s="37">
        <f>IF('K2'!A4="", "",'K2'!C4)</f>
        <v>4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>Fegri, Ane Robøle</v>
      </c>
      <c r="B5" s="36">
        <f>IF('K2'!A5="", "",'K2'!B5)</f>
        <v>2.1643518518518518E-3</v>
      </c>
      <c r="C5" s="37">
        <f>IF('K2'!A5="", "",'K2'!C5)</f>
        <v>2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>Jøranli, Lene</v>
      </c>
      <c r="B6" s="36">
        <f>IF('K2'!A6="", "",'K2'!B6)</f>
        <v>2.3032407407407407E-3</v>
      </c>
      <c r="C6" s="37">
        <f>IF('K2'!A6="", "",'K2'!C6)</f>
        <v>6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>Kjeldsberg, Iselin Stangstuen</v>
      </c>
      <c r="B7" s="36">
        <f>IF('K2'!A7="", "",'K2'!B7)</f>
        <v>2.1643518518518518E-3</v>
      </c>
      <c r="C7" s="37">
        <f>IF('K2'!A7="", "",'K2'!C7)</f>
        <v>2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>Nyhagen, Hedda</v>
      </c>
      <c r="B8" s="36">
        <f>IF('K2'!A8="", "",'K2'!B8)</f>
        <v>2.0717592592592593E-3</v>
      </c>
      <c r="C8" s="37">
        <f>IF('K2'!A8="", "",'K2'!C8)</f>
        <v>1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>Ringen, Carene Moen</v>
      </c>
      <c r="B9" s="36">
        <f>IF('K2'!A9="", "",'K2'!B9)</f>
        <v>2.488425925925926E-3</v>
      </c>
      <c r="C9" s="37">
        <f>IF('K2'!A9="", "",'K2'!C9)</f>
        <v>8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>Silber, Jessica Birgit</v>
      </c>
      <c r="B10" s="36">
        <f>IF('K2'!A10="", "",'K2'!B10)</f>
        <v>2.2685185185185182E-3</v>
      </c>
      <c r="C10" s="37">
        <f>IF('K2'!A10="", "",'K2'!C10)</f>
        <v>5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>Ulsrud, Selma Byfuglien</v>
      </c>
      <c r="B11" s="36">
        <f>IF('K2'!A11="", "",'K2'!B11)</f>
        <v>2.4305555555555556E-3</v>
      </c>
      <c r="C11" s="37">
        <f>IF('K2'!A11="", "",'K2'!C11)</f>
        <v>7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28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>Christensen, Vilde Marie Thon</v>
      </c>
      <c r="B4" s="25">
        <f>IF('K2'!A4="", "",'K2'!E4)</f>
        <v>5.1469907407407402E-2</v>
      </c>
      <c r="C4" s="37">
        <f>IF('K2'!A4="", "",'K2'!F4)</f>
        <v>5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>Fegri, Ane Robøle</v>
      </c>
      <c r="B5" s="25">
        <f>IF('K2'!A5="", "",'K2'!E5)</f>
        <v>4.2719907407407408E-2</v>
      </c>
      <c r="C5" s="37">
        <f>IF('K2'!A5="", "",'K2'!F5)</f>
        <v>3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>Jøranli, Lene</v>
      </c>
      <c r="B6" s="25">
        <f>IF('K2'!A6="", "",'K2'!E6)</f>
        <v>4.0856481481481487E-2</v>
      </c>
      <c r="C6" s="37">
        <f>IF('K2'!A6="", "",'K2'!F6)</f>
        <v>2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>Kjeldsberg, Iselin Stangstuen</v>
      </c>
      <c r="B7" s="25" t="str">
        <f>IF('K2'!A7="", "",'K2'!E7)</f>
        <v>DNS</v>
      </c>
      <c r="C7" s="37" t="str">
        <f>IF('K2'!A7="", "",'K2'!F7)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>Nyhagen, Hedda</v>
      </c>
      <c r="B8" s="25">
        <f>IF('K2'!A8="", "",'K2'!E8)</f>
        <v>4.5787037037037036E-2</v>
      </c>
      <c r="C8" s="37">
        <f>IF('K2'!A8="", "",'K2'!F8)</f>
        <v>4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>Ringen, Carene Moen</v>
      </c>
      <c r="B9" s="25" t="str">
        <f>IF('K2'!A9="", "",'K2'!E9)</f>
        <v>DNS</v>
      </c>
      <c r="C9" s="37" t="str">
        <f>IF('K2'!A9="", "",'K2'!F9)</f>
        <v>-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>Silber, Jessica Birgit</v>
      </c>
      <c r="B10" s="25">
        <f>IF('K2'!A10="", "",'K2'!E10)</f>
        <v>4.0648148148148149E-2</v>
      </c>
      <c r="C10" s="37">
        <f>IF('K2'!A10="", "",'K2'!F10)</f>
        <v>1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>Ulsrud, Selma Byfuglien</v>
      </c>
      <c r="B11" s="25">
        <f>IF('K2'!A11="", "",'K2'!E11)</f>
        <v>5.2349537037037042E-2</v>
      </c>
      <c r="C11" s="37">
        <f>IF('K2'!A11="", "",'K2'!F11)</f>
        <v>6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29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>Christensen, Vilde Marie Thon</v>
      </c>
      <c r="B4" s="36">
        <f>IF('K2'!A4="", "",'K2'!H4)</f>
        <v>3.516203703703704E-2</v>
      </c>
      <c r="C4" s="37">
        <f>IF('K2'!A4="", "",'K2'!I4)</f>
        <v>5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>Fegri, Ane Robøle</v>
      </c>
      <c r="B5" s="36">
        <f>IF('K2'!A5="", "",'K2'!H5)</f>
        <v>3.2916666666666664E-2</v>
      </c>
      <c r="C5" s="37">
        <f>IF('K2'!A5="", "",'K2'!I5)</f>
        <v>4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>Jøranli, Lene</v>
      </c>
      <c r="B6" s="36">
        <f>IF('K2'!A6="", "",'K2'!H6)</f>
        <v>3.1574074074074074E-2</v>
      </c>
      <c r="C6" s="37">
        <f>IF('K2'!A6="", "",'K2'!I6)</f>
        <v>2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>Kjeldsberg, Iselin Stangstuen</v>
      </c>
      <c r="B7" s="36">
        <f>IF('K2'!A7="", "",'K2'!H7)</f>
        <v>3.2812500000000001E-2</v>
      </c>
      <c r="C7" s="37">
        <f>IF('K2'!A7="", "",'K2'!I7)</f>
        <v>3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>Nyhagen, Hedda</v>
      </c>
      <c r="B8" s="36" t="str">
        <f>IF('K2'!A8="", "",'K2'!H8)</f>
        <v>DNS</v>
      </c>
      <c r="C8" s="37" t="str">
        <f>IF('K2'!A8="", "",'K2'!I8)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>Ringen, Carene Moen</v>
      </c>
      <c r="B9" s="36" t="str">
        <f>IF('K2'!A9="", "",'K2'!H9)</f>
        <v>DNS</v>
      </c>
      <c r="C9" s="37" t="str">
        <f>IF('K2'!A9="", "",'K2'!I9)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>Silber, Jessica Birgit</v>
      </c>
      <c r="B10" s="36">
        <f>IF('K2'!A10="", "",'K2'!H10)</f>
        <v>3.1180555555555555E-2</v>
      </c>
      <c r="C10" s="37">
        <f>IF('K2'!A10="", "",'K2'!I10)</f>
        <v>1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>Ulsrud, Selma Byfuglien</v>
      </c>
      <c r="B11" s="36" t="str">
        <f>IF('K2'!A11="", "",'K2'!H11)</f>
        <v>DNS</v>
      </c>
      <c r="C11" s="37" t="str">
        <f>IF('K2'!A11="", "",'K2'!I11)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2017-08-20T10:27:08Z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