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620" yWindow="460" windowWidth="32940" windowHeight="2008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B8" i="4"/>
  <c r="C8" i="4"/>
  <c r="A9" i="4"/>
  <c r="B9" i="4"/>
  <c r="C9" i="4"/>
  <c r="A10" i="4"/>
  <c r="B1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A106" i="4"/>
  <c r="B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F8" i="4"/>
  <c r="G8" i="4"/>
  <c r="F9" i="4"/>
  <c r="G9" i="4"/>
  <c r="F10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F106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F205" i="4"/>
  <c r="G205" i="4"/>
  <c r="F206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J8" i="4"/>
  <c r="K8" i="4"/>
  <c r="J9" i="4"/>
  <c r="K9" i="4"/>
  <c r="J10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J106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J205" i="4"/>
  <c r="K205" i="4"/>
  <c r="J206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Q106" i="4"/>
  <c r="C205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106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205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106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205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106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6" i="20"/>
  <c r="I6" i="1"/>
  <c r="C5" i="20"/>
  <c r="I7" i="1"/>
  <c r="C7" i="20"/>
  <c r="I8" i="1"/>
  <c r="C8" i="20"/>
  <c r="I9" i="1"/>
  <c r="C9" i="20"/>
  <c r="I10" i="1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6" i="20"/>
  <c r="B5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6" i="20"/>
  <c r="A5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<sst xmlns="http://schemas.openxmlformats.org/spreadsheetml/2006/main" count="134" uniqueCount="42">
  <si>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</si>
  <si>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</si>
  <si>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</si>
  <si>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</si>
  <si>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</si>
  <si>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</si>
  <si>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</si>
  <si>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</si>
  <si>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</si>
  <si>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</si>
  <si>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</si>
  <si>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</si>
  <si>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</si>
  <si>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</si>
  <si>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</si>
  <si>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</si>
  <si>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</si>
  <si>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</si>
  <si>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</si>
  <si>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</si>
  <si>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</si>
  <si>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</si>
  <si>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</si>
  <si>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</si>
  <si>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</si>
  <si>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</si>
  <si>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</si>
  <si>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</si>
  <si>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K2</t>
  </si>
  <si>
    <t>K1 Menn</t>
  </si>
  <si>
    <t>Tour de Synnfjell Dag 1 - Menn</t>
  </si>
  <si>
    <t>Tour de Synnfjell Dag 2 - Menn</t>
  </si>
  <si>
    <t>Tour de Synnfjell Dag 3 - Menn</t>
  </si>
  <si>
    <t>Tour de Synnfjell Sammenlagt - Menn</t>
  </si>
  <si>
    <t>Christiansen, Lars Norheim</t>
  </si>
  <si>
    <t>Johansen, Kristian</t>
  </si>
  <si>
    <t>Moseby, Erling</t>
  </si>
  <si>
    <t>Prebensen, Erik</t>
  </si>
  <si>
    <t>Jakobsen, Knut Einar</t>
  </si>
  <si>
    <t>DNS</t>
  </si>
  <si>
    <t>Måbø, Ulrik</t>
  </si>
  <si>
    <t>Lysen, 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</si>
</sst>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3" x14ac:knownFonts="1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H6" sqref="H6"/>
    </sheetView>
  </sheetViews>
  <sheetFormatPr baseColWidth="10" defaultColWidth="8.83203125" defaultRowHeight="16" x14ac:dyDescent="0.2"/>
  <cols>
    <col min="1" max="1" width="25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29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34</v>
      </c>
      <c r="B4" s="25">
        <v>9.2013888888888892E-3</v>
      </c>
      <c r="C4" s="10">
        <f>IF(A4="","",IFERROR(RANK(B4,$B$4:$B$300,1),"-"))</f>
        <v>2</v>
      </c>
      <c r="D4" s="11">
        <f>IF(A4="","", IFERROR(VLOOKUP(C4,Poengskala!$A$2:$B$134,2),"-"))</f>
        <v>80</v>
      </c>
      <c r="E4" s="25">
        <v>3.1377314814814809E-2</v>
      </c>
      <c r="F4" s="10">
        <f>IF(A4="", "", IFERROR(RANK(E4,$E$4:$E$300,1),"-"))</f>
        <v>3</v>
      </c>
      <c r="G4" s="11">
        <f>IF(A4="","",IFERROR(VLOOKUP(F4,Poengskala!$A$2:$B$134,2),"-"))</f>
        <v>60</v>
      </c>
      <c r="H4" s="25" t="s">
        <v>39</v>
      </c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35</v>
      </c>
      <c r="B5" s="25">
        <v>9.8495370370370369E-3</v>
      </c>
      <c r="C5" s="10">
        <f t="shared" ref="C5:C68" si="0">IF(A5="","",IFERROR(RANK(B5,$B$4:$B$300,1),"-"))</f>
        <v>3</v>
      </c>
      <c r="D5" s="11">
        <f>IF(A5="","", IFERROR(VLOOKUP(C5,Poengskala!$A$2:$B$134,2),"-"))</f>
        <v>60</v>
      </c>
      <c r="E5" s="25">
        <v>3.5358796296296298E-2</v>
      </c>
      <c r="F5" s="10">
        <f t="shared" ref="F5:F68" si="1">IF(A5="", "", IFERROR(RANK(E5,$E$4:$E$300,1),"-"))</f>
        <v>5</v>
      </c>
      <c r="G5" s="11">
        <f>IF(A5="","",IFERROR(VLOOKUP(F5,Poengskala!$A$2:$B$134,2),"-"))</f>
        <v>45</v>
      </c>
      <c r="H5" s="25">
        <v>7.7175925925925926E-2</v>
      </c>
      <c r="I5" s="10">
        <f t="shared" ref="I5:I68" si="2">IF(A5="","",IFERROR(RANK(H5,$H$4:$H$300,1),"-"))</f>
        <v>2</v>
      </c>
      <c r="J5" s="12">
        <f>IF(A5="","",IFERROR(VLOOKUP(I5,Poengskala!$A$2:$B$134,2),"-"))</f>
        <v>80</v>
      </c>
      <c r="K5" s="26">
        <f t="shared" ref="K5:K68" si="3">IF(A5="","",IFERROR(IF(B5+E5+H5=0,"",B5+E5+H5), "-"))</f>
        <v>0.12238425925925926</v>
      </c>
      <c r="L5" s="10">
        <f t="shared" ref="L5:L68" si="4">IF(A5="","",IFERROR(RANK(M5,$M$4:$M$300,0),"-"))</f>
        <v>2</v>
      </c>
      <c r="M5" s="12">
        <f t="shared" ref="M5:M68" si="5">IF(A5="","",IFERROR(IF(D5+G5+J5=0,"0",D5+G5+J5),"-"))</f>
        <v>185</v>
      </c>
    </row>
    <row r="6" spans="1:13" x14ac:dyDescent="0.2">
      <c r="A6" s="9" t="s">
        <v>36</v>
      </c>
      <c r="B6" s="25">
        <v>7.8703703703703713E-3</v>
      </c>
      <c r="C6" s="10">
        <f t="shared" si="0"/>
        <v>1</v>
      </c>
      <c r="D6" s="11">
        <f>IF(A6="","", IFERROR(VLOOKUP(C6,Poengskala!$A$2:$B$134,2),"-"))</f>
        <v>100</v>
      </c>
      <c r="E6" s="25">
        <v>2.6087962962962966E-2</v>
      </c>
      <c r="F6" s="10">
        <f t="shared" si="1"/>
        <v>1</v>
      </c>
      <c r="G6" s="11">
        <f>IF(A6="","",IFERROR(VLOOKUP(F6,Poengskala!$A$2:$B$134,2),"-"))</f>
        <v>100</v>
      </c>
      <c r="H6" s="25">
        <v>6.0543981481481483E-2</v>
      </c>
      <c r="I6" s="10">
        <f t="shared" si="2"/>
        <v>1</v>
      </c>
      <c r="J6" s="12">
        <f>IF(A6="","",IFERROR(VLOOKUP(I6,Poengskala!$A$2:$B$134,2),"-"))</f>
        <v>100</v>
      </c>
      <c r="K6" s="26">
        <f t="shared" si="3"/>
        <v>9.4502314814814831E-2</v>
      </c>
      <c r="L6" s="10">
        <f t="shared" si="4"/>
        <v>1</v>
      </c>
      <c r="M6" s="12">
        <f t="shared" si="5"/>
        <v>300</v>
      </c>
    </row>
    <row r="7" spans="1:13" x14ac:dyDescent="0.2">
      <c r="A7" s="9" t="s">
        <v>37</v>
      </c>
      <c r="B7" s="25" t="s">
        <v>39</v>
      </c>
      <c r="C7" s="10" t="str">
        <f t="shared" si="0"/>
        <v>-</v>
      </c>
      <c r="D7" s="11" t="str">
        <f>IF(A7="","", IFERROR(VLOOKUP(C7,Poengskala!$A$2:$B$134,2),"-"))</f>
        <v>-</v>
      </c>
      <c r="E7" s="25" t="s">
        <v>39</v>
      </c>
      <c r="F7" s="10" t="str">
        <f t="shared" si="1"/>
        <v>-</v>
      </c>
      <c r="G7" s="11" t="str">
        <f>IF(A7="","",IFERROR(VLOOKUP(F7,Poengskala!$A$2:$B$134,2),"-"))</f>
        <v>-</v>
      </c>
      <c r="H7" s="25" t="s">
        <v>39</v>
      </c>
      <c r="I7" s="10" t="str">
        <f t="shared" si="2"/>
        <v>-</v>
      </c>
      <c r="J7" s="12" t="str">
        <f>IF(A7="","",IFERROR(VLOOKUP(I7,Poengskala!$A$2:$B$134,2),"-"))</f>
        <v>-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38</v>
      </c>
      <c r="B8" s="25" t="s">
        <v>39</v>
      </c>
      <c r="C8" s="10" t="str">
        <f t="shared" si="0"/>
        <v>-</v>
      </c>
      <c r="D8" s="11" t="str">
        <f>IF(A8="","", IFERROR(VLOOKUP(C8,Poengskala!$A$2:$B$134,2),"-"))</f>
        <v>-</v>
      </c>
      <c r="E8" s="25">
        <v>3.2141203703703707E-2</v>
      </c>
      <c r="F8" s="10">
        <f t="shared" si="1"/>
        <v>4</v>
      </c>
      <c r="G8" s="11">
        <f>IF(A8="","",IFERROR(VLOOKUP(F8,Poengskala!$A$2:$B$134,2),"-"))</f>
        <v>50</v>
      </c>
      <c r="H8" s="25" t="s">
        <v>39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40</v>
      </c>
      <c r="B9" s="25" t="s">
        <v>39</v>
      </c>
      <c r="C9" s="10" t="str">
        <f t="shared" si="0"/>
        <v>-</v>
      </c>
      <c r="D9" s="11" t="str">
        <f>IF(A9="","", IFERROR(VLOOKUP(C9,Poengskala!$A$2:$B$134,2),"-"))</f>
        <v>-</v>
      </c>
      <c r="E9" s="25">
        <v>2.8298611111111111E-2</v>
      </c>
      <c r="F9" s="10">
        <f t="shared" si="1"/>
        <v>2</v>
      </c>
      <c r="G9" s="11">
        <f>IF(A9="","",IFERROR(VLOOKUP(F9,Poengskala!$A$2:$B$134,2),"-"))</f>
        <v>80</v>
      </c>
      <c r="H9" s="25" t="s">
        <v>39</v>
      </c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41</v>
      </c>
      <c r="B10" s="25" t="s">
        <v>39</v>
      </c>
      <c r="C10" s="10" t="str">
        <f t="shared" si="0"/>
        <v>-</v>
      </c>
      <c r="D10" s="11" t="str">
        <f>IF(A10="","", IFERROR(VLOOKUP(C10,Poengskala!$A$2:$B$134,2),"-"))</f>
        <v>-</v>
      </c>
      <c r="E10" s="25">
        <v>3.9918981481481479E-2</v>
      </c>
      <c r="F10" s="10">
        <f t="shared" si="1"/>
        <v>6</v>
      </c>
      <c r="G10" s="11">
        <f>IF(A10="","",IFERROR(VLOOKUP(F10,Poengskala!$A$2:$B$134,2),"-"))</f>
        <v>40</v>
      </c>
      <c r="H10" s="25" t="s">
        <v>39</v>
      </c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>-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2.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Christiansen, Lars Norheim</v>
      </c>
      <c r="B7" s="19">
        <f>IF('K1'!B4="", "",'K1'!B4)</f>
        <v>9.2013888888888892E-3</v>
      </c>
      <c r="C7" s="20">
        <f t="shared" si="0"/>
        <v>9.2013888888888892E-3</v>
      </c>
      <c r="D7" s="23">
        <f>IF(A7="","",IFERROR(VLOOKUP(E7,Poengskala!$A$2:$B$134,2),"-"))</f>
        <v>80</v>
      </c>
      <c r="E7" s="23">
        <f t="shared" si="1"/>
        <v>2</v>
      </c>
      <c r="F7" s="19">
        <f>IF('K1'!E4="", "", 'K1'!E4)</f>
        <v>3.1377314814814809E-2</v>
      </c>
      <c r="G7" s="21">
        <f t="shared" si="2"/>
        <v>3.1377314814814809E-2</v>
      </c>
      <c r="H7" s="23">
        <f>IF(A7="","",IFERROR(VLOOKUP(I7,Poengskala!$A$2:$B$134,2),"-"))</f>
        <v>60</v>
      </c>
      <c r="I7" s="23">
        <f t="shared" si="3"/>
        <v>3</v>
      </c>
      <c r="J7" s="19" t="str">
        <f>IF('K1'!H4="", "", 'K1'!H4)</f>
        <v>DNS</v>
      </c>
      <c r="K7" s="29" t="str">
        <f t="shared" si="4"/>
        <v>DNS</v>
      </c>
      <c r="L7" s="23" t="str">
        <f>IF(A7="","",IFERROR(VLOOKUP(M7,Poengskala!$A$2:$B$134,2),"-"))</f>
        <v>-</v>
      </c>
      <c r="M7" s="23" t="str">
        <f t="shared" si="5"/>
        <v>-</v>
      </c>
      <c r="N7" s="27" t="str">
        <f>IF('K1'!K4="", "", 'K1'!K4)</f>
        <v>-</v>
      </c>
      <c r="O7" s="28" t="str">
        <f t="shared" si="6"/>
        <v>-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Jakobsen, Knut Einar</v>
      </c>
      <c r="B8" s="19" t="str">
        <f>IF('K1'!B8="", "",'K1'!B8)</f>
        <v>DNS</v>
      </c>
      <c r="C8" s="20" t="str">
        <f t="shared" si="0"/>
        <v>DNS</v>
      </c>
      <c r="D8" s="23" t="str">
        <f>IF(A8="","",IFERROR(VLOOKUP(E8,Poengskala!$A$2:$B$134,2),"-"))</f>
        <v>-</v>
      </c>
      <c r="E8" s="23" t="str">
        <f t="shared" si="1"/>
        <v>-</v>
      </c>
      <c r="F8" s="19">
        <f>IF('K1'!E8="", "", 'K1'!E8)</f>
        <v>3.2141203703703707E-2</v>
      </c>
      <c r="G8" s="21">
        <f t="shared" si="2"/>
        <v>3.2141203703703707E-2</v>
      </c>
      <c r="H8" s="23">
        <f>IF(A8="","",IFERROR(VLOOKUP(I8,Poengskala!$A$2:$B$134,2),"-"))</f>
        <v>50</v>
      </c>
      <c r="I8" s="23">
        <f t="shared" si="3"/>
        <v>4</v>
      </c>
      <c r="J8" s="19" t="str">
        <f>IF('K1'!H8="", "", 'K1'!H8)</f>
        <v>DNS</v>
      </c>
      <c r="K8" s="29" t="str">
        <f t="shared" si="4"/>
        <v>DNS</v>
      </c>
      <c r="L8" s="23" t="str">
        <f>IF(A8="","",IFERROR(VLOOKUP(M8,Poengskala!$A$2:$B$134,2),"-"))</f>
        <v>-</v>
      </c>
      <c r="M8" s="23" t="str">
        <f t="shared" si="5"/>
        <v>-</v>
      </c>
      <c r="N8" s="27" t="str">
        <f>IF('K1'!K8="", "", 'K1'!K8)</f>
        <v>-</v>
      </c>
      <c r="O8" s="28" t="str">
        <f t="shared" si="6"/>
        <v>-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Måbø, Ulrik</v>
      </c>
      <c r="B9" s="19" t="str">
        <f>IF('K1'!B9="", "",'K1'!B9)</f>
        <v>DNS</v>
      </c>
      <c r="C9" s="20" t="str">
        <f t="shared" si="0"/>
        <v>DNS</v>
      </c>
      <c r="D9" s="23" t="str">
        <f>IF(A9="","",IFERROR(VLOOKUP(E9,Poengskala!$A$2:$B$134,2),"-"))</f>
        <v>-</v>
      </c>
      <c r="E9" s="23" t="str">
        <f t="shared" si="1"/>
        <v>-</v>
      </c>
      <c r="F9" s="19">
        <f>IF('K1'!E9="", "", 'K1'!E9)</f>
        <v>2.8298611111111111E-2</v>
      </c>
      <c r="G9" s="21">
        <f t="shared" si="2"/>
        <v>2.8298611111111111E-2</v>
      </c>
      <c r="H9" s="23">
        <f>IF(A9="","",IFERROR(VLOOKUP(I9,Poengskala!$A$2:$B$134,2),"-"))</f>
        <v>80</v>
      </c>
      <c r="I9" s="23">
        <f t="shared" si="3"/>
        <v>2</v>
      </c>
      <c r="J9" s="19" t="str">
        <f>IF('K1'!H9="", "", 'K1'!H9)</f>
        <v>DNS</v>
      </c>
      <c r="K9" s="29" t="str">
        <f t="shared" si="4"/>
        <v>DNS</v>
      </c>
      <c r="L9" s="23" t="str">
        <f>IF(A9="","",IFERROR(VLOOKUP(M9,Poengskala!$A$2:$B$134,2),"-"))</f>
        <v>-</v>
      </c>
      <c r="M9" s="23" t="str">
        <f t="shared" si="5"/>
        <v>-</v>
      </c>
      <c r="N9" s="27" t="str">
        <f>IF('K1'!K9="", "", 'K1'!K9)</f>
        <v>-</v>
      </c>
      <c r="O9" s="28" t="str">
        <f t="shared" si="6"/>
        <v>-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Lysen, Hans</v>
      </c>
      <c r="B10" s="19" t="str">
        <f>IF('K1'!B10="", "",'K1'!B10)</f>
        <v>DNS</v>
      </c>
      <c r="C10" s="20" t="str">
        <f t="shared" si="0"/>
        <v>DNS</v>
      </c>
      <c r="D10" s="23" t="str">
        <f>IF(A10="","",IFERROR(VLOOKUP(E10,Poengskala!$A$2:$B$134,2),"-"))</f>
        <v>-</v>
      </c>
      <c r="E10" s="23" t="str">
        <f t="shared" si="1"/>
        <v>-</v>
      </c>
      <c r="F10" s="19">
        <f>IF('K1'!E10="", "", 'K1'!E10)</f>
        <v>3.9918981481481479E-2</v>
      </c>
      <c r="G10" s="21">
        <f t="shared" si="2"/>
        <v>3.9918981481481479E-2</v>
      </c>
      <c r="H10" s="23">
        <f>IF(A10="","",IFERROR(VLOOKUP(I10,Poengskala!$A$2:$B$134,2),"-"))</f>
        <v>40</v>
      </c>
      <c r="I10" s="23">
        <f t="shared" si="3"/>
        <v>6</v>
      </c>
      <c r="J10" s="19" t="str">
        <f>IF('K1'!H10="", "", 'K1'!H10)</f>
        <v>DNS</v>
      </c>
      <c r="K10" s="29" t="str">
        <f t="shared" si="4"/>
        <v>DNS</v>
      </c>
      <c r="L10" s="23" t="str">
        <f>IF(A10="","",IFERROR(VLOOKUP(M10,Poengskala!$A$2:$B$134,2),"-"))</f>
        <v>-</v>
      </c>
      <c r="M10" s="23" t="str">
        <f t="shared" si="5"/>
        <v>-</v>
      </c>
      <c r="N10" s="27" t="str">
        <f>IF('K1'!K10="", "", 'K1'!K10)</f>
        <v>-</v>
      </c>
      <c r="O10" s="28" t="str">
        <f t="shared" si="6"/>
        <v>-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>Johansen, Kristian</v>
      </c>
      <c r="B106" s="19">
        <f>IF('K1'!B5="", "",'K1'!B5)</f>
        <v>9.8495370370370369E-3</v>
      </c>
      <c r="C106" s="20">
        <f t="shared" si="9"/>
        <v>9.8495370370370369E-3</v>
      </c>
      <c r="D106" s="23">
        <f>IF(A106="","",IFERROR(VLOOKUP(E106,Poengskala!$A$2:$B$134,2),"-"))</f>
        <v>60</v>
      </c>
      <c r="E106" s="23">
        <f t="shared" si="10"/>
        <v>3</v>
      </c>
      <c r="F106" s="19">
        <f>IF('K1'!E5="", "", 'K1'!E5)</f>
        <v>3.5358796296296298E-2</v>
      </c>
      <c r="G106" s="21">
        <f t="shared" si="11"/>
        <v>3.5358796296296298E-2</v>
      </c>
      <c r="H106" s="23">
        <f>IF(A106="","",IFERROR(VLOOKUP(I106,Poengskala!$A$2:$B$134,2),"-"))</f>
        <v>45</v>
      </c>
      <c r="I106" s="23">
        <f t="shared" si="12"/>
        <v>5</v>
      </c>
      <c r="J106" s="19">
        <f>IF('K1'!H5="", "", 'K1'!H5)</f>
        <v>7.7175925925925926E-2</v>
      </c>
      <c r="K106" s="29">
        <f t="shared" si="13"/>
        <v>7.7175925925925926E-2</v>
      </c>
      <c r="L106" s="23">
        <f>IF(A106="","",IFERROR(VLOOKUP(M106,Poengskala!$A$2:$B$134,2),"-"))</f>
        <v>80</v>
      </c>
      <c r="M106" s="23">
        <f t="shared" si="14"/>
        <v>2</v>
      </c>
      <c r="N106" s="27">
        <f>IF('K1'!K5="", "", 'K1'!K5)</f>
        <v>0.12238425925925926</v>
      </c>
      <c r="O106" s="28">
        <f t="shared" si="15"/>
        <v>0.12238425925925926</v>
      </c>
      <c r="P106" s="23">
        <f t="shared" si="17"/>
        <v>185</v>
      </c>
      <c r="Q106" s="23">
        <f t="shared" si="16"/>
        <v>2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>Prebensen, Erik</v>
      </c>
      <c r="B205" s="19" t="str">
        <f>IF('K1'!B7="", "",'K1'!B7)</f>
        <v>DNS</v>
      </c>
      <c r="C205" s="20" t="str">
        <f t="shared" si="27"/>
        <v>DNS</v>
      </c>
      <c r="D205" s="23" t="str">
        <f>IF(A205="","",IFERROR(VLOOKUP(E205,Poengskala!$A$2:$B$134,2),"-"))</f>
        <v>-</v>
      </c>
      <c r="E205" s="23" t="str">
        <f t="shared" si="28"/>
        <v>-</v>
      </c>
      <c r="F205" s="19" t="str">
        <f>IF('K1'!E7="", "", 'K1'!E7)</f>
        <v>DNS</v>
      </c>
      <c r="G205" s="21" t="str">
        <f t="shared" si="29"/>
        <v>DNS</v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>DNS</v>
      </c>
      <c r="K205" s="29" t="str">
        <f t="shared" si="31"/>
        <v>DNS</v>
      </c>
      <c r="L205" s="23" t="str">
        <f>IF(A205="","",IFERROR(VLOOKUP(M205,Poengskala!$A$2:$B$134,2),"-"))</f>
        <v>-</v>
      </c>
      <c r="M205" s="23" t="str">
        <f t="shared" si="32"/>
        <v>-</v>
      </c>
      <c r="N205" s="27" t="str">
        <f>IF('K1'!K7="", "", 'K1'!K7)</f>
        <v>-</v>
      </c>
      <c r="O205" s="28" t="str">
        <f t="shared" si="33"/>
        <v>-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Moseby, Erling</v>
      </c>
      <c r="B206" s="19">
        <f>IF('K1'!B6="", "",'K1'!B6)</f>
        <v>7.8703703703703713E-3</v>
      </c>
      <c r="C206" s="20">
        <f t="shared" si="27"/>
        <v>7.8703703703703713E-3</v>
      </c>
      <c r="D206" s="23">
        <f>IF(A206="","",IFERROR(VLOOKUP(E206,Poengskala!$A$2:$B$134,2),"-"))</f>
        <v>100</v>
      </c>
      <c r="E206" s="23">
        <f t="shared" si="28"/>
        <v>1</v>
      </c>
      <c r="F206" s="19">
        <f>IF('K1'!E6="", "", 'K1'!E6)</f>
        <v>2.6087962962962966E-2</v>
      </c>
      <c r="G206" s="21">
        <f t="shared" si="29"/>
        <v>2.6087962962962966E-2</v>
      </c>
      <c r="H206" s="23">
        <f>IF(A206="","",IFERROR(VLOOKUP(I206,Poengskala!$A$2:$B$134,2),"-"))</f>
        <v>100</v>
      </c>
      <c r="I206" s="23">
        <f t="shared" si="30"/>
        <v>1</v>
      </c>
      <c r="J206" s="19">
        <f>IF('K1'!H6="", "", 'K1'!H6)</f>
        <v>6.0543981481481483E-2</v>
      </c>
      <c r="K206" s="29">
        <f t="shared" si="31"/>
        <v>6.0543981481481483E-2</v>
      </c>
      <c r="L206" s="23">
        <f>IF(A206="","",IFERROR(VLOOKUP(M206,Poengskala!$A$2:$B$134,2),"-"))</f>
        <v>100</v>
      </c>
      <c r="M206" s="23">
        <f t="shared" si="32"/>
        <v>1</v>
      </c>
      <c r="N206" s="27">
        <f>IF('K1'!K6="", "", 'K1'!K6)</f>
        <v>9.4502314814814831E-2</v>
      </c>
      <c r="O206" s="28">
        <f t="shared" si="33"/>
        <v>9.4502314814814831E-2</v>
      </c>
      <c r="P206" s="23">
        <f t="shared" si="35"/>
        <v>300</v>
      </c>
      <c r="Q206" s="23">
        <f t="shared" si="34"/>
        <v>1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303"/>
  <sheetViews>
    <sheetView tabSelected="1" zoomScale="150" zoomScaleNormal="150" zoomScalePageLayoutView="185" workbookViewId="0">
      <selection activeCell="A2" sqref="A2:C205"/>
    </sheetView>
  </sheetViews>
  <sheetFormatPr baseColWidth="10" defaultColWidth="8.83203125" defaultRowHeight="16" x14ac:dyDescent="0.2"/>
  <cols>
    <col min="1" max="1" width="31.6640625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hidden="1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hidden="1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hidden="1" x14ac:dyDescent="0.2">
      <c r="A6" s="39" t="str">
        <f>IF(D1D2D3!A7="", "",D1D2D3!A7)</f>
        <v>Christiansen, Lars Norheim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hidden="1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IF(D1D2D3!A8="", "",D1D2D3!A8)</f>
        <v>Jakobsen, Knut Einar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IF(D1D2D3!A9="", "",D1D2D3!A9)</f>
        <v>Måbø, Ulrik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IF(D1D2D3!A10="", "",D1D2D3!A10)</f>
        <v>Lysen, Hans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hidden="1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hidden="1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hidden="1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IF(D1D2D3!A206="", "",D1D2D3!A206)</f>
        <v>Moseby, Erling</v>
      </c>
      <c r="B106" s="41">
        <f>IF(D1D2D3!A206="", "",D1D2D3!P206)</f>
        <v>300</v>
      </c>
      <c r="C106" s="37">
        <f>IF(D1D2D3!A206="", "",D1D2D3!Q206)</f>
        <v>1</v>
      </c>
    </row>
    <row r="107" spans="1:13" hidden="1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hidden="1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hidden="1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hidden="1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hidden="1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hidden="1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hidden="1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hidden="1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hidden="1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hidden="1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hidden="1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hidden="1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hidden="1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hidden="1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hidden="1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hidden="1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hidden="1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hidden="1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hidden="1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hidden="1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hidden="1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hidden="1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hidden="1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hidden="1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hidden="1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hidden="1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hidden="1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hidden="1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hidden="1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hidden="1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hidden="1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hidden="1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hidden="1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hidden="1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hidden="1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hidden="1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hidden="1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hidden="1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hidden="1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hidden="1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hidden="1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hidden="1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hidden="1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hidden="1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hidden="1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hidden="1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hidden="1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hidden="1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hidden="1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hidden="1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hidden="1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hidden="1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hidden="1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hidden="1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hidden="1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hidden="1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hidden="1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hidden="1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hidden="1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hidden="1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hidden="1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hidden="1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hidden="1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hidden="1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hidden="1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hidden="1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hidden="1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hidden="1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hidden="1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hidden="1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hidden="1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hidden="1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hidden="1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hidden="1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hidden="1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hidden="1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hidden="1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hidden="1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hidden="1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hidden="1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hidden="1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hidden="1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hidden="1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hidden="1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hidden="1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hidden="1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hidden="1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hidden="1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hidden="1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hidden="1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hidden="1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hidden="1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hidden="1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hidden="1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hidden="1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hidden="1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hidden="1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hidden="1" x14ac:dyDescent="0.2">
      <c r="A204" s="39" t="str">
        <f>IF(D1D2D3!A205="", "",D1D2D3!A205)</f>
        <v>Prebensen, Erik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IF(D1D2D3!A106="", "",D1D2D3!A106)</f>
        <v>Johansen, Kristian</v>
      </c>
      <c r="B205" s="41">
        <f>IF(D1D2D3!A106="", "",D1D2D3!P106)</f>
        <v>185</v>
      </c>
      <c r="C205" s="37">
        <f>IF(D1D2D3!A106="", "",D1D2D3!Q106)</f>
        <v>2</v>
      </c>
    </row>
    <row r="206" spans="1:3" hidden="1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hidden="1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hidden="1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hidden="1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hidden="1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hidden="1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hidden="1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hidden="1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hidden="1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hidden="1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hidden="1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hidden="1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hidden="1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hidden="1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hidden="1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hidden="1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hidden="1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hidden="1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hidden="1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hidden="1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hidden="1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hidden="1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hidden="1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hidden="1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hidden="1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hidden="1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hidden="1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hidden="1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hidden="1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hidden="1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hidden="1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hidden="1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hidden="1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hidden="1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hidden="1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hidden="1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hidden="1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hidden="1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hidden="1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hidden="1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hidden="1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hidden="1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hidden="1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hidden="1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hidden="1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hidden="1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hidden="1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hidden="1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hidden="1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hidden="1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hidden="1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hidden="1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hidden="1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hidden="1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hidden="1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hidden="1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hidden="1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hidden="1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hidden="1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hidden="1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hidden="1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hidden="1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hidden="1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hidden="1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hidden="1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hidden="1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hidden="1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hidden="1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hidden="1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hidden="1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hidden="1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hidden="1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hidden="1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hidden="1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hidden="1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hidden="1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hidden="1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hidden="1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hidden="1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hidden="1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hidden="1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hidden="1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hidden="1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hidden="1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hidden="1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hidden="1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hidden="1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hidden="1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hidden="1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hidden="1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hidden="1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hidden="1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hidden="1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hidden="1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hidden="1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hidden="1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hidden="1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hidden="1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ort="0" autoFilter="0"/>
  <autoFilter ref="A3:C303">
    <filterColumn colId="2">
      <filters>
        <filter val="1"/>
        <filter val="2"/>
      </filters>
    </filterColumn>
    <sortState ref="A106:C205">
      <sortCondition ref="C3:C3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28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26.164062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Christiansen, Lars Norheim</v>
      </c>
      <c r="B4" s="36">
        <f>IF('K1'!A4="", "",'K1'!B4)</f>
        <v>9.2013888888888892E-3</v>
      </c>
      <c r="C4" s="37">
        <f>IF('K1'!A4="", "",'K1'!C4)</f>
        <v>2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Johansen, Kristian</v>
      </c>
      <c r="B5" s="36">
        <f>IF('K1'!A5="", "",'K1'!B5)</f>
        <v>9.8495370370370369E-3</v>
      </c>
      <c r="C5" s="37">
        <f>IF('K1'!A5="", "",'K1'!C5)</f>
        <v>3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Moseby, Erling</v>
      </c>
      <c r="B6" s="36">
        <f>IF('K1'!A6="", "",'K1'!B6)</f>
        <v>7.8703703703703713E-3</v>
      </c>
      <c r="C6" s="37">
        <f>IF('K1'!A6="", "",'K1'!C6)</f>
        <v>1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Prebensen, Erik</v>
      </c>
      <c r="B7" s="36" t="str">
        <f>IF('K1'!A7="", "",'K1'!B7)</f>
        <v>DNS</v>
      </c>
      <c r="C7" s="37" t="str">
        <f>IF('K1'!A7="", "",'K1'!C7)</f>
        <v>-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Jakobsen, Knut Einar</v>
      </c>
      <c r="B8" s="36" t="str">
        <f>IF('K1'!A8="", "",'K1'!B8)</f>
        <v>DNS</v>
      </c>
      <c r="C8" s="37" t="str">
        <f>IF('K1'!A8="", "",'K1'!C8)</f>
        <v>-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Måbø, Ulrik</v>
      </c>
      <c r="B9" s="36" t="str">
        <f>IF('K1'!A9="", "",'K1'!B9)</f>
        <v>DNS</v>
      </c>
      <c r="C9" s="37" t="str">
        <f>IF('K1'!A9="", "",'K1'!C9)</f>
        <v>-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Lysen, Hans</v>
      </c>
      <c r="B10" s="36" t="str">
        <f>IF('K1'!A10="", "",'K1'!B10)</f>
        <v>DNS</v>
      </c>
      <c r="C10" s="37" t="str">
        <f>IF('K1'!A10="", "",'K1'!C10)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Christiansen, Lars Norheim</v>
      </c>
      <c r="B4" s="25">
        <f>IF('K1'!A4="", "",'K1'!E4)</f>
        <v>3.1377314814814809E-2</v>
      </c>
      <c r="C4" s="37">
        <f>IF('K1'!A4="", "",'K1'!F4)</f>
        <v>3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Johansen, Kristian</v>
      </c>
      <c r="B5" s="25">
        <f>IF('K1'!A5="", "",'K1'!E5)</f>
        <v>3.5358796296296298E-2</v>
      </c>
      <c r="C5" s="37">
        <f>IF('K1'!A5="", "",'K1'!F5)</f>
        <v>5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Moseby, Erling</v>
      </c>
      <c r="B6" s="25">
        <f>IF('K1'!A6="", "",'K1'!E6)</f>
        <v>2.6087962962962966E-2</v>
      </c>
      <c r="C6" s="37">
        <f>IF('K1'!A6="", "",'K1'!F6)</f>
        <v>1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Prebensen, Erik</v>
      </c>
      <c r="B7" s="25" t="str">
        <f>IF('K1'!A7="", "",'K1'!E7)</f>
        <v>DNS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Jakobsen, Knut Einar</v>
      </c>
      <c r="B8" s="25">
        <f>IF('K1'!A8="", "",'K1'!E8)</f>
        <v>3.2141203703703707E-2</v>
      </c>
      <c r="C8" s="37">
        <f>IF('K1'!A8="", "",'K1'!F8)</f>
        <v>4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Måbø, Ulrik</v>
      </c>
      <c r="B9" s="25">
        <f>IF('K1'!A9="", "",'K1'!E9)</f>
        <v>2.8298611111111111E-2</v>
      </c>
      <c r="C9" s="37">
        <f>IF('K1'!A9="", "",'K1'!F9)</f>
        <v>2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Lysen, Hans</v>
      </c>
      <c r="B10" s="25">
        <f>IF('K1'!A10="", "",'K1'!E10)</f>
        <v>3.9918981481481479E-2</v>
      </c>
      <c r="C10" s="37">
        <f>IF('K1'!A10="", "",'K1'!F10)</f>
        <v>6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 enableFormatConditionsCalculation="0"/>
  <dimension ref="A1:M103"/>
  <sheetViews>
    <sheetView zoomScale="150" zoomScaleNormal="150" zoomScalePageLayoutView="185" workbookViewId="0">
      <selection activeCell="A2" sqref="A2:C6"/>
    </sheetView>
  </sheetViews>
  <sheetFormatPr baseColWidth="10" defaultColWidth="8.83203125" defaultRowHeight="16" x14ac:dyDescent="0.2"/>
  <cols>
    <col min="1" max="1" width="26.164062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hidden="1" x14ac:dyDescent="0.2">
      <c r="A4" s="39" t="str">
        <f>IF('K1'!A4="", "",'K1'!A4)</f>
        <v>Christiansen, Lars Norheim</v>
      </c>
      <c r="B4" s="36" t="str">
        <f>IF('K1'!A4="", "",'K1'!H4)</f>
        <v>DNS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IF('K1'!A6="", "",'K1'!A6)</f>
        <v>Moseby, Erling</v>
      </c>
      <c r="B5" s="36">
        <f>IF('K1'!A6="", "",'K1'!H6)</f>
        <v>6.0543981481481483E-2</v>
      </c>
      <c r="C5" s="37">
        <f>IF('K1'!A6="", "",'K1'!I6)</f>
        <v>1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IF('K1'!A5="", "",'K1'!A5)</f>
        <v>Johansen, Kristian</v>
      </c>
      <c r="B6" s="36">
        <f>IF('K1'!A5="", "",'K1'!H5)</f>
        <v>7.7175925925925926E-2</v>
      </c>
      <c r="C6" s="37">
        <f>IF('K1'!A5="", "",'K1'!I5)</f>
        <v>2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hidden="1" x14ac:dyDescent="0.2">
      <c r="A7" s="39" t="str">
        <f>IF('K1'!A7="", "",'K1'!A7)</f>
        <v>Prebensen, Erik</v>
      </c>
      <c r="B7" s="36" t="str">
        <f>IF('K1'!A7="", "",'K1'!H7)</f>
        <v>DNS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IF('K1'!A8="", "",'K1'!A8)</f>
        <v>Jakobsen, Knut Einar</v>
      </c>
      <c r="B8" s="36" t="str">
        <f>IF('K1'!A8="", "",'K1'!H8)</f>
        <v>DNS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IF('K1'!A9="", "",'K1'!A9)</f>
        <v>Måbø, Ulrik</v>
      </c>
      <c r="B9" s="36" t="str">
        <f>IF('K1'!A9="", "",'K1'!H9)</f>
        <v>DNS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IF('K1'!A10="", "",'K1'!A10)</f>
        <v>Lysen, Hans</v>
      </c>
      <c r="B10" s="36" t="str">
        <f>IF('K1'!A10="", "",'K1'!H10)</f>
        <v>DNS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hidden="1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ort="0" autoFilter="0"/>
  <autoFilter ref="A3:C103">
    <filterColumn colId="2">
      <filters>
        <filter val="1"/>
        <filter val="2"/>
      </filters>
    </filterColumn>
    <sortState ref="A5:C6">
      <sortCondition ref="C3:C1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B3" sqref="B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cp:lastPrinted>2017-08-20T11:01:46Z</cp:lastPrinted>
  <dcterms:created xsi:type="dcterms:W3CDTF">2015-08-28T06:31:46Z</dcterms:created>
  <dcterms:modified xsi:type="dcterms:W3CDTF">2017-08-20T15:30:54Z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