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marktorres/Documents/MATLAB/MEANDIR_v1_2/"/>
    </mc:Choice>
  </mc:AlternateContent>
  <xr:revisionPtr revIDLastSave="0" documentId="13_ncr:1_{BCB6ADA0-C8D0-C64D-83B5-76520656B74A}" xr6:coauthVersionLast="45" xr6:coauthVersionMax="46" xr10:uidLastSave="{00000000-0000-0000-0000-000000000000}"/>
  <bookViews>
    <workbookView xWindow="0" yWindow="500" windowWidth="20660" windowHeight="20400" tabRatio="500" xr2:uid="{00000000-000D-0000-FFFF-FFFF00000000}"/>
  </bookViews>
  <sheets>
    <sheet name="MEANDIR_Endmembers" sheetId="1" r:id="rId1"/>
    <sheet name="MEANDIR_conc2equi" sheetId="3" r:id="rId2"/>
    <sheet name="MEANDIR_DeltaNotationToR" sheetId="2"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C2" i="2" l="1"/>
  <c r="C6" i="2"/>
  <c r="C7" i="2"/>
  <c r="C8" i="2"/>
  <c r="C9" i="2"/>
  <c r="C10" i="2"/>
</calcChain>
</file>

<file path=xl/sharedStrings.xml><?xml version="1.0" encoding="utf-8"?>
<sst xmlns="http://schemas.openxmlformats.org/spreadsheetml/2006/main" count="262" uniqueCount="105">
  <si>
    <t>Carbonate</t>
  </si>
  <si>
    <t>carb</t>
  </si>
  <si>
    <t>prec</t>
  </si>
  <si>
    <t>pyri</t>
  </si>
  <si>
    <t>Precipitation</t>
  </si>
  <si>
    <t>Clay</t>
  </si>
  <si>
    <t>clay</t>
  </si>
  <si>
    <t>Distribution</t>
  </si>
  <si>
    <t>Uniform</t>
  </si>
  <si>
    <t>Ca</t>
  </si>
  <si>
    <t>Mg</t>
  </si>
  <si>
    <t>Na</t>
  </si>
  <si>
    <t>Cl</t>
  </si>
  <si>
    <t>SO4</t>
  </si>
  <si>
    <t>HCO3</t>
  </si>
  <si>
    <t>d34S</t>
  </si>
  <si>
    <t>Sr</t>
  </si>
  <si>
    <t>Re</t>
  </si>
  <si>
    <t>ALK</t>
  </si>
  <si>
    <t>DIC</t>
  </si>
  <si>
    <t>K</t>
  </si>
  <si>
    <t>Nature</t>
  </si>
  <si>
    <t>Min</t>
  </si>
  <si>
    <t>Max</t>
  </si>
  <si>
    <t>VariableNameForMatlab</t>
  </si>
  <si>
    <t>SumObs</t>
  </si>
  <si>
    <t>Sr8786</t>
  </si>
  <si>
    <t>d26Mg</t>
  </si>
  <si>
    <t>d44Ca</t>
  </si>
  <si>
    <t>Li</t>
  </si>
  <si>
    <t>d7Li</t>
  </si>
  <si>
    <t>Si</t>
  </si>
  <si>
    <t>d30Si</t>
  </si>
  <si>
    <t>Pyrite</t>
  </si>
  <si>
    <t>Fmod</t>
  </si>
  <si>
    <t>NumeratorVariable</t>
  </si>
  <si>
    <t>Normalization</t>
  </si>
  <si>
    <t>End-member group (add a custom name)</t>
  </si>
  <si>
    <t>IsotopeSystem</t>
  </si>
  <si>
    <t>d13C</t>
  </si>
  <si>
    <t>d18O</t>
  </si>
  <si>
    <t>d42Ca</t>
  </si>
  <si>
    <t>d98Mo</t>
  </si>
  <si>
    <t>Os</t>
  </si>
  <si>
    <t>Values</t>
  </si>
  <si>
    <t>Standard</t>
  </si>
  <si>
    <t>Os8788</t>
  </si>
  <si>
    <t>VCDT</t>
  </si>
  <si>
    <t>Citation</t>
  </si>
  <si>
    <t>VPDB</t>
  </si>
  <si>
    <t>VSMOW</t>
  </si>
  <si>
    <t>LSVEC</t>
  </si>
  <si>
    <t>DSM-3</t>
  </si>
  <si>
    <t>Table 4 of Bizzarro et al. (2011), J. Anal. At. Spectrom, "High-precision Mg-isotope measurements of terrestrial and extraterrestrial material by HR-MC-ICPMS—implications for the relative and absolute Mg-isotope composition of the bulk silicate Earth"</t>
  </si>
  <si>
    <t>Abstract of Ding et al. (2001), GCA, "Calibrated sulfur isotope abundance ratios of three IAEA sulfur isotope reference materials and V-CDT with a reassessment of the atomic weight of sulfur"</t>
  </si>
  <si>
    <t>Chang &amp; Li (1990), Chin. Sci. Bull, "A calibrated measurement of the atomic weight of carbon" reported in Table 1 of Daëron et al. (2016), Chemical Geology, "Absolute isotopic abundance ratios and the accuracy of D47 measurements"</t>
  </si>
  <si>
    <t>Baertschi (1976), Earth Planet. Sci. Lett., "Absolute 18O content of standard mean ocean water" reported in Table 1 of Daëron et al. (2016), Chemical Geology, "Absolute isotopic abundance ratios and the accuracy of D47 measurements"</t>
  </si>
  <si>
    <t>NBS-28</t>
  </si>
  <si>
    <t>Table 3 of Valkiers et al. (2005), International Journal of Mass Spectrometry, "Silicon isotope amount ratios and molar masses for two silicon isotope reference materials: IRMM-018a and NBS28"</t>
  </si>
  <si>
    <t>NIST SRM 915a</t>
  </si>
  <si>
    <t>Using the 40/44 ratio of 46.480 for NIST SRM 915 in Table 2 of Moore &amp; Machlan (1972) with the 0.17‰ d44Ca value of NIST SRM 915 relative to NIST SRM915a reported in Brand et al. (2014). Moore &amp; Machlan (1972), Analytical Chemistry, "High Accuracy Determination of Calcium in Blood Serum by Isotope Dilution Mass Spectrometry" and Brand et al. (2014), IUPAC Technical Report, "Assessment of international reference materials for isotope-ratio analysis"</t>
  </si>
  <si>
    <t>Calculated from the Qi et al. (1997) value of IRMM-016 having a n(6Li)/n(7Li) ratio of 0.08212 (given in abstract), and the IUPAC website listing IRMM-016 being 0.14‰ relative to LSVEC. Qi et al. (1997), International Journal of Mass Spectrometry and Ion Processes, "Calibrated measurements of the isotopic composition and atomic weight of the natural Li isotopic reference material IRMM-016"</t>
  </si>
  <si>
    <t>IsotopeRatio</t>
  </si>
  <si>
    <t>7Li/6Li</t>
  </si>
  <si>
    <t>13C/12C</t>
  </si>
  <si>
    <t>18O/16O</t>
  </si>
  <si>
    <t>26Mg/24Mg</t>
  </si>
  <si>
    <t>30Si/28Si</t>
  </si>
  <si>
    <t>34S/32S</t>
  </si>
  <si>
    <t>44Ca/40Ca</t>
  </si>
  <si>
    <t>44Ca/42Ca</t>
  </si>
  <si>
    <t>Using the 42/44 ratio of 0.3104 for NIST SRM 915 in Table 2 of Moore &amp; Machlan (1972) with the 0.085‰ d44Ca value of NIST SRM 915 relative to NIST SRM915a reported in Brand et al. (2014). Moore &amp; Machlan (1972), Analytical Chemistry, "High Accuracy Determination of Calcium in Blood Serum by Isotope Dilution Mass Spectrometry" and Brand et al. (2014), IUPAC Technical Report, "Assessment of international reference materials for isotope-ratio analysis"</t>
  </si>
  <si>
    <t>98Mo/95Mo</t>
  </si>
  <si>
    <t>NIST SRM 3134</t>
  </si>
  <si>
    <t>Ratio of values given in the abstract of Mayer &amp; Wiser (2014), J. Anal. At. Spectrom, "The absolute isotopic composition and atomic weight of molybdenum in SRM 3134 using an isotopic double-spike"</t>
  </si>
  <si>
    <t>Variable</t>
  </si>
  <si>
    <t>ConversionFactor</t>
  </si>
  <si>
    <t>NO3</t>
  </si>
  <si>
    <t>Charge</t>
  </si>
  <si>
    <t>negative</t>
  </si>
  <si>
    <t>neutral</t>
  </si>
  <si>
    <t>positive</t>
  </si>
  <si>
    <t>PO4</t>
  </si>
  <si>
    <t>Ge</t>
  </si>
  <si>
    <t>F</t>
  </si>
  <si>
    <t>B</t>
  </si>
  <si>
    <t>Mo</t>
  </si>
  <si>
    <t>II20_SumObs_uniform</t>
  </si>
  <si>
    <t>Hot Spring</t>
  </si>
  <si>
    <t>htsp</t>
  </si>
  <si>
    <t>NaK Silicate</t>
  </si>
  <si>
    <t>nksil</t>
  </si>
  <si>
    <t>Na silicate</t>
  </si>
  <si>
    <t>nsil</t>
  </si>
  <si>
    <t>K silicate</t>
  </si>
  <si>
    <t>ksil</t>
  </si>
  <si>
    <t>Ca silicate</t>
  </si>
  <si>
    <t>csil</t>
  </si>
  <si>
    <t>Mg silicate</t>
  </si>
  <si>
    <t>msil</t>
  </si>
  <si>
    <t>fractionation#0</t>
  </si>
  <si>
    <t>fractionation#1</t>
  </si>
  <si>
    <t>fractionation#-1.5</t>
  </si>
  <si>
    <t>fractionation#0.5</t>
  </si>
  <si>
    <t>fractionation#-2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</si>
</sst>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name val="Calibri"/>
      <family val="2"/>
      <scheme val="minor"/>
    </font>
    <font>
      <b/>
      <sz val="12"/>
      <color theme="1"/>
      <name val="Calibri"/>
      <family val="2"/>
      <scheme val="minor"/>
    </font>
    <font>
      <b/>
      <sz val="12"/>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2"/>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7">
    <xf numFmtId="0" fontId="0" fillId="0" borderId="0" xfId="0"/>
    <xf numFmtId="0" fontId="0" fillId="0" borderId="0" xfId="0" applyBorder="1" applyAlignment="1">
      <alignment horizontal="left"/>
    </xf>
    <xf numFmtId="0" fontId="5" fillId="0" borderId="0" xfId="0" applyFont="1" applyBorder="1" applyAlignment="1">
      <alignment horizontal="left"/>
    </xf>
    <xf numFmtId="0" fontId="0" fillId="2" borderId="0" xfId="0" applyFill="1" applyBorder="1" applyAlignment="1">
      <alignment horizontal="left"/>
    </xf>
    <xf numFmtId="0" fontId="6" fillId="3" borderId="1" xfId="0" applyFont="1" applyFill="1" applyBorder="1" applyAlignment="1">
      <alignment horizontal="left"/>
    </xf>
    <xf numFmtId="0" fontId="6" fillId="3" borderId="3" xfId="0" applyFont="1" applyFill="1" applyBorder="1" applyAlignment="1">
      <alignment horizontal="left"/>
    </xf>
    <xf numFmtId="0" fontId="6" fillId="3" borderId="2" xfId="0" applyFont="1" applyFill="1" applyBorder="1" applyAlignment="1">
      <alignment horizontal="left"/>
    </xf>
    <xf numFmtId="0" fontId="6" fillId="3" borderId="0" xfId="0" applyFont="1" applyFill="1" applyBorder="1" applyAlignment="1">
      <alignment horizontal="left"/>
    </xf>
    <xf numFmtId="0" fontId="6" fillId="3" borderId="5" xfId="0" applyFont="1" applyFill="1" applyBorder="1" applyAlignment="1">
      <alignment horizontal="left"/>
    </xf>
    <xf numFmtId="0" fontId="6" fillId="3" borderId="10" xfId="0" applyFont="1" applyFill="1" applyBorder="1" applyAlignment="1">
      <alignment horizontal="left"/>
    </xf>
    <xf numFmtId="0" fontId="4" fillId="3" borderId="9" xfId="0" applyFont="1" applyFill="1" applyBorder="1" applyAlignment="1">
      <alignment horizontal="left"/>
    </xf>
    <xf numFmtId="0" fontId="0" fillId="0" borderId="0" xfId="0" applyAlignment="1">
      <alignment horizontal="left"/>
    </xf>
    <xf numFmtId="0" fontId="6" fillId="3" borderId="4" xfId="0" applyFont="1" applyFill="1" applyBorder="1" applyAlignment="1">
      <alignment horizontal="left"/>
    </xf>
    <xf numFmtId="0" fontId="5" fillId="4" borderId="11" xfId="0" applyFont="1" applyFill="1" applyBorder="1" applyAlignment="1">
      <alignment horizontal="left"/>
    </xf>
    <xf numFmtId="0" fontId="5" fillId="4" borderId="12" xfId="0" applyFont="1" applyFill="1" applyBorder="1" applyAlignment="1">
      <alignment horizontal="left"/>
    </xf>
    <xf numFmtId="0" fontId="5" fillId="4" borderId="13" xfId="0" applyFont="1" applyFill="1"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5" fillId="4" borderId="11" xfId="0" applyFont="1" applyFill="1" applyBorder="1"/>
    <xf numFmtId="0" fontId="5" fillId="4" borderId="12" xfId="0" applyFont="1" applyFill="1" applyBorder="1"/>
    <xf numFmtId="0" fontId="0" fillId="4" borderId="12" xfId="0" applyFill="1" applyBorder="1"/>
    <xf numFmtId="0" fontId="0" fillId="4" borderId="13" xfId="0" applyFill="1" applyBorder="1"/>
    <xf numFmtId="0" fontId="0" fillId="2" borderId="14" xfId="0" applyFill="1" applyBorder="1" applyAlignment="1">
      <alignment horizontal="center"/>
    </xf>
    <xf numFmtId="11" fontId="0" fillId="2" borderId="14" xfId="0" applyNumberFormat="1" applyFill="1" applyBorder="1" applyAlignment="1">
      <alignment horizontal="center"/>
    </xf>
    <xf numFmtId="0" fontId="3" fillId="2" borderId="14" xfId="0" applyFont="1" applyFill="1" applyBorder="1" applyAlignment="1">
      <alignment horizontal="center"/>
    </xf>
    <xf numFmtId="0" fontId="0" fillId="2" borderId="14" xfId="0" applyFill="1" applyBorder="1" applyAlignment="1">
      <alignment horizontal="left"/>
    </xf>
    <xf numFmtId="0" fontId="0" fillId="2" borderId="14" xfId="0" applyFont="1" applyFill="1" applyBorder="1" applyAlignment="1">
      <alignment horizontal="left"/>
    </xf>
    <xf numFmtId="0" fontId="0" fillId="2" borderId="14" xfId="0" applyFont="1" applyFill="1" applyBorder="1" applyAlignment="1">
      <alignment horizontal="center"/>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image" Target="../media/image20.png"/><Relationship Id="rId3" Type="http://schemas.openxmlformats.org/officeDocument/2006/relationships/customXml" Target="../ink/ink2.xml"/><Relationship Id="rId7" Type="http://schemas.openxmlformats.org/officeDocument/2006/relationships/customXml" Target="../ink/ink5.xml"/><Relationship Id="rId12" Type="http://schemas.openxmlformats.org/officeDocument/2006/relationships/customXml" Target="../ink/ink9.xml"/><Relationship Id="rId2" Type="http://schemas.openxmlformats.org/officeDocument/2006/relationships/image" Target="../media/image1.png"/><Relationship Id="rId16" Type="http://schemas.openxmlformats.org/officeDocument/2006/relationships/customXml" Target="../ink/ink12.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8.xml"/><Relationship Id="rId5" Type="http://schemas.openxmlformats.org/officeDocument/2006/relationships/image" Target="../media/image2.png"/><Relationship Id="rId15" Type="http://schemas.openxmlformats.org/officeDocument/2006/relationships/customXml" Target="../ink/ink11.xml"/><Relationship Id="rId10" Type="http://schemas.openxmlformats.org/officeDocument/2006/relationships/image" Target="../media/image10.png"/><Relationship Id="rId4" Type="http://schemas.openxmlformats.org/officeDocument/2006/relationships/customXml" Target="../ink/ink3.xml"/><Relationship Id="rId9" Type="http://schemas.openxmlformats.org/officeDocument/2006/relationships/customXml" Target="../ink/ink7.xml"/><Relationship Id="rId14" Type="http://schemas.openxmlformats.org/officeDocument/2006/relationships/customXml" Target="../ink/ink10.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2</xdr:row>
      <xdr:rowOff>0</xdr:rowOff>
    </xdr:from>
    <xdr:to>
      <xdr:col>10</xdr:col>
      <xdr:colOff>360</xdr:colOff>
      <xdr:row>2</xdr:row>
      <xdr:rowOff>360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0000000-0008-0000-0000-000002000000}"/>
                </a:ext>
              </a:extLst>
            </xdr14:cNvPr>
            <xdr14:cNvContentPartPr/>
          </xdr14:nvContentPartPr>
          <xdr14:nvPr macro=""/>
          <xdr14:xfrm>
            <a:off x="26845920" y="53566560"/>
            <a:ext cx="360" cy="360"/>
          </xdr14:xfrm>
        </xdr:contentPart>
      </mc:Choice>
      <mc:Fallback xmlns="">
        <xdr:pic>
          <xdr:nvPicPr>
            <xdr:cNvPr id="2" name="Ink 1">
              <a:extLst>
                <a:ext uri="{FF2B5EF4-FFF2-40B4-BE49-F238E27FC236}">
                  <a16:creationId xmlns:a16="http://schemas.microsoft.com/office/drawing/2014/main" id="{12FA2333-6E04-BC41-BC36-82E20C3C3D96}"/>
                </a:ext>
              </a:extLst>
            </xdr:cNvPr>
            <xdr:cNvPicPr/>
          </xdr:nvPicPr>
          <xdr:blipFill>
            <a:blip xmlns:r="http://schemas.openxmlformats.org/officeDocument/2006/relationships" r:embed="rId2"/>
            <a:stretch>
              <a:fillRect/>
            </a:stretch>
          </xdr:blipFill>
          <xdr:spPr>
            <a:xfrm>
              <a:off x="26837280" y="53557560"/>
              <a:ext cx="18000" cy="18000"/>
            </a:xfrm>
            <a:prstGeom prst="rect">
              <a:avLst/>
            </a:prstGeom>
          </xdr:spPr>
        </xdr:pic>
      </mc:Fallback>
    </mc:AlternateContent>
    <xdr:clientData/>
  </xdr:twoCellAnchor>
  <xdr:twoCellAnchor editAs="oneCell">
    <xdr:from>
      <xdr:col>10</xdr:col>
      <xdr:colOff>0</xdr:colOff>
      <xdr:row>2</xdr:row>
      <xdr:rowOff>0</xdr:rowOff>
    </xdr:from>
    <xdr:to>
      <xdr:col>10</xdr:col>
      <xdr:colOff>360</xdr:colOff>
      <xdr:row>2</xdr:row>
      <xdr:rowOff>360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00000000-0008-0000-0000-000003000000}"/>
                </a:ext>
              </a:extLst>
            </xdr14:cNvPr>
            <xdr14:cNvContentPartPr/>
          </xdr14:nvContentPartPr>
          <xdr14:nvPr macro=""/>
          <xdr14:xfrm>
            <a:off x="27028440" y="53512200"/>
            <a:ext cx="360" cy="360"/>
          </xdr14:xfrm>
        </xdr:contentPart>
      </mc:Choice>
      <mc:Fallback xmlns="">
        <xdr:pic>
          <xdr:nvPicPr>
            <xdr:cNvPr id="3" name="Ink 2">
              <a:extLst>
                <a:ext uri="{FF2B5EF4-FFF2-40B4-BE49-F238E27FC236}">
                  <a16:creationId xmlns:a16="http://schemas.microsoft.com/office/drawing/2014/main" id="{C01DFD28-6929-9945-9E25-5A29EE70F084}"/>
                </a:ext>
              </a:extLst>
            </xdr:cNvPr>
            <xdr:cNvPicPr/>
          </xdr:nvPicPr>
          <xdr:blipFill>
            <a:blip xmlns:r="http://schemas.openxmlformats.org/officeDocument/2006/relationships" r:embed="rId2"/>
            <a:stretch>
              <a:fillRect/>
            </a:stretch>
          </xdr:blipFill>
          <xdr:spPr>
            <a:xfrm>
              <a:off x="27019440" y="53503560"/>
              <a:ext cx="18000" cy="18000"/>
            </a:xfrm>
            <a:prstGeom prst="rect">
              <a:avLst/>
            </a:prstGeom>
          </xdr:spPr>
        </xdr:pic>
      </mc:Fallback>
    </mc:AlternateContent>
    <xdr:clientData/>
  </xdr:twoCellAnchor>
  <xdr:twoCellAnchor editAs="oneCell">
    <xdr:from>
      <xdr:col>10</xdr:col>
      <xdr:colOff>0</xdr:colOff>
      <xdr:row>2</xdr:row>
      <xdr:rowOff>0</xdr:rowOff>
    </xdr:from>
    <xdr:to>
      <xdr:col>10</xdr:col>
      <xdr:colOff>360</xdr:colOff>
      <xdr:row>2</xdr:row>
      <xdr:rowOff>360</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4" name="Ink 3">
              <a:extLst>
                <a:ext uri="{FF2B5EF4-FFF2-40B4-BE49-F238E27FC236}">
                  <a16:creationId xmlns:a16="http://schemas.microsoft.com/office/drawing/2014/main" id="{00000000-0008-0000-0000-000004000000}"/>
                </a:ext>
              </a:extLst>
            </xdr14:cNvPr>
            <xdr14:cNvContentPartPr/>
          </xdr14:nvContentPartPr>
          <xdr14:nvPr macro=""/>
          <xdr14:xfrm>
            <a:off x="26359255" y="54377198"/>
            <a:ext cx="360" cy="360"/>
          </xdr14:xfrm>
        </xdr:contentPart>
      </mc:Choice>
      <mc:Fallback xmlns="">
        <xdr:pic>
          <xdr:nvPicPr>
            <xdr:cNvPr id="4" name="Ink 3">
              <a:extLst>
                <a:ext uri="{FF2B5EF4-FFF2-40B4-BE49-F238E27FC236}">
                  <a16:creationId xmlns:a16="http://schemas.microsoft.com/office/drawing/2014/main" id="{12FA2333-6E04-BC41-BC36-82E20C3C3D96}"/>
                </a:ext>
              </a:extLst>
            </xdr:cNvPr>
            <xdr:cNvPicPr/>
          </xdr:nvPicPr>
          <xdr:blipFill>
            <a:blip xmlns:r="http://schemas.openxmlformats.org/officeDocument/2006/relationships" r:embed="rId5"/>
            <a:stretch>
              <a:fillRect/>
            </a:stretch>
          </xdr:blipFill>
          <xdr:spPr>
            <a:xfrm>
              <a:off x="26350255" y="54368198"/>
              <a:ext cx="18000" cy="18000"/>
            </a:xfrm>
            <a:prstGeom prst="rect">
              <a:avLst/>
            </a:prstGeom>
          </xdr:spPr>
        </xdr:pic>
      </mc:Fallback>
    </mc:AlternateContent>
    <xdr:clientData/>
  </xdr:twoCellAnchor>
  <xdr:twoCellAnchor editAs="oneCell">
    <xdr:from>
      <xdr:col>10</xdr:col>
      <xdr:colOff>0</xdr:colOff>
      <xdr:row>2</xdr:row>
      <xdr:rowOff>0</xdr:rowOff>
    </xdr:from>
    <xdr:to>
      <xdr:col>10</xdr:col>
      <xdr:colOff>360</xdr:colOff>
      <xdr:row>2</xdr:row>
      <xdr:rowOff>360</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5" name="Ink 4">
              <a:extLst>
                <a:ext uri="{FF2B5EF4-FFF2-40B4-BE49-F238E27FC236}">
                  <a16:creationId xmlns:a16="http://schemas.microsoft.com/office/drawing/2014/main" id="{00000000-0008-0000-0000-000005000000}"/>
                </a:ext>
              </a:extLst>
            </xdr14:cNvPr>
            <xdr14:cNvContentPartPr/>
          </xdr14:nvContentPartPr>
          <xdr14:nvPr macro=""/>
          <xdr14:xfrm>
            <a:off x="26359255" y="54322838"/>
            <a:ext cx="360" cy="360"/>
          </xdr14:xfrm>
        </xdr:contentPart>
      </mc:Choice>
      <mc:Fallback xmlns="">
        <xdr:pic>
          <xdr:nvPicPr>
            <xdr:cNvPr id="5" name="Ink 4">
              <a:extLst>
                <a:ext uri="{FF2B5EF4-FFF2-40B4-BE49-F238E27FC236}">
                  <a16:creationId xmlns:a16="http://schemas.microsoft.com/office/drawing/2014/main" id="{C01DFD28-6929-9945-9E25-5A29EE70F084}"/>
                </a:ext>
              </a:extLst>
            </xdr:cNvPr>
            <xdr:cNvPicPr/>
          </xdr:nvPicPr>
          <xdr:blipFill>
            <a:blip xmlns:r="http://schemas.openxmlformats.org/officeDocument/2006/relationships" r:embed="rId5"/>
            <a:stretch>
              <a:fillRect/>
            </a:stretch>
          </xdr:blipFill>
          <xdr:spPr>
            <a:xfrm>
              <a:off x="26350255" y="54313838"/>
              <a:ext cx="18000" cy="18000"/>
            </a:xfrm>
            <a:prstGeom prst="rect">
              <a:avLst/>
            </a:prstGeom>
          </xdr:spPr>
        </xdr:pic>
      </mc:Fallback>
    </mc:AlternateContent>
    <xdr:clientData/>
  </xdr:twoCellAnchor>
  <xdr:oneCellAnchor>
    <xdr:from>
      <xdr:col>10</xdr:col>
      <xdr:colOff>0</xdr:colOff>
      <xdr:row>2</xdr:row>
      <xdr:rowOff>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6" name="Ink 5">
              <a:extLst>
                <a:ext uri="{FF2B5EF4-FFF2-40B4-BE49-F238E27FC236}">
                  <a16:creationId xmlns:a16="http://schemas.microsoft.com/office/drawing/2014/main" id="{2E5E9E61-7AB6-7849-AC62-95603997C036}"/>
                </a:ext>
              </a:extLst>
            </xdr14:cNvPr>
            <xdr14:cNvContentPartPr/>
          </xdr14:nvContentPartPr>
          <xdr14:nvPr macro=""/>
          <xdr14:xfrm>
            <a:off x="26845920" y="53566560"/>
            <a:ext cx="360" cy="360"/>
          </xdr14:xfrm>
        </xdr:contentPart>
      </mc:Choice>
      <mc:Fallback xmlns="">
        <xdr:pic>
          <xdr:nvPicPr>
            <xdr:cNvPr id="2" name="Ink 1">
              <a:extLst>
                <a:ext uri="{FF2B5EF4-FFF2-40B4-BE49-F238E27FC236}">
                  <a16:creationId xmlns:a16="http://schemas.microsoft.com/office/drawing/2014/main" id="{12FA2333-6E04-BC41-BC36-82E20C3C3D96}"/>
                </a:ext>
              </a:extLst>
            </xdr:cNvPr>
            <xdr:cNvPicPr/>
          </xdr:nvPicPr>
          <xdr:blipFill>
            <a:blip xmlns:r="http://schemas.openxmlformats.org/officeDocument/2006/relationships" r:embed="rId2"/>
            <a:stretch>
              <a:fillRect/>
            </a:stretch>
          </xdr:blipFill>
          <xdr:spPr>
            <a:xfrm>
              <a:off x="26837280" y="53557560"/>
              <a:ext cx="18000" cy="18000"/>
            </a:xfrm>
            <a:prstGeom prst="rect">
              <a:avLst/>
            </a:prstGeom>
          </xdr:spPr>
        </xdr:pic>
      </mc:Fallback>
    </mc:AlternateContent>
    <xdr:clientData/>
  </xdr:oneCellAnchor>
  <xdr:oneCellAnchor>
    <xdr:from>
      <xdr:col>10</xdr:col>
      <xdr:colOff>0</xdr:colOff>
      <xdr:row>2</xdr:row>
      <xdr:rowOff>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7" name="Ink 6">
              <a:extLst>
                <a:ext uri="{FF2B5EF4-FFF2-40B4-BE49-F238E27FC236}">
                  <a16:creationId xmlns:a16="http://schemas.microsoft.com/office/drawing/2014/main" id="{B94710F5-CEB8-954E-B26C-D044DF59D5E4}"/>
                </a:ext>
              </a:extLst>
            </xdr14:cNvPr>
            <xdr14:cNvContentPartPr/>
          </xdr14:nvContentPartPr>
          <xdr14:nvPr macro=""/>
          <xdr14:xfrm>
            <a:off x="27028440" y="53512200"/>
            <a:ext cx="360" cy="360"/>
          </xdr14:xfrm>
        </xdr:contentPart>
      </mc:Choice>
      <mc:Fallback xmlns="">
        <xdr:pic>
          <xdr:nvPicPr>
            <xdr:cNvPr id="3" name="Ink 2">
              <a:extLst>
                <a:ext uri="{FF2B5EF4-FFF2-40B4-BE49-F238E27FC236}">
                  <a16:creationId xmlns:a16="http://schemas.microsoft.com/office/drawing/2014/main" id="{C01DFD28-6929-9945-9E25-5A29EE70F084}"/>
                </a:ext>
              </a:extLst>
            </xdr:cNvPr>
            <xdr:cNvPicPr/>
          </xdr:nvPicPr>
          <xdr:blipFill>
            <a:blip xmlns:r="http://schemas.openxmlformats.org/officeDocument/2006/relationships" r:embed="rId2"/>
            <a:stretch>
              <a:fillRect/>
            </a:stretch>
          </xdr:blipFill>
          <xdr:spPr>
            <a:xfrm>
              <a:off x="27019440" y="53503560"/>
              <a:ext cx="18000" cy="18000"/>
            </a:xfrm>
            <a:prstGeom prst="rect">
              <a:avLst/>
            </a:prstGeom>
          </xdr:spPr>
        </xdr:pic>
      </mc:Fallback>
    </mc:AlternateContent>
    <xdr:clientData/>
  </xdr:oneCellAnchor>
  <xdr:twoCellAnchor editAs="oneCell">
    <xdr:from>
      <xdr:col>10</xdr:col>
      <xdr:colOff>0</xdr:colOff>
      <xdr:row>22</xdr:row>
      <xdr:rowOff>0</xdr:rowOff>
    </xdr:from>
    <xdr:to>
      <xdr:col>10</xdr:col>
      <xdr:colOff>360</xdr:colOff>
      <xdr:row>22</xdr:row>
      <xdr:rowOff>360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8" name="Ink 7">
              <a:extLst>
                <a:ext uri="{FF2B5EF4-FFF2-40B4-BE49-F238E27FC236}">
                  <a16:creationId xmlns:a16="http://schemas.microsoft.com/office/drawing/2014/main" id="{88F5A866-6392-5D47-9342-C1226F685B7B}"/>
                </a:ext>
              </a:extLst>
            </xdr14:cNvPr>
            <xdr14:cNvContentPartPr/>
          </xdr14:nvContentPartPr>
          <xdr14:nvPr macro=""/>
          <xdr14:xfrm>
            <a:off x="26845920" y="53566560"/>
            <a:ext cx="360" cy="360"/>
          </xdr14:xfrm>
        </xdr:contentPart>
      </mc:Choice>
      <mc:Fallback xmlns="">
        <xdr:pic>
          <xdr:nvPicPr>
            <xdr:cNvPr id="2" name="Ink 1">
              <a:extLst>
                <a:ext uri="{FF2B5EF4-FFF2-40B4-BE49-F238E27FC236}">
                  <a16:creationId xmlns:a16="http://schemas.microsoft.com/office/drawing/2014/main" id="{12FA2333-6E04-BC41-BC36-82E20C3C3D96}"/>
                </a:ext>
              </a:extLst>
            </xdr:cNvPr>
            <xdr:cNvPicPr/>
          </xdr:nvPicPr>
          <xdr:blipFill>
            <a:blip xmlns:r="http://schemas.openxmlformats.org/officeDocument/2006/relationships" r:embed="rId10"/>
            <a:stretch>
              <a:fillRect/>
            </a:stretch>
          </xdr:blipFill>
          <xdr:spPr>
            <a:xfrm>
              <a:off x="26837280" y="53557560"/>
              <a:ext cx="18000" cy="18000"/>
            </a:xfrm>
            <a:prstGeom prst="rect">
              <a:avLst/>
            </a:prstGeom>
          </xdr:spPr>
        </xdr:pic>
      </mc:Fallback>
    </mc:AlternateContent>
    <xdr:clientData/>
  </xdr:twoCellAnchor>
  <xdr:twoCellAnchor editAs="oneCell">
    <xdr:from>
      <xdr:col>10</xdr:col>
      <xdr:colOff>0</xdr:colOff>
      <xdr:row>22</xdr:row>
      <xdr:rowOff>0</xdr:rowOff>
    </xdr:from>
    <xdr:to>
      <xdr:col>10</xdr:col>
      <xdr:colOff>360</xdr:colOff>
      <xdr:row>22</xdr:row>
      <xdr:rowOff>360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9" name="Ink 8">
              <a:extLst>
                <a:ext uri="{FF2B5EF4-FFF2-40B4-BE49-F238E27FC236}">
                  <a16:creationId xmlns:a16="http://schemas.microsoft.com/office/drawing/2014/main" id="{27ED9774-895F-DC42-A5F1-CCAD1685EC52}"/>
                </a:ext>
              </a:extLst>
            </xdr14:cNvPr>
            <xdr14:cNvContentPartPr/>
          </xdr14:nvContentPartPr>
          <xdr14:nvPr macro=""/>
          <xdr14:xfrm>
            <a:off x="27028440" y="53512200"/>
            <a:ext cx="360" cy="360"/>
          </xdr14:xfrm>
        </xdr:contentPart>
      </mc:Choice>
      <mc:Fallback xmlns="">
        <xdr:pic>
          <xdr:nvPicPr>
            <xdr:cNvPr id="3" name="Ink 2">
              <a:extLst>
                <a:ext uri="{FF2B5EF4-FFF2-40B4-BE49-F238E27FC236}">
                  <a16:creationId xmlns:a16="http://schemas.microsoft.com/office/drawing/2014/main" id="{C01DFD28-6929-9945-9E25-5A29EE70F084}"/>
                </a:ext>
              </a:extLst>
            </xdr:cNvPr>
            <xdr:cNvPicPr/>
          </xdr:nvPicPr>
          <xdr:blipFill>
            <a:blip xmlns:r="http://schemas.openxmlformats.org/officeDocument/2006/relationships" r:embed="rId10"/>
            <a:stretch>
              <a:fillRect/>
            </a:stretch>
          </xdr:blipFill>
          <xdr:spPr>
            <a:xfrm>
              <a:off x="27019440" y="53503560"/>
              <a:ext cx="18000" cy="18000"/>
            </a:xfrm>
            <a:prstGeom prst="rect">
              <a:avLst/>
            </a:prstGeom>
          </xdr:spPr>
        </xdr:pic>
      </mc:Fallback>
    </mc:AlternateContent>
    <xdr:clientData/>
  </xdr:twoCellAnchor>
  <xdr:twoCellAnchor editAs="oneCell">
    <xdr:from>
      <xdr:col>10</xdr:col>
      <xdr:colOff>0</xdr:colOff>
      <xdr:row>24</xdr:row>
      <xdr:rowOff>0</xdr:rowOff>
    </xdr:from>
    <xdr:to>
      <xdr:col>10</xdr:col>
      <xdr:colOff>360</xdr:colOff>
      <xdr:row>24</xdr:row>
      <xdr:rowOff>360</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0" name="Ink 9">
              <a:extLst>
                <a:ext uri="{FF2B5EF4-FFF2-40B4-BE49-F238E27FC236}">
                  <a16:creationId xmlns:a16="http://schemas.microsoft.com/office/drawing/2014/main" id="{4BB85B71-C3B5-2147-BC39-7632188D9042}"/>
                </a:ext>
              </a:extLst>
            </xdr14:cNvPr>
            <xdr14:cNvContentPartPr/>
          </xdr14:nvContentPartPr>
          <xdr14:nvPr macro=""/>
          <xdr14:xfrm>
            <a:off x="26359255" y="54377198"/>
            <a:ext cx="360" cy="360"/>
          </xdr14:xfrm>
        </xdr:contentPart>
      </mc:Choice>
      <mc:Fallback xmlns="">
        <xdr:pic>
          <xdr:nvPicPr>
            <xdr:cNvPr id="4" name="Ink 3">
              <a:extLst>
                <a:ext uri="{FF2B5EF4-FFF2-40B4-BE49-F238E27FC236}">
                  <a16:creationId xmlns:a16="http://schemas.microsoft.com/office/drawing/2014/main" id="{12FA2333-6E04-BC41-BC36-82E20C3C3D96}"/>
                </a:ext>
              </a:extLst>
            </xdr:cNvPr>
            <xdr:cNvPicPr/>
          </xdr:nvPicPr>
          <xdr:blipFill>
            <a:blip xmlns:r="http://schemas.openxmlformats.org/officeDocument/2006/relationships" r:embed="rId13"/>
            <a:stretch>
              <a:fillRect/>
            </a:stretch>
          </xdr:blipFill>
          <xdr:spPr>
            <a:xfrm>
              <a:off x="26350255" y="54368198"/>
              <a:ext cx="18000" cy="18000"/>
            </a:xfrm>
            <a:prstGeom prst="rect">
              <a:avLst/>
            </a:prstGeom>
          </xdr:spPr>
        </xdr:pic>
      </mc:Fallback>
    </mc:AlternateContent>
    <xdr:clientData/>
  </xdr:twoCellAnchor>
  <xdr:twoCellAnchor editAs="oneCell">
    <xdr:from>
      <xdr:col>10</xdr:col>
      <xdr:colOff>0</xdr:colOff>
      <xdr:row>24</xdr:row>
      <xdr:rowOff>0</xdr:rowOff>
    </xdr:from>
    <xdr:to>
      <xdr:col>10</xdr:col>
      <xdr:colOff>360</xdr:colOff>
      <xdr:row>24</xdr:row>
      <xdr:rowOff>360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11" name="Ink 10">
              <a:extLst>
                <a:ext uri="{FF2B5EF4-FFF2-40B4-BE49-F238E27FC236}">
                  <a16:creationId xmlns:a16="http://schemas.microsoft.com/office/drawing/2014/main" id="{A7FC016B-C123-D94A-A970-613C185D8CD0}"/>
                </a:ext>
              </a:extLst>
            </xdr14:cNvPr>
            <xdr14:cNvContentPartPr/>
          </xdr14:nvContentPartPr>
          <xdr14:nvPr macro=""/>
          <xdr14:xfrm>
            <a:off x="26359255" y="54322838"/>
            <a:ext cx="360" cy="360"/>
          </xdr14:xfrm>
        </xdr:contentPart>
      </mc:Choice>
      <mc:Fallback xmlns="">
        <xdr:pic>
          <xdr:nvPicPr>
            <xdr:cNvPr id="5" name="Ink 4">
              <a:extLst>
                <a:ext uri="{FF2B5EF4-FFF2-40B4-BE49-F238E27FC236}">
                  <a16:creationId xmlns:a16="http://schemas.microsoft.com/office/drawing/2014/main" id="{C01DFD28-6929-9945-9E25-5A29EE70F084}"/>
                </a:ext>
              </a:extLst>
            </xdr:cNvPr>
            <xdr:cNvPicPr/>
          </xdr:nvPicPr>
          <xdr:blipFill>
            <a:blip xmlns:r="http://schemas.openxmlformats.org/officeDocument/2006/relationships" r:embed="rId13"/>
            <a:stretch>
              <a:fillRect/>
            </a:stretch>
          </xdr:blipFill>
          <xdr:spPr>
            <a:xfrm>
              <a:off x="26350255" y="54313838"/>
              <a:ext cx="18000" cy="18000"/>
            </a:xfrm>
            <a:prstGeom prst="rect">
              <a:avLst/>
            </a:prstGeom>
          </xdr:spPr>
        </xdr:pic>
      </mc:Fallback>
    </mc:AlternateContent>
    <xdr:clientData/>
  </xdr:twoCellAnchor>
  <xdr:oneCellAnchor>
    <xdr:from>
      <xdr:col>10</xdr:col>
      <xdr:colOff>0</xdr:colOff>
      <xdr:row>22</xdr:row>
      <xdr:rowOff>145496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2" name="Ink 11">
              <a:extLst>
                <a:ext uri="{FF2B5EF4-FFF2-40B4-BE49-F238E27FC236}">
                  <a16:creationId xmlns:a16="http://schemas.microsoft.com/office/drawing/2014/main" id="{B2B5D66C-A271-9F4B-BC0A-F0149D77F0F9}"/>
                </a:ext>
              </a:extLst>
            </xdr14:cNvPr>
            <xdr14:cNvContentPartPr/>
          </xdr14:nvContentPartPr>
          <xdr14:nvPr macro=""/>
          <xdr14:xfrm>
            <a:off x="26845920" y="53566560"/>
            <a:ext cx="360" cy="360"/>
          </xdr14:xfrm>
        </xdr:contentPart>
      </mc:Choice>
      <mc:Fallback xmlns="">
        <xdr:pic>
          <xdr:nvPicPr>
            <xdr:cNvPr id="2" name="Ink 1">
              <a:extLst>
                <a:ext uri="{FF2B5EF4-FFF2-40B4-BE49-F238E27FC236}">
                  <a16:creationId xmlns:a16="http://schemas.microsoft.com/office/drawing/2014/main" id="{12FA2333-6E04-BC41-BC36-82E20C3C3D96}"/>
                </a:ext>
              </a:extLst>
            </xdr:cNvPr>
            <xdr:cNvPicPr/>
          </xdr:nvPicPr>
          <xdr:blipFill>
            <a:blip xmlns:r="http://schemas.openxmlformats.org/officeDocument/2006/relationships" r:embed="rId10"/>
            <a:stretch>
              <a:fillRect/>
            </a:stretch>
          </xdr:blipFill>
          <xdr:spPr>
            <a:xfrm>
              <a:off x="26837280" y="53557560"/>
              <a:ext cx="18000" cy="18000"/>
            </a:xfrm>
            <a:prstGeom prst="rect">
              <a:avLst/>
            </a:prstGeom>
          </xdr:spPr>
        </xdr:pic>
      </mc:Fallback>
    </mc:AlternateContent>
    <xdr:clientData/>
  </xdr:oneCellAnchor>
  <xdr:oneCellAnchor>
    <xdr:from>
      <xdr:col>10</xdr:col>
      <xdr:colOff>0</xdr:colOff>
      <xdr:row>22</xdr:row>
      <xdr:rowOff>91136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13" name="Ink 12">
              <a:extLst>
                <a:ext uri="{FF2B5EF4-FFF2-40B4-BE49-F238E27FC236}">
                  <a16:creationId xmlns:a16="http://schemas.microsoft.com/office/drawing/2014/main" id="{2F3E836A-7075-A342-B994-10D9B16507E9}"/>
                </a:ext>
              </a:extLst>
            </xdr14:cNvPr>
            <xdr14:cNvContentPartPr/>
          </xdr14:nvContentPartPr>
          <xdr14:nvPr macro=""/>
          <xdr14:xfrm>
            <a:off x="27028440" y="53512200"/>
            <a:ext cx="360" cy="360"/>
          </xdr14:xfrm>
        </xdr:contentPart>
      </mc:Choice>
      <mc:Fallback xmlns="">
        <xdr:pic>
          <xdr:nvPicPr>
            <xdr:cNvPr id="3" name="Ink 2">
              <a:extLst>
                <a:ext uri="{FF2B5EF4-FFF2-40B4-BE49-F238E27FC236}">
                  <a16:creationId xmlns:a16="http://schemas.microsoft.com/office/drawing/2014/main" id="{C01DFD28-6929-9945-9E25-5A29EE70F084}"/>
                </a:ext>
              </a:extLst>
            </xdr:cNvPr>
            <xdr:cNvPicPr/>
          </xdr:nvPicPr>
          <xdr:blipFill>
            <a:blip xmlns:r="http://schemas.openxmlformats.org/officeDocument/2006/relationships" r:embed="rId10"/>
            <a:stretch>
              <a:fillRect/>
            </a:stretch>
          </xdr:blipFill>
          <xdr:spPr>
            <a:xfrm>
              <a:off x="27019440" y="53503560"/>
              <a:ext cx="18000" cy="1800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7T20:09:19.873"/>
    </inkml:context>
    <inkml:brush xml:id="br0">
      <inkml:brushProperty name="width" value="0.05" units="cm"/>
      <inkml:brushProperty name="height" value="0.05" units="cm"/>
    </inkml:brush>
  </inkml:definitions>
  <inkml:trace contextRef="#ctx0" brushRef="#br0">1 0 24575,'0'0'0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7T20:42:43.128"/>
    </inkml:context>
    <inkml:brush xml:id="br0">
      <inkml:brushProperty name="width" value="0.05" units="cm"/>
      <inkml:brushProperty name="height" value="0.05" units="cm"/>
    </inkml:brush>
  </inkml:definitions>
  <inkml:trace contextRef="#ctx0" brushRef="#br0">0 1 24575,'0'0'0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7T20:09:19.873"/>
    </inkml:context>
    <inkml:brush xml:id="br0">
      <inkml:brushProperty name="width" value="0.05" units="cm"/>
      <inkml:brushProperty name="height" value="0.05" units="cm"/>
    </inkml:brush>
  </inkml:definitions>
  <inkml:trace contextRef="#ctx0" brushRef="#br0">1 0 24575,'0'0'0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7T20:42:43.128"/>
    </inkml:context>
    <inkml:brush xml:id="br0">
      <inkml:brushProperty name="width" value="0.05" units="cm"/>
      <inkml:brushProperty name="height" value="0.05" units="cm"/>
    </inkml:brush>
  </inkml:definitions>
  <inkml:trace contextRef="#ctx0" brushRef="#br0">0 1 24575,'0'0'0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14T20:56:54.936"/>
    </inkml:context>
    <inkml:brush xml:id="br0">
      <inkml:brushProperty name="width" value="0.05" units="cm"/>
      <inkml:brushProperty name="height" value="0.05" units="cm"/>
    </inkml:brush>
  </inkml:definitions>
  <inkml:trace contextRef="#ctx0" brushRef="#br0">1 0 24575,'0'0'0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14T20:56:54.937"/>
    </inkml:context>
    <inkml:brush xml:id="br0">
      <inkml:brushProperty name="width" value="0.05" units="cm"/>
      <inkml:brushProperty name="height" value="0.05" units="cm"/>
    </inkml:brush>
  </inkml:definitions>
  <inkml:trace contextRef="#ctx0" brushRef="#br0">0 1 24575,'0'0'0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4-28T22:39:07.228"/>
    </inkml:context>
    <inkml:brush xml:id="br0">
      <inkml:brushProperty name="width" value="0.05" units="cm"/>
      <inkml:brushProperty name="height" value="0.05" units="cm"/>
    </inkml:brush>
  </inkml:definitions>
  <inkml:trace contextRef="#ctx0" brushRef="#br0">1 0 24575,'0'0'0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4-28T22:39:07.229"/>
    </inkml:context>
    <inkml:brush xml:id="br0">
      <inkml:brushProperty name="width" value="0.05" units="cm"/>
      <inkml:brushProperty name="height" value="0.05" units="cm"/>
    </inkml:brush>
  </inkml:definitions>
  <inkml:trace contextRef="#ctx0" brushRef="#br0">0 1 24575,'0'0'0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4-28T22:39:07.230"/>
    </inkml:context>
    <inkml:brush xml:id="br0">
      <inkml:brushProperty name="width" value="0.05" units="cm"/>
      <inkml:brushProperty name="height" value="0.05" units="cm"/>
    </inkml:brush>
  </inkml:definitions>
  <inkml:trace contextRef="#ctx0" brushRef="#br0">1 0 24575,'0'0'0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4-28T22:39:07.231"/>
    </inkml:context>
    <inkml:brush xml:id="br0">
      <inkml:brushProperty name="width" value="0.05" units="cm"/>
      <inkml:brushProperty name="height" value="0.05" units="cm"/>
    </inkml:brush>
  </inkml:definitions>
  <inkml:trace contextRef="#ctx0" brushRef="#br0">0 1 24575,'0'0'0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4-28T22:39:07.232"/>
    </inkml:context>
    <inkml:brush xml:id="br0">
      <inkml:brushProperty name="width" value="0.05" units="cm"/>
      <inkml:brushProperty name="height" value="0.05" units="cm"/>
    </inkml:brush>
  </inkml:definitions>
  <inkml:trace contextRef="#ctx0" brushRef="#br0">1 0 24575,'0'0'0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4-28T22:39:07.233"/>
    </inkml:context>
    <inkml:brush xml:id="br0">
      <inkml:brushProperty name="width" value="0.05" units="cm"/>
      <inkml:brushProperty name="height" value="0.05" units="cm"/>
    </inkml:brush>
  </inkml:definitions>
  <inkml:trace contextRef="#ctx0" brushRef="#br0">0 1 24575,'0'0'0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
  <sheetViews>
    <sheetView tabSelected="1" zoomScale="97" zoomScaleNormal="97" workbookViewId="0">
      <pane xSplit="6" ySplit="2" topLeftCell="G3" activePane="bottomRight" state="frozen"/>
      <selection pane="topRight" activeCell="C1" sqref="C1"/>
      <selection pane="bottomLeft" activeCell="A3" sqref="A3"/>
      <selection pane="bottomRight" activeCell="I27" sqref="I27"/>
    </sheetView>
  </sheetViews>
  <sheetFormatPr baseColWidth="10" defaultRowHeight="16" x14ac:dyDescent="0.2"/>
  <cols>
    <col min="1" max="1" width="38.5" style="1" customWidth="1"/>
    <col min="2" max="2" width="12" style="1" customWidth="1"/>
    <col min="3" max="4" width="17.33203125" style="1" customWidth="1"/>
    <col min="5" max="5" width="11.6640625" style="1" customWidth="1"/>
    <col min="6" max="6" width="27.1640625" style="1" customWidth="1"/>
    <col min="7" max="16" width="15.5" style="1" customWidth="1"/>
    <col min="17" max="16384" width="10.83203125" style="1"/>
  </cols>
  <sheetData>
    <row r="1" spans="1:16" x14ac:dyDescent="0.2">
      <c r="A1" s="4" t="s">
        <v>37</v>
      </c>
      <c r="B1" s="6" t="s">
        <v>7</v>
      </c>
      <c r="C1" s="6" t="s">
        <v>35</v>
      </c>
      <c r="D1" s="6" t="s">
        <v>36</v>
      </c>
      <c r="E1" s="6" t="s">
        <v>21</v>
      </c>
      <c r="F1" s="9" t="s">
        <v>24</v>
      </c>
      <c r="G1" s="4" t="s">
        <v>0</v>
      </c>
      <c r="H1" s="5" t="s">
        <v>4</v>
      </c>
      <c r="I1" s="6" t="s">
        <v>5</v>
      </c>
      <c r="J1" s="6" t="s">
        <v>33</v>
      </c>
      <c r="K1" s="2" t="s">
        <v>88</v>
      </c>
      <c r="L1" s="2" t="s">
        <v>92</v>
      </c>
      <c r="M1" s="2" t="s">
        <v>94</v>
      </c>
      <c r="N1" s="2" t="s">
        <v>90</v>
      </c>
      <c r="O1" s="2" t="s">
        <v>96</v>
      </c>
      <c r="P1" s="2" t="s">
        <v>98</v>
      </c>
    </row>
    <row r="2" spans="1:16" x14ac:dyDescent="0.2">
      <c r="A2" s="12"/>
      <c r="B2" s="7"/>
      <c r="C2" s="7"/>
      <c r="D2" s="7"/>
      <c r="E2" s="7"/>
      <c r="F2" s="10"/>
      <c r="G2" s="12" t="s">
        <v>1</v>
      </c>
      <c r="H2" s="8" t="s">
        <v>2</v>
      </c>
      <c r="I2" s="7" t="s">
        <v>6</v>
      </c>
      <c r="J2" s="7" t="s">
        <v>3</v>
      </c>
      <c r="K2" s="8" t="s">
        <v>89</v>
      </c>
      <c r="L2" s="2" t="s">
        <v>93</v>
      </c>
      <c r="M2" s="2" t="s">
        <v>95</v>
      </c>
      <c r="N2" s="2" t="s">
        <v>91</v>
      </c>
      <c r="O2" s="2" t="s">
        <v>97</v>
      </c>
      <c r="P2" s="2" t="s">
        <v>99</v>
      </c>
    </row>
    <row r="3" spans="1:16" s="3" customFormat="1" x14ac:dyDescent="0.2">
      <c r="A3" s="34" t="s">
        <v>87</v>
      </c>
      <c r="B3" s="35" t="s">
        <v>8</v>
      </c>
      <c r="C3" s="34" t="s">
        <v>11</v>
      </c>
      <c r="D3" s="35" t="s">
        <v>25</v>
      </c>
      <c r="E3" s="35" t="s">
        <v>22</v>
      </c>
      <c r="F3" s="35" t="str">
        <f t="shared" ref="F3:F26" si="0">IF(B3="Normal",IF(E3="Mean",CONCATENATE("NOR-Men ",C3,"/",D3),IF(E3="1Sigma",CONCATENATE("NOR-Sig ",C3,"/",D3))),IF(B3="Uniform",IF(E3="Min",CONCATENATE("UNI-Min ",C3,"/",D3),IF(E3="Max",CONCATENATE("UNI-Max ",C3,"/",D3))),IF(B3="LogUniform",IF(E3="Min",CONCATENATE("LGU-Min ",C3,"/",D3),IF(E3="Max",CONCATENATE("LGU-Max ",C3,"/",D3))))))</f>
        <v>UNI-Min Na/SumObs</v>
      </c>
      <c r="G3" s="31">
        <v>0</v>
      </c>
      <c r="H3" s="31">
        <v>0.6</v>
      </c>
      <c r="I3" s="31">
        <v>0</v>
      </c>
      <c r="J3" s="31">
        <v>0</v>
      </c>
      <c r="K3" s="31">
        <v>0.8</v>
      </c>
      <c r="L3" s="31">
        <v>1</v>
      </c>
      <c r="M3" s="31">
        <v>0</v>
      </c>
      <c r="N3" s="31">
        <v>0</v>
      </c>
      <c r="O3" s="31">
        <v>0</v>
      </c>
      <c r="P3" s="31">
        <v>0</v>
      </c>
    </row>
    <row r="4" spans="1:16" s="3" customFormat="1" x14ac:dyDescent="0.2">
      <c r="A4" s="34" t="s">
        <v>87</v>
      </c>
      <c r="B4" s="35" t="s">
        <v>8</v>
      </c>
      <c r="C4" s="34" t="s">
        <v>11</v>
      </c>
      <c r="D4" s="35" t="s">
        <v>25</v>
      </c>
      <c r="E4" s="35" t="s">
        <v>23</v>
      </c>
      <c r="F4" s="35" t="str">
        <f t="shared" si="0"/>
        <v>UNI-Max Na/SumObs</v>
      </c>
      <c r="G4" s="31">
        <v>0</v>
      </c>
      <c r="H4" s="31">
        <v>0.9</v>
      </c>
      <c r="I4" s="31">
        <v>0.25</v>
      </c>
      <c r="J4" s="31">
        <v>0</v>
      </c>
      <c r="K4" s="31">
        <v>0.95</v>
      </c>
      <c r="L4" s="31">
        <v>1</v>
      </c>
      <c r="M4" s="31">
        <v>0</v>
      </c>
      <c r="N4" s="31">
        <v>1</v>
      </c>
      <c r="O4" s="31">
        <v>0</v>
      </c>
      <c r="P4" s="31">
        <v>0</v>
      </c>
    </row>
    <row r="5" spans="1:16" s="3" customFormat="1" x14ac:dyDescent="0.2">
      <c r="A5" s="34" t="s">
        <v>87</v>
      </c>
      <c r="B5" s="35" t="s">
        <v>8</v>
      </c>
      <c r="C5" s="34" t="s">
        <v>20</v>
      </c>
      <c r="D5" s="35" t="s">
        <v>25</v>
      </c>
      <c r="E5" s="35" t="s">
        <v>22</v>
      </c>
      <c r="F5" s="35" t="str">
        <f t="shared" si="0"/>
        <v>UNI-Min K/SumObs</v>
      </c>
      <c r="G5" s="31">
        <v>0</v>
      </c>
      <c r="H5" s="31">
        <v>0.02</v>
      </c>
      <c r="I5" s="31">
        <v>0.05</v>
      </c>
      <c r="J5" s="31">
        <v>0</v>
      </c>
      <c r="K5" s="31">
        <v>0.05</v>
      </c>
      <c r="L5" s="31">
        <v>0</v>
      </c>
      <c r="M5" s="31">
        <v>1</v>
      </c>
      <c r="N5" s="31">
        <v>0</v>
      </c>
      <c r="O5" s="31">
        <v>0</v>
      </c>
      <c r="P5" s="31">
        <v>0</v>
      </c>
    </row>
    <row r="6" spans="1:16" s="3" customFormat="1" x14ac:dyDescent="0.2">
      <c r="A6" s="34" t="s">
        <v>87</v>
      </c>
      <c r="B6" s="35" t="s">
        <v>8</v>
      </c>
      <c r="C6" s="34" t="s">
        <v>20</v>
      </c>
      <c r="D6" s="35" t="s">
        <v>25</v>
      </c>
      <c r="E6" s="35" t="s">
        <v>23</v>
      </c>
      <c r="F6" s="35" t="str">
        <f t="shared" si="0"/>
        <v>UNI-Max K/SumObs</v>
      </c>
      <c r="G6" s="31">
        <v>0</v>
      </c>
      <c r="H6" s="31">
        <v>0.2</v>
      </c>
      <c r="I6" s="31">
        <v>0.3</v>
      </c>
      <c r="J6" s="31">
        <v>0</v>
      </c>
      <c r="K6" s="31">
        <v>0.12</v>
      </c>
      <c r="L6" s="31">
        <v>0</v>
      </c>
      <c r="M6" s="31">
        <v>1</v>
      </c>
      <c r="N6" s="31">
        <v>1</v>
      </c>
      <c r="O6" s="31">
        <v>0</v>
      </c>
      <c r="P6" s="31">
        <v>0</v>
      </c>
    </row>
    <row r="7" spans="1:16" s="3" customFormat="1" x14ac:dyDescent="0.2">
      <c r="A7" s="34" t="s">
        <v>87</v>
      </c>
      <c r="B7" s="35" t="s">
        <v>8</v>
      </c>
      <c r="C7" s="34" t="s">
        <v>9</v>
      </c>
      <c r="D7" s="35" t="s">
        <v>25</v>
      </c>
      <c r="E7" s="35" t="s">
        <v>22</v>
      </c>
      <c r="F7" s="35" t="str">
        <f t="shared" si="0"/>
        <v>UNI-Min Ca/SumObs</v>
      </c>
      <c r="G7" s="31">
        <v>1</v>
      </c>
      <c r="H7" s="31">
        <v>0.02</v>
      </c>
      <c r="I7" s="31">
        <v>0.2</v>
      </c>
      <c r="J7" s="31">
        <v>0</v>
      </c>
      <c r="K7" s="31">
        <v>0</v>
      </c>
      <c r="L7" s="31">
        <v>0</v>
      </c>
      <c r="M7" s="31">
        <v>0</v>
      </c>
      <c r="N7" s="31">
        <v>0</v>
      </c>
      <c r="O7" s="31">
        <v>1</v>
      </c>
      <c r="P7" s="31">
        <v>0</v>
      </c>
    </row>
    <row r="8" spans="1:16" s="3" customFormat="1" x14ac:dyDescent="0.2">
      <c r="A8" s="34" t="s">
        <v>87</v>
      </c>
      <c r="B8" s="35" t="s">
        <v>8</v>
      </c>
      <c r="C8" s="34" t="s">
        <v>9</v>
      </c>
      <c r="D8" s="35" t="s">
        <v>25</v>
      </c>
      <c r="E8" s="35" t="s">
        <v>23</v>
      </c>
      <c r="F8" s="35" t="str">
        <f t="shared" si="0"/>
        <v>UNI-Max Ca/SumObs</v>
      </c>
      <c r="G8" s="31">
        <v>1</v>
      </c>
      <c r="H8" s="31">
        <v>0.1</v>
      </c>
      <c r="I8" s="31">
        <v>0.45</v>
      </c>
      <c r="J8" s="31">
        <v>0</v>
      </c>
      <c r="K8" s="31">
        <v>0.01</v>
      </c>
      <c r="L8" s="31">
        <v>0</v>
      </c>
      <c r="M8" s="31">
        <v>0</v>
      </c>
      <c r="N8" s="31">
        <v>0</v>
      </c>
      <c r="O8" s="31">
        <v>1</v>
      </c>
      <c r="P8" s="31">
        <v>0</v>
      </c>
    </row>
    <row r="9" spans="1:16" s="3" customFormat="1" x14ac:dyDescent="0.2">
      <c r="A9" s="34" t="s">
        <v>87</v>
      </c>
      <c r="B9" s="35" t="s">
        <v>8</v>
      </c>
      <c r="C9" s="34" t="s">
        <v>10</v>
      </c>
      <c r="D9" s="35" t="s">
        <v>25</v>
      </c>
      <c r="E9" s="35" t="s">
        <v>22</v>
      </c>
      <c r="F9" s="35" t="str">
        <f t="shared" si="0"/>
        <v>UNI-Min Mg/SumObs</v>
      </c>
      <c r="G9" s="31">
        <v>0</v>
      </c>
      <c r="H9" s="31">
        <v>0.05</v>
      </c>
      <c r="I9" s="31">
        <v>0.75</v>
      </c>
      <c r="J9" s="31">
        <v>0</v>
      </c>
      <c r="K9" s="31">
        <v>0</v>
      </c>
      <c r="L9" s="31">
        <v>0</v>
      </c>
      <c r="M9" s="31">
        <v>0</v>
      </c>
      <c r="N9" s="31">
        <v>0</v>
      </c>
      <c r="O9" s="31">
        <v>0</v>
      </c>
      <c r="P9" s="31">
        <v>1</v>
      </c>
    </row>
    <row r="10" spans="1:16" s="3" customFormat="1" x14ac:dyDescent="0.2">
      <c r="A10" s="34" t="s">
        <v>87</v>
      </c>
      <c r="B10" s="35" t="s">
        <v>8</v>
      </c>
      <c r="C10" s="34" t="s">
        <v>10</v>
      </c>
      <c r="D10" s="35" t="s">
        <v>25</v>
      </c>
      <c r="E10" s="35" t="s">
        <v>23</v>
      </c>
      <c r="F10" s="35" t="str">
        <f t="shared" si="0"/>
        <v>UNI-Max Mg/SumObs</v>
      </c>
      <c r="G10" s="31">
        <v>0.05</v>
      </c>
      <c r="H10" s="31">
        <v>0.1</v>
      </c>
      <c r="I10" s="31">
        <v>1</v>
      </c>
      <c r="J10" s="31">
        <v>0</v>
      </c>
      <c r="K10" s="31">
        <v>0</v>
      </c>
      <c r="L10" s="31">
        <v>0</v>
      </c>
      <c r="M10" s="31">
        <v>0</v>
      </c>
      <c r="N10" s="31">
        <v>0</v>
      </c>
      <c r="O10" s="31">
        <v>0</v>
      </c>
      <c r="P10" s="31">
        <v>1</v>
      </c>
    </row>
    <row r="11" spans="1:16" s="3" customFormat="1" x14ac:dyDescent="0.2">
      <c r="A11" s="34" t="s">
        <v>87</v>
      </c>
      <c r="B11" s="35" t="s">
        <v>8</v>
      </c>
      <c r="C11" s="34" t="s">
        <v>12</v>
      </c>
      <c r="D11" s="35" t="s">
        <v>25</v>
      </c>
      <c r="E11" s="35" t="s">
        <v>22</v>
      </c>
      <c r="F11" s="35" t="str">
        <f t="shared" si="0"/>
        <v>UNI-Min Cl/SumObs</v>
      </c>
      <c r="G11" s="31">
        <v>0</v>
      </c>
      <c r="H11" s="31">
        <v>0.6</v>
      </c>
      <c r="I11" s="31">
        <v>0</v>
      </c>
      <c r="J11" s="31">
        <v>0</v>
      </c>
      <c r="K11" s="31">
        <v>0.4</v>
      </c>
      <c r="L11" s="31">
        <v>0</v>
      </c>
      <c r="M11" s="31">
        <v>0</v>
      </c>
      <c r="N11" s="31">
        <v>0</v>
      </c>
      <c r="O11" s="31">
        <v>0</v>
      </c>
      <c r="P11" s="31">
        <v>0</v>
      </c>
    </row>
    <row r="12" spans="1:16" s="3" customFormat="1" x14ac:dyDescent="0.2">
      <c r="A12" s="34" t="s">
        <v>87</v>
      </c>
      <c r="B12" s="35" t="s">
        <v>8</v>
      </c>
      <c r="C12" s="34" t="s">
        <v>12</v>
      </c>
      <c r="D12" s="35" t="s">
        <v>25</v>
      </c>
      <c r="E12" s="35" t="s">
        <v>23</v>
      </c>
      <c r="F12" s="35" t="str">
        <f t="shared" si="0"/>
        <v>UNI-Max Cl/SumObs</v>
      </c>
      <c r="G12" s="31">
        <v>0</v>
      </c>
      <c r="H12" s="31">
        <v>1.2</v>
      </c>
      <c r="I12" s="31">
        <v>0</v>
      </c>
      <c r="J12" s="31">
        <v>0</v>
      </c>
      <c r="K12" s="31">
        <v>0.9</v>
      </c>
      <c r="L12" s="31">
        <v>0</v>
      </c>
      <c r="M12" s="31">
        <v>0</v>
      </c>
      <c r="N12" s="31">
        <v>0</v>
      </c>
      <c r="O12" s="31">
        <v>0</v>
      </c>
      <c r="P12" s="31">
        <v>0</v>
      </c>
    </row>
    <row r="13" spans="1:16" s="3" customFormat="1" x14ac:dyDescent="0.2">
      <c r="A13" s="34" t="s">
        <v>87</v>
      </c>
      <c r="B13" s="35" t="s">
        <v>8</v>
      </c>
      <c r="C13" s="34" t="s">
        <v>13</v>
      </c>
      <c r="D13" s="35" t="s">
        <v>25</v>
      </c>
      <c r="E13" s="35" t="s">
        <v>22</v>
      </c>
      <c r="F13" s="35" t="str">
        <f t="shared" si="0"/>
        <v>UNI-Min SO4/SumObs</v>
      </c>
      <c r="G13" s="31">
        <v>0</v>
      </c>
      <c r="H13" s="31">
        <v>1.4E-2</v>
      </c>
      <c r="I13" s="31">
        <v>0</v>
      </c>
      <c r="J13" s="36">
        <v>0</v>
      </c>
      <c r="K13" s="31">
        <v>0</v>
      </c>
      <c r="L13" s="31">
        <v>0</v>
      </c>
      <c r="M13" s="31">
        <v>0</v>
      </c>
      <c r="N13" s="31">
        <v>0</v>
      </c>
      <c r="O13" s="31">
        <v>0</v>
      </c>
      <c r="P13" s="31">
        <v>0</v>
      </c>
    </row>
    <row r="14" spans="1:16" s="3" customFormat="1" x14ac:dyDescent="0.2">
      <c r="A14" s="34" t="s">
        <v>87</v>
      </c>
      <c r="B14" s="35" t="s">
        <v>8</v>
      </c>
      <c r="C14" s="34" t="s">
        <v>13</v>
      </c>
      <c r="D14" s="35" t="s">
        <v>25</v>
      </c>
      <c r="E14" s="35" t="s">
        <v>23</v>
      </c>
      <c r="F14" s="35" t="str">
        <f t="shared" si="0"/>
        <v>UNI-Max SO4/SumObs</v>
      </c>
      <c r="G14" s="31">
        <v>0</v>
      </c>
      <c r="H14" s="31">
        <v>0.1</v>
      </c>
      <c r="I14" s="31">
        <v>0</v>
      </c>
      <c r="J14" s="36">
        <v>1</v>
      </c>
      <c r="K14" s="31">
        <v>0.1</v>
      </c>
      <c r="L14" s="31">
        <v>0</v>
      </c>
      <c r="M14" s="31">
        <v>0</v>
      </c>
      <c r="N14" s="31">
        <v>0</v>
      </c>
      <c r="O14" s="31">
        <v>0</v>
      </c>
      <c r="P14" s="31">
        <v>0</v>
      </c>
    </row>
    <row r="15" spans="1:16" s="3" customFormat="1" x14ac:dyDescent="0.2">
      <c r="A15" s="34" t="s">
        <v>87</v>
      </c>
      <c r="B15" s="35" t="s">
        <v>8</v>
      </c>
      <c r="C15" s="34" t="s">
        <v>16</v>
      </c>
      <c r="D15" s="35" t="s">
        <v>25</v>
      </c>
      <c r="E15" s="35" t="s">
        <v>22</v>
      </c>
      <c r="F15" s="35" t="str">
        <f t="shared" si="0"/>
        <v>UNI-Min Sr/SumObs</v>
      </c>
      <c r="G15" s="32">
        <v>9.9999999999999995E-7</v>
      </c>
      <c r="H15" s="32">
        <v>1E-4</v>
      </c>
      <c r="I15" s="32">
        <v>1.0000000000000001E-5</v>
      </c>
      <c r="J15" s="31">
        <v>0</v>
      </c>
      <c r="K15" s="32">
        <v>9.9999999999999995E-7</v>
      </c>
      <c r="L15" s="32">
        <v>9.9999999999999995E-7</v>
      </c>
      <c r="M15" s="32">
        <v>9.9999999999999995E-7</v>
      </c>
      <c r="N15" s="32">
        <v>9.9999999999999995E-7</v>
      </c>
      <c r="O15" s="32">
        <v>9.9999999999999995E-7</v>
      </c>
      <c r="P15" s="32">
        <v>9.9999999999999995E-7</v>
      </c>
    </row>
    <row r="16" spans="1:16" s="3" customFormat="1" x14ac:dyDescent="0.2">
      <c r="A16" s="34" t="s">
        <v>87</v>
      </c>
      <c r="B16" s="35" t="s">
        <v>8</v>
      </c>
      <c r="C16" s="34" t="s">
        <v>16</v>
      </c>
      <c r="D16" s="35" t="s">
        <v>25</v>
      </c>
      <c r="E16" s="35" t="s">
        <v>23</v>
      </c>
      <c r="F16" s="35" t="str">
        <f t="shared" si="0"/>
        <v>UNI-Max Sr/SumObs</v>
      </c>
      <c r="G16" s="32">
        <v>1E-4</v>
      </c>
      <c r="H16" s="32">
        <v>2.9999999999999997E-4</v>
      </c>
      <c r="I16" s="32">
        <v>3.0000000000000001E-3</v>
      </c>
      <c r="J16" s="31">
        <v>0</v>
      </c>
      <c r="K16" s="32">
        <v>1E-4</v>
      </c>
      <c r="L16" s="32">
        <v>1E-3</v>
      </c>
      <c r="M16" s="32">
        <v>1E-3</v>
      </c>
      <c r="N16" s="32">
        <v>1E-3</v>
      </c>
      <c r="O16" s="32">
        <v>1E-3</v>
      </c>
      <c r="P16" s="32">
        <v>1E-4</v>
      </c>
    </row>
    <row r="17" spans="1:16" s="3" customFormat="1" x14ac:dyDescent="0.2">
      <c r="A17" s="34" t="s">
        <v>87</v>
      </c>
      <c r="B17" s="35" t="s">
        <v>8</v>
      </c>
      <c r="C17" s="34" t="s">
        <v>26</v>
      </c>
      <c r="D17" s="35" t="s">
        <v>25</v>
      </c>
      <c r="E17" s="35" t="s">
        <v>22</v>
      </c>
      <c r="F17" s="35" t="str">
        <f t="shared" si="0"/>
        <v>UNI-Min Sr8786/SumObs</v>
      </c>
      <c r="G17" s="31">
        <v>0.70309999999999995</v>
      </c>
      <c r="H17" s="31">
        <v>0.70909999999999995</v>
      </c>
      <c r="I17" s="32" t="s">
        <v>100</v>
      </c>
      <c r="J17" s="31">
        <v>0</v>
      </c>
      <c r="K17" s="31">
        <v>0.70299999999999996</v>
      </c>
      <c r="L17" s="31">
        <v>0.70299999999999996</v>
      </c>
      <c r="M17" s="31">
        <v>0.70299999999999996</v>
      </c>
      <c r="N17" s="31">
        <v>0.70299999999999996</v>
      </c>
      <c r="O17" s="31">
        <v>0.70299999999999996</v>
      </c>
      <c r="P17" s="31">
        <v>0.70299999999999996</v>
      </c>
    </row>
    <row r="18" spans="1:16" s="3" customFormat="1" x14ac:dyDescent="0.2">
      <c r="A18" s="34" t="s">
        <v>87</v>
      </c>
      <c r="B18" s="35" t="s">
        <v>8</v>
      </c>
      <c r="C18" s="34" t="s">
        <v>26</v>
      </c>
      <c r="D18" s="35" t="s">
        <v>25</v>
      </c>
      <c r="E18" s="35" t="s">
        <v>23</v>
      </c>
      <c r="F18" s="35" t="str">
        <f t="shared" si="0"/>
        <v>UNI-Max Sr8786/SumObs</v>
      </c>
      <c r="G18" s="31">
        <v>0.70340000000000003</v>
      </c>
      <c r="H18" s="31">
        <v>0.70930000000000004</v>
      </c>
      <c r="I18" s="32" t="s">
        <v>100</v>
      </c>
      <c r="J18" s="31">
        <v>0</v>
      </c>
      <c r="K18" s="31">
        <v>0.70399999999999996</v>
      </c>
      <c r="L18" s="31">
        <v>0.70399999999999996</v>
      </c>
      <c r="M18" s="31">
        <v>0.70399999999999996</v>
      </c>
      <c r="N18" s="31">
        <v>0.70399999999999996</v>
      </c>
      <c r="O18" s="31">
        <v>0.70399999999999996</v>
      </c>
      <c r="P18" s="31">
        <v>0.70399999999999996</v>
      </c>
    </row>
    <row r="19" spans="1:16" s="3" customFormat="1" x14ac:dyDescent="0.2">
      <c r="A19" s="34" t="s">
        <v>87</v>
      </c>
      <c r="B19" s="35" t="s">
        <v>8</v>
      </c>
      <c r="C19" s="34" t="s">
        <v>31</v>
      </c>
      <c r="D19" s="35" t="s">
        <v>25</v>
      </c>
      <c r="E19" s="35" t="s">
        <v>22</v>
      </c>
      <c r="F19" s="35" t="str">
        <f t="shared" si="0"/>
        <v>UNI-Min Si/SumObs</v>
      </c>
      <c r="G19" s="31">
        <v>0</v>
      </c>
      <c r="H19" s="31">
        <v>0</v>
      </c>
      <c r="I19" s="31">
        <v>2</v>
      </c>
      <c r="J19" s="31">
        <v>0</v>
      </c>
      <c r="K19" s="31">
        <v>0.2</v>
      </c>
      <c r="L19" s="31">
        <v>1</v>
      </c>
      <c r="M19" s="31">
        <v>1</v>
      </c>
      <c r="N19" s="31">
        <v>1</v>
      </c>
      <c r="O19" s="31">
        <v>1</v>
      </c>
      <c r="P19" s="31">
        <v>1</v>
      </c>
    </row>
    <row r="20" spans="1:16" s="3" customFormat="1" x14ac:dyDescent="0.2">
      <c r="A20" s="34" t="s">
        <v>87</v>
      </c>
      <c r="B20" s="35" t="s">
        <v>8</v>
      </c>
      <c r="C20" s="34" t="s">
        <v>31</v>
      </c>
      <c r="D20" s="35" t="s">
        <v>25</v>
      </c>
      <c r="E20" s="35" t="s">
        <v>23</v>
      </c>
      <c r="F20" s="35" t="str">
        <f t="shared" si="0"/>
        <v>UNI-Max Si/SumObs</v>
      </c>
      <c r="G20" s="31">
        <v>0</v>
      </c>
      <c r="H20" s="31">
        <v>0</v>
      </c>
      <c r="I20" s="31">
        <v>10</v>
      </c>
      <c r="J20" s="31">
        <v>0</v>
      </c>
      <c r="K20" s="31">
        <v>3</v>
      </c>
      <c r="L20" s="31">
        <v>3</v>
      </c>
      <c r="M20" s="31">
        <v>3</v>
      </c>
      <c r="N20" s="31">
        <v>3</v>
      </c>
      <c r="O20" s="31">
        <v>2</v>
      </c>
      <c r="P20" s="31">
        <v>2</v>
      </c>
    </row>
    <row r="21" spans="1:16" s="3" customFormat="1" x14ac:dyDescent="0.2">
      <c r="A21" s="34" t="s">
        <v>87</v>
      </c>
      <c r="B21" s="35" t="s">
        <v>8</v>
      </c>
      <c r="C21" s="34" t="s">
        <v>27</v>
      </c>
      <c r="D21" s="35" t="s">
        <v>25</v>
      </c>
      <c r="E21" s="35" t="s">
        <v>22</v>
      </c>
      <c r="F21" s="35" t="str">
        <f t="shared" si="0"/>
        <v>UNI-Min d26Mg/SumObs</v>
      </c>
      <c r="G21" s="31">
        <v>-4</v>
      </c>
      <c r="H21" s="31">
        <v>-0.83</v>
      </c>
      <c r="I21" s="31" t="s">
        <v>102</v>
      </c>
      <c r="J21" s="31">
        <v>0</v>
      </c>
      <c r="K21" s="31">
        <v>-2</v>
      </c>
      <c r="L21" s="34"/>
      <c r="M21" s="34"/>
      <c r="N21" s="31">
        <v>-0.5</v>
      </c>
      <c r="O21" s="31"/>
      <c r="P21" s="31">
        <v>-0.5</v>
      </c>
    </row>
    <row r="22" spans="1:16" s="3" customFormat="1" x14ac:dyDescent="0.2">
      <c r="A22" s="34" t="s">
        <v>87</v>
      </c>
      <c r="B22" s="35" t="s">
        <v>8</v>
      </c>
      <c r="C22" s="34" t="s">
        <v>27</v>
      </c>
      <c r="D22" s="35" t="s">
        <v>25</v>
      </c>
      <c r="E22" s="35" t="s">
        <v>23</v>
      </c>
      <c r="F22" s="35" t="str">
        <f t="shared" si="0"/>
        <v>UNI-Max d26Mg/SumObs</v>
      </c>
      <c r="G22" s="31">
        <v>-0.2</v>
      </c>
      <c r="H22" s="31">
        <v>-0.81</v>
      </c>
      <c r="I22" s="31" t="s">
        <v>101</v>
      </c>
      <c r="J22" s="31">
        <v>0</v>
      </c>
      <c r="K22" s="31">
        <v>2</v>
      </c>
      <c r="L22" s="34"/>
      <c r="M22" s="34"/>
      <c r="N22" s="31">
        <v>-0.2</v>
      </c>
      <c r="O22" s="31"/>
      <c r="P22" s="31">
        <v>-0.2</v>
      </c>
    </row>
    <row r="23" spans="1:16" s="3" customFormat="1" x14ac:dyDescent="0.2">
      <c r="A23" s="34" t="s">
        <v>87</v>
      </c>
      <c r="B23" s="35" t="s">
        <v>8</v>
      </c>
      <c r="C23" s="34" t="s">
        <v>28</v>
      </c>
      <c r="D23" s="35" t="s">
        <v>25</v>
      </c>
      <c r="E23" s="35" t="s">
        <v>22</v>
      </c>
      <c r="F23" s="35" t="str">
        <f t="shared" si="0"/>
        <v>UNI-Min d44Ca/SumObs</v>
      </c>
      <c r="G23" s="31">
        <v>-0.9</v>
      </c>
      <c r="H23" s="31">
        <v>-0.5</v>
      </c>
      <c r="I23" s="31" t="s">
        <v>102</v>
      </c>
      <c r="J23" s="31">
        <v>0</v>
      </c>
      <c r="K23" s="31">
        <v>-1.1000000000000001</v>
      </c>
      <c r="L23" s="34"/>
      <c r="M23" s="34"/>
      <c r="N23" s="31">
        <v>-1.1000000000000001</v>
      </c>
      <c r="O23" s="31">
        <v>-2</v>
      </c>
      <c r="P23" s="31">
        <v>-1.1000000000000001</v>
      </c>
    </row>
    <row r="24" spans="1:16" s="3" customFormat="1" x14ac:dyDescent="0.2">
      <c r="A24" s="34" t="s">
        <v>87</v>
      </c>
      <c r="B24" s="35" t="s">
        <v>8</v>
      </c>
      <c r="C24" s="34" t="s">
        <v>28</v>
      </c>
      <c r="D24" s="35" t="s">
        <v>25</v>
      </c>
      <c r="E24" s="35" t="s">
        <v>23</v>
      </c>
      <c r="F24" s="35" t="str">
        <f t="shared" si="0"/>
        <v>UNI-Max d44Ca/SumObs</v>
      </c>
      <c r="G24" s="31">
        <v>-0.5</v>
      </c>
      <c r="H24" s="31">
        <v>0.5</v>
      </c>
      <c r="I24" s="31" t="s">
        <v>103</v>
      </c>
      <c r="J24" s="31">
        <v>0</v>
      </c>
      <c r="K24" s="31">
        <v>-0.8</v>
      </c>
      <c r="L24" s="34"/>
      <c r="M24" s="34"/>
      <c r="N24" s="31">
        <v>-1</v>
      </c>
      <c r="O24" s="31">
        <v>-1</v>
      </c>
      <c r="P24" s="31">
        <v>-1</v>
      </c>
    </row>
    <row r="25" spans="1:16" s="3" customFormat="1" x14ac:dyDescent="0.2">
      <c r="A25" s="34" t="s">
        <v>87</v>
      </c>
      <c r="B25" s="35" t="s">
        <v>8</v>
      </c>
      <c r="C25" s="34" t="s">
        <v>32</v>
      </c>
      <c r="D25" s="35" t="s">
        <v>25</v>
      </c>
      <c r="E25" s="35" t="s">
        <v>22</v>
      </c>
      <c r="F25" s="35" t="str">
        <f t="shared" si="0"/>
        <v>UNI-Min d30Si/SumObs</v>
      </c>
      <c r="G25" s="31">
        <v>0</v>
      </c>
      <c r="H25" s="31">
        <v>0</v>
      </c>
      <c r="I25" s="31" t="s">
        <v>104</v>
      </c>
      <c r="J25" s="31">
        <v>0</v>
      </c>
      <c r="K25" s="31">
        <v>-0.5</v>
      </c>
      <c r="L25" s="33">
        <v>-0.5</v>
      </c>
      <c r="M25" s="33">
        <v>-0.5</v>
      </c>
      <c r="N25" s="33">
        <v>-0.5</v>
      </c>
      <c r="O25" s="31">
        <v>-0.5</v>
      </c>
      <c r="P25" s="33">
        <v>-0.5</v>
      </c>
    </row>
    <row r="26" spans="1:16" s="3" customFormat="1" x14ac:dyDescent="0.2">
      <c r="A26" s="34" t="s">
        <v>87</v>
      </c>
      <c r="B26" s="35" t="s">
        <v>8</v>
      </c>
      <c r="C26" s="34" t="s">
        <v>32</v>
      </c>
      <c r="D26" s="35" t="s">
        <v>25</v>
      </c>
      <c r="E26" s="35" t="s">
        <v>23</v>
      </c>
      <c r="F26" s="35" t="str">
        <f t="shared" si="0"/>
        <v>UNI-Max d30Si/SumObs</v>
      </c>
      <c r="G26" s="31">
        <v>0</v>
      </c>
      <c r="H26" s="31">
        <v>0</v>
      </c>
      <c r="I26" s="31" t="s">
        <v>103</v>
      </c>
      <c r="J26" s="31">
        <v>0</v>
      </c>
      <c r="K26" s="31">
        <v>1</v>
      </c>
      <c r="L26" s="33">
        <v>-0.2</v>
      </c>
      <c r="M26" s="33">
        <v>-0.2</v>
      </c>
      <c r="N26" s="33">
        <v>-0.2</v>
      </c>
      <c r="O26" s="31">
        <v>-0.2</v>
      </c>
      <c r="P26" s="33">
        <v>-0.2</v>
      </c>
    </row>
  </sheetData>
  <dataValidations count="5">
    <dataValidation type="list" allowBlank="1" showInputMessage="1" showErrorMessage="1" sqref="A2:F2" xr:uid="{70ADD023-8B01-0041-A9D0-BE75E8E93467}">
      <formula1>" "</formula1>
    </dataValidation>
    <dataValidation type="list" allowBlank="1" showInputMessage="1" showErrorMessage="1" sqref="D3:D26" xr:uid="{7C810FDD-481C-4947-9D18-4439F34F1078}">
      <formula1>"ALK, DIC, Ca, Mg, Na, K, Sr, HCO3, Cl, SO4, NO3, PO4, Si, Ge, Li, F, B, Re, Mo, Os, d7Li, d13C, Fmod, d34S, d18O, d26Mg, d44Ca, d30Si, Sr8786, d98Mo, Os188, SumObs"</formula1>
    </dataValidation>
    <dataValidation type="list" allowBlank="1" showInputMessage="1" showErrorMessage="1" sqref="E3:E26" xr:uid="{956525C1-49F5-FA4E-B95E-77CBA3BB6FFD}">
      <formula1>"Mean, 1Sigma, Min, Max"</formula1>
    </dataValidation>
    <dataValidation type="list" allowBlank="1" showInputMessage="1" showErrorMessage="1" sqref="B3:B26" xr:uid="{C5614382-6A2C-624D-A196-0B31C768D448}">
      <formula1>"Normal, Uniform, LogUniform"</formula1>
    </dataValidation>
    <dataValidation type="list" allowBlank="1" showInputMessage="1" showErrorMessage="1" sqref="C3:C26" xr:uid="{3712DA32-348A-2647-B7D4-8BEF9A30D633}">
      <formula1>"ALK, DIC, Ca, Mg, Na, K, Sr, HCO3, Cl, SO4, NO3, PO4, Si, Ge, Li, F, B, Re, Mo, Os, d7Li, d13C, Fmod, d34S, d18O, d26Mg, d42Ca, d44Ca, d30Si, Sr8786, d98Mo, Os8788, SumObs, FeS2SO4, FeS2d34S"</formula1>
    </dataValidation>
  </dataValidation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2A94-8A32-0740-9E41-18F59EBF70B6}">
  <dimension ref="A1:C33"/>
  <sheetViews>
    <sheetView workbookViewId="0">
      <pane ySplit="1" topLeftCell="A2" activePane="bottomLeft" state="frozen"/>
      <selection pane="bottomLeft" activeCell="F24" sqref="F24"/>
    </sheetView>
  </sheetViews>
  <sheetFormatPr baseColWidth="10" defaultRowHeight="16" x14ac:dyDescent="0.2"/>
  <cols>
    <col min="1" max="1" width="10.83203125" style="11"/>
    <col min="2" max="2" width="16.83203125" style="11" customWidth="1"/>
    <col min="3" max="16384" width="10.83203125" style="11"/>
  </cols>
  <sheetData>
    <row r="1" spans="1:3" ht="17" customHeight="1" thickBot="1" x14ac:dyDescent="0.25">
      <c r="A1" s="13" t="s">
        <v>75</v>
      </c>
      <c r="B1" s="14" t="s">
        <v>76</v>
      </c>
      <c r="C1" s="15" t="s">
        <v>78</v>
      </c>
    </row>
    <row r="2" spans="1:3" x14ac:dyDescent="0.2">
      <c r="A2" s="16" t="s">
        <v>19</v>
      </c>
      <c r="B2" s="1">
        <v>1</v>
      </c>
      <c r="C2" s="17" t="s">
        <v>80</v>
      </c>
    </row>
    <row r="3" spans="1:3" x14ac:dyDescent="0.2">
      <c r="A3" s="16" t="s">
        <v>18</v>
      </c>
      <c r="B3" s="1">
        <v>1</v>
      </c>
      <c r="C3" s="17" t="s">
        <v>79</v>
      </c>
    </row>
    <row r="4" spans="1:3" x14ac:dyDescent="0.2">
      <c r="A4" s="16" t="s">
        <v>14</v>
      </c>
      <c r="B4" s="1">
        <v>1</v>
      </c>
      <c r="C4" s="17" t="s">
        <v>79</v>
      </c>
    </row>
    <row r="5" spans="1:3" x14ac:dyDescent="0.2">
      <c r="A5" s="16" t="s">
        <v>9</v>
      </c>
      <c r="B5" s="1">
        <v>2</v>
      </c>
      <c r="C5" s="17" t="s">
        <v>81</v>
      </c>
    </row>
    <row r="6" spans="1:3" x14ac:dyDescent="0.2">
      <c r="A6" s="16" t="s">
        <v>10</v>
      </c>
      <c r="B6" s="1">
        <v>2</v>
      </c>
      <c r="C6" s="17" t="s">
        <v>81</v>
      </c>
    </row>
    <row r="7" spans="1:3" x14ac:dyDescent="0.2">
      <c r="A7" s="16" t="s">
        <v>11</v>
      </c>
      <c r="B7" s="1">
        <v>1</v>
      </c>
      <c r="C7" s="17" t="s">
        <v>81</v>
      </c>
    </row>
    <row r="8" spans="1:3" x14ac:dyDescent="0.2">
      <c r="A8" s="16" t="s">
        <v>20</v>
      </c>
      <c r="B8" s="1">
        <v>1</v>
      </c>
      <c r="C8" s="17" t="s">
        <v>81</v>
      </c>
    </row>
    <row r="9" spans="1:3" x14ac:dyDescent="0.2">
      <c r="A9" s="16" t="s">
        <v>16</v>
      </c>
      <c r="B9" s="1">
        <v>2</v>
      </c>
      <c r="C9" s="17" t="s">
        <v>81</v>
      </c>
    </row>
    <row r="10" spans="1:3" x14ac:dyDescent="0.2">
      <c r="A10" s="16" t="s">
        <v>12</v>
      </c>
      <c r="B10" s="1">
        <v>1</v>
      </c>
      <c r="C10" s="17" t="s">
        <v>79</v>
      </c>
    </row>
    <row r="11" spans="1:3" x14ac:dyDescent="0.2">
      <c r="A11" s="16" t="s">
        <v>13</v>
      </c>
      <c r="B11" s="1">
        <v>2</v>
      </c>
      <c r="C11" s="17" t="s">
        <v>79</v>
      </c>
    </row>
    <row r="12" spans="1:3" x14ac:dyDescent="0.2">
      <c r="A12" s="16" t="s">
        <v>77</v>
      </c>
      <c r="B12" s="1">
        <v>1</v>
      </c>
      <c r="C12" s="17" t="s">
        <v>79</v>
      </c>
    </row>
    <row r="13" spans="1:3" x14ac:dyDescent="0.2">
      <c r="A13" s="16" t="s">
        <v>82</v>
      </c>
      <c r="B13" s="1">
        <v>3</v>
      </c>
      <c r="C13" s="17" t="s">
        <v>79</v>
      </c>
    </row>
    <row r="14" spans="1:3" x14ac:dyDescent="0.2">
      <c r="A14" s="16" t="s">
        <v>31</v>
      </c>
      <c r="B14" s="1">
        <v>1</v>
      </c>
      <c r="C14" s="17" t="s">
        <v>80</v>
      </c>
    </row>
    <row r="15" spans="1:3" x14ac:dyDescent="0.2">
      <c r="A15" s="16" t="s">
        <v>83</v>
      </c>
      <c r="B15" s="1">
        <v>1</v>
      </c>
      <c r="C15" s="17" t="s">
        <v>80</v>
      </c>
    </row>
    <row r="16" spans="1:3" x14ac:dyDescent="0.2">
      <c r="A16" s="16" t="s">
        <v>29</v>
      </c>
      <c r="B16" s="1">
        <v>1</v>
      </c>
      <c r="C16" s="17" t="s">
        <v>81</v>
      </c>
    </row>
    <row r="17" spans="1:3" x14ac:dyDescent="0.2">
      <c r="A17" s="16" t="s">
        <v>84</v>
      </c>
      <c r="B17" s="1">
        <v>1</v>
      </c>
      <c r="C17" s="17" t="s">
        <v>79</v>
      </c>
    </row>
    <row r="18" spans="1:3" x14ac:dyDescent="0.2">
      <c r="A18" s="16" t="s">
        <v>85</v>
      </c>
      <c r="B18" s="1">
        <v>1</v>
      </c>
      <c r="C18" s="17" t="s">
        <v>80</v>
      </c>
    </row>
    <row r="19" spans="1:3" x14ac:dyDescent="0.2">
      <c r="A19" s="16" t="s">
        <v>17</v>
      </c>
      <c r="B19" s="1">
        <v>1</v>
      </c>
      <c r="C19" s="17" t="s">
        <v>80</v>
      </c>
    </row>
    <row r="20" spans="1:3" x14ac:dyDescent="0.2">
      <c r="A20" s="16" t="s">
        <v>86</v>
      </c>
      <c r="B20" s="1">
        <v>1</v>
      </c>
      <c r="C20" s="17" t="s">
        <v>80</v>
      </c>
    </row>
    <row r="21" spans="1:3" x14ac:dyDescent="0.2">
      <c r="A21" s="16" t="s">
        <v>43</v>
      </c>
      <c r="B21" s="1">
        <v>1</v>
      </c>
      <c r="C21" s="17" t="s">
        <v>80</v>
      </c>
    </row>
    <row r="22" spans="1:3" x14ac:dyDescent="0.2">
      <c r="A22" s="16" t="s">
        <v>30</v>
      </c>
      <c r="B22" s="1">
        <v>1</v>
      </c>
      <c r="C22" s="17" t="s">
        <v>80</v>
      </c>
    </row>
    <row r="23" spans="1:3" x14ac:dyDescent="0.2">
      <c r="A23" s="16" t="s">
        <v>39</v>
      </c>
      <c r="B23" s="1">
        <v>1</v>
      </c>
      <c r="C23" s="17" t="s">
        <v>80</v>
      </c>
    </row>
    <row r="24" spans="1:3" x14ac:dyDescent="0.2">
      <c r="A24" s="16" t="s">
        <v>40</v>
      </c>
      <c r="B24" s="1">
        <v>1</v>
      </c>
      <c r="C24" s="17" t="s">
        <v>80</v>
      </c>
    </row>
    <row r="25" spans="1:3" x14ac:dyDescent="0.2">
      <c r="A25" s="16" t="s">
        <v>27</v>
      </c>
      <c r="B25" s="1">
        <v>1</v>
      </c>
      <c r="C25" s="17" t="s">
        <v>80</v>
      </c>
    </row>
    <row r="26" spans="1:3" x14ac:dyDescent="0.2">
      <c r="A26" s="16" t="s">
        <v>32</v>
      </c>
      <c r="B26" s="1">
        <v>1</v>
      </c>
      <c r="C26" s="17" t="s">
        <v>80</v>
      </c>
    </row>
    <row r="27" spans="1:3" x14ac:dyDescent="0.2">
      <c r="A27" s="16" t="s">
        <v>15</v>
      </c>
      <c r="B27" s="1">
        <v>1</v>
      </c>
      <c r="C27" s="17" t="s">
        <v>80</v>
      </c>
    </row>
    <row r="28" spans="1:3" x14ac:dyDescent="0.2">
      <c r="A28" s="16" t="s">
        <v>41</v>
      </c>
      <c r="B28" s="1">
        <v>1</v>
      </c>
      <c r="C28" s="17" t="s">
        <v>80</v>
      </c>
    </row>
    <row r="29" spans="1:3" x14ac:dyDescent="0.2">
      <c r="A29" s="16" t="s">
        <v>28</v>
      </c>
      <c r="B29" s="1">
        <v>1</v>
      </c>
      <c r="C29" s="17" t="s">
        <v>80</v>
      </c>
    </row>
    <row r="30" spans="1:3" x14ac:dyDescent="0.2">
      <c r="A30" s="16" t="s">
        <v>26</v>
      </c>
      <c r="B30" s="1">
        <v>1</v>
      </c>
      <c r="C30" s="17" t="s">
        <v>80</v>
      </c>
    </row>
    <row r="31" spans="1:3" x14ac:dyDescent="0.2">
      <c r="A31" s="16" t="s">
        <v>42</v>
      </c>
      <c r="B31" s="1">
        <v>1</v>
      </c>
      <c r="C31" s="17" t="s">
        <v>80</v>
      </c>
    </row>
    <row r="32" spans="1:3" x14ac:dyDescent="0.2">
      <c r="A32" s="16" t="s">
        <v>46</v>
      </c>
      <c r="B32" s="1">
        <v>1</v>
      </c>
      <c r="C32" s="17" t="s">
        <v>80</v>
      </c>
    </row>
    <row r="33" spans="1:3" ht="17" thickBot="1" x14ac:dyDescent="0.25">
      <c r="A33" s="18" t="s">
        <v>34</v>
      </c>
      <c r="B33" s="19">
        <v>1</v>
      </c>
      <c r="C33" s="20" t="s">
        <v>80</v>
      </c>
    </row>
  </sheetData>
  <dataValidations count="1">
    <dataValidation type="list" allowBlank="1" showInputMessage="1" showErrorMessage="1" sqref="C2:C33" xr:uid="{D7A428B4-09FA-0F42-B5DB-0CF44322F9B4}">
      <formula1>"positive, negative, neutral"</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A0365-D217-AC4A-9BFF-9A59556CB299}">
  <dimension ref="A1:AO10"/>
  <sheetViews>
    <sheetView workbookViewId="0">
      <pane ySplit="1" topLeftCell="A2" activePane="bottomLeft" state="frozen"/>
      <selection pane="bottomLeft" activeCell="E10" sqref="E10"/>
    </sheetView>
  </sheetViews>
  <sheetFormatPr baseColWidth="10" defaultRowHeight="16" x14ac:dyDescent="0.2"/>
  <cols>
    <col min="1" max="2" width="14.5" customWidth="1"/>
    <col min="4" max="4" width="14.33203125" customWidth="1"/>
  </cols>
  <sheetData>
    <row r="1" spans="1:41" ht="17" thickBot="1" x14ac:dyDescent="0.25">
      <c r="A1" s="27" t="s">
        <v>38</v>
      </c>
      <c r="B1" s="28" t="s">
        <v>62</v>
      </c>
      <c r="C1" s="28" t="s">
        <v>44</v>
      </c>
      <c r="D1" s="28" t="s">
        <v>45</v>
      </c>
      <c r="E1" s="28" t="s">
        <v>48</v>
      </c>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30"/>
    </row>
    <row r="2" spans="1:41" x14ac:dyDescent="0.2">
      <c r="A2" s="21" t="s">
        <v>30</v>
      </c>
      <c r="B2" s="22" t="s">
        <v>63</v>
      </c>
      <c r="C2" s="22">
        <f>(1/0.08212)/(0.14/1000+1)</f>
        <v>12.175596926415688</v>
      </c>
      <c r="D2" s="22" t="s">
        <v>51</v>
      </c>
      <c r="E2" s="22" t="s">
        <v>61</v>
      </c>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3"/>
    </row>
    <row r="3" spans="1:41" x14ac:dyDescent="0.2">
      <c r="A3" s="21" t="s">
        <v>39</v>
      </c>
      <c r="B3" s="22" t="s">
        <v>64</v>
      </c>
      <c r="C3" s="22">
        <v>1.1180000000000001E-2</v>
      </c>
      <c r="D3" s="22" t="s">
        <v>49</v>
      </c>
      <c r="E3" s="22" t="s">
        <v>55</v>
      </c>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3"/>
    </row>
    <row r="4" spans="1:41" x14ac:dyDescent="0.2">
      <c r="A4" s="21" t="s">
        <v>40</v>
      </c>
      <c r="B4" s="22" t="s">
        <v>65</v>
      </c>
      <c r="C4" s="22">
        <v>2.0052E-3</v>
      </c>
      <c r="D4" s="22" t="s">
        <v>50</v>
      </c>
      <c r="E4" s="22" t="s">
        <v>56</v>
      </c>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3"/>
    </row>
    <row r="5" spans="1:41" x14ac:dyDescent="0.2">
      <c r="A5" s="21" t="s">
        <v>27</v>
      </c>
      <c r="B5" s="22" t="s">
        <v>66</v>
      </c>
      <c r="C5" s="22">
        <v>0.1396906</v>
      </c>
      <c r="D5" s="22" t="s">
        <v>52</v>
      </c>
      <c r="E5" s="22" t="s">
        <v>53</v>
      </c>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3"/>
    </row>
    <row r="6" spans="1:41" x14ac:dyDescent="0.2">
      <c r="A6" s="21" t="s">
        <v>32</v>
      </c>
      <c r="B6" s="22" t="s">
        <v>67</v>
      </c>
      <c r="C6" s="22">
        <f>0.0309249/0.9222059</f>
        <v>3.3533617601015135E-2</v>
      </c>
      <c r="D6" s="22" t="s">
        <v>57</v>
      </c>
      <c r="E6" s="22" t="s">
        <v>58</v>
      </c>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3"/>
    </row>
    <row r="7" spans="1:41" x14ac:dyDescent="0.2">
      <c r="A7" s="21" t="s">
        <v>15</v>
      </c>
      <c r="B7" s="22" t="s">
        <v>68</v>
      </c>
      <c r="C7" s="22">
        <f>1/22.6436</f>
        <v>4.416258898761681E-2</v>
      </c>
      <c r="D7" s="22" t="s">
        <v>47</v>
      </c>
      <c r="E7" s="22" t="s">
        <v>54</v>
      </c>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3"/>
    </row>
    <row r="8" spans="1:41" x14ac:dyDescent="0.2">
      <c r="A8" s="21" t="s">
        <v>41</v>
      </c>
      <c r="B8" s="22" t="s">
        <v>70</v>
      </c>
      <c r="C8" s="22">
        <f>(1/0.3104)/(0.085/1000+1)</f>
        <v>3.2213756676043364</v>
      </c>
      <c r="D8" s="22" t="s">
        <v>59</v>
      </c>
      <c r="E8" s="22" t="s">
        <v>71</v>
      </c>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3"/>
    </row>
    <row r="9" spans="1:41" x14ac:dyDescent="0.2">
      <c r="A9" s="21" t="s">
        <v>28</v>
      </c>
      <c r="B9" s="22" t="s">
        <v>69</v>
      </c>
      <c r="C9" s="22">
        <f>(1/46.48)/(0.17/1000+1)</f>
        <v>2.1510973082940789E-2</v>
      </c>
      <c r="D9" s="22" t="s">
        <v>59</v>
      </c>
      <c r="E9" s="22" t="s">
        <v>60</v>
      </c>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3"/>
    </row>
    <row r="10" spans="1:41" ht="17" thickBot="1" x14ac:dyDescent="0.25">
      <c r="A10" s="24" t="s">
        <v>42</v>
      </c>
      <c r="B10" s="25" t="s">
        <v>72</v>
      </c>
      <c r="C10" s="25">
        <f>24.29/15.873</f>
        <v>1.5302715302715302</v>
      </c>
      <c r="D10" s="25" t="s">
        <v>73</v>
      </c>
      <c r="E10" s="25" t="s">
        <v>74</v>
      </c>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6"/>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MEANDIR_Endmembers</vt:lpstr>
      <vt:lpstr>MEANDIR_conc2equi</vt:lpstr>
      <vt:lpstr>MEANDIR_DeltaNotationToR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Preston Kemeny</dc:creator>
  <cp:lastModifiedBy>Mark Torres</cp:lastModifiedBy>
  <dcterms:created xsi:type="dcterms:W3CDTF">2018-02-28T22:02:59Z</dcterms:created>
  <dcterms:modified xsi:type="dcterms:W3CDTF">2021-08-28T17:46:57Z</dcterms:modified>
</cp:coreProperties>
</file>