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r\# laporan\aging\2021\12 Dec\"/>
    </mc:Choice>
  </mc:AlternateContent>
  <bookViews>
    <workbookView xWindow="0" yWindow="0" windowWidth="24000" windowHeight="9675"/>
  </bookViews>
  <sheets>
    <sheet name="Aging" sheetId="1" r:id="rId1"/>
    <sheet name="enci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M9" i="1"/>
  <c r="M8" i="1"/>
  <c r="M7" i="1"/>
  <c r="K15" i="1" l="1"/>
  <c r="K14" i="1"/>
  <c r="K13" i="1"/>
  <c r="K12" i="1"/>
  <c r="K11" i="1"/>
  <c r="K10" i="1"/>
  <c r="K9" i="1"/>
  <c r="K8" i="1"/>
  <c r="K7" i="1"/>
  <c r="C7" i="2"/>
  <c r="D7" i="2"/>
  <c r="G7" i="2"/>
  <c r="H7" i="2"/>
  <c r="I7" i="2"/>
  <c r="K7" i="2" s="1"/>
  <c r="M7" i="2" l="1"/>
  <c r="N7" i="2"/>
  <c r="J7" i="2"/>
  <c r="E7" i="2"/>
  <c r="F15" i="1"/>
  <c r="F14" i="1"/>
  <c r="F13" i="1"/>
  <c r="F12" i="1"/>
  <c r="F11" i="1"/>
  <c r="F10" i="1"/>
  <c r="F9" i="1"/>
  <c r="F8" i="1"/>
  <c r="F7" i="1"/>
  <c r="E15" i="1"/>
  <c r="E14" i="1"/>
  <c r="E13" i="1"/>
  <c r="E12" i="1"/>
  <c r="E11" i="1"/>
  <c r="E10" i="1"/>
  <c r="E9" i="1"/>
  <c r="E8" i="1"/>
  <c r="E7" i="1"/>
  <c r="G15" i="2"/>
  <c r="G14" i="2"/>
  <c r="G13" i="2"/>
  <c r="G12" i="2"/>
  <c r="G11" i="2"/>
  <c r="G10" i="2"/>
  <c r="G9" i="2"/>
  <c r="G8" i="2"/>
  <c r="B15" i="2"/>
  <c r="B14" i="2"/>
  <c r="B13" i="2"/>
  <c r="B12" i="2"/>
  <c r="B11" i="2"/>
  <c r="B10" i="2"/>
  <c r="B9" i="2"/>
  <c r="B8" i="2"/>
  <c r="B7" i="2"/>
  <c r="L7" i="2" s="1"/>
  <c r="L6" i="2"/>
  <c r="G6" i="2"/>
  <c r="B6" i="2"/>
  <c r="L15" i="1"/>
  <c r="L14" i="1"/>
  <c r="L13" i="1"/>
  <c r="L12" i="1"/>
  <c r="L11" i="1"/>
  <c r="L10" i="1"/>
  <c r="L9" i="1"/>
  <c r="L8" i="1"/>
  <c r="L7" i="1"/>
  <c r="B16" i="1"/>
  <c r="B16" i="2" s="1"/>
  <c r="N7" i="1"/>
  <c r="G16" i="1"/>
  <c r="G16" i="2" s="1"/>
  <c r="P7" i="1" l="1"/>
  <c r="P7" i="2"/>
  <c r="F7" i="2"/>
  <c r="O7" i="2"/>
  <c r="L16" i="1"/>
  <c r="L8" i="2"/>
  <c r="L10" i="2"/>
  <c r="L12" i="2"/>
  <c r="L14" i="2"/>
  <c r="L16" i="2"/>
  <c r="L9" i="2"/>
  <c r="L11" i="2"/>
  <c r="L13" i="2"/>
  <c r="L15" i="2"/>
  <c r="N6" i="2"/>
  <c r="M6" i="2"/>
  <c r="I6" i="2"/>
  <c r="H6" i="2"/>
  <c r="D6" i="2"/>
  <c r="C6" i="2"/>
  <c r="A3" i="2"/>
  <c r="I8" i="2" l="1"/>
  <c r="I9" i="2"/>
  <c r="I10" i="2"/>
  <c r="I11" i="2"/>
  <c r="I12" i="2"/>
  <c r="I13" i="2"/>
  <c r="I14" i="2"/>
  <c r="I15" i="2"/>
  <c r="H8" i="2"/>
  <c r="H9" i="2"/>
  <c r="H10" i="2"/>
  <c r="H11" i="2"/>
  <c r="H12" i="2"/>
  <c r="H13" i="2"/>
  <c r="H14" i="2"/>
  <c r="H15" i="2"/>
  <c r="C8" i="2"/>
  <c r="D8" i="2"/>
  <c r="D9" i="2"/>
  <c r="D10" i="2"/>
  <c r="D11" i="2"/>
  <c r="D12" i="2"/>
  <c r="D13" i="2"/>
  <c r="D14" i="2"/>
  <c r="D15" i="2"/>
  <c r="C9" i="2"/>
  <c r="C10" i="2"/>
  <c r="C11" i="2"/>
  <c r="C12" i="2"/>
  <c r="C13" i="2"/>
  <c r="C14" i="2"/>
  <c r="C15" i="2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J15" i="1"/>
  <c r="J14" i="1"/>
  <c r="J13" i="1"/>
  <c r="J12" i="1"/>
  <c r="J11" i="1"/>
  <c r="J10" i="1"/>
  <c r="J9" i="1"/>
  <c r="J8" i="1"/>
  <c r="J7" i="1"/>
  <c r="H16" i="1"/>
  <c r="I16" i="1"/>
  <c r="K16" i="1" s="1"/>
  <c r="D16" i="1"/>
  <c r="C16" i="1"/>
  <c r="M16" i="1" l="1"/>
  <c r="F16" i="1"/>
  <c r="E16" i="1"/>
  <c r="E15" i="2"/>
  <c r="F15" i="2"/>
  <c r="E13" i="2"/>
  <c r="F13" i="2"/>
  <c r="E11" i="2"/>
  <c r="F11" i="2"/>
  <c r="E9" i="2"/>
  <c r="F9" i="2"/>
  <c r="J15" i="2"/>
  <c r="K15" i="2"/>
  <c r="J13" i="2"/>
  <c r="K13" i="2"/>
  <c r="J11" i="2"/>
  <c r="K11" i="2"/>
  <c r="J9" i="2"/>
  <c r="K9" i="2"/>
  <c r="E14" i="2"/>
  <c r="F14" i="2"/>
  <c r="E12" i="2"/>
  <c r="F12" i="2"/>
  <c r="E10" i="2"/>
  <c r="F10" i="2"/>
  <c r="E8" i="2"/>
  <c r="F8" i="2"/>
  <c r="J14" i="2"/>
  <c r="K14" i="2"/>
  <c r="J12" i="2"/>
  <c r="K12" i="2"/>
  <c r="J10" i="2"/>
  <c r="K10" i="2"/>
  <c r="J8" i="2"/>
  <c r="K8" i="2"/>
  <c r="M11" i="2"/>
  <c r="M15" i="2"/>
  <c r="N15" i="2"/>
  <c r="N13" i="2"/>
  <c r="N9" i="2"/>
  <c r="M13" i="2"/>
  <c r="N12" i="2"/>
  <c r="D16" i="2"/>
  <c r="N11" i="2"/>
  <c r="M12" i="2"/>
  <c r="M10" i="2"/>
  <c r="O7" i="1"/>
  <c r="O9" i="1"/>
  <c r="O11" i="1"/>
  <c r="O13" i="1"/>
  <c r="O15" i="1"/>
  <c r="M14" i="2"/>
  <c r="M8" i="2"/>
  <c r="M9" i="2"/>
  <c r="I16" i="2"/>
  <c r="N14" i="2"/>
  <c r="N10" i="2"/>
  <c r="N8" i="2"/>
  <c r="C16" i="2"/>
  <c r="H16" i="2"/>
  <c r="N16" i="1"/>
  <c r="P16" i="1" s="1"/>
  <c r="O8" i="1"/>
  <c r="O10" i="1"/>
  <c r="O12" i="1"/>
  <c r="O14" i="1"/>
  <c r="J16" i="1"/>
  <c r="O10" i="2" l="1"/>
  <c r="P10" i="2"/>
  <c r="E16" i="2"/>
  <c r="F16" i="2"/>
  <c r="O13" i="2"/>
  <c r="P13" i="2"/>
  <c r="M16" i="2"/>
  <c r="O8" i="2"/>
  <c r="P8" i="2"/>
  <c r="O14" i="2"/>
  <c r="P14" i="2"/>
  <c r="N16" i="2"/>
  <c r="J16" i="2"/>
  <c r="K16" i="2"/>
  <c r="O11" i="2"/>
  <c r="P11" i="2"/>
  <c r="O12" i="2"/>
  <c r="P12" i="2"/>
  <c r="O9" i="2"/>
  <c r="P9" i="2"/>
  <c r="O15" i="2"/>
  <c r="P15" i="2"/>
  <c r="O16" i="1"/>
  <c r="O16" i="2" l="1"/>
  <c r="P16" i="2"/>
</calcChain>
</file>

<file path=xl/sharedStrings.xml><?xml version="1.0" encoding="utf-8"?>
<sst xmlns="http://schemas.openxmlformats.org/spreadsheetml/2006/main" count="61" uniqueCount="24">
  <si>
    <t>MD</t>
  </si>
  <si>
    <t>M6A</t>
  </si>
  <si>
    <t>M6B</t>
  </si>
  <si>
    <t>M7A</t>
  </si>
  <si>
    <t>M7B</t>
  </si>
  <si>
    <t>M7C</t>
  </si>
  <si>
    <t>M8A</t>
  </si>
  <si>
    <t>M8B</t>
  </si>
  <si>
    <t>M8C</t>
  </si>
  <si>
    <t>M8D</t>
  </si>
  <si>
    <t>TOTAL</t>
  </si>
  <si>
    <t>%AGING</t>
  </si>
  <si>
    <t>Summary Aging Report</t>
  </si>
  <si>
    <t>Ramayana - Supermarket</t>
  </si>
  <si>
    <t>TOTAL STOCK</t>
  </si>
  <si>
    <t>AGING &gt;150</t>
  </si>
  <si>
    <t>(+/-)</t>
  </si>
  <si>
    <t>*dalam jutaan</t>
  </si>
  <si>
    <t>29 Sep 21</t>
  </si>
  <si>
    <t>Mingguan</t>
  </si>
  <si>
    <t>Total</t>
  </si>
  <si>
    <t>9 Dec 21</t>
  </si>
  <si>
    <t>16 Dec 21</t>
  </si>
  <si>
    <t>16 Dec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</si>
</sst>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#,##0.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sz val="10"/>
      <color theme="1"/>
      <name val="Book Antiqua"/>
      <family val="1"/>
    </font>
    <font>
      <b/>
      <i/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quotePrefix="1" applyFont="1"/>
    <xf numFmtId="0" fontId="0" fillId="0" borderId="3" xfId="0" applyBorder="1" applyAlignment="1">
      <alignment horizontal="left"/>
    </xf>
    <xf numFmtId="0" fontId="2" fillId="2" borderId="4" xfId="0" applyFont="1" applyFill="1" applyBorder="1" applyAlignment="1">
      <alignment horizontal="left"/>
    </xf>
    <xf numFmtId="3" fontId="0" fillId="0" borderId="7" xfId="0" applyNumberFormat="1" applyBorder="1"/>
    <xf numFmtId="3" fontId="2" fillId="2" borderId="8" xfId="0" applyNumberFormat="1" applyFont="1" applyFill="1" applyBorder="1"/>
    <xf numFmtId="0" fontId="2" fillId="2" borderId="9" xfId="0" quotePrefix="1" applyFont="1" applyFill="1" applyBorder="1"/>
    <xf numFmtId="0" fontId="2" fillId="2" borderId="5" xfId="0" quotePrefix="1" applyFont="1" applyFill="1" applyBorder="1"/>
    <xf numFmtId="0" fontId="2" fillId="2" borderId="10" xfId="0" quotePrefix="1" applyFont="1" applyFill="1" applyBorder="1"/>
    <xf numFmtId="3" fontId="0" fillId="0" borderId="6" xfId="0" applyNumberFormat="1" applyBorder="1"/>
    <xf numFmtId="164" fontId="0" fillId="0" borderId="6" xfId="1" applyNumberFormat="1" applyFont="1" applyBorder="1"/>
    <xf numFmtId="164" fontId="0" fillId="0" borderId="11" xfId="1" applyNumberFormat="1" applyFont="1" applyBorder="1"/>
    <xf numFmtId="164" fontId="0" fillId="0" borderId="7" xfId="1" applyNumberFormat="1" applyFont="1" applyBorder="1"/>
    <xf numFmtId="164" fontId="0" fillId="0" borderId="12" xfId="1" applyNumberFormat="1" applyFont="1" applyBorder="1"/>
    <xf numFmtId="164" fontId="2" fillId="2" borderId="8" xfId="1" applyNumberFormat="1" applyFont="1" applyFill="1" applyBorder="1"/>
    <xf numFmtId="164" fontId="2" fillId="2" borderId="13" xfId="1" applyNumberFormat="1" applyFont="1" applyFill="1" applyBorder="1"/>
    <xf numFmtId="0" fontId="5" fillId="0" borderId="0" xfId="0" quotePrefix="1" applyFont="1"/>
    <xf numFmtId="0" fontId="2" fillId="2" borderId="14" xfId="0" quotePrefix="1" applyFont="1" applyFill="1" applyBorder="1"/>
    <xf numFmtId="164" fontId="0" fillId="0" borderId="17" xfId="1" applyNumberFormat="1" applyFont="1" applyBorder="1"/>
    <xf numFmtId="164" fontId="0" fillId="0" borderId="15" xfId="1" applyNumberFormat="1" applyFont="1" applyBorder="1"/>
    <xf numFmtId="164" fontId="2" fillId="2" borderId="16" xfId="1" applyNumberFormat="1" applyFont="1" applyFill="1" applyBorder="1"/>
    <xf numFmtId="165" fontId="0" fillId="0" borderId="12" xfId="0" applyNumberFormat="1" applyBorder="1"/>
    <xf numFmtId="165" fontId="0" fillId="0" borderId="7" xfId="0" applyNumberFormat="1" applyBorder="1"/>
    <xf numFmtId="165" fontId="2" fillId="2" borderId="8" xfId="0" applyNumberFormat="1" applyFont="1" applyFill="1" applyBorder="1"/>
    <xf numFmtId="165" fontId="2" fillId="2" borderId="13" xfId="0" applyNumberFormat="1" applyFont="1" applyFill="1" applyBorder="1"/>
    <xf numFmtId="165" fontId="0" fillId="0" borderId="15" xfId="0" applyNumberFormat="1" applyBorder="1"/>
    <xf numFmtId="165" fontId="0" fillId="0" borderId="11" xfId="0" applyNumberFormat="1" applyBorder="1"/>
    <xf numFmtId="165" fontId="2" fillId="2" borderId="16" xfId="0" applyNumberFormat="1" applyFont="1" applyFill="1" applyBorder="1"/>
    <xf numFmtId="0" fontId="2" fillId="2" borderId="10" xfId="0" quotePrefix="1" applyFont="1" applyFill="1" applyBorder="1" applyAlignment="1">
      <alignment horizontal="center"/>
    </xf>
    <xf numFmtId="0" fontId="2" fillId="2" borderId="22" xfId="0" quotePrefix="1" applyFont="1" applyFill="1" applyBorder="1"/>
    <xf numFmtId="166" fontId="0" fillId="0" borderId="6" xfId="2" applyNumberFormat="1" applyFont="1" applyBorder="1" applyAlignment="1">
      <alignment horizontal="left"/>
    </xf>
    <xf numFmtId="166" fontId="0" fillId="0" borderId="7" xfId="2" applyNumberFormat="1" applyFont="1" applyBorder="1" applyAlignment="1">
      <alignment horizontal="left"/>
    </xf>
    <xf numFmtId="166" fontId="0" fillId="0" borderId="23" xfId="2" applyNumberFormat="1" applyFont="1" applyBorder="1" applyAlignment="1">
      <alignment horizontal="left"/>
    </xf>
    <xf numFmtId="0" fontId="2" fillId="2" borderId="21" xfId="0" quotePrefix="1" applyFont="1" applyFill="1" applyBorder="1"/>
    <xf numFmtId="3" fontId="0" fillId="0" borderId="24" xfId="0" applyNumberFormat="1" applyBorder="1"/>
    <xf numFmtId="3" fontId="2" fillId="2" borderId="25" xfId="0" applyNumberFormat="1" applyFont="1" applyFill="1" applyBorder="1"/>
    <xf numFmtId="3" fontId="0" fillId="0" borderId="26" xfId="0" applyNumberFormat="1" applyBorder="1"/>
    <xf numFmtId="3" fontId="2" fillId="2" borderId="27" xfId="0" applyNumberFormat="1" applyFont="1" applyFill="1" applyBorder="1"/>
    <xf numFmtId="0" fontId="2" fillId="2" borderId="22" xfId="0" applyFont="1" applyFill="1" applyBorder="1"/>
    <xf numFmtId="165" fontId="0" fillId="0" borderId="24" xfId="0" applyNumberFormat="1" applyBorder="1"/>
    <xf numFmtId="165" fontId="2" fillId="2" borderId="25" xfId="0" applyNumberFormat="1" applyFont="1" applyFill="1" applyBorder="1"/>
    <xf numFmtId="164" fontId="0" fillId="0" borderId="28" xfId="1" applyNumberFormat="1" applyFont="1" applyBorder="1"/>
    <xf numFmtId="164" fontId="0" fillId="0" borderId="24" xfId="1" applyNumberFormat="1" applyFont="1" applyBorder="1"/>
    <xf numFmtId="164" fontId="2" fillId="2" borderId="25" xfId="1" applyNumberFormat="1" applyFont="1" applyFill="1" applyBorder="1"/>
    <xf numFmtId="165" fontId="0" fillId="0" borderId="29" xfId="0" applyNumberFormat="1" applyBorder="1"/>
    <xf numFmtId="165" fontId="0" fillId="0" borderId="26" xfId="0" applyNumberFormat="1" applyBorder="1"/>
    <xf numFmtId="165" fontId="2" fillId="2" borderId="27" xfId="0" applyNumberFormat="1" applyFont="1" applyFill="1" applyBorder="1"/>
    <xf numFmtId="164" fontId="0" fillId="0" borderId="26" xfId="1" applyNumberFormat="1" applyFont="1" applyBorder="1"/>
    <xf numFmtId="164" fontId="2" fillId="2" borderId="27" xfId="1" applyNumberFormat="1" applyFont="1" applyFill="1" applyBorder="1"/>
    <xf numFmtId="15" fontId="2" fillId="2" borderId="19" xfId="0" quotePrefix="1" applyNumberFormat="1" applyFont="1" applyFill="1" applyBorder="1" applyAlignment="1">
      <alignment horizontal="center"/>
    </xf>
    <xf numFmtId="15" fontId="2" fillId="2" borderId="18" xfId="0" quotePrefix="1" applyNumberFormat="1" applyFont="1" applyFill="1" applyBorder="1" applyAlignment="1">
      <alignment horizontal="center"/>
    </xf>
    <xf numFmtId="0" fontId="2" fillId="2" borderId="21" xfId="0" quotePrefix="1" applyFont="1" applyFill="1" applyBorder="1" applyAlignment="1">
      <alignment horizontal="center"/>
    </xf>
    <xf numFmtId="0" fontId="2" fillId="2" borderId="20" xfId="0" quotePrefix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5.28515625" customWidth="1"/>
    <col min="2" max="2" width="15.28515625" bestFit="1" customWidth="1"/>
    <col min="3" max="4" width="14.85546875" customWidth="1"/>
    <col min="5" max="5" width="13.5703125" bestFit="1" customWidth="1"/>
    <col min="6" max="6" width="14.5703125" bestFit="1" customWidth="1"/>
    <col min="7" max="8" width="13.85546875" bestFit="1" customWidth="1"/>
    <col min="9" max="9" width="13.85546875" customWidth="1"/>
    <col min="10" max="10" width="13.5703125" bestFit="1" customWidth="1"/>
    <col min="11" max="11" width="14.5703125" bestFit="1" customWidth="1"/>
    <col min="12" max="12" width="9.140625" bestFit="1" customWidth="1"/>
    <col min="13" max="13" width="8.85546875" bestFit="1" customWidth="1"/>
    <col min="14" max="14" width="8.42578125" bestFit="1" customWidth="1"/>
    <col min="15" max="15" width="9.85546875" bestFit="1" customWidth="1"/>
    <col min="16" max="16" width="7.5703125" customWidth="1"/>
  </cols>
  <sheetData>
    <row r="1" spans="1:16" ht="18.75" x14ac:dyDescent="0.3">
      <c r="A1" s="1" t="s">
        <v>12</v>
      </c>
      <c r="B1" s="1"/>
    </row>
    <row r="2" spans="1:16" ht="18.75" x14ac:dyDescent="0.3">
      <c r="A2" s="1" t="s">
        <v>13</v>
      </c>
      <c r="B2" s="1"/>
    </row>
    <row r="3" spans="1:16" ht="15.75" x14ac:dyDescent="0.3">
      <c r="A3" s="2" t="s">
        <v>23</v>
      </c>
      <c r="B3" s="2"/>
    </row>
    <row r="4" spans="1:16" ht="16.5" thickBot="1" x14ac:dyDescent="0.35">
      <c r="A4" s="2"/>
      <c r="B4" s="2"/>
    </row>
    <row r="5" spans="1:16" ht="15.75" thickBot="1" x14ac:dyDescent="0.3">
      <c r="A5" s="56" t="s">
        <v>0</v>
      </c>
      <c r="B5" s="54" t="s">
        <v>14</v>
      </c>
      <c r="C5" s="55"/>
      <c r="D5" s="55"/>
      <c r="E5" s="52" t="s">
        <v>16</v>
      </c>
      <c r="F5" s="53"/>
      <c r="G5" s="54" t="s">
        <v>15</v>
      </c>
      <c r="H5" s="55"/>
      <c r="I5" s="55"/>
      <c r="J5" s="52" t="s">
        <v>16</v>
      </c>
      <c r="K5" s="53"/>
      <c r="L5" s="50" t="s">
        <v>11</v>
      </c>
      <c r="M5" s="51"/>
      <c r="N5" s="51"/>
      <c r="O5" s="52" t="s">
        <v>16</v>
      </c>
      <c r="P5" s="53"/>
    </row>
    <row r="6" spans="1:16" ht="15.75" thickBot="1" x14ac:dyDescent="0.3">
      <c r="A6" s="57"/>
      <c r="B6" s="7" t="s">
        <v>18</v>
      </c>
      <c r="C6" s="7" t="s">
        <v>21</v>
      </c>
      <c r="D6" s="8" t="s">
        <v>22</v>
      </c>
      <c r="E6" s="34" t="s">
        <v>19</v>
      </c>
      <c r="F6" s="34" t="s">
        <v>20</v>
      </c>
      <c r="G6" s="7" t="s">
        <v>18</v>
      </c>
      <c r="H6" s="7" t="s">
        <v>21</v>
      </c>
      <c r="I6" s="8" t="s">
        <v>22</v>
      </c>
      <c r="J6" s="9" t="s">
        <v>19</v>
      </c>
      <c r="K6" s="30" t="s">
        <v>20</v>
      </c>
      <c r="L6" s="7" t="s">
        <v>18</v>
      </c>
      <c r="M6" s="7" t="s">
        <v>21</v>
      </c>
      <c r="N6" s="8" t="s">
        <v>22</v>
      </c>
      <c r="O6" s="9" t="s">
        <v>19</v>
      </c>
      <c r="P6" s="39" t="s">
        <v>20</v>
      </c>
    </row>
    <row r="7" spans="1:16" x14ac:dyDescent="0.25">
      <c r="A7" s="3" t="s">
        <v>1</v>
      </c>
      <c r="B7" s="31">
        <v>13483119968</v>
      </c>
      <c r="C7" s="5">
        <v>14209210701</v>
      </c>
      <c r="D7" s="5">
        <v>14622965166</v>
      </c>
      <c r="E7" s="35">
        <f>D7-C7</f>
        <v>413754465</v>
      </c>
      <c r="F7" s="35">
        <f>D7-B7</f>
        <v>1139845198</v>
      </c>
      <c r="G7" s="37">
        <v>7764897553</v>
      </c>
      <c r="H7" s="10">
        <v>5897652551</v>
      </c>
      <c r="I7" s="10">
        <v>5731307116</v>
      </c>
      <c r="J7" s="10">
        <f>I7-H7</f>
        <v>-166345435</v>
      </c>
      <c r="K7" s="10">
        <f t="shared" ref="K7:K15" si="0">I7-G7</f>
        <v>-2033590437</v>
      </c>
      <c r="L7" s="11">
        <f>G7/B7</f>
        <v>0.5758976832831515</v>
      </c>
      <c r="M7" s="11">
        <f>H7/C7</f>
        <v>0.41505842056272285</v>
      </c>
      <c r="N7" s="11">
        <f>I7/D7</f>
        <v>0.39193877923787429</v>
      </c>
      <c r="O7" s="12">
        <f>N7-M7</f>
        <v>-2.3119641324848561E-2</v>
      </c>
      <c r="P7" s="12">
        <f>N7-L7</f>
        <v>-0.18395890404527721</v>
      </c>
    </row>
    <row r="8" spans="1:16" x14ac:dyDescent="0.25">
      <c r="A8" s="3" t="s">
        <v>2</v>
      </c>
      <c r="B8" s="32">
        <v>6462639587</v>
      </c>
      <c r="C8" s="5">
        <v>5763046607</v>
      </c>
      <c r="D8" s="5">
        <v>5681248729</v>
      </c>
      <c r="E8" s="35">
        <f t="shared" ref="E8:E16" si="1">D8-C8</f>
        <v>-81797878</v>
      </c>
      <c r="F8" s="35">
        <f t="shared" ref="F8:F16" si="2">D8-B8</f>
        <v>-781390858</v>
      </c>
      <c r="G8" s="37">
        <v>3346775613</v>
      </c>
      <c r="H8" s="5">
        <v>2293519829</v>
      </c>
      <c r="I8" s="5">
        <v>2170719343</v>
      </c>
      <c r="J8" s="5">
        <f t="shared" ref="J8:J16" si="3">I8-H8</f>
        <v>-122800486</v>
      </c>
      <c r="K8" s="5">
        <f t="shared" si="0"/>
        <v>-1176056270</v>
      </c>
      <c r="L8" s="13">
        <f t="shared" ref="L8:L16" si="4">G8/B8</f>
        <v>0.51786511810626834</v>
      </c>
      <c r="M8" s="13">
        <f t="shared" ref="M8:M16" si="5">H8/C8</f>
        <v>0.39797002963922062</v>
      </c>
      <c r="N8" s="13">
        <f t="shared" ref="N8:N16" si="6">I8/D8</f>
        <v>0.3820848983286963</v>
      </c>
      <c r="O8" s="14">
        <f t="shared" ref="O8:O16" si="7">N8-M8</f>
        <v>-1.5885131310524325E-2</v>
      </c>
      <c r="P8" s="14">
        <f t="shared" ref="P8:P16" si="8">N8-L8</f>
        <v>-0.13578021977757204</v>
      </c>
    </row>
    <row r="9" spans="1:16" x14ac:dyDescent="0.25">
      <c r="A9" s="3" t="s">
        <v>3</v>
      </c>
      <c r="B9" s="32">
        <v>13483926550</v>
      </c>
      <c r="C9" s="5">
        <v>14168540250</v>
      </c>
      <c r="D9" s="5">
        <v>13840632950</v>
      </c>
      <c r="E9" s="35">
        <f t="shared" si="1"/>
        <v>-327907300</v>
      </c>
      <c r="F9" s="35">
        <f t="shared" si="2"/>
        <v>356706400</v>
      </c>
      <c r="G9" s="37">
        <v>4400486700</v>
      </c>
      <c r="H9" s="5">
        <v>3514550650</v>
      </c>
      <c r="I9" s="5">
        <v>3311407750</v>
      </c>
      <c r="J9" s="5">
        <f t="shared" si="3"/>
        <v>-203142900</v>
      </c>
      <c r="K9" s="5">
        <f t="shared" si="0"/>
        <v>-1089078950</v>
      </c>
      <c r="L9" s="13">
        <f t="shared" si="4"/>
        <v>0.32635053919067808</v>
      </c>
      <c r="M9" s="13">
        <f t="shared" si="5"/>
        <v>0.24805312248027808</v>
      </c>
      <c r="N9" s="13">
        <f t="shared" si="6"/>
        <v>0.23925262391991978</v>
      </c>
      <c r="O9" s="14">
        <f t="shared" si="7"/>
        <v>-8.8004985603583052E-3</v>
      </c>
      <c r="P9" s="14">
        <f t="shared" si="8"/>
        <v>-8.7097915270758303E-2</v>
      </c>
    </row>
    <row r="10" spans="1:16" x14ac:dyDescent="0.25">
      <c r="A10" s="3" t="s">
        <v>4</v>
      </c>
      <c r="B10" s="32">
        <v>13768717100</v>
      </c>
      <c r="C10" s="5">
        <v>14202528500</v>
      </c>
      <c r="D10" s="5">
        <v>14321806000</v>
      </c>
      <c r="E10" s="35">
        <f t="shared" si="1"/>
        <v>119277500</v>
      </c>
      <c r="F10" s="35">
        <f t="shared" si="2"/>
        <v>553088900</v>
      </c>
      <c r="G10" s="37">
        <v>5756739200</v>
      </c>
      <c r="H10" s="5">
        <v>4191943300</v>
      </c>
      <c r="I10" s="5">
        <v>4076270100</v>
      </c>
      <c r="J10" s="5">
        <f t="shared" si="3"/>
        <v>-115673200</v>
      </c>
      <c r="K10" s="5">
        <f t="shared" si="0"/>
        <v>-1680469100</v>
      </c>
      <c r="L10" s="13">
        <f t="shared" si="4"/>
        <v>0.41810280203955968</v>
      </c>
      <c r="M10" s="13">
        <f t="shared" si="5"/>
        <v>0.29515471840102275</v>
      </c>
      <c r="N10" s="13">
        <f t="shared" si="6"/>
        <v>0.28461983774951288</v>
      </c>
      <c r="O10" s="14">
        <f t="shared" si="7"/>
        <v>-1.053488065150987E-2</v>
      </c>
      <c r="P10" s="14">
        <f t="shared" si="8"/>
        <v>-0.1334829642900468</v>
      </c>
    </row>
    <row r="11" spans="1:16" x14ac:dyDescent="0.25">
      <c r="A11" s="3" t="s">
        <v>5</v>
      </c>
      <c r="B11" s="32">
        <v>13879316780</v>
      </c>
      <c r="C11" s="5">
        <v>13715505560</v>
      </c>
      <c r="D11" s="5">
        <v>13849053610</v>
      </c>
      <c r="E11" s="35">
        <f t="shared" si="1"/>
        <v>133548050</v>
      </c>
      <c r="F11" s="35">
        <f t="shared" si="2"/>
        <v>-30263170</v>
      </c>
      <c r="G11" s="37">
        <v>7269284710</v>
      </c>
      <c r="H11" s="5">
        <v>6446445960</v>
      </c>
      <c r="I11" s="5">
        <v>6144995410</v>
      </c>
      <c r="J11" s="5">
        <f t="shared" si="3"/>
        <v>-301450550</v>
      </c>
      <c r="K11" s="5">
        <f t="shared" si="0"/>
        <v>-1124289300</v>
      </c>
      <c r="L11" s="13">
        <f t="shared" si="4"/>
        <v>0.52374946297608749</v>
      </c>
      <c r="M11" s="13">
        <f t="shared" si="5"/>
        <v>0.47001154509393089</v>
      </c>
      <c r="N11" s="13">
        <f t="shared" si="6"/>
        <v>0.44371229854745287</v>
      </c>
      <c r="O11" s="14">
        <f t="shared" si="7"/>
        <v>-2.6299246546478028E-2</v>
      </c>
      <c r="P11" s="14">
        <f t="shared" si="8"/>
        <v>-8.0037164428634622E-2</v>
      </c>
    </row>
    <row r="12" spans="1:16" x14ac:dyDescent="0.25">
      <c r="A12" s="3" t="s">
        <v>6</v>
      </c>
      <c r="B12" s="32">
        <v>58487142690</v>
      </c>
      <c r="C12" s="5">
        <v>59881960441</v>
      </c>
      <c r="D12" s="5">
        <v>61664063556</v>
      </c>
      <c r="E12" s="35">
        <f t="shared" si="1"/>
        <v>1782103115</v>
      </c>
      <c r="F12" s="35">
        <f t="shared" si="2"/>
        <v>3176920866</v>
      </c>
      <c r="G12" s="37">
        <v>27325716900</v>
      </c>
      <c r="H12" s="5">
        <v>24311375247</v>
      </c>
      <c r="I12" s="5">
        <v>24742735263</v>
      </c>
      <c r="J12" s="5">
        <f t="shared" si="3"/>
        <v>431360016</v>
      </c>
      <c r="K12" s="5">
        <f t="shared" si="0"/>
        <v>-2582981637</v>
      </c>
      <c r="L12" s="13">
        <f t="shared" si="4"/>
        <v>0.4672089564168791</v>
      </c>
      <c r="M12" s="13">
        <f t="shared" si="5"/>
        <v>0.40598829877911746</v>
      </c>
      <c r="N12" s="13">
        <f t="shared" si="6"/>
        <v>0.40125048263369756</v>
      </c>
      <c r="O12" s="14">
        <f t="shared" si="7"/>
        <v>-4.7378161454199041E-3</v>
      </c>
      <c r="P12" s="14">
        <f t="shared" si="8"/>
        <v>-6.5958473783181537E-2</v>
      </c>
    </row>
    <row r="13" spans="1:16" x14ac:dyDescent="0.25">
      <c r="A13" s="3" t="s">
        <v>7</v>
      </c>
      <c r="B13" s="32">
        <v>37523607548</v>
      </c>
      <c r="C13" s="5">
        <v>38225309141</v>
      </c>
      <c r="D13" s="5">
        <v>37452886906</v>
      </c>
      <c r="E13" s="35">
        <f t="shared" si="1"/>
        <v>-772422235</v>
      </c>
      <c r="F13" s="35">
        <f t="shared" si="2"/>
        <v>-70720642</v>
      </c>
      <c r="G13" s="37">
        <v>10316103991</v>
      </c>
      <c r="H13" s="5">
        <v>9692629038</v>
      </c>
      <c r="I13" s="5">
        <v>9199877987</v>
      </c>
      <c r="J13" s="5">
        <f t="shared" si="3"/>
        <v>-492751051</v>
      </c>
      <c r="K13" s="5">
        <f t="shared" si="0"/>
        <v>-1116226004</v>
      </c>
      <c r="L13" s="13">
        <f t="shared" si="4"/>
        <v>0.27492303286147779</v>
      </c>
      <c r="M13" s="13">
        <f t="shared" si="5"/>
        <v>0.25356574625066419</v>
      </c>
      <c r="N13" s="13">
        <f t="shared" si="6"/>
        <v>0.24563868761545771</v>
      </c>
      <c r="O13" s="14">
        <f t="shared" si="7"/>
        <v>-7.9270586352064853E-3</v>
      </c>
      <c r="P13" s="14">
        <f t="shared" si="8"/>
        <v>-2.9284345246020083E-2</v>
      </c>
    </row>
    <row r="14" spans="1:16" x14ac:dyDescent="0.25">
      <c r="A14" s="3" t="s">
        <v>8</v>
      </c>
      <c r="B14" s="32">
        <v>18661875461</v>
      </c>
      <c r="C14" s="5">
        <v>21301104001</v>
      </c>
      <c r="D14" s="5">
        <v>21493477707</v>
      </c>
      <c r="E14" s="35">
        <f t="shared" si="1"/>
        <v>192373706</v>
      </c>
      <c r="F14" s="35">
        <f t="shared" si="2"/>
        <v>2831602246</v>
      </c>
      <c r="G14" s="37">
        <v>7161764147</v>
      </c>
      <c r="H14" s="5">
        <v>7042623200</v>
      </c>
      <c r="I14" s="5">
        <v>6830573451</v>
      </c>
      <c r="J14" s="5">
        <f t="shared" si="3"/>
        <v>-212049749</v>
      </c>
      <c r="K14" s="5">
        <f t="shared" si="0"/>
        <v>-331190696</v>
      </c>
      <c r="L14" s="13">
        <f t="shared" si="4"/>
        <v>0.38376443792944676</v>
      </c>
      <c r="M14" s="13">
        <f t="shared" si="5"/>
        <v>0.33062245035137039</v>
      </c>
      <c r="N14" s="13">
        <f t="shared" si="6"/>
        <v>0.31779749857676209</v>
      </c>
      <c r="O14" s="14">
        <f t="shared" si="7"/>
        <v>-1.2824951774608295E-2</v>
      </c>
      <c r="P14" s="14">
        <f t="shared" si="8"/>
        <v>-6.5966939352684661E-2</v>
      </c>
    </row>
    <row r="15" spans="1:16" x14ac:dyDescent="0.25">
      <c r="A15" s="3" t="s">
        <v>9</v>
      </c>
      <c r="B15" s="33">
        <v>8934652957</v>
      </c>
      <c r="C15" s="5">
        <v>10967958689</v>
      </c>
      <c r="D15" s="5">
        <v>10776785684</v>
      </c>
      <c r="E15" s="35">
        <f t="shared" si="1"/>
        <v>-191173005</v>
      </c>
      <c r="F15" s="35">
        <f t="shared" si="2"/>
        <v>1842132727</v>
      </c>
      <c r="G15" s="37">
        <v>1684391884</v>
      </c>
      <c r="H15" s="5">
        <v>2066264829</v>
      </c>
      <c r="I15" s="5">
        <v>1953324314</v>
      </c>
      <c r="J15" s="5">
        <f t="shared" si="3"/>
        <v>-112940515</v>
      </c>
      <c r="K15" s="5">
        <f t="shared" si="0"/>
        <v>268932430</v>
      </c>
      <c r="L15" s="13">
        <f t="shared" si="4"/>
        <v>0.18852348178563955</v>
      </c>
      <c r="M15" s="13">
        <f t="shared" si="5"/>
        <v>0.18839101127106733</v>
      </c>
      <c r="N15" s="13">
        <f t="shared" si="6"/>
        <v>0.18125296088053855</v>
      </c>
      <c r="O15" s="14">
        <f t="shared" si="7"/>
        <v>-7.1380503905287829E-3</v>
      </c>
      <c r="P15" s="14">
        <f t="shared" si="8"/>
        <v>-7.2705209051009967E-3</v>
      </c>
    </row>
    <row r="16" spans="1:16" ht="15.75" thickBot="1" x14ac:dyDescent="0.3">
      <c r="A16" s="4" t="s">
        <v>10</v>
      </c>
      <c r="B16" s="6">
        <f>SUM(B7:B15)</f>
        <v>184684998641</v>
      </c>
      <c r="C16" s="6">
        <f>SUM(C7:C15)</f>
        <v>192435163890</v>
      </c>
      <c r="D16" s="6">
        <f>SUM(D7:D15)</f>
        <v>193702920308</v>
      </c>
      <c r="E16" s="36">
        <f t="shared" si="1"/>
        <v>1267756418</v>
      </c>
      <c r="F16" s="36">
        <f t="shared" si="2"/>
        <v>9017921667</v>
      </c>
      <c r="G16" s="38">
        <f>SUM(G7:G15)</f>
        <v>75026160698</v>
      </c>
      <c r="H16" s="6">
        <f>SUM(H7:H15)</f>
        <v>65457004604</v>
      </c>
      <c r="I16" s="6">
        <f>SUM(I7:I15)</f>
        <v>64161210734</v>
      </c>
      <c r="J16" s="6">
        <f t="shared" si="3"/>
        <v>-1295793870</v>
      </c>
      <c r="K16" s="6">
        <f>I16-G16</f>
        <v>-10864949964</v>
      </c>
      <c r="L16" s="15">
        <f t="shared" si="4"/>
        <v>0.40623852099563124</v>
      </c>
      <c r="M16" s="15">
        <f t="shared" si="5"/>
        <v>0.34015095412300322</v>
      </c>
      <c r="N16" s="15">
        <f t="shared" si="6"/>
        <v>0.33123512351790868</v>
      </c>
      <c r="O16" s="16">
        <f t="shared" si="7"/>
        <v>-8.9158306050945435E-3</v>
      </c>
      <c r="P16" s="16">
        <f t="shared" si="8"/>
        <v>-7.5003397477722555E-2</v>
      </c>
    </row>
  </sheetData>
  <mergeCells count="7">
    <mergeCell ref="L5:N5"/>
    <mergeCell ref="O5:P5"/>
    <mergeCell ref="B5:D5"/>
    <mergeCell ref="E5:F5"/>
    <mergeCell ref="A5:A6"/>
    <mergeCell ref="G5:I5"/>
    <mergeCell ref="J5:K5"/>
  </mergeCells>
  <conditionalFormatting sqref="O7:O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7:P16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J7:K16">
    <cfRule type="cellIs" dxfId="1" priority="7" operator="lessThan">
      <formula>0</formula>
    </cfRule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7.140625" customWidth="1"/>
    <col min="2" max="4" width="9.140625" bestFit="1" customWidth="1"/>
    <col min="5" max="5" width="9.85546875" bestFit="1" customWidth="1"/>
    <col min="6" max="6" width="7.85546875" bestFit="1" customWidth="1"/>
    <col min="7" max="7" width="7.85546875" customWidth="1"/>
    <col min="8" max="9" width="8.85546875" bestFit="1" customWidth="1"/>
    <col min="10" max="10" width="9.85546875" bestFit="1" customWidth="1"/>
    <col min="11" max="11" width="10.28515625" customWidth="1"/>
    <col min="12" max="12" width="9.140625" bestFit="1" customWidth="1"/>
    <col min="13" max="13" width="8.7109375" customWidth="1"/>
    <col min="14" max="14" width="8.85546875" bestFit="1" customWidth="1"/>
    <col min="15" max="15" width="9.85546875" bestFit="1" customWidth="1"/>
    <col min="16" max="16" width="8.140625" bestFit="1" customWidth="1"/>
  </cols>
  <sheetData>
    <row r="1" spans="1:16" ht="18.75" x14ac:dyDescent="0.3">
      <c r="A1" s="1" t="s">
        <v>12</v>
      </c>
      <c r="B1" s="1"/>
    </row>
    <row r="2" spans="1:16" ht="18.75" x14ac:dyDescent="0.3">
      <c r="A2" s="1" t="s">
        <v>13</v>
      </c>
      <c r="B2" s="1"/>
    </row>
    <row r="3" spans="1:16" ht="15.75" x14ac:dyDescent="0.3">
      <c r="A3" s="2" t="str">
        <f>Aging!A3</f>
        <v>16 Dec 2021</v>
      </c>
      <c r="B3" s="2"/>
      <c r="M3" s="17" t="s">
        <v>17</v>
      </c>
    </row>
    <row r="4" spans="1:16" ht="15.75" thickBot="1" x14ac:dyDescent="0.3"/>
    <row r="5" spans="1:16" ht="15.75" thickBot="1" x14ac:dyDescent="0.3">
      <c r="A5" s="56" t="s">
        <v>0</v>
      </c>
      <c r="B5" s="54" t="s">
        <v>14</v>
      </c>
      <c r="C5" s="55"/>
      <c r="D5" s="55"/>
      <c r="E5" s="58" t="s">
        <v>16</v>
      </c>
      <c r="F5" s="59"/>
      <c r="G5" s="54" t="s">
        <v>15</v>
      </c>
      <c r="H5" s="55"/>
      <c r="I5" s="55"/>
      <c r="J5" s="58" t="s">
        <v>16</v>
      </c>
      <c r="K5" s="59"/>
      <c r="L5" s="54" t="s">
        <v>11</v>
      </c>
      <c r="M5" s="55"/>
      <c r="N5" s="55"/>
      <c r="O5" s="58" t="s">
        <v>16</v>
      </c>
      <c r="P5" s="59"/>
    </row>
    <row r="6" spans="1:16" ht="15.75" thickBot="1" x14ac:dyDescent="0.3">
      <c r="A6" s="57"/>
      <c r="B6" s="7" t="str">
        <f>Aging!B6</f>
        <v>29 Sep 21</v>
      </c>
      <c r="C6" s="7" t="str">
        <f>Aging!C6</f>
        <v>9 Dec 21</v>
      </c>
      <c r="D6" s="8" t="str">
        <f>Aging!D6</f>
        <v>16 Dec 21</v>
      </c>
      <c r="E6" s="34" t="s">
        <v>19</v>
      </c>
      <c r="F6" s="29" t="s">
        <v>20</v>
      </c>
      <c r="G6" s="18" t="str">
        <f>Aging!G6</f>
        <v>29 Sep 21</v>
      </c>
      <c r="H6" s="18" t="str">
        <f>Aging!H6</f>
        <v>9 Dec 21</v>
      </c>
      <c r="I6" s="8" t="str">
        <f>Aging!I6</f>
        <v>16 Dec 21</v>
      </c>
      <c r="J6" s="34" t="s">
        <v>19</v>
      </c>
      <c r="K6" s="29" t="s">
        <v>20</v>
      </c>
      <c r="L6" s="18" t="str">
        <f>Aging!L6</f>
        <v>29 Sep 21</v>
      </c>
      <c r="M6" s="18" t="str">
        <f>Aging!M6</f>
        <v>9 Dec 21</v>
      </c>
      <c r="N6" s="8" t="str">
        <f>Aging!N6</f>
        <v>16 Dec 21</v>
      </c>
      <c r="O6" s="34" t="s">
        <v>19</v>
      </c>
      <c r="P6" s="29" t="s">
        <v>20</v>
      </c>
    </row>
    <row r="7" spans="1:16" x14ac:dyDescent="0.25">
      <c r="A7" s="3" t="s">
        <v>1</v>
      </c>
      <c r="B7" s="23">
        <f>Aging!B7/1000000</f>
        <v>13483.119968000001</v>
      </c>
      <c r="C7" s="23">
        <f>Aging!C7/1000000</f>
        <v>14209.210701</v>
      </c>
      <c r="D7" s="23">
        <f>Aging!D7/1000000</f>
        <v>14622.965166</v>
      </c>
      <c r="E7" s="40">
        <f>D7-C7</f>
        <v>413.75446499999998</v>
      </c>
      <c r="F7" s="22">
        <f>D7-B7</f>
        <v>1139.8451979999991</v>
      </c>
      <c r="G7" s="45">
        <f>Aging!G7/1000000</f>
        <v>7764.8975529999998</v>
      </c>
      <c r="H7" s="26">
        <f>Aging!H7/1000000</f>
        <v>5897.6525510000001</v>
      </c>
      <c r="I7" s="23">
        <f>Aging!I7/1000000</f>
        <v>5731.307116</v>
      </c>
      <c r="J7" s="40">
        <f>I7-H7</f>
        <v>-166.34543500000018</v>
      </c>
      <c r="K7" s="27">
        <f>I7-G7</f>
        <v>-2033.5904369999998</v>
      </c>
      <c r="L7" s="19">
        <f>G7/B7</f>
        <v>0.5758976832831515</v>
      </c>
      <c r="M7" s="19">
        <f>H7/C7</f>
        <v>0.41505842056272285</v>
      </c>
      <c r="N7" s="11">
        <f>I7/D7</f>
        <v>0.39193877923787429</v>
      </c>
      <c r="O7" s="42">
        <f>N7-M7</f>
        <v>-2.3119641324848561E-2</v>
      </c>
      <c r="P7" s="12">
        <f>N7-L7</f>
        <v>-0.18395890404527721</v>
      </c>
    </row>
    <row r="8" spans="1:16" x14ac:dyDescent="0.25">
      <c r="A8" s="3" t="s">
        <v>2</v>
      </c>
      <c r="B8" s="23">
        <f>Aging!B8/1000000</f>
        <v>6462.6395869999997</v>
      </c>
      <c r="C8" s="23">
        <f>Aging!C8/1000000</f>
        <v>5763.0466070000002</v>
      </c>
      <c r="D8" s="23">
        <f>Aging!D8/1000000</f>
        <v>5681.2487289999999</v>
      </c>
      <c r="E8" s="40">
        <f t="shared" ref="E8:E16" si="0">D8-C8</f>
        <v>-81.79787800000031</v>
      </c>
      <c r="F8" s="22">
        <f t="shared" ref="F8:F16" si="1">D8-B8</f>
        <v>-781.39085799999975</v>
      </c>
      <c r="G8" s="46">
        <f>Aging!G8/1000000</f>
        <v>3346.7756129999998</v>
      </c>
      <c r="H8" s="26">
        <f>Aging!H8/1000000</f>
        <v>2293.5198289999998</v>
      </c>
      <c r="I8" s="23">
        <f>Aging!I8/1000000</f>
        <v>2170.7193430000002</v>
      </c>
      <c r="J8" s="40">
        <f t="shared" ref="J8:J16" si="2">I8-H8</f>
        <v>-122.80048599999964</v>
      </c>
      <c r="K8" s="22">
        <f t="shared" ref="K8:K16" si="3">I8-G8</f>
        <v>-1176.0562699999996</v>
      </c>
      <c r="L8" s="48">
        <f t="shared" ref="L8:L16" si="4">G8/B8</f>
        <v>0.51786511810626834</v>
      </c>
      <c r="M8" s="20">
        <f t="shared" ref="M8:M16" si="5">H8/C8</f>
        <v>0.39797002963922062</v>
      </c>
      <c r="N8" s="13">
        <f t="shared" ref="N8:N16" si="6">I8/D8</f>
        <v>0.38208489832869635</v>
      </c>
      <c r="O8" s="43">
        <f t="shared" ref="O8:O16" si="7">N8-M8</f>
        <v>-1.588513131052427E-2</v>
      </c>
      <c r="P8" s="14">
        <f t="shared" ref="P8:P16" si="8">N8-L8</f>
        <v>-0.13578021977757199</v>
      </c>
    </row>
    <row r="9" spans="1:16" x14ac:dyDescent="0.25">
      <c r="A9" s="3" t="s">
        <v>3</v>
      </c>
      <c r="B9" s="23">
        <f>Aging!B9/1000000</f>
        <v>13483.92655</v>
      </c>
      <c r="C9" s="23">
        <f>Aging!C9/1000000</f>
        <v>14168.54025</v>
      </c>
      <c r="D9" s="23">
        <f>Aging!D9/1000000</f>
        <v>13840.632949999999</v>
      </c>
      <c r="E9" s="40">
        <f t="shared" si="0"/>
        <v>-327.90730000000076</v>
      </c>
      <c r="F9" s="22">
        <f t="shared" si="1"/>
        <v>356.70639999999912</v>
      </c>
      <c r="G9" s="46">
        <f>Aging!G9/1000000</f>
        <v>4400.4867000000004</v>
      </c>
      <c r="H9" s="26">
        <f>Aging!H9/1000000</f>
        <v>3514.5506500000001</v>
      </c>
      <c r="I9" s="23">
        <f>Aging!I9/1000000</f>
        <v>3311.4077499999999</v>
      </c>
      <c r="J9" s="40">
        <f t="shared" si="2"/>
        <v>-203.14290000000028</v>
      </c>
      <c r="K9" s="22">
        <f t="shared" si="3"/>
        <v>-1089.0789500000005</v>
      </c>
      <c r="L9" s="48">
        <f t="shared" si="4"/>
        <v>0.32635053919067813</v>
      </c>
      <c r="M9" s="20">
        <f t="shared" si="5"/>
        <v>0.24805312248027811</v>
      </c>
      <c r="N9" s="13">
        <f t="shared" si="6"/>
        <v>0.2392526239199198</v>
      </c>
      <c r="O9" s="43">
        <f t="shared" si="7"/>
        <v>-8.8004985603583052E-3</v>
      </c>
      <c r="P9" s="14">
        <f t="shared" si="8"/>
        <v>-8.709791527075833E-2</v>
      </c>
    </row>
    <row r="10" spans="1:16" x14ac:dyDescent="0.25">
      <c r="A10" s="3" t="s">
        <v>4</v>
      </c>
      <c r="B10" s="23">
        <f>Aging!B10/1000000</f>
        <v>13768.7171</v>
      </c>
      <c r="C10" s="23">
        <f>Aging!C10/1000000</f>
        <v>14202.5285</v>
      </c>
      <c r="D10" s="23">
        <f>Aging!D10/1000000</f>
        <v>14321.806</v>
      </c>
      <c r="E10" s="40">
        <f t="shared" si="0"/>
        <v>119.27750000000015</v>
      </c>
      <c r="F10" s="22">
        <f t="shared" si="1"/>
        <v>553.08890000000065</v>
      </c>
      <c r="G10" s="46">
        <f>Aging!G10/1000000</f>
        <v>5756.7392</v>
      </c>
      <c r="H10" s="26">
        <f>Aging!H10/1000000</f>
        <v>4191.9432999999999</v>
      </c>
      <c r="I10" s="23">
        <f>Aging!I10/1000000</f>
        <v>4076.2701000000002</v>
      </c>
      <c r="J10" s="40">
        <f t="shared" si="2"/>
        <v>-115.67319999999972</v>
      </c>
      <c r="K10" s="22">
        <f t="shared" si="3"/>
        <v>-1680.4690999999998</v>
      </c>
      <c r="L10" s="48">
        <f t="shared" si="4"/>
        <v>0.41810280203955968</v>
      </c>
      <c r="M10" s="20">
        <f t="shared" si="5"/>
        <v>0.29515471840102275</v>
      </c>
      <c r="N10" s="13">
        <f t="shared" si="6"/>
        <v>0.28461983774951288</v>
      </c>
      <c r="O10" s="43">
        <f t="shared" si="7"/>
        <v>-1.053488065150987E-2</v>
      </c>
      <c r="P10" s="14">
        <f t="shared" si="8"/>
        <v>-0.1334829642900468</v>
      </c>
    </row>
    <row r="11" spans="1:16" x14ac:dyDescent="0.25">
      <c r="A11" s="3" t="s">
        <v>5</v>
      </c>
      <c r="B11" s="23">
        <f>Aging!B11/1000000</f>
        <v>13879.316779999999</v>
      </c>
      <c r="C11" s="23">
        <f>Aging!C11/1000000</f>
        <v>13715.50556</v>
      </c>
      <c r="D11" s="23">
        <f>Aging!D11/1000000</f>
        <v>13849.053610000001</v>
      </c>
      <c r="E11" s="40">
        <f t="shared" si="0"/>
        <v>133.54805000000124</v>
      </c>
      <c r="F11" s="22">
        <f t="shared" si="1"/>
        <v>-30.263169999998354</v>
      </c>
      <c r="G11" s="46">
        <f>Aging!G11/1000000</f>
        <v>7269.2847099999999</v>
      </c>
      <c r="H11" s="26">
        <f>Aging!H11/1000000</f>
        <v>6446.44596</v>
      </c>
      <c r="I11" s="23">
        <f>Aging!I11/1000000</f>
        <v>6144.9954100000004</v>
      </c>
      <c r="J11" s="40">
        <f t="shared" si="2"/>
        <v>-301.45054999999957</v>
      </c>
      <c r="K11" s="22">
        <f t="shared" si="3"/>
        <v>-1124.2892999999995</v>
      </c>
      <c r="L11" s="48">
        <f t="shared" si="4"/>
        <v>0.52374946297608749</v>
      </c>
      <c r="M11" s="20">
        <f t="shared" si="5"/>
        <v>0.47001154509393089</v>
      </c>
      <c r="N11" s="13">
        <f t="shared" si="6"/>
        <v>0.44371229854745287</v>
      </c>
      <c r="O11" s="43">
        <f t="shared" si="7"/>
        <v>-2.6299246546478028E-2</v>
      </c>
      <c r="P11" s="14">
        <f t="shared" si="8"/>
        <v>-8.0037164428634622E-2</v>
      </c>
    </row>
    <row r="12" spans="1:16" x14ac:dyDescent="0.25">
      <c r="A12" s="3" t="s">
        <v>6</v>
      </c>
      <c r="B12" s="23">
        <f>Aging!B12/1000000</f>
        <v>58487.142690000001</v>
      </c>
      <c r="C12" s="23">
        <f>Aging!C12/1000000</f>
        <v>59881.960441000003</v>
      </c>
      <c r="D12" s="23">
        <f>Aging!D12/1000000</f>
        <v>61664.063556000001</v>
      </c>
      <c r="E12" s="40">
        <f t="shared" si="0"/>
        <v>1782.1031149999981</v>
      </c>
      <c r="F12" s="22">
        <f t="shared" si="1"/>
        <v>3176.9208660000004</v>
      </c>
      <c r="G12" s="46">
        <f>Aging!G12/1000000</f>
        <v>27325.716899999999</v>
      </c>
      <c r="H12" s="26">
        <f>Aging!H12/1000000</f>
        <v>24311.375247</v>
      </c>
      <c r="I12" s="23">
        <f>Aging!I12/1000000</f>
        <v>24742.735262999999</v>
      </c>
      <c r="J12" s="40">
        <f t="shared" si="2"/>
        <v>431.36001599999872</v>
      </c>
      <c r="K12" s="22">
        <f t="shared" si="3"/>
        <v>-2582.9816370000008</v>
      </c>
      <c r="L12" s="48">
        <f t="shared" si="4"/>
        <v>0.4672089564168791</v>
      </c>
      <c r="M12" s="20">
        <f t="shared" si="5"/>
        <v>0.40598829877911741</v>
      </c>
      <c r="N12" s="13">
        <f t="shared" si="6"/>
        <v>0.4012504826336975</v>
      </c>
      <c r="O12" s="43">
        <f t="shared" si="7"/>
        <v>-4.7378161454199041E-3</v>
      </c>
      <c r="P12" s="14">
        <f t="shared" si="8"/>
        <v>-6.5958473783181593E-2</v>
      </c>
    </row>
    <row r="13" spans="1:16" x14ac:dyDescent="0.25">
      <c r="A13" s="3" t="s">
        <v>7</v>
      </c>
      <c r="B13" s="23">
        <f>Aging!B13/1000000</f>
        <v>37523.607548</v>
      </c>
      <c r="C13" s="23">
        <f>Aging!C13/1000000</f>
        <v>38225.309140999998</v>
      </c>
      <c r="D13" s="23">
        <f>Aging!D13/1000000</f>
        <v>37452.886906</v>
      </c>
      <c r="E13" s="40">
        <f t="shared" si="0"/>
        <v>-772.42223499999818</v>
      </c>
      <c r="F13" s="22">
        <f t="shared" si="1"/>
        <v>-70.720642000000225</v>
      </c>
      <c r="G13" s="46">
        <f>Aging!G13/1000000</f>
        <v>10316.103991</v>
      </c>
      <c r="H13" s="26">
        <f>Aging!H13/1000000</f>
        <v>9692.6290379999991</v>
      </c>
      <c r="I13" s="23">
        <f>Aging!I13/1000000</f>
        <v>9199.8779869999998</v>
      </c>
      <c r="J13" s="40">
        <f t="shared" si="2"/>
        <v>-492.75105099999928</v>
      </c>
      <c r="K13" s="22">
        <f t="shared" si="3"/>
        <v>-1116.2260040000001</v>
      </c>
      <c r="L13" s="48">
        <f t="shared" si="4"/>
        <v>0.27492303286147779</v>
      </c>
      <c r="M13" s="20">
        <f t="shared" si="5"/>
        <v>0.25356574625066419</v>
      </c>
      <c r="N13" s="13">
        <f t="shared" si="6"/>
        <v>0.24563868761545771</v>
      </c>
      <c r="O13" s="43">
        <f t="shared" si="7"/>
        <v>-7.9270586352064853E-3</v>
      </c>
      <c r="P13" s="14">
        <f t="shared" si="8"/>
        <v>-2.9284345246020083E-2</v>
      </c>
    </row>
    <row r="14" spans="1:16" x14ac:dyDescent="0.25">
      <c r="A14" s="3" t="s">
        <v>8</v>
      </c>
      <c r="B14" s="23">
        <f>Aging!B14/1000000</f>
        <v>18661.875461</v>
      </c>
      <c r="C14" s="23">
        <f>Aging!C14/1000000</f>
        <v>21301.104001</v>
      </c>
      <c r="D14" s="23">
        <f>Aging!D14/1000000</f>
        <v>21493.477706999998</v>
      </c>
      <c r="E14" s="40">
        <f t="shared" si="0"/>
        <v>192.37370599999849</v>
      </c>
      <c r="F14" s="22">
        <f t="shared" si="1"/>
        <v>2831.6022459999986</v>
      </c>
      <c r="G14" s="46">
        <f>Aging!G14/1000000</f>
        <v>7161.7641469999999</v>
      </c>
      <c r="H14" s="26">
        <f>Aging!H14/1000000</f>
        <v>7042.6232</v>
      </c>
      <c r="I14" s="23">
        <f>Aging!I14/1000000</f>
        <v>6830.5734510000002</v>
      </c>
      <c r="J14" s="40">
        <f t="shared" si="2"/>
        <v>-212.04974899999979</v>
      </c>
      <c r="K14" s="22">
        <f t="shared" si="3"/>
        <v>-331.19069599999966</v>
      </c>
      <c r="L14" s="48">
        <f t="shared" si="4"/>
        <v>0.38376443792944676</v>
      </c>
      <c r="M14" s="20">
        <f t="shared" si="5"/>
        <v>0.33062245035137039</v>
      </c>
      <c r="N14" s="13">
        <f t="shared" si="6"/>
        <v>0.31779749857676209</v>
      </c>
      <c r="O14" s="43">
        <f t="shared" si="7"/>
        <v>-1.2824951774608295E-2</v>
      </c>
      <c r="P14" s="14">
        <f t="shared" si="8"/>
        <v>-6.5966939352684661E-2</v>
      </c>
    </row>
    <row r="15" spans="1:16" x14ac:dyDescent="0.25">
      <c r="A15" s="3" t="s">
        <v>9</v>
      </c>
      <c r="B15" s="23">
        <f>Aging!B15/1000000</f>
        <v>8934.6529570000002</v>
      </c>
      <c r="C15" s="23">
        <f>Aging!C15/1000000</f>
        <v>10967.958688999999</v>
      </c>
      <c r="D15" s="23">
        <f>Aging!D15/1000000</f>
        <v>10776.785684</v>
      </c>
      <c r="E15" s="40">
        <f t="shared" si="0"/>
        <v>-191.17300499999874</v>
      </c>
      <c r="F15" s="22">
        <f t="shared" si="1"/>
        <v>1842.1327270000002</v>
      </c>
      <c r="G15" s="46">
        <f>Aging!G15/1000000</f>
        <v>1684.3918839999999</v>
      </c>
      <c r="H15" s="26">
        <f>Aging!H15/1000000</f>
        <v>2066.2648290000002</v>
      </c>
      <c r="I15" s="23">
        <f>Aging!I15/1000000</f>
        <v>1953.324314</v>
      </c>
      <c r="J15" s="40">
        <f t="shared" si="2"/>
        <v>-112.94051500000023</v>
      </c>
      <c r="K15" s="22">
        <f t="shared" si="3"/>
        <v>268.93243000000007</v>
      </c>
      <c r="L15" s="48">
        <f t="shared" si="4"/>
        <v>0.18852348178563952</v>
      </c>
      <c r="M15" s="20">
        <f t="shared" si="5"/>
        <v>0.18839101127106739</v>
      </c>
      <c r="N15" s="13">
        <f t="shared" si="6"/>
        <v>0.18125296088053855</v>
      </c>
      <c r="O15" s="43">
        <f t="shared" si="7"/>
        <v>-7.1380503905288384E-3</v>
      </c>
      <c r="P15" s="14">
        <f t="shared" si="8"/>
        <v>-7.2705209051009689E-3</v>
      </c>
    </row>
    <row r="16" spans="1:16" ht="15.75" thickBot="1" x14ac:dyDescent="0.3">
      <c r="A16" s="4" t="s">
        <v>10</v>
      </c>
      <c r="B16" s="24">
        <f>Aging!B16/1000000</f>
        <v>184684.99864100001</v>
      </c>
      <c r="C16" s="24">
        <f>SUM(C7:C15)</f>
        <v>192435.16389</v>
      </c>
      <c r="D16" s="24">
        <f>SUM(D7:D15)</f>
        <v>193702.920308</v>
      </c>
      <c r="E16" s="41">
        <f t="shared" si="0"/>
        <v>1267.7564180000045</v>
      </c>
      <c r="F16" s="25">
        <f t="shared" si="1"/>
        <v>9017.9216669999878</v>
      </c>
      <c r="G16" s="47">
        <f>Aging!G16/1000000</f>
        <v>75026.160698000007</v>
      </c>
      <c r="H16" s="28">
        <f>SUM(H7:H15)</f>
        <v>65457.004604000002</v>
      </c>
      <c r="I16" s="24">
        <f>SUM(I7:I15)</f>
        <v>64161.210733999993</v>
      </c>
      <c r="J16" s="41">
        <f t="shared" si="2"/>
        <v>-1295.7938700000086</v>
      </c>
      <c r="K16" s="25">
        <f t="shared" si="3"/>
        <v>-10864.949964000014</v>
      </c>
      <c r="L16" s="49">
        <f t="shared" si="4"/>
        <v>0.40623852099563124</v>
      </c>
      <c r="M16" s="21">
        <f t="shared" si="5"/>
        <v>0.34015095412300328</v>
      </c>
      <c r="N16" s="15">
        <f t="shared" si="6"/>
        <v>0.33123512351790863</v>
      </c>
      <c r="O16" s="44">
        <f t="shared" si="7"/>
        <v>-8.9158306050946545E-3</v>
      </c>
      <c r="P16" s="16">
        <f t="shared" si="8"/>
        <v>-7.5003397477722611E-2</v>
      </c>
    </row>
  </sheetData>
  <mergeCells count="7">
    <mergeCell ref="A5:A6"/>
    <mergeCell ref="G5:I5"/>
    <mergeCell ref="J5:K5"/>
    <mergeCell ref="L5:N5"/>
    <mergeCell ref="O5:P5"/>
    <mergeCell ref="B5:D5"/>
    <mergeCell ref="E5:F5"/>
  </mergeCells>
  <pageMargins left="0.2" right="0.25" top="0.49" bottom="0.46" header="0.3" footer="0.3"/>
  <pageSetup scale="9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CE46AC3-12D5-4A5D-9115-C16B18FFBAE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J7:K16</xm:sqref>
        </x14:conditionalFormatting>
        <x14:conditionalFormatting xmlns:xm="http://schemas.microsoft.com/office/excel/2006/main">
          <x14:cfRule type="iconSet" priority="1" id="{91E797CB-753F-4BCC-A445-614D9F05DD55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O7:P16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Aging</vt:lpstr>
      <vt:lpstr>enci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2021-11-04T03:37:46Z</cp:lastPrinted>
  <dcterms:created xsi:type="dcterms:W3CDTF">2021-10-04T09:17:23Z</dcterms:created>
  <dcterms:modified xsi:type="dcterms:W3CDTF">2021-12-15T06:27:45Z</dcterms:modified>
</cp:coreProperties>
</file>