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u\Desktop\"/>
    </mc:Choice>
  </mc:AlternateContent>
  <xr:revisionPtr revIDLastSave="0" documentId="13_ncr:1_{5CD08242-2C64-45C3-9634-F43E061608E6}" xr6:coauthVersionLast="47" xr6:coauthVersionMax="47" xr10:uidLastSave="{00000000-0000-0000-0000-000000000000}"/>
  <bookViews>
    <workbookView xWindow="-91" yWindow="-91" windowWidth="18948" windowHeight="11187" xr2:uid="{806AC1D8-83B0-43D6-94EC-A34D280059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1" l="1"/>
  <c r="D103" i="1" s="1"/>
  <c r="K5" i="1"/>
  <c r="K4" i="1"/>
  <c r="M3" i="1"/>
  <c r="K3" i="1"/>
  <c r="K2" i="1"/>
  <c r="D76" i="1"/>
  <c r="D77" i="1"/>
  <c r="C76" i="1"/>
  <c r="C73" i="1"/>
  <c r="B96" i="1"/>
  <c r="B97" i="1"/>
  <c r="B98" i="1"/>
  <c r="B99" i="1"/>
  <c r="B100" i="1"/>
  <c r="B101" i="1"/>
  <c r="B102" i="1"/>
  <c r="B103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74" i="1"/>
  <c r="A73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75" i="1"/>
  <c r="A76" i="1"/>
  <c r="A77" i="1"/>
  <c r="A78" i="1"/>
  <c r="A79" i="1"/>
  <c r="A80" i="1"/>
  <c r="A81" i="1"/>
  <c r="A82" i="1"/>
  <c r="A74" i="1"/>
  <c r="D4" i="1"/>
  <c r="C75" i="1" s="1"/>
  <c r="D5" i="1"/>
  <c r="D6" i="1"/>
  <c r="C77" i="1" s="1"/>
  <c r="D7" i="1"/>
  <c r="D78" i="1" s="1"/>
  <c r="D8" i="1"/>
  <c r="D79" i="1" s="1"/>
  <c r="D9" i="1"/>
  <c r="D80" i="1" s="1"/>
  <c r="D10" i="1"/>
  <c r="C81" i="1" s="1"/>
  <c r="D11" i="1"/>
  <c r="C82" i="1" s="1"/>
  <c r="D12" i="1"/>
  <c r="C83" i="1" s="1"/>
  <c r="D13" i="1"/>
  <c r="D84" i="1" s="1"/>
  <c r="D14" i="1"/>
  <c r="D85" i="1" s="1"/>
  <c r="D15" i="1"/>
  <c r="D86" i="1" s="1"/>
  <c r="D16" i="1"/>
  <c r="D87" i="1" s="1"/>
  <c r="D17" i="1"/>
  <c r="D88" i="1" s="1"/>
  <c r="D18" i="1"/>
  <c r="C89" i="1" s="1"/>
  <c r="D19" i="1"/>
  <c r="D90" i="1" s="1"/>
  <c r="D20" i="1"/>
  <c r="D91" i="1" s="1"/>
  <c r="D21" i="1"/>
  <c r="D92" i="1" s="1"/>
  <c r="D22" i="1"/>
  <c r="D93" i="1" s="1"/>
  <c r="D23" i="1"/>
  <c r="D94" i="1" s="1"/>
  <c r="D24" i="1"/>
  <c r="C95" i="1" s="1"/>
  <c r="D25" i="1"/>
  <c r="D96" i="1" s="1"/>
  <c r="D26" i="1"/>
  <c r="D97" i="1" s="1"/>
  <c r="D27" i="1"/>
  <c r="D98" i="1" s="1"/>
  <c r="D28" i="1"/>
  <c r="D99" i="1" s="1"/>
  <c r="D29" i="1"/>
  <c r="D100" i="1" s="1"/>
  <c r="D30" i="1"/>
  <c r="C101" i="1" s="1"/>
  <c r="D31" i="1"/>
  <c r="D102" i="1" s="1"/>
  <c r="D3" i="1"/>
  <c r="D74" i="1" s="1"/>
  <c r="D81" i="1" l="1"/>
  <c r="K6" i="1"/>
  <c r="D83" i="1"/>
  <c r="D75" i="1"/>
  <c r="D101" i="1"/>
  <c r="C99" i="1"/>
  <c r="D89" i="1"/>
  <c r="C87" i="1"/>
  <c r="D82" i="1"/>
  <c r="C100" i="1"/>
  <c r="C93" i="1"/>
  <c r="D95" i="1"/>
  <c r="C94" i="1"/>
  <c r="C88" i="1"/>
  <c r="D70" i="1"/>
  <c r="M6" i="1"/>
  <c r="C74" i="1"/>
  <c r="C98" i="1"/>
  <c r="C92" i="1"/>
  <c r="C86" i="1"/>
  <c r="C80" i="1"/>
  <c r="C103" i="1"/>
  <c r="C97" i="1"/>
  <c r="C91" i="1"/>
  <c r="C85" i="1"/>
  <c r="C79" i="1"/>
  <c r="C102" i="1"/>
  <c r="C96" i="1"/>
  <c r="C90" i="1"/>
  <c r="C84" i="1"/>
  <c r="C78" i="1"/>
  <c r="K7" i="1" l="1"/>
  <c r="K8" i="1" s="1"/>
  <c r="M7" i="1" l="1"/>
  <c r="M8" i="1" s="1"/>
</calcChain>
</file>

<file path=xl/sharedStrings.xml><?xml version="1.0" encoding="utf-8"?>
<sst xmlns="http://schemas.openxmlformats.org/spreadsheetml/2006/main" count="62" uniqueCount="51">
  <si>
    <t>Таблица 1</t>
  </si>
  <si>
    <t>№</t>
  </si>
  <si>
    <t>t, с</t>
  </si>
  <si>
    <r>
      <t xml:space="preserve">T, </t>
    </r>
    <r>
      <rPr>
        <sz val="11"/>
        <color theme="1"/>
        <rFont val="Aptos Narrow"/>
        <family val="2"/>
      </rPr>
      <t>°C</t>
    </r>
  </si>
  <si>
    <t>T, к</t>
  </si>
  <si>
    <t>(2 квадра)</t>
  </si>
  <si>
    <t>time</t>
  </si>
  <si>
    <t>Temperature</t>
  </si>
  <si>
    <t xml:space="preserve">На это не </t>
  </si>
  <si>
    <t>смотрите,</t>
  </si>
  <si>
    <t>это для</t>
  </si>
  <si>
    <t>графика</t>
  </si>
  <si>
    <t>Исходные данные:</t>
  </si>
  <si>
    <t>K</t>
  </si>
  <si>
    <t xml:space="preserve">Ma = </t>
  </si>
  <si>
    <t>кг</t>
  </si>
  <si>
    <t xml:space="preserve">Ma0 = </t>
  </si>
  <si>
    <t xml:space="preserve">C0 = </t>
  </si>
  <si>
    <t>дж/(кг*к)</t>
  </si>
  <si>
    <t xml:space="preserve">Ca = </t>
  </si>
  <si>
    <t>Пункт 9</t>
  </si>
  <si>
    <t>с</t>
  </si>
  <si>
    <t xml:space="preserve">Tk = </t>
  </si>
  <si>
    <t>кельв</t>
  </si>
  <si>
    <t>±</t>
  </si>
  <si>
    <t xml:space="preserve">tk = </t>
  </si>
  <si>
    <t xml:space="preserve">x1 = </t>
  </si>
  <si>
    <t xml:space="preserve">x2 = </t>
  </si>
  <si>
    <t>кельв/c</t>
  </si>
  <si>
    <t>x  =</t>
  </si>
  <si>
    <t>кельв/с</t>
  </si>
  <si>
    <t xml:space="preserve">Qk = </t>
  </si>
  <si>
    <t xml:space="preserve">Tкомн = </t>
  </si>
  <si>
    <t>дж/кг</t>
  </si>
  <si>
    <t xml:space="preserve">S2-S1 = </t>
  </si>
  <si>
    <t>Пункт 10</t>
  </si>
  <si>
    <t>Итог:</t>
  </si>
  <si>
    <t>По графику:</t>
  </si>
  <si>
    <t>(.) начала кристаллизации</t>
  </si>
  <si>
    <t>(.) конца кристаллизации</t>
  </si>
  <si>
    <t>t = 220</t>
  </si>
  <si>
    <t>t = 360</t>
  </si>
  <si>
    <t>Qk = (15926±639)</t>
  </si>
  <si>
    <t>S2-S1 = (2,01±0,09)</t>
  </si>
  <si>
    <t>Tk = (435,7±3,5)</t>
  </si>
  <si>
    <t>Если что могу объяснить,</t>
  </si>
  <si>
    <t>зачем это нужно было мне</t>
  </si>
  <si>
    <t>дж*кг/кельв</t>
  </si>
  <si>
    <t xml:space="preserve">tk = (140±20) </t>
  </si>
  <si>
    <t>c</t>
  </si>
  <si>
    <t>x = (0,178±0,007)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</si>
</sst>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1" fillId="3" borderId="1" xfId="0" applyFont="1" applyFill="1" applyBorder="1"/>
    <xf numFmtId="0" fontId="0" fillId="0" borderId="0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171296296296296"/>
          <c:w val="0.88751159230096233"/>
          <c:h val="0.74440616797900261"/>
        </c:manualLayout>
      </c:layout>
      <c:lineChart>
        <c:grouping val="standard"/>
        <c:varyColors val="0"/>
        <c:ser>
          <c:idx val="1"/>
          <c:order val="1"/>
          <c:tx>
            <c:strRef>
              <c:f>Лист1!$D$2</c:f>
              <c:strCache>
                <c:ptCount val="1"/>
                <c:pt idx="0">
                  <c:v>T, 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Лист1!$B$3:$B$32</c:f>
              <c:numCache>
                <c:formatCode>General</c:formatCode>
                <c:ptCount val="3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</c:numCache>
            </c:numRef>
          </c:cat>
          <c:val>
            <c:numRef>
              <c:f>Лист1!$D$3:$D$32</c:f>
              <c:numCache>
                <c:formatCode>General</c:formatCode>
                <c:ptCount val="30"/>
                <c:pt idx="0">
                  <c:v>464.15</c:v>
                </c:pt>
                <c:pt idx="1">
                  <c:v>461.15</c:v>
                </c:pt>
                <c:pt idx="2">
                  <c:v>457.15</c:v>
                </c:pt>
                <c:pt idx="3">
                  <c:v>453.15</c:v>
                </c:pt>
                <c:pt idx="4">
                  <c:v>450.15</c:v>
                </c:pt>
                <c:pt idx="5">
                  <c:v>446.15</c:v>
                </c:pt>
                <c:pt idx="6">
                  <c:v>442.15</c:v>
                </c:pt>
                <c:pt idx="7">
                  <c:v>440.15</c:v>
                </c:pt>
                <c:pt idx="8">
                  <c:v>439.15</c:v>
                </c:pt>
                <c:pt idx="9">
                  <c:v>438.15</c:v>
                </c:pt>
                <c:pt idx="10">
                  <c:v>437.15</c:v>
                </c:pt>
                <c:pt idx="11">
                  <c:v>436.15</c:v>
                </c:pt>
                <c:pt idx="12">
                  <c:v>436.15</c:v>
                </c:pt>
                <c:pt idx="13">
                  <c:v>435.15</c:v>
                </c:pt>
                <c:pt idx="14">
                  <c:v>435.15</c:v>
                </c:pt>
                <c:pt idx="15">
                  <c:v>434.15</c:v>
                </c:pt>
                <c:pt idx="16">
                  <c:v>432.15</c:v>
                </c:pt>
                <c:pt idx="17">
                  <c:v>430.15</c:v>
                </c:pt>
                <c:pt idx="18">
                  <c:v>427.15</c:v>
                </c:pt>
                <c:pt idx="19">
                  <c:v>423.15</c:v>
                </c:pt>
                <c:pt idx="20">
                  <c:v>420.15</c:v>
                </c:pt>
                <c:pt idx="21">
                  <c:v>417.15</c:v>
                </c:pt>
                <c:pt idx="22">
                  <c:v>413.15</c:v>
                </c:pt>
                <c:pt idx="23">
                  <c:v>410.15</c:v>
                </c:pt>
                <c:pt idx="24">
                  <c:v>407.15</c:v>
                </c:pt>
                <c:pt idx="25">
                  <c:v>404.15</c:v>
                </c:pt>
                <c:pt idx="26">
                  <c:v>402.15</c:v>
                </c:pt>
                <c:pt idx="27">
                  <c:v>400.15</c:v>
                </c:pt>
                <c:pt idx="28">
                  <c:v>397.15</c:v>
                </c:pt>
                <c:pt idx="29">
                  <c:v>394.15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1-4F79-8BA3-C21F345DC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956464"/>
        <c:axId val="1254955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Лист1!$B$2</c15:sqref>
                        </c15:formulaRef>
                      </c:ext>
                    </c:extLst>
                    <c:strCache>
                      <c:ptCount val="1"/>
                      <c:pt idx="0">
                        <c:v>t, с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Лист1!$B$3:$B$32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20</c:v>
                      </c:pt>
                      <c:pt idx="1">
                        <c:v>40</c:v>
                      </c:pt>
                      <c:pt idx="2">
                        <c:v>60</c:v>
                      </c:pt>
                      <c:pt idx="3">
                        <c:v>80</c:v>
                      </c:pt>
                      <c:pt idx="4">
                        <c:v>100</c:v>
                      </c:pt>
                      <c:pt idx="5">
                        <c:v>120</c:v>
                      </c:pt>
                      <c:pt idx="6">
                        <c:v>140</c:v>
                      </c:pt>
                      <c:pt idx="7">
                        <c:v>160</c:v>
                      </c:pt>
                      <c:pt idx="8">
                        <c:v>180</c:v>
                      </c:pt>
                      <c:pt idx="9">
                        <c:v>200</c:v>
                      </c:pt>
                      <c:pt idx="10">
                        <c:v>220</c:v>
                      </c:pt>
                      <c:pt idx="11">
                        <c:v>240</c:v>
                      </c:pt>
                      <c:pt idx="12">
                        <c:v>260</c:v>
                      </c:pt>
                      <c:pt idx="13">
                        <c:v>280</c:v>
                      </c:pt>
                      <c:pt idx="14">
                        <c:v>300</c:v>
                      </c:pt>
                      <c:pt idx="15">
                        <c:v>320</c:v>
                      </c:pt>
                      <c:pt idx="16">
                        <c:v>340</c:v>
                      </c:pt>
                      <c:pt idx="17">
                        <c:v>360</c:v>
                      </c:pt>
                      <c:pt idx="18">
                        <c:v>380</c:v>
                      </c:pt>
                      <c:pt idx="19">
                        <c:v>400</c:v>
                      </c:pt>
                      <c:pt idx="20">
                        <c:v>420</c:v>
                      </c:pt>
                      <c:pt idx="21">
                        <c:v>440</c:v>
                      </c:pt>
                      <c:pt idx="22">
                        <c:v>460</c:v>
                      </c:pt>
                      <c:pt idx="23">
                        <c:v>480</c:v>
                      </c:pt>
                      <c:pt idx="24">
                        <c:v>500</c:v>
                      </c:pt>
                      <c:pt idx="25">
                        <c:v>520</c:v>
                      </c:pt>
                      <c:pt idx="26">
                        <c:v>540</c:v>
                      </c:pt>
                      <c:pt idx="27">
                        <c:v>560</c:v>
                      </c:pt>
                      <c:pt idx="28">
                        <c:v>580</c:v>
                      </c:pt>
                      <c:pt idx="29">
                        <c:v>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Лист1!$B$3:$B$32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20</c:v>
                      </c:pt>
                      <c:pt idx="1">
                        <c:v>40</c:v>
                      </c:pt>
                      <c:pt idx="2">
                        <c:v>60</c:v>
                      </c:pt>
                      <c:pt idx="3">
                        <c:v>80</c:v>
                      </c:pt>
                      <c:pt idx="4">
                        <c:v>100</c:v>
                      </c:pt>
                      <c:pt idx="5">
                        <c:v>120</c:v>
                      </c:pt>
                      <c:pt idx="6">
                        <c:v>140</c:v>
                      </c:pt>
                      <c:pt idx="7">
                        <c:v>160</c:v>
                      </c:pt>
                      <c:pt idx="8">
                        <c:v>180</c:v>
                      </c:pt>
                      <c:pt idx="9">
                        <c:v>200</c:v>
                      </c:pt>
                      <c:pt idx="10">
                        <c:v>220</c:v>
                      </c:pt>
                      <c:pt idx="11">
                        <c:v>240</c:v>
                      </c:pt>
                      <c:pt idx="12">
                        <c:v>260</c:v>
                      </c:pt>
                      <c:pt idx="13">
                        <c:v>280</c:v>
                      </c:pt>
                      <c:pt idx="14">
                        <c:v>300</c:v>
                      </c:pt>
                      <c:pt idx="15">
                        <c:v>320</c:v>
                      </c:pt>
                      <c:pt idx="16">
                        <c:v>340</c:v>
                      </c:pt>
                      <c:pt idx="17">
                        <c:v>360</c:v>
                      </c:pt>
                      <c:pt idx="18">
                        <c:v>380</c:v>
                      </c:pt>
                      <c:pt idx="19">
                        <c:v>400</c:v>
                      </c:pt>
                      <c:pt idx="20">
                        <c:v>420</c:v>
                      </c:pt>
                      <c:pt idx="21">
                        <c:v>440</c:v>
                      </c:pt>
                      <c:pt idx="22">
                        <c:v>460</c:v>
                      </c:pt>
                      <c:pt idx="23">
                        <c:v>480</c:v>
                      </c:pt>
                      <c:pt idx="24">
                        <c:v>500</c:v>
                      </c:pt>
                      <c:pt idx="25">
                        <c:v>520</c:v>
                      </c:pt>
                      <c:pt idx="26">
                        <c:v>540</c:v>
                      </c:pt>
                      <c:pt idx="27">
                        <c:v>560</c:v>
                      </c:pt>
                      <c:pt idx="28">
                        <c:v>580</c:v>
                      </c:pt>
                      <c:pt idx="29">
                        <c:v>600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41-4F79-8BA3-C21F345DC9DC}"/>
                  </c:ext>
                </c:extLst>
              </c15:ser>
            </c15:filteredLineSeries>
          </c:ext>
        </c:extLst>
      </c:lineChart>
      <c:catAx>
        <c:axId val="125495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955504"/>
        <c:crosses val="autoZero"/>
        <c:auto val="1"/>
        <c:lblAlgn val="ctr"/>
        <c:lblOffset val="100"/>
        <c:noMultiLvlLbl val="0"/>
      </c:catAx>
      <c:valAx>
        <c:axId val="12549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95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586067</xdr:colOff>
      <xdr:row>8</xdr:row>
      <xdr:rowOff>54908</xdr:rowOff>
    </xdr:from>
    <xdr:to>
      <xdr:col>14</xdr:col>
      <xdr:colOff>1433232</xdr:colOff>
      <xdr:row>22</xdr:row>
      <xdr:rowOff>131108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66A9BB7-6CA2-B6F6-B5C8-6908BA03E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6350</xdr:colOff>
      <xdr:row>8</xdr:row>
      <xdr:rowOff>0</xdr:rowOff>
    </xdr:from>
    <xdr:to>
      <xdr:col>22</xdr:col>
      <xdr:colOff>206502</xdr:colOff>
      <xdr:row>25</xdr:row>
      <xdr:rowOff>112014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1F948A5-299D-CF7C-13EE-4AA3AD5E3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69725" y="1524000"/>
          <a:ext cx="4467352" cy="3350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25B7-1642-4446-BEE0-3A4AF0D83744}">
  <dimension ref="A1:P103"/>
  <sheetViews>
    <sheetView tabSelected="1" zoomScale="76" zoomScaleNormal="135" workbookViewId="0">
      <selection activeCell="K2" sqref="K2"/>
    </sheetView>
  </sheetViews>
  <sheetFormatPr defaultRowHeight="14.35" x14ac:dyDescent="0.5"/>
  <cols>
    <col min="1" max="1" width="10.1171875" customWidth="1"/>
    <col min="2" max="2" width="10.41015625" customWidth="1"/>
    <col min="3" max="3" width="10" customWidth="1"/>
    <col min="4" max="4" width="11" customWidth="1"/>
    <col min="6" max="6" width="21.1171875" customWidth="1"/>
    <col min="7" max="7" width="16.5859375" customWidth="1"/>
    <col min="11" max="11" width="11.41015625" customWidth="1"/>
    <col min="12" max="12" width="3.41015625" customWidth="1"/>
    <col min="13" max="13" width="10.29296875" customWidth="1"/>
    <col min="14" max="14" width="12.5859375" customWidth="1"/>
    <col min="15" max="15" width="22.87890625" customWidth="1"/>
  </cols>
  <sheetData>
    <row r="1" spans="1:16" x14ac:dyDescent="0.5">
      <c r="A1" t="s">
        <v>0</v>
      </c>
      <c r="F1" t="s">
        <v>12</v>
      </c>
      <c r="J1" t="s">
        <v>20</v>
      </c>
      <c r="M1" t="s">
        <v>35</v>
      </c>
      <c r="O1" t="s">
        <v>37</v>
      </c>
    </row>
    <row r="2" spans="1:16" ht="12.4" customHeight="1" x14ac:dyDescent="0.5">
      <c r="A2" s="1" t="s">
        <v>1</v>
      </c>
      <c r="B2" s="1" t="s">
        <v>2</v>
      </c>
      <c r="C2" s="1" t="s">
        <v>3</v>
      </c>
      <c r="D2" s="1" t="s">
        <v>4</v>
      </c>
      <c r="F2" s="4" t="s">
        <v>32</v>
      </c>
      <c r="G2" s="2">
        <v>299</v>
      </c>
      <c r="H2" s="2" t="s">
        <v>13</v>
      </c>
      <c r="J2" s="4" t="s">
        <v>25</v>
      </c>
      <c r="K2" s="2">
        <f>360-220</f>
        <v>140</v>
      </c>
      <c r="L2" s="5" t="s">
        <v>24</v>
      </c>
      <c r="M2" s="2">
        <v>20</v>
      </c>
      <c r="N2" s="2" t="s">
        <v>21</v>
      </c>
      <c r="O2" s="6" t="s">
        <v>38</v>
      </c>
      <c r="P2" s="6" t="s">
        <v>40</v>
      </c>
    </row>
    <row r="3" spans="1:16" x14ac:dyDescent="0.5">
      <c r="A3" s="2">
        <v>1</v>
      </c>
      <c r="B3" s="2">
        <v>20</v>
      </c>
      <c r="C3" s="2">
        <v>191</v>
      </c>
      <c r="D3" s="2">
        <f>C3+273.15</f>
        <v>464.15</v>
      </c>
      <c r="F3" s="4" t="s">
        <v>14</v>
      </c>
      <c r="G3" s="2">
        <v>0.05</v>
      </c>
      <c r="H3" s="2" t="s">
        <v>15</v>
      </c>
      <c r="J3" s="4" t="s">
        <v>22</v>
      </c>
      <c r="K3" s="2">
        <f>(439.15+432.15)/2</f>
        <v>435.65</v>
      </c>
      <c r="L3" s="5" t="s">
        <v>24</v>
      </c>
      <c r="M3" s="2">
        <f>(439.15-432.15)/2</f>
        <v>3.5</v>
      </c>
      <c r="N3" s="2" t="s">
        <v>23</v>
      </c>
      <c r="O3" s="6" t="s">
        <v>39</v>
      </c>
      <c r="P3" s="6" t="s">
        <v>41</v>
      </c>
    </row>
    <row r="4" spans="1:16" x14ac:dyDescent="0.5">
      <c r="A4" s="2">
        <v>2</v>
      </c>
      <c r="B4" s="2">
        <v>40</v>
      </c>
      <c r="C4" s="2">
        <v>188</v>
      </c>
      <c r="D4" s="2">
        <f>C4+273.15</f>
        <v>461.15</v>
      </c>
      <c r="F4" s="4" t="s">
        <v>16</v>
      </c>
      <c r="G4" s="2">
        <v>5.5E-2</v>
      </c>
      <c r="H4" s="2" t="s">
        <v>15</v>
      </c>
      <c r="J4" s="4" t="s">
        <v>26</v>
      </c>
      <c r="K4" s="2">
        <f>ROUND((476.15-439.15)/(220-20),3)</f>
        <v>0.185</v>
      </c>
      <c r="L4" s="5"/>
      <c r="M4" s="2"/>
      <c r="N4" s="2" t="s">
        <v>28</v>
      </c>
    </row>
    <row r="5" spans="1:16" x14ac:dyDescent="0.5">
      <c r="A5" s="2">
        <v>3</v>
      </c>
      <c r="B5" s="2">
        <v>60</v>
      </c>
      <c r="C5" s="2">
        <v>184</v>
      </c>
      <c r="D5" s="2">
        <f>C5+273.15</f>
        <v>457.15</v>
      </c>
      <c r="F5" s="4" t="s">
        <v>17</v>
      </c>
      <c r="G5" s="2">
        <v>230</v>
      </c>
      <c r="H5" s="2" t="s">
        <v>18</v>
      </c>
      <c r="J5" s="4" t="s">
        <v>27</v>
      </c>
      <c r="K5" s="2">
        <f>ROUND((432.15-391.15)/(600-360),3)</f>
        <v>0.17100000000000001</v>
      </c>
      <c r="L5" s="5"/>
      <c r="M5" s="2"/>
      <c r="N5" s="2" t="s">
        <v>28</v>
      </c>
    </row>
    <row r="6" spans="1:16" x14ac:dyDescent="0.5">
      <c r="A6" s="2">
        <v>4</v>
      </c>
      <c r="B6" s="2">
        <v>80</v>
      </c>
      <c r="C6" s="2">
        <v>180</v>
      </c>
      <c r="D6" s="2">
        <f>C6+273.15</f>
        <v>453.15</v>
      </c>
      <c r="F6" s="4" t="s">
        <v>19</v>
      </c>
      <c r="G6" s="2">
        <v>450</v>
      </c>
      <c r="H6" s="2" t="s">
        <v>18</v>
      </c>
      <c r="J6" s="4" t="s">
        <v>29</v>
      </c>
      <c r="K6" s="2">
        <f>ROUND(AVERAGE(K4:K5),3)</f>
        <v>0.17799999999999999</v>
      </c>
      <c r="L6" s="5" t="s">
        <v>24</v>
      </c>
      <c r="M6" s="2">
        <f>ABS(K5-K4)/2</f>
        <v>6.9999999999999923E-3</v>
      </c>
      <c r="N6" s="2" t="s">
        <v>30</v>
      </c>
    </row>
    <row r="7" spans="1:16" x14ac:dyDescent="0.5">
      <c r="A7" s="2">
        <v>5</v>
      </c>
      <c r="B7" s="2">
        <v>100</v>
      </c>
      <c r="C7" s="2">
        <v>177</v>
      </c>
      <c r="D7" s="2">
        <f>C7+273.15</f>
        <v>450.15</v>
      </c>
      <c r="J7" s="4" t="s">
        <v>31</v>
      </c>
      <c r="K7" s="2">
        <f>ROUND((G5*G4+G6*G3)/G4*K2*K6,0)</f>
        <v>15926</v>
      </c>
      <c r="L7" s="5" t="s">
        <v>24</v>
      </c>
      <c r="M7" s="2">
        <f>ROUND(SQRT((M3/K3)^2+(M6/K6)^2)*K7,0)</f>
        <v>639</v>
      </c>
      <c r="N7" s="2" t="s">
        <v>33</v>
      </c>
    </row>
    <row r="8" spans="1:16" x14ac:dyDescent="0.5">
      <c r="A8" s="2">
        <v>6</v>
      </c>
      <c r="B8" s="2">
        <v>120</v>
      </c>
      <c r="C8" s="2">
        <v>173</v>
      </c>
      <c r="D8" s="2">
        <f>C8+273.15</f>
        <v>446.15</v>
      </c>
      <c r="J8" s="4" t="s">
        <v>34</v>
      </c>
      <c r="K8" s="2">
        <f>ROUND(K7*G4/K3,3)</f>
        <v>2.0110000000000001</v>
      </c>
      <c r="L8" s="5" t="s">
        <v>24</v>
      </c>
      <c r="M8" s="2">
        <f>ROUND(SQRT((M7/K7)^2+(0.001/0.055)^2+(M3/K3)^2)*K8,3)</f>
        <v>0.09</v>
      </c>
      <c r="N8" s="2" t="s">
        <v>47</v>
      </c>
    </row>
    <row r="9" spans="1:16" x14ac:dyDescent="0.5">
      <c r="A9" s="2">
        <v>7</v>
      </c>
      <c r="B9" s="2">
        <v>140</v>
      </c>
      <c r="C9" s="2">
        <v>169</v>
      </c>
      <c r="D9" s="2">
        <f>C9+273.15</f>
        <v>442.15</v>
      </c>
    </row>
    <row r="10" spans="1:16" x14ac:dyDescent="0.5">
      <c r="A10" s="2">
        <v>8</v>
      </c>
      <c r="B10" s="2">
        <v>160</v>
      </c>
      <c r="C10" s="2">
        <v>167</v>
      </c>
      <c r="D10" s="2">
        <f>C10+273.15</f>
        <v>440.15</v>
      </c>
    </row>
    <row r="11" spans="1:16" x14ac:dyDescent="0.5">
      <c r="A11" s="2">
        <v>9</v>
      </c>
      <c r="B11" s="2">
        <v>180</v>
      </c>
      <c r="C11" s="2">
        <v>166</v>
      </c>
      <c r="D11" s="2">
        <f>C11+273.15</f>
        <v>439.15</v>
      </c>
    </row>
    <row r="12" spans="1:16" x14ac:dyDescent="0.5">
      <c r="A12" s="2">
        <v>10</v>
      </c>
      <c r="B12" s="2">
        <v>200</v>
      </c>
      <c r="C12" s="2">
        <v>165</v>
      </c>
      <c r="D12" s="2">
        <f>C12+273.15</f>
        <v>438.15</v>
      </c>
    </row>
    <row r="13" spans="1:16" x14ac:dyDescent="0.5">
      <c r="A13" s="2">
        <v>11</v>
      </c>
      <c r="B13" s="2">
        <v>220</v>
      </c>
      <c r="C13" s="2">
        <v>164</v>
      </c>
      <c r="D13" s="2">
        <f>C13+273.15</f>
        <v>437.15</v>
      </c>
    </row>
    <row r="14" spans="1:16" x14ac:dyDescent="0.5">
      <c r="A14" s="2">
        <v>12</v>
      </c>
      <c r="B14" s="2">
        <v>240</v>
      </c>
      <c r="C14" s="2">
        <v>163</v>
      </c>
      <c r="D14" s="2">
        <f>C14+273.15</f>
        <v>436.15</v>
      </c>
      <c r="G14" s="8" t="s">
        <v>36</v>
      </c>
      <c r="H14" s="8"/>
    </row>
    <row r="15" spans="1:16" x14ac:dyDescent="0.5">
      <c r="A15" s="2">
        <v>13</v>
      </c>
      <c r="B15" s="2">
        <v>260</v>
      </c>
      <c r="C15" s="2">
        <v>163</v>
      </c>
      <c r="D15" s="2">
        <f>C15+273.15</f>
        <v>436.15</v>
      </c>
      <c r="G15" s="7" t="s">
        <v>42</v>
      </c>
      <c r="H15" s="7" t="s">
        <v>33</v>
      </c>
    </row>
    <row r="16" spans="1:16" x14ac:dyDescent="0.5">
      <c r="A16" s="2">
        <v>14</v>
      </c>
      <c r="B16" s="2">
        <v>280</v>
      </c>
      <c r="C16" s="2">
        <v>162</v>
      </c>
      <c r="D16" s="2">
        <f>C16+273.15</f>
        <v>435.15</v>
      </c>
      <c r="G16" s="7" t="s">
        <v>43</v>
      </c>
      <c r="H16" s="7"/>
    </row>
    <row r="17" spans="1:8" x14ac:dyDescent="0.5">
      <c r="A17" s="2">
        <v>15</v>
      </c>
      <c r="B17" s="2">
        <v>300</v>
      </c>
      <c r="C17" s="2">
        <v>162</v>
      </c>
      <c r="D17" s="2">
        <f>C17+273.15</f>
        <v>435.15</v>
      </c>
      <c r="G17" s="7" t="s">
        <v>44</v>
      </c>
      <c r="H17" s="7" t="s">
        <v>23</v>
      </c>
    </row>
    <row r="18" spans="1:8" x14ac:dyDescent="0.5">
      <c r="A18" s="2">
        <v>16</v>
      </c>
      <c r="B18" s="2">
        <v>320</v>
      </c>
      <c r="C18" s="2">
        <v>161</v>
      </c>
      <c r="D18" s="2">
        <f>C18+273.15</f>
        <v>434.15</v>
      </c>
      <c r="G18" s="7" t="s">
        <v>48</v>
      </c>
      <c r="H18" s="7" t="s">
        <v>49</v>
      </c>
    </row>
    <row r="19" spans="1:8" x14ac:dyDescent="0.5">
      <c r="A19" s="2">
        <v>17</v>
      </c>
      <c r="B19" s="2">
        <v>340</v>
      </c>
      <c r="C19" s="2">
        <v>159</v>
      </c>
      <c r="D19" s="2">
        <f>C19+273.15</f>
        <v>432.15</v>
      </c>
      <c r="G19" s="7" t="s">
        <v>50</v>
      </c>
      <c r="H19" s="7" t="s">
        <v>30</v>
      </c>
    </row>
    <row r="20" spans="1:8" x14ac:dyDescent="0.5">
      <c r="A20" s="2">
        <v>18</v>
      </c>
      <c r="B20" s="2">
        <v>360</v>
      </c>
      <c r="C20" s="2">
        <v>157</v>
      </c>
      <c r="D20" s="2">
        <f>C20+273.15</f>
        <v>430.15</v>
      </c>
    </row>
    <row r="21" spans="1:8" x14ac:dyDescent="0.5">
      <c r="A21" s="2">
        <v>19</v>
      </c>
      <c r="B21" s="2">
        <v>380</v>
      </c>
      <c r="C21" s="2">
        <v>154</v>
      </c>
      <c r="D21" s="2">
        <f>C21+273.15</f>
        <v>427.15</v>
      </c>
    </row>
    <row r="22" spans="1:8" x14ac:dyDescent="0.5">
      <c r="A22" s="2">
        <v>20</v>
      </c>
      <c r="B22" s="2">
        <v>400</v>
      </c>
      <c r="C22" s="2">
        <v>150</v>
      </c>
      <c r="D22" s="2">
        <f>C22+273.15</f>
        <v>423.15</v>
      </c>
    </row>
    <row r="23" spans="1:8" x14ac:dyDescent="0.5">
      <c r="A23" s="2">
        <v>21</v>
      </c>
      <c r="B23" s="2">
        <v>420</v>
      </c>
      <c r="C23" s="2">
        <v>147</v>
      </c>
      <c r="D23" s="2">
        <f>C23+273.15</f>
        <v>420.15</v>
      </c>
    </row>
    <row r="24" spans="1:8" x14ac:dyDescent="0.5">
      <c r="A24" s="2">
        <v>22</v>
      </c>
      <c r="B24" s="2">
        <v>440</v>
      </c>
      <c r="C24" s="2">
        <v>144</v>
      </c>
      <c r="D24" s="2">
        <f>C24+273.15</f>
        <v>417.15</v>
      </c>
    </row>
    <row r="25" spans="1:8" x14ac:dyDescent="0.5">
      <c r="A25" s="2">
        <v>23</v>
      </c>
      <c r="B25" s="2">
        <v>460</v>
      </c>
      <c r="C25" s="2">
        <v>140</v>
      </c>
      <c r="D25" s="2">
        <f>C25+273.15</f>
        <v>413.15</v>
      </c>
    </row>
    <row r="26" spans="1:8" x14ac:dyDescent="0.5">
      <c r="A26" s="2">
        <v>24</v>
      </c>
      <c r="B26" s="2">
        <v>480</v>
      </c>
      <c r="C26" s="2">
        <v>137</v>
      </c>
      <c r="D26" s="2">
        <f>C26+273.15</f>
        <v>410.15</v>
      </c>
    </row>
    <row r="27" spans="1:8" x14ac:dyDescent="0.5">
      <c r="A27" s="2">
        <v>25</v>
      </c>
      <c r="B27" s="2">
        <v>500</v>
      </c>
      <c r="C27" s="2">
        <v>134</v>
      </c>
      <c r="D27" s="2">
        <f>C27+273.15</f>
        <v>407.15</v>
      </c>
    </row>
    <row r="28" spans="1:8" x14ac:dyDescent="0.5">
      <c r="A28" s="2">
        <v>26</v>
      </c>
      <c r="B28" s="2">
        <v>520</v>
      </c>
      <c r="C28" s="2">
        <v>131</v>
      </c>
      <c r="D28" s="2">
        <f>C28+273.15</f>
        <v>404.15</v>
      </c>
    </row>
    <row r="29" spans="1:8" x14ac:dyDescent="0.5">
      <c r="A29" s="2">
        <v>27</v>
      </c>
      <c r="B29" s="2">
        <v>540</v>
      </c>
      <c r="C29" s="2">
        <v>129</v>
      </c>
      <c r="D29" s="2">
        <f>C29+273.15</f>
        <v>402.15</v>
      </c>
    </row>
    <row r="30" spans="1:8" x14ac:dyDescent="0.5">
      <c r="A30" s="2">
        <v>28</v>
      </c>
      <c r="B30" s="2">
        <v>560</v>
      </c>
      <c r="C30" s="2">
        <v>127</v>
      </c>
      <c r="D30" s="2">
        <f>C30+273.15</f>
        <v>400.15</v>
      </c>
    </row>
    <row r="31" spans="1:8" x14ac:dyDescent="0.5">
      <c r="A31" s="2">
        <v>29</v>
      </c>
      <c r="B31" s="2">
        <v>580</v>
      </c>
      <c r="C31" s="2">
        <v>124</v>
      </c>
      <c r="D31" s="2">
        <f>C31+273.15</f>
        <v>397.15</v>
      </c>
    </row>
    <row r="32" spans="1:8" x14ac:dyDescent="0.5">
      <c r="A32" s="2">
        <v>30</v>
      </c>
      <c r="B32" s="2">
        <v>600</v>
      </c>
      <c r="C32" s="2">
        <v>121</v>
      </c>
      <c r="D32" s="2">
        <f>C32+273.15</f>
        <v>394.15</v>
      </c>
    </row>
    <row r="68" spans="1:6" x14ac:dyDescent="0.5">
      <c r="A68" t="s">
        <v>8</v>
      </c>
      <c r="B68" t="s">
        <v>9</v>
      </c>
      <c r="C68" t="s">
        <v>10</v>
      </c>
      <c r="D68" t="s">
        <v>11</v>
      </c>
      <c r="F68" t="s">
        <v>45</v>
      </c>
    </row>
    <row r="69" spans="1:6" x14ac:dyDescent="0.5">
      <c r="F69" t="s">
        <v>46</v>
      </c>
    </row>
    <row r="70" spans="1:6" x14ac:dyDescent="0.5">
      <c r="B70">
        <v>600</v>
      </c>
      <c r="D70">
        <f>MAX(D3:D32)-MIN(D3:D32)</f>
        <v>70</v>
      </c>
    </row>
    <row r="71" spans="1:6" x14ac:dyDescent="0.5">
      <c r="A71" t="s">
        <v>5</v>
      </c>
      <c r="B71">
        <v>26</v>
      </c>
      <c r="C71" t="s">
        <v>5</v>
      </c>
      <c r="D71">
        <v>16</v>
      </c>
    </row>
    <row r="72" spans="1:6" x14ac:dyDescent="0.5">
      <c r="A72">
        <v>50</v>
      </c>
      <c r="C72">
        <v>10</v>
      </c>
    </row>
    <row r="73" spans="1:6" x14ac:dyDescent="0.5">
      <c r="A73" s="3">
        <f>50/20</f>
        <v>2.5</v>
      </c>
      <c r="B73" t="s">
        <v>6</v>
      </c>
      <c r="C73" s="3">
        <f>10/20</f>
        <v>0.5</v>
      </c>
      <c r="D73" t="s">
        <v>7</v>
      </c>
    </row>
    <row r="74" spans="1:6" x14ac:dyDescent="0.5">
      <c r="A74" s="4">
        <f t="shared" ref="A74:A103" si="0">ROUNDDOWN(B3/$A$72,0)*50</f>
        <v>0</v>
      </c>
      <c r="B74" s="2">
        <f t="shared" ref="B74:B103" si="1">MOD(B3,$A$72)/2.5</f>
        <v>8</v>
      </c>
      <c r="C74" s="4">
        <f t="shared" ref="C74:C103" si="2">ROUNDDOWN(D3/$C$72,0)*10</f>
        <v>460</v>
      </c>
      <c r="D74" s="2">
        <f t="shared" ref="D74:D103" si="3">MOD(D3,$C$72)/0.5</f>
        <v>8.2999999999999545</v>
      </c>
    </row>
    <row r="75" spans="1:6" x14ac:dyDescent="0.5">
      <c r="A75" s="4">
        <f t="shared" si="0"/>
        <v>0</v>
      </c>
      <c r="B75" s="2">
        <f t="shared" si="1"/>
        <v>16</v>
      </c>
      <c r="C75" s="4">
        <f t="shared" si="2"/>
        <v>460</v>
      </c>
      <c r="D75" s="2">
        <f t="shared" si="3"/>
        <v>2.2999999999999545</v>
      </c>
    </row>
    <row r="76" spans="1:6" x14ac:dyDescent="0.5">
      <c r="A76" s="4">
        <f t="shared" si="0"/>
        <v>50</v>
      </c>
      <c r="B76" s="2">
        <f t="shared" si="1"/>
        <v>4</v>
      </c>
      <c r="C76" s="4">
        <f t="shared" si="2"/>
        <v>450</v>
      </c>
      <c r="D76" s="2">
        <f t="shared" si="3"/>
        <v>14.299999999999955</v>
      </c>
    </row>
    <row r="77" spans="1:6" x14ac:dyDescent="0.5">
      <c r="A77" s="4">
        <f t="shared" si="0"/>
        <v>50</v>
      </c>
      <c r="B77" s="2">
        <f t="shared" si="1"/>
        <v>12</v>
      </c>
      <c r="C77" s="4">
        <f t="shared" si="2"/>
        <v>450</v>
      </c>
      <c r="D77" s="2">
        <f t="shared" si="3"/>
        <v>6.2999999999999545</v>
      </c>
    </row>
    <row r="78" spans="1:6" x14ac:dyDescent="0.5">
      <c r="A78" s="4">
        <f t="shared" si="0"/>
        <v>100</v>
      </c>
      <c r="B78" s="2">
        <f t="shared" si="1"/>
        <v>0</v>
      </c>
      <c r="C78" s="4">
        <f t="shared" si="2"/>
        <v>450</v>
      </c>
      <c r="D78" s="2">
        <f t="shared" si="3"/>
        <v>0.29999999999995453</v>
      </c>
    </row>
    <row r="79" spans="1:6" x14ac:dyDescent="0.5">
      <c r="A79" s="4">
        <f t="shared" si="0"/>
        <v>100</v>
      </c>
      <c r="B79" s="2">
        <f t="shared" si="1"/>
        <v>8</v>
      </c>
      <c r="C79" s="4">
        <f t="shared" si="2"/>
        <v>440</v>
      </c>
      <c r="D79" s="2">
        <f t="shared" si="3"/>
        <v>12.299999999999955</v>
      </c>
    </row>
    <row r="80" spans="1:6" x14ac:dyDescent="0.5">
      <c r="A80" s="4">
        <f t="shared" si="0"/>
        <v>100</v>
      </c>
      <c r="B80" s="2">
        <f t="shared" si="1"/>
        <v>16</v>
      </c>
      <c r="C80" s="4">
        <f t="shared" si="2"/>
        <v>440</v>
      </c>
      <c r="D80" s="2">
        <f t="shared" si="3"/>
        <v>4.2999999999999545</v>
      </c>
    </row>
    <row r="81" spans="1:4" x14ac:dyDescent="0.5">
      <c r="A81" s="4">
        <f t="shared" si="0"/>
        <v>150</v>
      </c>
      <c r="B81" s="2">
        <f t="shared" si="1"/>
        <v>4</v>
      </c>
      <c r="C81" s="4">
        <f t="shared" si="2"/>
        <v>440</v>
      </c>
      <c r="D81" s="2">
        <f t="shared" si="3"/>
        <v>0.29999999999995453</v>
      </c>
    </row>
    <row r="82" spans="1:4" x14ac:dyDescent="0.5">
      <c r="A82" s="4">
        <f t="shared" si="0"/>
        <v>150</v>
      </c>
      <c r="B82" s="2">
        <f t="shared" si="1"/>
        <v>12</v>
      </c>
      <c r="C82" s="4">
        <f t="shared" si="2"/>
        <v>430</v>
      </c>
      <c r="D82" s="2">
        <f t="shared" si="3"/>
        <v>18.299999999999955</v>
      </c>
    </row>
    <row r="83" spans="1:4" x14ac:dyDescent="0.5">
      <c r="A83" s="4">
        <f t="shared" si="0"/>
        <v>200</v>
      </c>
      <c r="B83" s="2">
        <f t="shared" si="1"/>
        <v>0</v>
      </c>
      <c r="C83" s="4">
        <f t="shared" si="2"/>
        <v>430</v>
      </c>
      <c r="D83" s="2">
        <f t="shared" si="3"/>
        <v>16.299999999999955</v>
      </c>
    </row>
    <row r="84" spans="1:4" x14ac:dyDescent="0.5">
      <c r="A84" s="4">
        <f t="shared" si="0"/>
        <v>200</v>
      </c>
      <c r="B84" s="2">
        <f t="shared" si="1"/>
        <v>8</v>
      </c>
      <c r="C84" s="4">
        <f t="shared" si="2"/>
        <v>430</v>
      </c>
      <c r="D84" s="2">
        <f t="shared" si="3"/>
        <v>14.299999999999955</v>
      </c>
    </row>
    <row r="85" spans="1:4" x14ac:dyDescent="0.5">
      <c r="A85" s="4">
        <f t="shared" si="0"/>
        <v>200</v>
      </c>
      <c r="B85" s="2">
        <f t="shared" si="1"/>
        <v>16</v>
      </c>
      <c r="C85" s="4">
        <f t="shared" si="2"/>
        <v>430</v>
      </c>
      <c r="D85" s="2">
        <f t="shared" si="3"/>
        <v>12.299999999999955</v>
      </c>
    </row>
    <row r="86" spans="1:4" x14ac:dyDescent="0.5">
      <c r="A86" s="4">
        <f t="shared" si="0"/>
        <v>250</v>
      </c>
      <c r="B86" s="2">
        <f t="shared" si="1"/>
        <v>4</v>
      </c>
      <c r="C86" s="4">
        <f t="shared" si="2"/>
        <v>430</v>
      </c>
      <c r="D86" s="2">
        <f t="shared" si="3"/>
        <v>12.299999999999955</v>
      </c>
    </row>
    <row r="87" spans="1:4" x14ac:dyDescent="0.5">
      <c r="A87" s="4">
        <f t="shared" si="0"/>
        <v>250</v>
      </c>
      <c r="B87" s="2">
        <f t="shared" si="1"/>
        <v>12</v>
      </c>
      <c r="C87" s="4">
        <f t="shared" si="2"/>
        <v>430</v>
      </c>
      <c r="D87" s="2">
        <f t="shared" si="3"/>
        <v>10.299999999999955</v>
      </c>
    </row>
    <row r="88" spans="1:4" x14ac:dyDescent="0.5">
      <c r="A88" s="4">
        <f t="shared" si="0"/>
        <v>300</v>
      </c>
      <c r="B88" s="2">
        <f t="shared" si="1"/>
        <v>0</v>
      </c>
      <c r="C88" s="4">
        <f t="shared" si="2"/>
        <v>430</v>
      </c>
      <c r="D88" s="2">
        <f t="shared" si="3"/>
        <v>10.299999999999955</v>
      </c>
    </row>
    <row r="89" spans="1:4" x14ac:dyDescent="0.5">
      <c r="A89" s="4">
        <f t="shared" si="0"/>
        <v>300</v>
      </c>
      <c r="B89" s="2">
        <f t="shared" si="1"/>
        <v>8</v>
      </c>
      <c r="C89" s="4">
        <f t="shared" si="2"/>
        <v>430</v>
      </c>
      <c r="D89" s="2">
        <f t="shared" si="3"/>
        <v>8.2999999999999545</v>
      </c>
    </row>
    <row r="90" spans="1:4" x14ac:dyDescent="0.5">
      <c r="A90" s="4">
        <f t="shared" si="0"/>
        <v>300</v>
      </c>
      <c r="B90" s="2">
        <f t="shared" si="1"/>
        <v>16</v>
      </c>
      <c r="C90" s="4">
        <f t="shared" si="2"/>
        <v>430</v>
      </c>
      <c r="D90" s="2">
        <f t="shared" si="3"/>
        <v>4.2999999999999545</v>
      </c>
    </row>
    <row r="91" spans="1:4" x14ac:dyDescent="0.5">
      <c r="A91" s="4">
        <f t="shared" si="0"/>
        <v>350</v>
      </c>
      <c r="B91" s="2">
        <f t="shared" si="1"/>
        <v>4</v>
      </c>
      <c r="C91" s="4">
        <f t="shared" si="2"/>
        <v>430</v>
      </c>
      <c r="D91" s="2">
        <f t="shared" si="3"/>
        <v>0.29999999999995453</v>
      </c>
    </row>
    <row r="92" spans="1:4" x14ac:dyDescent="0.5">
      <c r="A92" s="4">
        <f t="shared" si="0"/>
        <v>350</v>
      </c>
      <c r="B92" s="2">
        <f t="shared" si="1"/>
        <v>12</v>
      </c>
      <c r="C92" s="4">
        <f t="shared" si="2"/>
        <v>420</v>
      </c>
      <c r="D92" s="2">
        <f t="shared" si="3"/>
        <v>14.299999999999955</v>
      </c>
    </row>
    <row r="93" spans="1:4" x14ac:dyDescent="0.5">
      <c r="A93" s="4">
        <f t="shared" si="0"/>
        <v>400</v>
      </c>
      <c r="B93" s="2">
        <f t="shared" si="1"/>
        <v>0</v>
      </c>
      <c r="C93" s="4">
        <f t="shared" si="2"/>
        <v>420</v>
      </c>
      <c r="D93" s="2">
        <f t="shared" si="3"/>
        <v>6.2999999999999545</v>
      </c>
    </row>
    <row r="94" spans="1:4" x14ac:dyDescent="0.5">
      <c r="A94" s="4">
        <f t="shared" si="0"/>
        <v>400</v>
      </c>
      <c r="B94" s="2">
        <f t="shared" si="1"/>
        <v>8</v>
      </c>
      <c r="C94" s="4">
        <f t="shared" si="2"/>
        <v>420</v>
      </c>
      <c r="D94" s="2">
        <f t="shared" si="3"/>
        <v>0.29999999999995453</v>
      </c>
    </row>
    <row r="95" spans="1:4" x14ac:dyDescent="0.5">
      <c r="A95" s="4">
        <f t="shared" si="0"/>
        <v>400</v>
      </c>
      <c r="B95" s="2">
        <f t="shared" si="1"/>
        <v>16</v>
      </c>
      <c r="C95" s="4">
        <f t="shared" si="2"/>
        <v>410</v>
      </c>
      <c r="D95" s="2">
        <f t="shared" si="3"/>
        <v>14.299999999999955</v>
      </c>
    </row>
    <row r="96" spans="1:4" x14ac:dyDescent="0.5">
      <c r="A96" s="4">
        <f t="shared" si="0"/>
        <v>450</v>
      </c>
      <c r="B96" s="2">
        <f t="shared" si="1"/>
        <v>4</v>
      </c>
      <c r="C96" s="4">
        <f t="shared" si="2"/>
        <v>410</v>
      </c>
      <c r="D96" s="2">
        <f t="shared" si="3"/>
        <v>6.2999999999999545</v>
      </c>
    </row>
    <row r="97" spans="1:4" x14ac:dyDescent="0.5">
      <c r="A97" s="4">
        <f t="shared" si="0"/>
        <v>450</v>
      </c>
      <c r="B97" s="2">
        <f t="shared" si="1"/>
        <v>12</v>
      </c>
      <c r="C97" s="4">
        <f t="shared" si="2"/>
        <v>410</v>
      </c>
      <c r="D97" s="2">
        <f t="shared" si="3"/>
        <v>0.29999999999995453</v>
      </c>
    </row>
    <row r="98" spans="1:4" x14ac:dyDescent="0.5">
      <c r="A98" s="4">
        <f t="shared" si="0"/>
        <v>500</v>
      </c>
      <c r="B98" s="2">
        <f t="shared" si="1"/>
        <v>0</v>
      </c>
      <c r="C98" s="4">
        <f t="shared" si="2"/>
        <v>400</v>
      </c>
      <c r="D98" s="2">
        <f t="shared" si="3"/>
        <v>14.299999999999955</v>
      </c>
    </row>
    <row r="99" spans="1:4" x14ac:dyDescent="0.5">
      <c r="A99" s="4">
        <f t="shared" si="0"/>
        <v>500</v>
      </c>
      <c r="B99" s="2">
        <f t="shared" si="1"/>
        <v>8</v>
      </c>
      <c r="C99" s="4">
        <f t="shared" si="2"/>
        <v>400</v>
      </c>
      <c r="D99" s="2">
        <f t="shared" si="3"/>
        <v>8.2999999999999545</v>
      </c>
    </row>
    <row r="100" spans="1:4" x14ac:dyDescent="0.5">
      <c r="A100" s="4">
        <f t="shared" si="0"/>
        <v>500</v>
      </c>
      <c r="B100" s="2">
        <f t="shared" si="1"/>
        <v>16</v>
      </c>
      <c r="C100" s="4">
        <f t="shared" si="2"/>
        <v>400</v>
      </c>
      <c r="D100" s="2">
        <f t="shared" si="3"/>
        <v>4.2999999999999545</v>
      </c>
    </row>
    <row r="101" spans="1:4" x14ac:dyDescent="0.5">
      <c r="A101" s="4">
        <f t="shared" si="0"/>
        <v>550</v>
      </c>
      <c r="B101" s="2">
        <f t="shared" si="1"/>
        <v>4</v>
      </c>
      <c r="C101" s="4">
        <f t="shared" si="2"/>
        <v>400</v>
      </c>
      <c r="D101" s="2">
        <f t="shared" si="3"/>
        <v>0.29999999999995453</v>
      </c>
    </row>
    <row r="102" spans="1:4" x14ac:dyDescent="0.5">
      <c r="A102" s="4">
        <f t="shared" si="0"/>
        <v>550</v>
      </c>
      <c r="B102" s="2">
        <f t="shared" si="1"/>
        <v>12</v>
      </c>
      <c r="C102" s="4">
        <f t="shared" si="2"/>
        <v>390</v>
      </c>
      <c r="D102" s="2">
        <f t="shared" si="3"/>
        <v>14.299999999999955</v>
      </c>
    </row>
    <row r="103" spans="1:4" x14ac:dyDescent="0.5">
      <c r="A103" s="4">
        <f t="shared" si="0"/>
        <v>600</v>
      </c>
      <c r="B103" s="2">
        <f t="shared" si="1"/>
        <v>0</v>
      </c>
      <c r="C103" s="4">
        <f t="shared" si="2"/>
        <v>390</v>
      </c>
      <c r="D103" s="2">
        <f t="shared" si="3"/>
        <v>8.2999999999999545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Шитиков</dc:creator>
  <cp:lastModifiedBy>Yui Daniil</cp:lastModifiedBy>
  <dcterms:created xsi:type="dcterms:W3CDTF">2025-12-09T11:59:33Z</dcterms:created>
  <dcterms:modified xsi:type="dcterms:W3CDTF">2026-03-19T23:27:12Z</dcterms:modified>
</cp:coreProperties>
</file>