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ericfoerster/Desktop/maroon/"/>
    </mc:Choice>
  </mc:AlternateContent>
  <xr:revisionPtr revIDLastSave="0" documentId="8_{D443D591-3D66-D741-902C-79D2FA6341A1}" xr6:coauthVersionLast="47" xr6:coauthVersionMax="47" xr10:uidLastSave="{00000000-0000-0000-0000-000000000000}"/>
  <bookViews>
    <workbookView xWindow="14360" yWindow="500" windowWidth="22940" windowHeight="28300" firstSheet="4" activeTab="7" xr2:uid="{00000000-000D-0000-FFFF-FFFF00000000}"/>
  </bookViews>
  <sheets>
    <sheet name="Climate Green" sheetId="2" r:id="rId1"/>
    <sheet name="Climate Tee" sheetId="16" r:id="rId2"/>
    <sheet name="Climate Fairway" sheetId="17" r:id="rId3"/>
    <sheet name="Climate Rough" sheetId="18" r:id="rId4"/>
    <sheet name="Om% Potential" sheetId="10" r:id="rId5"/>
    <sheet name="Soil Greens" sheetId="5" r:id="rId6"/>
    <sheet name="Deficit Greens" sheetId="6" r:id="rId7"/>
    <sheet name="Soil Tees" sheetId="11" r:id="rId8"/>
    <sheet name="Deficit Tees" sheetId="12" r:id="rId9"/>
    <sheet name="Soil Fairways" sheetId="14" r:id="rId10"/>
    <sheet name="Deficit Fairways" sheetId="15" r:id="rId11"/>
    <sheet name="Soil Rough" sheetId="19" r:id="rId12"/>
    <sheet name="Deficit Rough" sheetId="20" r:id="rId13"/>
    <sheet name="Tissue" sheetId="7" r:id="rId14"/>
    <sheet name="MLSN" sheetId="8" r:id="rId15"/>
    <sheet name="% GP Month" sheetId="9" r:id="rId16"/>
  </sheets>
  <definedNames>
    <definedName name="_xlnm.Print_Area" localSheetId="0">'Climate Green'!$A$1:$Q$62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6" i="5" l="1"/>
  <c r="L16" i="5"/>
  <c r="I16" i="5"/>
  <c r="H16" i="5"/>
  <c r="G16" i="5"/>
  <c r="E16" i="5"/>
  <c r="D16" i="5"/>
  <c r="C16" i="5"/>
  <c r="B16" i="5"/>
  <c r="K10" i="15"/>
  <c r="K11" i="15"/>
  <c r="K12" i="15"/>
  <c r="K13" i="15"/>
  <c r="K14" i="15"/>
  <c r="K15" i="15"/>
  <c r="J10" i="15"/>
  <c r="J11" i="15"/>
  <c r="J12" i="15"/>
  <c r="J13" i="15"/>
  <c r="J14" i="15"/>
  <c r="J15" i="15"/>
  <c r="I10" i="15"/>
  <c r="I11" i="15"/>
  <c r="I12" i="15"/>
  <c r="I13" i="15"/>
  <c r="I14" i="15"/>
  <c r="H10" i="15"/>
  <c r="H11" i="15"/>
  <c r="H12" i="15"/>
  <c r="H13" i="15"/>
  <c r="H14" i="15"/>
  <c r="H15" i="15"/>
  <c r="G10" i="15"/>
  <c r="G11" i="15"/>
  <c r="G12" i="15"/>
  <c r="G13" i="15"/>
  <c r="G14" i="15"/>
  <c r="G15" i="15"/>
  <c r="F10" i="15"/>
  <c r="F11" i="15"/>
  <c r="F12" i="15"/>
  <c r="F13" i="15"/>
  <c r="F14" i="15"/>
  <c r="F15" i="15"/>
  <c r="E10" i="15"/>
  <c r="E11" i="15"/>
  <c r="E12" i="15"/>
  <c r="E13" i="15"/>
  <c r="E14" i="15"/>
  <c r="E15" i="15"/>
  <c r="D15" i="15"/>
  <c r="D13" i="15"/>
  <c r="D14" i="15"/>
  <c r="D12" i="15"/>
  <c r="D10" i="15"/>
  <c r="D11" i="15"/>
  <c r="D9" i="15"/>
  <c r="K30" i="20"/>
  <c r="J30" i="20"/>
  <c r="I30" i="20"/>
  <c r="H30" i="20"/>
  <c r="G30" i="20"/>
  <c r="G62" i="20" s="1"/>
  <c r="F30" i="20"/>
  <c r="F62" i="20" s="1"/>
  <c r="E30" i="20"/>
  <c r="E62" i="20" s="1"/>
  <c r="K29" i="20"/>
  <c r="K61" i="20" s="1"/>
  <c r="J29" i="20"/>
  <c r="I29" i="20"/>
  <c r="H29" i="20"/>
  <c r="G29" i="20"/>
  <c r="F29" i="20"/>
  <c r="E29" i="20"/>
  <c r="E61" i="20" s="1"/>
  <c r="K28" i="20"/>
  <c r="K60" i="20" s="1"/>
  <c r="J28" i="20"/>
  <c r="J60" i="20" s="1"/>
  <c r="I28" i="20"/>
  <c r="H28" i="20"/>
  <c r="G28" i="20"/>
  <c r="F28" i="20"/>
  <c r="E28" i="20"/>
  <c r="E60" i="20" s="1"/>
  <c r="K27" i="20"/>
  <c r="J27" i="20"/>
  <c r="J59" i="20" s="1"/>
  <c r="I27" i="20"/>
  <c r="I59" i="20" s="1"/>
  <c r="H27" i="20"/>
  <c r="G27" i="20"/>
  <c r="F27" i="20"/>
  <c r="E27" i="20"/>
  <c r="K26" i="20"/>
  <c r="K58" i="20" s="1"/>
  <c r="J26" i="20"/>
  <c r="I26" i="20"/>
  <c r="I58" i="20" s="1"/>
  <c r="H26" i="20"/>
  <c r="H58" i="20" s="1"/>
  <c r="G26" i="20"/>
  <c r="F26" i="20"/>
  <c r="E26" i="20"/>
  <c r="K25" i="20"/>
  <c r="J25" i="20"/>
  <c r="J57" i="20" s="1"/>
  <c r="I25" i="20"/>
  <c r="I57" i="20" s="1"/>
  <c r="H25" i="20"/>
  <c r="H57" i="20" s="1"/>
  <c r="G25" i="20"/>
  <c r="G57" i="20" s="1"/>
  <c r="F25" i="20"/>
  <c r="E25" i="20"/>
  <c r="K24" i="20"/>
  <c r="J24" i="20"/>
  <c r="I24" i="20"/>
  <c r="I56" i="20" s="1"/>
  <c r="H24" i="20"/>
  <c r="H56" i="20" s="1"/>
  <c r="G24" i="20"/>
  <c r="G56" i="20" s="1"/>
  <c r="F24" i="20"/>
  <c r="F56" i="20" s="1"/>
  <c r="E24" i="20"/>
  <c r="K23" i="20"/>
  <c r="J23" i="20"/>
  <c r="I23" i="20"/>
  <c r="H23" i="20"/>
  <c r="H55" i="20" s="1"/>
  <c r="G23" i="20"/>
  <c r="G55" i="20" s="1"/>
  <c r="F23" i="20"/>
  <c r="F55" i="20" s="1"/>
  <c r="E23" i="20"/>
  <c r="K22" i="20"/>
  <c r="J22" i="20"/>
  <c r="I22" i="20"/>
  <c r="H22" i="20"/>
  <c r="G22" i="20"/>
  <c r="G54" i="20" s="1"/>
  <c r="F22" i="20"/>
  <c r="F54" i="20" s="1"/>
  <c r="E22" i="20"/>
  <c r="E54" i="20" s="1"/>
  <c r="K21" i="20"/>
  <c r="K53" i="20" s="1"/>
  <c r="J21" i="20"/>
  <c r="I21" i="20"/>
  <c r="H21" i="20"/>
  <c r="G21" i="20"/>
  <c r="F21" i="20"/>
  <c r="F53" i="20" s="1"/>
  <c r="E21" i="20"/>
  <c r="E53" i="20" s="1"/>
  <c r="K20" i="20"/>
  <c r="K52" i="20" s="1"/>
  <c r="J20" i="20"/>
  <c r="J52" i="20" s="1"/>
  <c r="I20" i="20"/>
  <c r="H20" i="20"/>
  <c r="G20" i="20"/>
  <c r="F20" i="20"/>
  <c r="E20" i="20"/>
  <c r="K19" i="20"/>
  <c r="K51" i="20" s="1"/>
  <c r="J19" i="20"/>
  <c r="J51" i="20" s="1"/>
  <c r="I19" i="20"/>
  <c r="I51" i="20" s="1"/>
  <c r="H19" i="20"/>
  <c r="G19" i="20"/>
  <c r="F19" i="20"/>
  <c r="E19" i="20"/>
  <c r="K18" i="20"/>
  <c r="J18" i="20"/>
  <c r="J50" i="20" s="1"/>
  <c r="I18" i="20"/>
  <c r="I50" i="20" s="1"/>
  <c r="H18" i="20"/>
  <c r="H50" i="20" s="1"/>
  <c r="G18" i="20"/>
  <c r="F18" i="20"/>
  <c r="E18" i="20"/>
  <c r="K17" i="20"/>
  <c r="J17" i="20"/>
  <c r="J49" i="20" s="1"/>
  <c r="I17" i="20"/>
  <c r="H17" i="20"/>
  <c r="H49" i="20" s="1"/>
  <c r="G17" i="20"/>
  <c r="G49" i="20" s="1"/>
  <c r="F17" i="20"/>
  <c r="E17" i="20"/>
  <c r="K16" i="20"/>
  <c r="J16" i="20"/>
  <c r="I16" i="20"/>
  <c r="I48" i="20" s="1"/>
  <c r="H16" i="20"/>
  <c r="H48" i="20" s="1"/>
  <c r="G16" i="20"/>
  <c r="G48" i="20" s="1"/>
  <c r="F16" i="20"/>
  <c r="F48" i="20" s="1"/>
  <c r="E16" i="20"/>
  <c r="K14" i="20"/>
  <c r="J14" i="20"/>
  <c r="I14" i="20"/>
  <c r="H14" i="20"/>
  <c r="G14" i="20"/>
  <c r="F14" i="20"/>
  <c r="E14" i="20"/>
  <c r="K13" i="20"/>
  <c r="J13" i="20"/>
  <c r="I13" i="20"/>
  <c r="H13" i="20"/>
  <c r="G13" i="20"/>
  <c r="F13" i="20"/>
  <c r="E13" i="20"/>
  <c r="E45" i="20" s="1"/>
  <c r="K12" i="20"/>
  <c r="K44" i="20" s="1"/>
  <c r="J12" i="20"/>
  <c r="I12" i="20"/>
  <c r="H12" i="20"/>
  <c r="H44" i="20" s="1"/>
  <c r="G12" i="20"/>
  <c r="F12" i="20"/>
  <c r="F44" i="20" s="1"/>
  <c r="E12" i="20"/>
  <c r="K11" i="20"/>
  <c r="J11" i="20"/>
  <c r="I11" i="20"/>
  <c r="H11" i="20"/>
  <c r="G11" i="20"/>
  <c r="F11" i="20"/>
  <c r="E11" i="20"/>
  <c r="K10" i="20"/>
  <c r="J10" i="20"/>
  <c r="J42" i="20" s="1"/>
  <c r="I10" i="20"/>
  <c r="H10" i="20"/>
  <c r="G10" i="20"/>
  <c r="F10" i="20"/>
  <c r="E10" i="20"/>
  <c r="K9" i="20"/>
  <c r="J9" i="20"/>
  <c r="J41" i="20" s="1"/>
  <c r="I9" i="20"/>
  <c r="H9" i="20"/>
  <c r="H41" i="20" s="1"/>
  <c r="G9" i="20"/>
  <c r="F9" i="20"/>
  <c r="E9" i="20"/>
  <c r="D7" i="20"/>
  <c r="D39" i="20" s="1"/>
  <c r="D8" i="20"/>
  <c r="D40" i="20" s="1"/>
  <c r="D9" i="20"/>
  <c r="D10" i="20"/>
  <c r="D11" i="20"/>
  <c r="D43" i="20" s="1"/>
  <c r="D12" i="20"/>
  <c r="D13" i="20"/>
  <c r="D45" i="20" s="1"/>
  <c r="D14" i="20"/>
  <c r="D15" i="20"/>
  <c r="D47" i="20" s="1"/>
  <c r="D16" i="20"/>
  <c r="D17" i="20"/>
  <c r="D18" i="20"/>
  <c r="D19" i="20"/>
  <c r="D20" i="20"/>
  <c r="D21" i="20"/>
  <c r="D53" i="20" s="1"/>
  <c r="D22" i="20"/>
  <c r="D54" i="20" s="1"/>
  <c r="D23" i="20"/>
  <c r="D24" i="20"/>
  <c r="D25" i="20"/>
  <c r="D26" i="20"/>
  <c r="D27" i="20"/>
  <c r="D28" i="20"/>
  <c r="D29" i="20"/>
  <c r="D61" i="20" s="1"/>
  <c r="D30" i="20"/>
  <c r="D62" i="20" s="1"/>
  <c r="D6" i="20"/>
  <c r="D38" i="20" s="1"/>
  <c r="D42" i="20"/>
  <c r="D41" i="20"/>
  <c r="K62" i="20"/>
  <c r="J62" i="20"/>
  <c r="I62" i="20"/>
  <c r="H62" i="20"/>
  <c r="J61" i="20"/>
  <c r="I61" i="20"/>
  <c r="H61" i="20"/>
  <c r="G61" i="20"/>
  <c r="F61" i="20"/>
  <c r="I60" i="20"/>
  <c r="H60" i="20"/>
  <c r="G60" i="20"/>
  <c r="F60" i="20"/>
  <c r="D60" i="20"/>
  <c r="K59" i="20"/>
  <c r="H59" i="20"/>
  <c r="G59" i="20"/>
  <c r="F59" i="20"/>
  <c r="E59" i="20"/>
  <c r="D59" i="20"/>
  <c r="J58" i="20"/>
  <c r="G58" i="20"/>
  <c r="F58" i="20"/>
  <c r="E58" i="20"/>
  <c r="D58" i="20"/>
  <c r="K57" i="20"/>
  <c r="F57" i="20"/>
  <c r="E57" i="20"/>
  <c r="D57" i="20"/>
  <c r="K56" i="20"/>
  <c r="J56" i="20"/>
  <c r="E56" i="20"/>
  <c r="D56" i="20"/>
  <c r="K55" i="20"/>
  <c r="J55" i="20"/>
  <c r="I55" i="20"/>
  <c r="E55" i="20"/>
  <c r="D55" i="20"/>
  <c r="K54" i="20"/>
  <c r="J54" i="20"/>
  <c r="I54" i="20"/>
  <c r="H54" i="20"/>
  <c r="J53" i="20"/>
  <c r="I53" i="20"/>
  <c r="H53" i="20"/>
  <c r="G53" i="20"/>
  <c r="I52" i="20"/>
  <c r="H52" i="20"/>
  <c r="G52" i="20"/>
  <c r="F52" i="20"/>
  <c r="E52" i="20"/>
  <c r="D52" i="20"/>
  <c r="H51" i="20"/>
  <c r="G51" i="20"/>
  <c r="F51" i="20"/>
  <c r="E51" i="20"/>
  <c r="D51" i="20"/>
  <c r="K50" i="20"/>
  <c r="G50" i="20"/>
  <c r="F50" i="20"/>
  <c r="E50" i="20"/>
  <c r="D50" i="20"/>
  <c r="K49" i="20"/>
  <c r="I49" i="20"/>
  <c r="F49" i="20"/>
  <c r="E49" i="20"/>
  <c r="D49" i="20"/>
  <c r="K48" i="20"/>
  <c r="J48" i="20"/>
  <c r="E48" i="20"/>
  <c r="D48" i="20"/>
  <c r="D46" i="20"/>
  <c r="E44" i="20"/>
  <c r="D44" i="20"/>
  <c r="H43" i="20"/>
  <c r="G43" i="20"/>
  <c r="F43" i="20"/>
  <c r="H42" i="20"/>
  <c r="G42" i="20"/>
  <c r="F42" i="20"/>
  <c r="E42" i="20"/>
  <c r="G41" i="20"/>
  <c r="E41" i="20"/>
  <c r="F41" i="20"/>
  <c r="N15" i="19"/>
  <c r="L15" i="19"/>
  <c r="I15" i="19"/>
  <c r="H15" i="19"/>
  <c r="G15" i="19"/>
  <c r="F15" i="19"/>
  <c r="E15" i="19"/>
  <c r="D15" i="19"/>
  <c r="C15" i="19"/>
  <c r="B15" i="19"/>
  <c r="K10" i="18"/>
  <c r="K11" i="18" s="1"/>
  <c r="J10" i="18"/>
  <c r="J11" i="18" s="1"/>
  <c r="I10" i="18"/>
  <c r="I17" i="18" s="1"/>
  <c r="C10" i="18"/>
  <c r="C11" i="18" s="1"/>
  <c r="N9" i="18"/>
  <c r="N10" i="18" s="1"/>
  <c r="M9" i="18"/>
  <c r="M10" i="18" s="1"/>
  <c r="L9" i="18"/>
  <c r="L10" i="18" s="1"/>
  <c r="K9" i="18"/>
  <c r="J9" i="18"/>
  <c r="I9" i="18"/>
  <c r="H9" i="18"/>
  <c r="H10" i="18" s="1"/>
  <c r="G9" i="18"/>
  <c r="G10" i="18" s="1"/>
  <c r="F9" i="18"/>
  <c r="F10" i="18" s="1"/>
  <c r="E9" i="18"/>
  <c r="E10" i="18" s="1"/>
  <c r="D9" i="18"/>
  <c r="D10" i="18" s="1"/>
  <c r="C9" i="18"/>
  <c r="N15" i="11"/>
  <c r="L15" i="11"/>
  <c r="I15" i="11"/>
  <c r="H15" i="11"/>
  <c r="G15" i="11"/>
  <c r="F15" i="11"/>
  <c r="E15" i="11"/>
  <c r="D15" i="11"/>
  <c r="C15" i="11"/>
  <c r="B15" i="11"/>
  <c r="F16" i="5"/>
  <c r="N15" i="14"/>
  <c r="L15" i="14"/>
  <c r="H15" i="14"/>
  <c r="F15" i="14"/>
  <c r="D15" i="14"/>
  <c r="B15" i="14"/>
  <c r="C15" i="14"/>
  <c r="E15" i="14"/>
  <c r="G15" i="14"/>
  <c r="I15" i="14"/>
  <c r="C17" i="18" l="1"/>
  <c r="J17" i="18"/>
  <c r="E46" i="20"/>
  <c r="I42" i="20"/>
  <c r="G44" i="20"/>
  <c r="F45" i="20"/>
  <c r="F46" i="20"/>
  <c r="K46" i="20"/>
  <c r="G46" i="20"/>
  <c r="K45" i="20"/>
  <c r="G45" i="20"/>
  <c r="K42" i="20"/>
  <c r="D72" i="20" s="1"/>
  <c r="J43" i="20"/>
  <c r="I44" i="20"/>
  <c r="H45" i="20"/>
  <c r="H46" i="20"/>
  <c r="K43" i="20"/>
  <c r="J44" i="20"/>
  <c r="I45" i="20"/>
  <c r="I46" i="20"/>
  <c r="I41" i="20"/>
  <c r="K41" i="20"/>
  <c r="D71" i="20" s="1"/>
  <c r="I43" i="20"/>
  <c r="J45" i="20"/>
  <c r="J46" i="20"/>
  <c r="L12" i="18"/>
  <c r="L13" i="18"/>
  <c r="L14" i="18"/>
  <c r="L17" i="18"/>
  <c r="L15" i="18"/>
  <c r="L16" i="18"/>
  <c r="L11" i="18"/>
  <c r="M13" i="18"/>
  <c r="M11" i="18"/>
  <c r="M14" i="18"/>
  <c r="M12" i="18"/>
  <c r="M15" i="18"/>
  <c r="M16" i="18"/>
  <c r="M17" i="18"/>
  <c r="N14" i="18"/>
  <c r="N13" i="18"/>
  <c r="N15" i="18"/>
  <c r="N16" i="18"/>
  <c r="N17" i="18"/>
  <c r="N11" i="18"/>
  <c r="N12" i="18"/>
  <c r="G15" i="18"/>
  <c r="G12" i="18"/>
  <c r="G16" i="18"/>
  <c r="G13" i="18"/>
  <c r="G17" i="18"/>
  <c r="G14" i="18"/>
  <c r="G11" i="18"/>
  <c r="H16" i="18"/>
  <c r="H17" i="18"/>
  <c r="H13" i="18"/>
  <c r="H15" i="18"/>
  <c r="H11" i="18"/>
  <c r="H12" i="18"/>
  <c r="H14" i="18"/>
  <c r="D12" i="18"/>
  <c r="D13" i="18"/>
  <c r="D11" i="18"/>
  <c r="D14" i="18"/>
  <c r="D15" i="18"/>
  <c r="D16" i="18"/>
  <c r="D17" i="18"/>
  <c r="E13" i="18"/>
  <c r="E14" i="18"/>
  <c r="E15" i="18"/>
  <c r="E16" i="18"/>
  <c r="E11" i="18"/>
  <c r="E12" i="18"/>
  <c r="E17" i="18"/>
  <c r="F14" i="18"/>
  <c r="F15" i="18"/>
  <c r="F12" i="18"/>
  <c r="F16" i="18"/>
  <c r="F11" i="18"/>
  <c r="F13" i="18"/>
  <c r="F17" i="18"/>
  <c r="J16" i="18"/>
  <c r="I13" i="18"/>
  <c r="J14" i="18"/>
  <c r="C15" i="18"/>
  <c r="K15" i="18"/>
  <c r="K16" i="18"/>
  <c r="I12" i="18"/>
  <c r="J13" i="18"/>
  <c r="C14" i="18"/>
  <c r="K14" i="18"/>
  <c r="K17" i="18"/>
  <c r="I11" i="18"/>
  <c r="J12" i="18"/>
  <c r="C13" i="18"/>
  <c r="K13" i="18"/>
  <c r="I16" i="18"/>
  <c r="I15" i="18"/>
  <c r="J15" i="18"/>
  <c r="O10" i="18"/>
  <c r="B67" i="20" s="1"/>
  <c r="C12" i="18"/>
  <c r="K12" i="18"/>
  <c r="I14" i="18"/>
  <c r="C16" i="18"/>
  <c r="L10" i="17"/>
  <c r="L12" i="17" s="1"/>
  <c r="K10" i="17"/>
  <c r="K17" i="17" s="1"/>
  <c r="J10" i="17"/>
  <c r="J17" i="17" s="1"/>
  <c r="I10" i="17"/>
  <c r="I12" i="17" s="1"/>
  <c r="D10" i="17"/>
  <c r="D12" i="17" s="1"/>
  <c r="C10" i="17"/>
  <c r="C11" i="17" s="1"/>
  <c r="N9" i="17"/>
  <c r="N10" i="17"/>
  <c r="N15" i="17" s="1"/>
  <c r="M9" i="17"/>
  <c r="M10" i="17"/>
  <c r="M11" i="17" s="1"/>
  <c r="L9" i="17"/>
  <c r="K9" i="17"/>
  <c r="J9" i="17"/>
  <c r="I9" i="17"/>
  <c r="H9" i="17"/>
  <c r="H10" i="17"/>
  <c r="H14" i="17" s="1"/>
  <c r="G9" i="17"/>
  <c r="G10" i="17"/>
  <c r="G14" i="17" s="1"/>
  <c r="F9" i="17"/>
  <c r="F10" i="17"/>
  <c r="F12" i="17" s="1"/>
  <c r="E9" i="17"/>
  <c r="E10" i="17"/>
  <c r="E13" i="17" s="1"/>
  <c r="D9" i="17"/>
  <c r="C9" i="17"/>
  <c r="K10" i="16"/>
  <c r="K14" i="16" s="1"/>
  <c r="J10" i="16"/>
  <c r="J11" i="16" s="1"/>
  <c r="C10" i="16"/>
  <c r="C14" i="16" s="1"/>
  <c r="N9" i="16"/>
  <c r="N10" i="16"/>
  <c r="N17" i="16" s="1"/>
  <c r="M9" i="16"/>
  <c r="M10" i="16"/>
  <c r="M14" i="16" s="1"/>
  <c r="L9" i="16"/>
  <c r="L10" i="16"/>
  <c r="L13" i="16" s="1"/>
  <c r="K9" i="16"/>
  <c r="J9" i="16"/>
  <c r="I9" i="16"/>
  <c r="I10" i="16"/>
  <c r="I11" i="16" s="1"/>
  <c r="H9" i="16"/>
  <c r="H10" i="16"/>
  <c r="H16" i="16" s="1"/>
  <c r="G9" i="16"/>
  <c r="G10" i="16"/>
  <c r="G14" i="16" s="1"/>
  <c r="F9" i="16"/>
  <c r="F10" i="16"/>
  <c r="F17" i="16" s="1"/>
  <c r="E9" i="16"/>
  <c r="E10" i="16"/>
  <c r="E16" i="16" s="1"/>
  <c r="D9" i="16"/>
  <c r="D10" i="16"/>
  <c r="D17" i="16" s="1"/>
  <c r="C9" i="16"/>
  <c r="D11" i="17"/>
  <c r="K17" i="16"/>
  <c r="J16" i="17"/>
  <c r="N13" i="16"/>
  <c r="F16" i="16"/>
  <c r="D6" i="6"/>
  <c r="K30" i="15"/>
  <c r="K62" i="15" s="1"/>
  <c r="J30" i="15"/>
  <c r="J62" i="15" s="1"/>
  <c r="I30" i="15"/>
  <c r="I62" i="15" s="1"/>
  <c r="H30" i="15"/>
  <c r="H62" i="15" s="1"/>
  <c r="G30" i="15"/>
  <c r="G62" i="15" s="1"/>
  <c r="F30" i="15"/>
  <c r="F62" i="15" s="1"/>
  <c r="E30" i="15"/>
  <c r="E62" i="15" s="1"/>
  <c r="D30" i="15"/>
  <c r="D62" i="15" s="1"/>
  <c r="K29" i="15"/>
  <c r="K61" i="15" s="1"/>
  <c r="J29" i="15"/>
  <c r="J61" i="15" s="1"/>
  <c r="I29" i="15"/>
  <c r="I61" i="15" s="1"/>
  <c r="H29" i="15"/>
  <c r="H61" i="15" s="1"/>
  <c r="G29" i="15"/>
  <c r="G61" i="15" s="1"/>
  <c r="F29" i="15"/>
  <c r="F61" i="15" s="1"/>
  <c r="E29" i="15"/>
  <c r="E61" i="15" s="1"/>
  <c r="D29" i="15"/>
  <c r="D61" i="15" s="1"/>
  <c r="K28" i="15"/>
  <c r="K60" i="15" s="1"/>
  <c r="J28" i="15"/>
  <c r="J60" i="15" s="1"/>
  <c r="I28" i="15"/>
  <c r="I60" i="15" s="1"/>
  <c r="H28" i="15"/>
  <c r="H60" i="15" s="1"/>
  <c r="G28" i="15"/>
  <c r="G60" i="15" s="1"/>
  <c r="F28" i="15"/>
  <c r="F60" i="15" s="1"/>
  <c r="E28" i="15"/>
  <c r="E60" i="15" s="1"/>
  <c r="D28" i="15"/>
  <c r="D60" i="15" s="1"/>
  <c r="K27" i="15"/>
  <c r="K59" i="15" s="1"/>
  <c r="J27" i="15"/>
  <c r="J59" i="15" s="1"/>
  <c r="I27" i="15"/>
  <c r="I59" i="15" s="1"/>
  <c r="H27" i="15"/>
  <c r="H59" i="15" s="1"/>
  <c r="G27" i="15"/>
  <c r="G59" i="15" s="1"/>
  <c r="F27" i="15"/>
  <c r="F59" i="15" s="1"/>
  <c r="E27" i="15"/>
  <c r="E59" i="15" s="1"/>
  <c r="D27" i="15"/>
  <c r="D59" i="15" s="1"/>
  <c r="K26" i="15"/>
  <c r="K58" i="15" s="1"/>
  <c r="J26" i="15"/>
  <c r="J58" i="15" s="1"/>
  <c r="I26" i="15"/>
  <c r="I58" i="15" s="1"/>
  <c r="H26" i="15"/>
  <c r="H58" i="15" s="1"/>
  <c r="G26" i="15"/>
  <c r="G58" i="15" s="1"/>
  <c r="F26" i="15"/>
  <c r="F58" i="15" s="1"/>
  <c r="E26" i="15"/>
  <c r="E58" i="15" s="1"/>
  <c r="D26" i="15"/>
  <c r="D58" i="15" s="1"/>
  <c r="K25" i="15"/>
  <c r="K57" i="15" s="1"/>
  <c r="J25" i="15"/>
  <c r="J57" i="15" s="1"/>
  <c r="I25" i="15"/>
  <c r="I57" i="15" s="1"/>
  <c r="H25" i="15"/>
  <c r="H57" i="15" s="1"/>
  <c r="G25" i="15"/>
  <c r="G57" i="15" s="1"/>
  <c r="F25" i="15"/>
  <c r="F57" i="15" s="1"/>
  <c r="E25" i="15"/>
  <c r="E57" i="15" s="1"/>
  <c r="D25" i="15"/>
  <c r="D57" i="15" s="1"/>
  <c r="K24" i="15"/>
  <c r="K56" i="15" s="1"/>
  <c r="J24" i="15"/>
  <c r="J56" i="15" s="1"/>
  <c r="I24" i="15"/>
  <c r="I56" i="15" s="1"/>
  <c r="H24" i="15"/>
  <c r="H56" i="15" s="1"/>
  <c r="G24" i="15"/>
  <c r="G56" i="15" s="1"/>
  <c r="F24" i="15"/>
  <c r="F56" i="15" s="1"/>
  <c r="E24" i="15"/>
  <c r="E56" i="15" s="1"/>
  <c r="D24" i="15"/>
  <c r="D56" i="15" s="1"/>
  <c r="K23" i="15"/>
  <c r="K55" i="15" s="1"/>
  <c r="J23" i="15"/>
  <c r="J55" i="15" s="1"/>
  <c r="I23" i="15"/>
  <c r="I55" i="15" s="1"/>
  <c r="H23" i="15"/>
  <c r="H55" i="15" s="1"/>
  <c r="G23" i="15"/>
  <c r="G55" i="15" s="1"/>
  <c r="F23" i="15"/>
  <c r="F55" i="15" s="1"/>
  <c r="E23" i="15"/>
  <c r="E55" i="15" s="1"/>
  <c r="D23" i="15"/>
  <c r="D55" i="15" s="1"/>
  <c r="K22" i="15"/>
  <c r="K54" i="15" s="1"/>
  <c r="J22" i="15"/>
  <c r="J54" i="15" s="1"/>
  <c r="I22" i="15"/>
  <c r="I54" i="15" s="1"/>
  <c r="H22" i="15"/>
  <c r="H54" i="15" s="1"/>
  <c r="G22" i="15"/>
  <c r="G54" i="15" s="1"/>
  <c r="F22" i="15"/>
  <c r="F54" i="15" s="1"/>
  <c r="E22" i="15"/>
  <c r="E54" i="15" s="1"/>
  <c r="D22" i="15"/>
  <c r="D54" i="15" s="1"/>
  <c r="K21" i="15"/>
  <c r="K53" i="15" s="1"/>
  <c r="J21" i="15"/>
  <c r="J53" i="15" s="1"/>
  <c r="I21" i="15"/>
  <c r="I53" i="15" s="1"/>
  <c r="H21" i="15"/>
  <c r="H53" i="15" s="1"/>
  <c r="G21" i="15"/>
  <c r="G53" i="15" s="1"/>
  <c r="F21" i="15"/>
  <c r="F53" i="15" s="1"/>
  <c r="E21" i="15"/>
  <c r="E53" i="15" s="1"/>
  <c r="D21" i="15"/>
  <c r="D53" i="15" s="1"/>
  <c r="K20" i="15"/>
  <c r="K52" i="15" s="1"/>
  <c r="J20" i="15"/>
  <c r="J52" i="15" s="1"/>
  <c r="I20" i="15"/>
  <c r="I52" i="15" s="1"/>
  <c r="H20" i="15"/>
  <c r="H52" i="15" s="1"/>
  <c r="G20" i="15"/>
  <c r="G52" i="15" s="1"/>
  <c r="F20" i="15"/>
  <c r="F52" i="15" s="1"/>
  <c r="E20" i="15"/>
  <c r="E52" i="15" s="1"/>
  <c r="D20" i="15"/>
  <c r="D52" i="15" s="1"/>
  <c r="K19" i="15"/>
  <c r="K51" i="15" s="1"/>
  <c r="J19" i="15"/>
  <c r="J51" i="15" s="1"/>
  <c r="I19" i="15"/>
  <c r="I51" i="15" s="1"/>
  <c r="H19" i="15"/>
  <c r="H51" i="15" s="1"/>
  <c r="G19" i="15"/>
  <c r="G51" i="15" s="1"/>
  <c r="F19" i="15"/>
  <c r="F51" i="15" s="1"/>
  <c r="E19" i="15"/>
  <c r="E51" i="15" s="1"/>
  <c r="D19" i="15"/>
  <c r="D51" i="15" s="1"/>
  <c r="K18" i="15"/>
  <c r="K50" i="15" s="1"/>
  <c r="J18" i="15"/>
  <c r="J50" i="15" s="1"/>
  <c r="I18" i="15"/>
  <c r="I50" i="15" s="1"/>
  <c r="H18" i="15"/>
  <c r="H50" i="15" s="1"/>
  <c r="G18" i="15"/>
  <c r="G50" i="15" s="1"/>
  <c r="F18" i="15"/>
  <c r="F50" i="15" s="1"/>
  <c r="E18" i="15"/>
  <c r="E50" i="15" s="1"/>
  <c r="D18" i="15"/>
  <c r="D50" i="15" s="1"/>
  <c r="K17" i="15"/>
  <c r="K49" i="15" s="1"/>
  <c r="J17" i="15"/>
  <c r="J49" i="15" s="1"/>
  <c r="I17" i="15"/>
  <c r="I49" i="15" s="1"/>
  <c r="H17" i="15"/>
  <c r="H49" i="15" s="1"/>
  <c r="G17" i="15"/>
  <c r="G49" i="15" s="1"/>
  <c r="F17" i="15"/>
  <c r="F49" i="15" s="1"/>
  <c r="E17" i="15"/>
  <c r="E49" i="15" s="1"/>
  <c r="D17" i="15"/>
  <c r="D49" i="15" s="1"/>
  <c r="K16" i="15"/>
  <c r="K48" i="15" s="1"/>
  <c r="J16" i="15"/>
  <c r="J48" i="15" s="1"/>
  <c r="I16" i="15"/>
  <c r="I48" i="15" s="1"/>
  <c r="H16" i="15"/>
  <c r="H48" i="15" s="1"/>
  <c r="G16" i="15"/>
  <c r="G48" i="15" s="1"/>
  <c r="F16" i="15"/>
  <c r="F48" i="15" s="1"/>
  <c r="E16" i="15"/>
  <c r="E48" i="15" s="1"/>
  <c r="D16" i="15"/>
  <c r="D48" i="15" s="1"/>
  <c r="K47" i="15"/>
  <c r="J47" i="15"/>
  <c r="I15" i="15"/>
  <c r="I47" i="15" s="1"/>
  <c r="H47" i="15"/>
  <c r="G47" i="15"/>
  <c r="F47" i="15"/>
  <c r="E47" i="15"/>
  <c r="D47" i="15"/>
  <c r="K46" i="15"/>
  <c r="J46" i="15"/>
  <c r="I46" i="15"/>
  <c r="H46" i="15"/>
  <c r="G46" i="15"/>
  <c r="F46" i="15"/>
  <c r="E46" i="15"/>
  <c r="D46" i="15"/>
  <c r="K45" i="15"/>
  <c r="J45" i="15"/>
  <c r="I45" i="15"/>
  <c r="H45" i="15"/>
  <c r="G45" i="15"/>
  <c r="F45" i="15"/>
  <c r="E45" i="15"/>
  <c r="D45" i="15"/>
  <c r="K44" i="15"/>
  <c r="J44" i="15"/>
  <c r="I44" i="15"/>
  <c r="H44" i="15"/>
  <c r="G44" i="15"/>
  <c r="F44" i="15"/>
  <c r="E44" i="15"/>
  <c r="D44" i="15"/>
  <c r="K43" i="15"/>
  <c r="J43" i="15"/>
  <c r="I43" i="15"/>
  <c r="H43" i="15"/>
  <c r="G43" i="15"/>
  <c r="F43" i="15"/>
  <c r="E43" i="15"/>
  <c r="D43" i="15"/>
  <c r="K42" i="15"/>
  <c r="J42" i="15"/>
  <c r="I42" i="15"/>
  <c r="H42" i="15"/>
  <c r="G42" i="15"/>
  <c r="F42" i="15"/>
  <c r="E42" i="15"/>
  <c r="D42" i="15"/>
  <c r="D41" i="15"/>
  <c r="D8" i="15"/>
  <c r="D40" i="15" s="1"/>
  <c r="D7" i="15"/>
  <c r="D39" i="15" s="1"/>
  <c r="D6" i="15"/>
  <c r="D38" i="15" s="1"/>
  <c r="K30" i="12"/>
  <c r="K62" i="12" s="1"/>
  <c r="J30" i="12"/>
  <c r="J62" i="12" s="1"/>
  <c r="I30" i="12"/>
  <c r="H30" i="12"/>
  <c r="H62" i="12" s="1"/>
  <c r="G30" i="12"/>
  <c r="G62" i="12" s="1"/>
  <c r="F30" i="12"/>
  <c r="F62" i="12" s="1"/>
  <c r="K29" i="12"/>
  <c r="K61" i="12" s="1"/>
  <c r="J29" i="12"/>
  <c r="J61" i="12" s="1"/>
  <c r="I29" i="12"/>
  <c r="I61" i="12" s="1"/>
  <c r="H29" i="12"/>
  <c r="H61" i="12" s="1"/>
  <c r="G29" i="12"/>
  <c r="G61" i="12" s="1"/>
  <c r="F29" i="12"/>
  <c r="F61" i="12" s="1"/>
  <c r="K28" i="12"/>
  <c r="K60" i="12" s="1"/>
  <c r="J28" i="12"/>
  <c r="J60" i="12" s="1"/>
  <c r="I28" i="12"/>
  <c r="I60" i="12" s="1"/>
  <c r="H28" i="12"/>
  <c r="H60" i="12" s="1"/>
  <c r="G28" i="12"/>
  <c r="G60" i="12" s="1"/>
  <c r="F28" i="12"/>
  <c r="F60" i="12" s="1"/>
  <c r="K27" i="12"/>
  <c r="K59" i="12" s="1"/>
  <c r="J27" i="12"/>
  <c r="J59" i="12" s="1"/>
  <c r="I27" i="12"/>
  <c r="I59" i="12" s="1"/>
  <c r="H27" i="12"/>
  <c r="H59" i="12" s="1"/>
  <c r="G27" i="12"/>
  <c r="G59" i="12" s="1"/>
  <c r="F27" i="12"/>
  <c r="F59" i="12" s="1"/>
  <c r="K26" i="12"/>
  <c r="K58" i="12" s="1"/>
  <c r="J26" i="12"/>
  <c r="J58" i="12" s="1"/>
  <c r="I26" i="12"/>
  <c r="I58" i="12" s="1"/>
  <c r="H26" i="12"/>
  <c r="H58" i="12" s="1"/>
  <c r="G26" i="12"/>
  <c r="G58" i="12" s="1"/>
  <c r="F26" i="12"/>
  <c r="F58" i="12" s="1"/>
  <c r="K25" i="12"/>
  <c r="K57" i="12" s="1"/>
  <c r="J25" i="12"/>
  <c r="J57" i="12" s="1"/>
  <c r="I25" i="12"/>
  <c r="I57" i="12" s="1"/>
  <c r="H25" i="12"/>
  <c r="H57" i="12" s="1"/>
  <c r="G25" i="12"/>
  <c r="G57" i="12" s="1"/>
  <c r="F25" i="12"/>
  <c r="F57" i="12" s="1"/>
  <c r="K24" i="12"/>
  <c r="K56" i="12" s="1"/>
  <c r="J24" i="12"/>
  <c r="J56" i="12" s="1"/>
  <c r="I24" i="12"/>
  <c r="I56" i="12" s="1"/>
  <c r="H24" i="12"/>
  <c r="H56" i="12" s="1"/>
  <c r="G24" i="12"/>
  <c r="G56" i="12" s="1"/>
  <c r="F24" i="12"/>
  <c r="F56" i="12" s="1"/>
  <c r="K23" i="12"/>
  <c r="K55" i="12" s="1"/>
  <c r="J23" i="12"/>
  <c r="J55" i="12" s="1"/>
  <c r="I23" i="12"/>
  <c r="I55" i="12" s="1"/>
  <c r="H23" i="12"/>
  <c r="H55" i="12" s="1"/>
  <c r="G23" i="12"/>
  <c r="G55" i="12" s="1"/>
  <c r="F23" i="12"/>
  <c r="F55" i="12" s="1"/>
  <c r="K22" i="12"/>
  <c r="K54" i="12" s="1"/>
  <c r="J22" i="12"/>
  <c r="J54" i="12" s="1"/>
  <c r="I22" i="12"/>
  <c r="I54" i="12" s="1"/>
  <c r="H22" i="12"/>
  <c r="H54" i="12" s="1"/>
  <c r="G22" i="12"/>
  <c r="G54" i="12" s="1"/>
  <c r="F22" i="12"/>
  <c r="F54" i="12" s="1"/>
  <c r="K21" i="12"/>
  <c r="K53" i="12" s="1"/>
  <c r="J21" i="12"/>
  <c r="J53" i="12" s="1"/>
  <c r="I21" i="12"/>
  <c r="I53" i="12" s="1"/>
  <c r="H21" i="12"/>
  <c r="H53" i="12" s="1"/>
  <c r="G21" i="12"/>
  <c r="G53" i="12" s="1"/>
  <c r="F21" i="12"/>
  <c r="F53" i="12" s="1"/>
  <c r="K20" i="12"/>
  <c r="K52" i="12" s="1"/>
  <c r="J20" i="12"/>
  <c r="J52" i="12" s="1"/>
  <c r="I20" i="12"/>
  <c r="I52" i="12" s="1"/>
  <c r="H20" i="12"/>
  <c r="H52" i="12" s="1"/>
  <c r="G20" i="12"/>
  <c r="G52" i="12" s="1"/>
  <c r="F20" i="12"/>
  <c r="F52" i="12" s="1"/>
  <c r="K19" i="12"/>
  <c r="K51" i="12" s="1"/>
  <c r="J19" i="12"/>
  <c r="J51" i="12" s="1"/>
  <c r="I19" i="12"/>
  <c r="I51" i="12" s="1"/>
  <c r="H19" i="12"/>
  <c r="H51" i="12" s="1"/>
  <c r="G19" i="12"/>
  <c r="G51" i="12" s="1"/>
  <c r="F19" i="12"/>
  <c r="F51" i="12" s="1"/>
  <c r="K18" i="12"/>
  <c r="K50" i="12" s="1"/>
  <c r="J18" i="12"/>
  <c r="J50" i="12" s="1"/>
  <c r="I18" i="12"/>
  <c r="I50" i="12" s="1"/>
  <c r="H18" i="12"/>
  <c r="H50" i="12" s="1"/>
  <c r="G18" i="12"/>
  <c r="G50" i="12" s="1"/>
  <c r="F18" i="12"/>
  <c r="F50" i="12" s="1"/>
  <c r="K17" i="12"/>
  <c r="K49" i="12" s="1"/>
  <c r="J17" i="12"/>
  <c r="J49" i="12" s="1"/>
  <c r="I17" i="12"/>
  <c r="I49" i="12" s="1"/>
  <c r="H17" i="12"/>
  <c r="H49" i="12" s="1"/>
  <c r="G17" i="12"/>
  <c r="G49" i="12" s="1"/>
  <c r="F17" i="12"/>
  <c r="F49" i="12" s="1"/>
  <c r="K16" i="12"/>
  <c r="K48" i="12" s="1"/>
  <c r="J16" i="12"/>
  <c r="J48" i="12" s="1"/>
  <c r="I16" i="12"/>
  <c r="I48" i="12" s="1"/>
  <c r="H16" i="12"/>
  <c r="H48" i="12" s="1"/>
  <c r="G16" i="12"/>
  <c r="G48" i="12" s="1"/>
  <c r="F16" i="12"/>
  <c r="F48" i="12" s="1"/>
  <c r="E16" i="12"/>
  <c r="E48" i="12" s="1"/>
  <c r="E17" i="12"/>
  <c r="E49" i="12" s="1"/>
  <c r="E18" i="12"/>
  <c r="E50" i="12" s="1"/>
  <c r="E19" i="12"/>
  <c r="E51" i="12" s="1"/>
  <c r="E20" i="12"/>
  <c r="E52" i="12" s="1"/>
  <c r="E21" i="12"/>
  <c r="E53" i="12" s="1"/>
  <c r="E22" i="12"/>
  <c r="E54" i="12" s="1"/>
  <c r="E23" i="12"/>
  <c r="E55" i="12" s="1"/>
  <c r="E24" i="12"/>
  <c r="E56" i="12" s="1"/>
  <c r="E25" i="12"/>
  <c r="E57" i="12" s="1"/>
  <c r="E26" i="12"/>
  <c r="E58" i="12" s="1"/>
  <c r="E27" i="12"/>
  <c r="E59" i="12" s="1"/>
  <c r="E28" i="12"/>
  <c r="E60" i="12" s="1"/>
  <c r="E29" i="12"/>
  <c r="E61" i="12" s="1"/>
  <c r="E30" i="12"/>
  <c r="E62" i="12" s="1"/>
  <c r="D7" i="12"/>
  <c r="D39" i="12" s="1"/>
  <c r="D8" i="12"/>
  <c r="D40" i="12" s="1"/>
  <c r="D9" i="12"/>
  <c r="D10" i="12"/>
  <c r="D42" i="12" s="1"/>
  <c r="D11" i="12"/>
  <c r="D43" i="12"/>
  <c r="D12" i="12"/>
  <c r="D44" i="12" s="1"/>
  <c r="D13" i="12"/>
  <c r="D45" i="12" s="1"/>
  <c r="D14" i="12"/>
  <c r="D46" i="12" s="1"/>
  <c r="D15" i="12"/>
  <c r="D47" i="12" s="1"/>
  <c r="D16" i="12"/>
  <c r="D48" i="12" s="1"/>
  <c r="D17" i="12"/>
  <c r="D49" i="12" s="1"/>
  <c r="D18" i="12"/>
  <c r="D50" i="12" s="1"/>
  <c r="D19" i="12"/>
  <c r="D51" i="12" s="1"/>
  <c r="D20" i="12"/>
  <c r="D52" i="12" s="1"/>
  <c r="D21" i="12"/>
  <c r="D53" i="12" s="1"/>
  <c r="D22" i="12"/>
  <c r="D54" i="12" s="1"/>
  <c r="D23" i="12"/>
  <c r="D55" i="12" s="1"/>
  <c r="D24" i="12"/>
  <c r="D56" i="12" s="1"/>
  <c r="D25" i="12"/>
  <c r="D26" i="12"/>
  <c r="D58" i="12" s="1"/>
  <c r="D27" i="12"/>
  <c r="D59" i="12" s="1"/>
  <c r="D28" i="12"/>
  <c r="D60" i="12" s="1"/>
  <c r="D29" i="12"/>
  <c r="D61" i="12" s="1"/>
  <c r="D30" i="12"/>
  <c r="D62" i="12" s="1"/>
  <c r="D6" i="12"/>
  <c r="D38" i="12" s="1"/>
  <c r="I62" i="12"/>
  <c r="D57" i="12"/>
  <c r="D41" i="12"/>
  <c r="C9" i="7"/>
  <c r="C8" i="7"/>
  <c r="C7" i="7"/>
  <c r="C6" i="7"/>
  <c r="C5" i="7"/>
  <c r="C4" i="7"/>
  <c r="C3" i="7"/>
  <c r="K30" i="6"/>
  <c r="K62" i="6" s="1"/>
  <c r="J30" i="6"/>
  <c r="J62" i="6" s="1"/>
  <c r="I30" i="6"/>
  <c r="I62" i="6" s="1"/>
  <c r="H30" i="6"/>
  <c r="H62" i="6" s="1"/>
  <c r="G30" i="6"/>
  <c r="G62" i="6" s="1"/>
  <c r="F30" i="6"/>
  <c r="F62" i="6" s="1"/>
  <c r="E30" i="6"/>
  <c r="E62" i="6" s="1"/>
  <c r="D30" i="6"/>
  <c r="D62" i="6" s="1"/>
  <c r="K29" i="6"/>
  <c r="K61" i="6" s="1"/>
  <c r="J29" i="6"/>
  <c r="J61" i="6" s="1"/>
  <c r="I29" i="6"/>
  <c r="I61" i="6" s="1"/>
  <c r="H29" i="6"/>
  <c r="H61" i="6" s="1"/>
  <c r="G29" i="6"/>
  <c r="G61" i="6" s="1"/>
  <c r="F29" i="6"/>
  <c r="F61" i="6" s="1"/>
  <c r="E29" i="6"/>
  <c r="E61" i="6" s="1"/>
  <c r="D29" i="6"/>
  <c r="D61" i="6" s="1"/>
  <c r="K28" i="6"/>
  <c r="K60" i="6" s="1"/>
  <c r="J28" i="6"/>
  <c r="J60" i="6" s="1"/>
  <c r="I28" i="6"/>
  <c r="I60" i="6" s="1"/>
  <c r="H28" i="6"/>
  <c r="H60" i="6" s="1"/>
  <c r="G28" i="6"/>
  <c r="G60" i="6" s="1"/>
  <c r="F28" i="6"/>
  <c r="F60" i="6" s="1"/>
  <c r="E28" i="6"/>
  <c r="E60" i="6" s="1"/>
  <c r="D28" i="6"/>
  <c r="D60" i="6" s="1"/>
  <c r="K27" i="6"/>
  <c r="K59" i="6" s="1"/>
  <c r="J27" i="6"/>
  <c r="J59" i="6" s="1"/>
  <c r="I27" i="6"/>
  <c r="I59" i="6" s="1"/>
  <c r="H27" i="6"/>
  <c r="H59" i="6" s="1"/>
  <c r="G27" i="6"/>
  <c r="G59" i="6" s="1"/>
  <c r="F27" i="6"/>
  <c r="F59" i="6" s="1"/>
  <c r="E27" i="6"/>
  <c r="E59" i="6" s="1"/>
  <c r="D27" i="6"/>
  <c r="D59" i="6" s="1"/>
  <c r="K26" i="6"/>
  <c r="K58" i="6" s="1"/>
  <c r="J26" i="6"/>
  <c r="J58" i="6" s="1"/>
  <c r="I26" i="6"/>
  <c r="I58" i="6" s="1"/>
  <c r="H26" i="6"/>
  <c r="H58" i="6" s="1"/>
  <c r="G26" i="6"/>
  <c r="G58" i="6" s="1"/>
  <c r="F26" i="6"/>
  <c r="F58" i="6" s="1"/>
  <c r="E26" i="6"/>
  <c r="E58" i="6" s="1"/>
  <c r="D26" i="6"/>
  <c r="D58" i="6" s="1"/>
  <c r="K25" i="6"/>
  <c r="K57" i="6" s="1"/>
  <c r="J25" i="6"/>
  <c r="J57" i="6" s="1"/>
  <c r="I25" i="6"/>
  <c r="I57" i="6" s="1"/>
  <c r="H25" i="6"/>
  <c r="H57" i="6" s="1"/>
  <c r="G25" i="6"/>
  <c r="G57" i="6" s="1"/>
  <c r="F25" i="6"/>
  <c r="F57" i="6" s="1"/>
  <c r="E25" i="6"/>
  <c r="E57" i="6" s="1"/>
  <c r="D25" i="6"/>
  <c r="D57" i="6" s="1"/>
  <c r="K24" i="6"/>
  <c r="K56" i="6" s="1"/>
  <c r="J24" i="6"/>
  <c r="J56" i="6" s="1"/>
  <c r="I24" i="6"/>
  <c r="I56" i="6" s="1"/>
  <c r="H24" i="6"/>
  <c r="H56" i="6" s="1"/>
  <c r="G24" i="6"/>
  <c r="G56" i="6" s="1"/>
  <c r="F24" i="6"/>
  <c r="F56" i="6" s="1"/>
  <c r="E24" i="6"/>
  <c r="E56" i="6" s="1"/>
  <c r="D24" i="6"/>
  <c r="D56" i="6" s="1"/>
  <c r="K23" i="6"/>
  <c r="K55" i="6" s="1"/>
  <c r="J23" i="6"/>
  <c r="J55" i="6" s="1"/>
  <c r="I23" i="6"/>
  <c r="I55" i="6" s="1"/>
  <c r="H23" i="6"/>
  <c r="H55" i="6" s="1"/>
  <c r="G23" i="6"/>
  <c r="G55" i="6" s="1"/>
  <c r="F23" i="6"/>
  <c r="F55" i="6" s="1"/>
  <c r="E23" i="6"/>
  <c r="E55" i="6" s="1"/>
  <c r="D23" i="6"/>
  <c r="D55" i="6" s="1"/>
  <c r="K22" i="6"/>
  <c r="K54" i="6" s="1"/>
  <c r="J22" i="6"/>
  <c r="J54" i="6" s="1"/>
  <c r="I22" i="6"/>
  <c r="I54" i="6" s="1"/>
  <c r="H22" i="6"/>
  <c r="H54" i="6" s="1"/>
  <c r="G22" i="6"/>
  <c r="G54" i="6" s="1"/>
  <c r="F22" i="6"/>
  <c r="F54" i="6" s="1"/>
  <c r="E22" i="6"/>
  <c r="E54" i="6" s="1"/>
  <c r="D22" i="6"/>
  <c r="D54" i="6" s="1"/>
  <c r="K21" i="6"/>
  <c r="K53" i="6" s="1"/>
  <c r="J21" i="6"/>
  <c r="J53" i="6" s="1"/>
  <c r="I21" i="6"/>
  <c r="I53" i="6" s="1"/>
  <c r="H21" i="6"/>
  <c r="H53" i="6" s="1"/>
  <c r="G21" i="6"/>
  <c r="G53" i="6" s="1"/>
  <c r="F21" i="6"/>
  <c r="F53" i="6" s="1"/>
  <c r="E21" i="6"/>
  <c r="E53" i="6" s="1"/>
  <c r="D21" i="6"/>
  <c r="D53" i="6"/>
  <c r="K20" i="6"/>
  <c r="K52" i="6" s="1"/>
  <c r="J20" i="6"/>
  <c r="J52" i="6" s="1"/>
  <c r="I20" i="6"/>
  <c r="I52" i="6" s="1"/>
  <c r="H20" i="6"/>
  <c r="H52" i="6" s="1"/>
  <c r="G20" i="6"/>
  <c r="G52" i="6" s="1"/>
  <c r="F20" i="6"/>
  <c r="F52" i="6" s="1"/>
  <c r="E20" i="6"/>
  <c r="E52" i="6" s="1"/>
  <c r="D20" i="6"/>
  <c r="D52" i="6"/>
  <c r="K19" i="6"/>
  <c r="K51" i="6" s="1"/>
  <c r="J19" i="6"/>
  <c r="J51" i="6" s="1"/>
  <c r="I19" i="6"/>
  <c r="I51" i="6" s="1"/>
  <c r="H19" i="6"/>
  <c r="H51" i="6" s="1"/>
  <c r="G19" i="6"/>
  <c r="G51" i="6" s="1"/>
  <c r="F19" i="6"/>
  <c r="F51" i="6" s="1"/>
  <c r="E19" i="6"/>
  <c r="E51" i="6" s="1"/>
  <c r="D19" i="6"/>
  <c r="D51" i="6"/>
  <c r="K18" i="6"/>
  <c r="K50" i="6" s="1"/>
  <c r="J18" i="6"/>
  <c r="J50" i="6" s="1"/>
  <c r="I18" i="6"/>
  <c r="I50" i="6" s="1"/>
  <c r="H18" i="6"/>
  <c r="H50" i="6" s="1"/>
  <c r="G18" i="6"/>
  <c r="G50" i="6" s="1"/>
  <c r="F18" i="6"/>
  <c r="F50" i="6" s="1"/>
  <c r="E18" i="6"/>
  <c r="E50" i="6" s="1"/>
  <c r="D18" i="6"/>
  <c r="D50" i="6" s="1"/>
  <c r="K17" i="6"/>
  <c r="K49" i="6" s="1"/>
  <c r="J17" i="6"/>
  <c r="J49" i="6" s="1"/>
  <c r="I17" i="6"/>
  <c r="I49" i="6" s="1"/>
  <c r="H17" i="6"/>
  <c r="H49" i="6" s="1"/>
  <c r="G17" i="6"/>
  <c r="G49" i="6" s="1"/>
  <c r="F17" i="6"/>
  <c r="F49" i="6" s="1"/>
  <c r="E17" i="6"/>
  <c r="E49" i="6" s="1"/>
  <c r="D17" i="6"/>
  <c r="D49" i="6"/>
  <c r="K16" i="6"/>
  <c r="K48" i="6" s="1"/>
  <c r="J16" i="6"/>
  <c r="J48" i="6" s="1"/>
  <c r="I16" i="6"/>
  <c r="I48" i="6" s="1"/>
  <c r="H16" i="6"/>
  <c r="H48" i="6" s="1"/>
  <c r="G16" i="6"/>
  <c r="G48" i="6" s="1"/>
  <c r="F16" i="6"/>
  <c r="F48" i="6" s="1"/>
  <c r="E16" i="6"/>
  <c r="E48" i="6" s="1"/>
  <c r="D16" i="6"/>
  <c r="D48" i="6"/>
  <c r="D15" i="6"/>
  <c r="D47" i="6" s="1"/>
  <c r="D14" i="6"/>
  <c r="D46" i="6" s="1"/>
  <c r="D13" i="6"/>
  <c r="D45" i="6" s="1"/>
  <c r="D12" i="6"/>
  <c r="D44" i="6" s="1"/>
  <c r="D11" i="6"/>
  <c r="D43" i="6" s="1"/>
  <c r="D10" i="6"/>
  <c r="D42" i="6" s="1"/>
  <c r="D9" i="6"/>
  <c r="D41" i="6" s="1"/>
  <c r="D8" i="6"/>
  <c r="D40" i="6" s="1"/>
  <c r="D7" i="6"/>
  <c r="D39" i="6" s="1"/>
  <c r="D38" i="6"/>
  <c r="H9" i="2"/>
  <c r="C9" i="2"/>
  <c r="N9" i="2"/>
  <c r="B13" i="9"/>
  <c r="M9" i="2"/>
  <c r="B12" i="9"/>
  <c r="L9" i="2"/>
  <c r="L10" i="2"/>
  <c r="L17" i="2" s="1"/>
  <c r="K9" i="2"/>
  <c r="K10" i="2"/>
  <c r="K17" i="2" s="1"/>
  <c r="J9" i="2"/>
  <c r="B9" i="9"/>
  <c r="I9" i="2"/>
  <c r="I10" i="2"/>
  <c r="I12" i="2" s="1"/>
  <c r="G9" i="2"/>
  <c r="F9" i="2"/>
  <c r="E9" i="2"/>
  <c r="E10" i="2"/>
  <c r="E17" i="2" s="1"/>
  <c r="D9" i="2"/>
  <c r="B5" i="9"/>
  <c r="F10" i="2"/>
  <c r="F11" i="2" s="1"/>
  <c r="J10" i="2"/>
  <c r="J16" i="2" s="1"/>
  <c r="B4" i="9"/>
  <c r="M10" i="2"/>
  <c r="M13" i="2" s="1"/>
  <c r="H10" i="2"/>
  <c r="H12" i="2" s="1"/>
  <c r="B7" i="9"/>
  <c r="D10" i="2"/>
  <c r="D12" i="2" s="1"/>
  <c r="B3" i="9"/>
  <c r="C10" i="2"/>
  <c r="C14" i="2" s="1"/>
  <c r="B2" i="9"/>
  <c r="G10" i="2"/>
  <c r="G14" i="2" s="1"/>
  <c r="B6" i="9"/>
  <c r="N10" i="2"/>
  <c r="N11" i="2" s="1"/>
  <c r="B8" i="9"/>
  <c r="B10" i="9"/>
  <c r="B11" i="9"/>
  <c r="H17" i="2"/>
  <c r="N14" i="2"/>
  <c r="N15" i="2"/>
  <c r="N16" i="2"/>
  <c r="O17" i="18" l="1"/>
  <c r="P17" i="18" s="1"/>
  <c r="Q17" i="18" s="1"/>
  <c r="B13" i="20" s="1"/>
  <c r="O15" i="18"/>
  <c r="P15" i="18" s="1"/>
  <c r="Q15" i="18" s="1"/>
  <c r="B11" i="20" s="1"/>
  <c r="E15" i="20" s="1"/>
  <c r="E47" i="20" s="1"/>
  <c r="O12" i="18"/>
  <c r="P12" i="18" s="1"/>
  <c r="Q12" i="18" s="1"/>
  <c r="B8" i="20" s="1"/>
  <c r="F15" i="20" s="1"/>
  <c r="F47" i="20" s="1"/>
  <c r="J13" i="17"/>
  <c r="J15" i="17"/>
  <c r="D14" i="17"/>
  <c r="I16" i="17"/>
  <c r="L16" i="17"/>
  <c r="D16" i="17"/>
  <c r="C15" i="16"/>
  <c r="J12" i="2"/>
  <c r="F14" i="2"/>
  <c r="E16" i="2"/>
  <c r="F15" i="2"/>
  <c r="N17" i="2"/>
  <c r="J15" i="2"/>
  <c r="J14" i="2"/>
  <c r="H16" i="2"/>
  <c r="H13" i="2"/>
  <c r="H15" i="2"/>
  <c r="C11" i="2"/>
  <c r="C16" i="2"/>
  <c r="C12" i="2"/>
  <c r="K16" i="2"/>
  <c r="K15" i="2"/>
  <c r="H14" i="2"/>
  <c r="E12" i="2"/>
  <c r="H11" i="2"/>
  <c r="E11" i="2"/>
  <c r="K15" i="16"/>
  <c r="L14" i="16"/>
  <c r="G13" i="16"/>
  <c r="L11" i="16"/>
  <c r="G17" i="16"/>
  <c r="D14" i="16"/>
  <c r="M13" i="16"/>
  <c r="J13" i="16"/>
  <c r="J14" i="16"/>
  <c r="J15" i="16"/>
  <c r="J16" i="16"/>
  <c r="K16" i="16"/>
  <c r="L15" i="16"/>
  <c r="N12" i="16"/>
  <c r="J12" i="16"/>
  <c r="J17" i="16"/>
  <c r="K11" i="16"/>
  <c r="L12" i="16"/>
  <c r="G12" i="16"/>
  <c r="G16" i="16"/>
  <c r="L17" i="16"/>
  <c r="I17" i="16"/>
  <c r="G15" i="16"/>
  <c r="L16" i="16"/>
  <c r="G11" i="16"/>
  <c r="L13" i="17"/>
  <c r="K12" i="17"/>
  <c r="L14" i="17"/>
  <c r="H16" i="17"/>
  <c r="G16" i="17"/>
  <c r="K15" i="17"/>
  <c r="N13" i="17"/>
  <c r="K13" i="17"/>
  <c r="L17" i="17"/>
  <c r="L15" i="17"/>
  <c r="K16" i="17"/>
  <c r="K14" i="17"/>
  <c r="C16" i="17"/>
  <c r="L11" i="17"/>
  <c r="E43" i="20"/>
  <c r="E6" i="20"/>
  <c r="E38" i="20" s="1"/>
  <c r="E8" i="20"/>
  <c r="E40" i="20" s="1"/>
  <c r="K6" i="20"/>
  <c r="K38" i="20" s="1"/>
  <c r="D68" i="20" s="1"/>
  <c r="K7" i="20"/>
  <c r="K39" i="20" s="1"/>
  <c r="K8" i="20"/>
  <c r="K40" i="20" s="1"/>
  <c r="D70" i="20" s="1"/>
  <c r="O11" i="18"/>
  <c r="P11" i="18" s="1"/>
  <c r="Q11" i="18" s="1"/>
  <c r="B7" i="20" s="1"/>
  <c r="K15" i="20"/>
  <c r="K47" i="20" s="1"/>
  <c r="O13" i="18"/>
  <c r="P13" i="18" s="1"/>
  <c r="Q13" i="18" s="1"/>
  <c r="B9" i="20" s="1"/>
  <c r="O14" i="18"/>
  <c r="P14" i="18" s="1"/>
  <c r="Q14" i="18" s="1"/>
  <c r="B10" i="20" s="1"/>
  <c r="O16" i="18"/>
  <c r="P16" i="18" s="1"/>
  <c r="Q16" i="18" s="1"/>
  <c r="B12" i="20" s="1"/>
  <c r="I14" i="16"/>
  <c r="E15" i="16"/>
  <c r="F13" i="16"/>
  <c r="N16" i="16"/>
  <c r="C17" i="16"/>
  <c r="F15" i="16"/>
  <c r="N15" i="16"/>
  <c r="F11" i="16"/>
  <c r="O10" i="16"/>
  <c r="B67" i="12" s="1"/>
  <c r="F14" i="16"/>
  <c r="I13" i="16"/>
  <c r="E12" i="16"/>
  <c r="M15" i="2"/>
  <c r="D17" i="2"/>
  <c r="N13" i="2"/>
  <c r="E14" i="2"/>
  <c r="M16" i="2"/>
  <c r="D16" i="2"/>
  <c r="N12" i="2"/>
  <c r="G12" i="2"/>
  <c r="M14" i="2"/>
  <c r="K14" i="2"/>
  <c r="I15" i="2"/>
  <c r="D11" i="2"/>
  <c r="L16" i="2"/>
  <c r="G11" i="2"/>
  <c r="F16" i="2"/>
  <c r="M11" i="2"/>
  <c r="K11" i="2"/>
  <c r="I17" i="2"/>
  <c r="M12" i="2"/>
  <c r="I16" i="2"/>
  <c r="C17" i="17"/>
  <c r="J11" i="17"/>
  <c r="C13" i="17"/>
  <c r="J12" i="17"/>
  <c r="F14" i="17"/>
  <c r="D13" i="17"/>
  <c r="F11" i="17"/>
  <c r="E16" i="17"/>
  <c r="D15" i="17"/>
  <c r="C15" i="17"/>
  <c r="F17" i="17"/>
  <c r="K11" i="17"/>
  <c r="C12" i="17"/>
  <c r="F16" i="17"/>
  <c r="C14" i="17"/>
  <c r="D17" i="17"/>
  <c r="F13" i="17"/>
  <c r="I17" i="17"/>
  <c r="M15" i="17"/>
  <c r="I11" i="17"/>
  <c r="H13" i="17"/>
  <c r="N17" i="17"/>
  <c r="H12" i="17"/>
  <c r="N16" i="17"/>
  <c r="H15" i="17"/>
  <c r="N12" i="17"/>
  <c r="J14" i="17"/>
  <c r="H11" i="17"/>
  <c r="N14" i="17"/>
  <c r="H17" i="17"/>
  <c r="E17" i="17"/>
  <c r="O10" i="17"/>
  <c r="B67" i="15" s="1"/>
  <c r="M14" i="17"/>
  <c r="E12" i="17"/>
  <c r="G15" i="17"/>
  <c r="I15" i="17"/>
  <c r="F15" i="17"/>
  <c r="M13" i="17"/>
  <c r="G12" i="17"/>
  <c r="N11" i="17"/>
  <c r="E11" i="17"/>
  <c r="I14" i="17"/>
  <c r="G11" i="17"/>
  <c r="M17" i="17"/>
  <c r="G13" i="17"/>
  <c r="E15" i="17"/>
  <c r="I13" i="17"/>
  <c r="M16" i="17"/>
  <c r="G17" i="17"/>
  <c r="E14" i="17"/>
  <c r="M12" i="17"/>
  <c r="H14" i="16"/>
  <c r="K13" i="16"/>
  <c r="D12" i="16"/>
  <c r="M11" i="16"/>
  <c r="H12" i="16"/>
  <c r="E14" i="16"/>
  <c r="C13" i="16"/>
  <c r="I16" i="16"/>
  <c r="M17" i="16"/>
  <c r="H11" i="16"/>
  <c r="F12" i="16"/>
  <c r="E11" i="16"/>
  <c r="N14" i="16"/>
  <c r="D13" i="16"/>
  <c r="C16" i="16"/>
  <c r="D11" i="16"/>
  <c r="I15" i="16"/>
  <c r="M16" i="16"/>
  <c r="H15" i="16"/>
  <c r="E13" i="16"/>
  <c r="C11" i="16"/>
  <c r="D16" i="16"/>
  <c r="C12" i="16"/>
  <c r="D15" i="16"/>
  <c r="I12" i="16"/>
  <c r="M12" i="16"/>
  <c r="H17" i="16"/>
  <c r="E17" i="16"/>
  <c r="N11" i="16"/>
  <c r="K12" i="16"/>
  <c r="M15" i="16"/>
  <c r="H13" i="16"/>
  <c r="L14" i="2"/>
  <c r="L13" i="2"/>
  <c r="D14" i="2"/>
  <c r="G17" i="2"/>
  <c r="F12" i="2"/>
  <c r="E15" i="2"/>
  <c r="J17" i="2"/>
  <c r="L12" i="2"/>
  <c r="K13" i="2"/>
  <c r="I13" i="2"/>
  <c r="G13" i="2"/>
  <c r="O10" i="2"/>
  <c r="B67" i="6" s="1"/>
  <c r="I14" i="2"/>
  <c r="C17" i="2"/>
  <c r="D15" i="2"/>
  <c r="G16" i="2"/>
  <c r="F17" i="2"/>
  <c r="E13" i="2"/>
  <c r="J13" i="2"/>
  <c r="L15" i="2"/>
  <c r="K12" i="2"/>
  <c r="M17" i="2"/>
  <c r="C13" i="2"/>
  <c r="G15" i="2"/>
  <c r="L11" i="2"/>
  <c r="C15" i="2"/>
  <c r="D13" i="2"/>
  <c r="F13" i="2"/>
  <c r="J11" i="2"/>
  <c r="I11" i="2"/>
  <c r="E7" i="20" l="1"/>
  <c r="E39" i="20" s="1"/>
  <c r="F6" i="20"/>
  <c r="F38" i="20" s="1"/>
  <c r="D69" i="20" s="1"/>
  <c r="F7" i="20"/>
  <c r="F39" i="20" s="1"/>
  <c r="F8" i="20"/>
  <c r="F40" i="20" s="1"/>
  <c r="O16" i="2"/>
  <c r="P16" i="2" s="1"/>
  <c r="Q16" i="2" s="1"/>
  <c r="B12" i="6" s="1"/>
  <c r="J12" i="6" s="1"/>
  <c r="J44" i="6" s="1"/>
  <c r="O16" i="17"/>
  <c r="P16" i="17" s="1"/>
  <c r="Q16" i="17" s="1"/>
  <c r="B12" i="15" s="1"/>
  <c r="J6" i="15" s="1"/>
  <c r="J38" i="15" s="1"/>
  <c r="D70" i="15" s="1"/>
  <c r="H6" i="20"/>
  <c r="H38" i="20" s="1"/>
  <c r="H7" i="20"/>
  <c r="H39" i="20" s="1"/>
  <c r="H8" i="20"/>
  <c r="H40" i="20" s="1"/>
  <c r="H15" i="20"/>
  <c r="H47" i="20" s="1"/>
  <c r="G8" i="20"/>
  <c r="G40" i="20" s="1"/>
  <c r="G6" i="20"/>
  <c r="G38" i="20" s="1"/>
  <c r="G7" i="20"/>
  <c r="G39" i="20" s="1"/>
  <c r="G15" i="20"/>
  <c r="G47" i="20" s="1"/>
  <c r="J6" i="20"/>
  <c r="J38" i="20" s="1"/>
  <c r="J7" i="20"/>
  <c r="J39" i="20" s="1"/>
  <c r="J8" i="20"/>
  <c r="J40" i="20" s="1"/>
  <c r="J15" i="20"/>
  <c r="J47" i="20" s="1"/>
  <c r="I6" i="20"/>
  <c r="I38" i="20" s="1"/>
  <c r="D67" i="20" s="1"/>
  <c r="I7" i="20"/>
  <c r="I39" i="20" s="1"/>
  <c r="I8" i="20"/>
  <c r="I40" i="20" s="1"/>
  <c r="I15" i="20"/>
  <c r="I47" i="20" s="1"/>
  <c r="O15" i="16"/>
  <c r="P15" i="16" s="1"/>
  <c r="Q15" i="16" s="1"/>
  <c r="B11" i="12" s="1"/>
  <c r="E7" i="12" s="1"/>
  <c r="E39" i="12" s="1"/>
  <c r="O12" i="16"/>
  <c r="P12" i="16" s="1"/>
  <c r="Q12" i="16" s="1"/>
  <c r="B8" i="12" s="1"/>
  <c r="F8" i="12" s="1"/>
  <c r="F40" i="12" s="1"/>
  <c r="O13" i="16"/>
  <c r="P13" i="16" s="1"/>
  <c r="Q13" i="16" s="1"/>
  <c r="B9" i="12" s="1"/>
  <c r="G8" i="12" s="1"/>
  <c r="G40" i="12" s="1"/>
  <c r="O14" i="16"/>
  <c r="P14" i="16" s="1"/>
  <c r="Q14" i="16" s="1"/>
  <c r="B10" i="12" s="1"/>
  <c r="H8" i="12" s="1"/>
  <c r="H40" i="12" s="1"/>
  <c r="O11" i="2"/>
  <c r="P11" i="2" s="1"/>
  <c r="Q11" i="2" s="1"/>
  <c r="B7" i="6" s="1"/>
  <c r="I9" i="6" s="1"/>
  <c r="I41" i="6" s="1"/>
  <c r="O12" i="2"/>
  <c r="P12" i="2" s="1"/>
  <c r="Q12" i="2" s="1"/>
  <c r="B8" i="6" s="1"/>
  <c r="F8" i="6" s="1"/>
  <c r="F40" i="6" s="1"/>
  <c r="J13" i="6"/>
  <c r="J45" i="6" s="1"/>
  <c r="J15" i="6"/>
  <c r="J47" i="6" s="1"/>
  <c r="J14" i="6"/>
  <c r="J46" i="6" s="1"/>
  <c r="O17" i="2"/>
  <c r="P17" i="2" s="1"/>
  <c r="Q17" i="2" s="1"/>
  <c r="B13" i="6" s="1"/>
  <c r="K9" i="6" s="1"/>
  <c r="K41" i="6" s="1"/>
  <c r="D71" i="6" s="1"/>
  <c r="O15" i="17"/>
  <c r="P15" i="17" s="1"/>
  <c r="Q15" i="17" s="1"/>
  <c r="B11" i="15" s="1"/>
  <c r="E9" i="15" s="1"/>
  <c r="E41" i="15" s="1"/>
  <c r="O14" i="17"/>
  <c r="P14" i="17" s="1"/>
  <c r="Q14" i="17" s="1"/>
  <c r="B10" i="15" s="1"/>
  <c r="H9" i="15" s="1"/>
  <c r="H41" i="15" s="1"/>
  <c r="O11" i="17"/>
  <c r="P11" i="17" s="1"/>
  <c r="Q11" i="17" s="1"/>
  <c r="B7" i="15" s="1"/>
  <c r="I7" i="15" s="1"/>
  <c r="I39" i="15" s="1"/>
  <c r="O17" i="17"/>
  <c r="P17" i="17" s="1"/>
  <c r="Q17" i="17" s="1"/>
  <c r="B13" i="15" s="1"/>
  <c r="K9" i="15" s="1"/>
  <c r="K41" i="15" s="1"/>
  <c r="O15" i="2"/>
  <c r="P15" i="2" s="1"/>
  <c r="Q15" i="2" s="1"/>
  <c r="B11" i="6" s="1"/>
  <c r="O14" i="2"/>
  <c r="P14" i="2" s="1"/>
  <c r="Q14" i="2" s="1"/>
  <c r="B10" i="6" s="1"/>
  <c r="H11" i="6" s="1"/>
  <c r="H43" i="6" s="1"/>
  <c r="O13" i="17"/>
  <c r="P13" i="17" s="1"/>
  <c r="Q13" i="17" s="1"/>
  <c r="B9" i="15" s="1"/>
  <c r="G9" i="15" s="1"/>
  <c r="G41" i="15" s="1"/>
  <c r="O13" i="2"/>
  <c r="P13" i="2" s="1"/>
  <c r="Q13" i="2" s="1"/>
  <c r="B9" i="6" s="1"/>
  <c r="G7" i="6" s="1"/>
  <c r="G39" i="6" s="1"/>
  <c r="O12" i="17"/>
  <c r="P12" i="17" s="1"/>
  <c r="Q12" i="17" s="1"/>
  <c r="B8" i="15" s="1"/>
  <c r="F9" i="15" s="1"/>
  <c r="F41" i="15" s="1"/>
  <c r="O11" i="16"/>
  <c r="P11" i="16" s="1"/>
  <c r="Q11" i="16" s="1"/>
  <c r="B7" i="12" s="1"/>
  <c r="O17" i="16"/>
  <c r="P17" i="16" s="1"/>
  <c r="Q17" i="16" s="1"/>
  <c r="B13" i="12" s="1"/>
  <c r="K7" i="12" s="1"/>
  <c r="K39" i="12" s="1"/>
  <c r="E8" i="12"/>
  <c r="E40" i="12" s="1"/>
  <c r="O16" i="16"/>
  <c r="P16" i="16" s="1"/>
  <c r="Q16" i="16" s="1"/>
  <c r="B12" i="12" s="1"/>
  <c r="J7" i="6"/>
  <c r="J39" i="6" s="1"/>
  <c r="J9" i="6"/>
  <c r="J41" i="6" s="1"/>
  <c r="J6" i="6"/>
  <c r="J38" i="6" s="1"/>
  <c r="J8" i="6"/>
  <c r="J40" i="6" s="1"/>
  <c r="J10" i="6"/>
  <c r="J42" i="6" s="1"/>
  <c r="J11" i="6"/>
  <c r="J43" i="6" s="1"/>
  <c r="K6" i="6"/>
  <c r="K38" i="6" s="1"/>
  <c r="D68" i="6" s="1"/>
  <c r="H6" i="6"/>
  <c r="H38" i="6" s="1"/>
  <c r="H7" i="6"/>
  <c r="H39" i="6" s="1"/>
  <c r="H8" i="6"/>
  <c r="H40" i="6" s="1"/>
  <c r="H9" i="6"/>
  <c r="H41" i="6" s="1"/>
  <c r="I6" i="6" l="1"/>
  <c r="I38" i="6" s="1"/>
  <c r="D67" i="6" s="1"/>
  <c r="G6" i="6"/>
  <c r="G38" i="6" s="1"/>
  <c r="G8" i="6"/>
  <c r="G40" i="6" s="1"/>
  <c r="G10" i="6"/>
  <c r="G42" i="6" s="1"/>
  <c r="F9" i="6"/>
  <c r="F41" i="6" s="1"/>
  <c r="K8" i="6"/>
  <c r="K40" i="6" s="1"/>
  <c r="D70" i="6" s="1"/>
  <c r="G9" i="6"/>
  <c r="G41" i="6" s="1"/>
  <c r="G11" i="6"/>
  <c r="G43" i="6" s="1"/>
  <c r="I11" i="6"/>
  <c r="I43" i="6" s="1"/>
  <c r="F7" i="6"/>
  <c r="F39" i="6" s="1"/>
  <c r="I7" i="6"/>
  <c r="I39" i="6" s="1"/>
  <c r="F10" i="6"/>
  <c r="F42" i="6" s="1"/>
  <c r="F6" i="6"/>
  <c r="F38" i="6" s="1"/>
  <c r="D69" i="6" s="1"/>
  <c r="I10" i="6"/>
  <c r="I42" i="6" s="1"/>
  <c r="I8" i="6"/>
  <c r="I40" i="6" s="1"/>
  <c r="F6" i="12"/>
  <c r="F38" i="12" s="1"/>
  <c r="D69" i="12" s="1"/>
  <c r="F7" i="12"/>
  <c r="F39" i="12" s="1"/>
  <c r="H6" i="12"/>
  <c r="H38" i="12" s="1"/>
  <c r="H7" i="12"/>
  <c r="H39" i="12" s="1"/>
  <c r="E6" i="12"/>
  <c r="E38" i="12" s="1"/>
  <c r="G6" i="12"/>
  <c r="G38" i="12" s="1"/>
  <c r="K7" i="15"/>
  <c r="K39" i="15" s="1"/>
  <c r="K6" i="15"/>
  <c r="K38" i="15" s="1"/>
  <c r="D68" i="15" s="1"/>
  <c r="I8" i="15"/>
  <c r="I40" i="15" s="1"/>
  <c r="J8" i="15"/>
  <c r="J40" i="15" s="1"/>
  <c r="E8" i="15"/>
  <c r="E40" i="15" s="1"/>
  <c r="H7" i="15"/>
  <c r="H39" i="15" s="1"/>
  <c r="E7" i="15"/>
  <c r="E39" i="15" s="1"/>
  <c r="J9" i="15"/>
  <c r="J41" i="15" s="1"/>
  <c r="J7" i="15"/>
  <c r="J39" i="15" s="1"/>
  <c r="H8" i="15"/>
  <c r="H40" i="15" s="1"/>
  <c r="E6" i="15"/>
  <c r="E38" i="15" s="1"/>
  <c r="K8" i="12"/>
  <c r="K40" i="12" s="1"/>
  <c r="J10" i="12"/>
  <c r="J42" i="12" s="1"/>
  <c r="J12" i="12"/>
  <c r="J44" i="12" s="1"/>
  <c r="J9" i="12"/>
  <c r="J41" i="12" s="1"/>
  <c r="J11" i="12"/>
  <c r="J43" i="12" s="1"/>
  <c r="J14" i="12"/>
  <c r="J46" i="12" s="1"/>
  <c r="J13" i="12"/>
  <c r="J45" i="12" s="1"/>
  <c r="J15" i="12"/>
  <c r="J47" i="12" s="1"/>
  <c r="K14" i="12"/>
  <c r="K46" i="12" s="1"/>
  <c r="K11" i="12"/>
  <c r="K43" i="12" s="1"/>
  <c r="K9" i="12"/>
  <c r="K41" i="12" s="1"/>
  <c r="K12" i="12"/>
  <c r="K44" i="12" s="1"/>
  <c r="K13" i="12"/>
  <c r="K45" i="12" s="1"/>
  <c r="K10" i="12"/>
  <c r="K42" i="12" s="1"/>
  <c r="K15" i="12"/>
  <c r="K47" i="12" s="1"/>
  <c r="I15" i="12"/>
  <c r="I47" i="12" s="1"/>
  <c r="I9" i="12"/>
  <c r="I41" i="12" s="1"/>
  <c r="I10" i="12"/>
  <c r="I42" i="12" s="1"/>
  <c r="I12" i="12"/>
  <c r="I44" i="12" s="1"/>
  <c r="I11" i="12"/>
  <c r="I43" i="12" s="1"/>
  <c r="I14" i="12"/>
  <c r="I46" i="12" s="1"/>
  <c r="I13" i="12"/>
  <c r="I45" i="12" s="1"/>
  <c r="G13" i="12"/>
  <c r="G45" i="12" s="1"/>
  <c r="G10" i="12"/>
  <c r="G42" i="12" s="1"/>
  <c r="G14" i="12"/>
  <c r="G46" i="12" s="1"/>
  <c r="G9" i="12"/>
  <c r="G41" i="12" s="1"/>
  <c r="G11" i="12"/>
  <c r="G43" i="12" s="1"/>
  <c r="G15" i="12"/>
  <c r="G47" i="12" s="1"/>
  <c r="G12" i="12"/>
  <c r="G44" i="12" s="1"/>
  <c r="I8" i="12"/>
  <c r="I40" i="12" s="1"/>
  <c r="G7" i="12"/>
  <c r="G39" i="12" s="1"/>
  <c r="F12" i="12"/>
  <c r="F44" i="12" s="1"/>
  <c r="F15" i="12"/>
  <c r="F47" i="12" s="1"/>
  <c r="F11" i="12"/>
  <c r="F43" i="12" s="1"/>
  <c r="F13" i="12"/>
  <c r="F45" i="12" s="1"/>
  <c r="F14" i="12"/>
  <c r="F46" i="12" s="1"/>
  <c r="F9" i="12"/>
  <c r="F41" i="12" s="1"/>
  <c r="F10" i="12"/>
  <c r="F42" i="12" s="1"/>
  <c r="I7" i="12"/>
  <c r="I39" i="12" s="1"/>
  <c r="H13" i="12"/>
  <c r="H45" i="12" s="1"/>
  <c r="H15" i="12"/>
  <c r="H47" i="12" s="1"/>
  <c r="H14" i="12"/>
  <c r="H46" i="12" s="1"/>
  <c r="H9" i="12"/>
  <c r="H41" i="12" s="1"/>
  <c r="H10" i="12"/>
  <c r="H42" i="12" s="1"/>
  <c r="H11" i="12"/>
  <c r="H43" i="12" s="1"/>
  <c r="H12" i="12"/>
  <c r="H44" i="12" s="1"/>
  <c r="I6" i="12"/>
  <c r="I38" i="12" s="1"/>
  <c r="D67" i="12" s="1"/>
  <c r="K6" i="12"/>
  <c r="K38" i="12" s="1"/>
  <c r="D68" i="12" s="1"/>
  <c r="E13" i="12"/>
  <c r="E45" i="12" s="1"/>
  <c r="E9" i="12"/>
  <c r="E41" i="12" s="1"/>
  <c r="E14" i="12"/>
  <c r="E46" i="12" s="1"/>
  <c r="E10" i="12"/>
  <c r="E42" i="12" s="1"/>
  <c r="E15" i="12"/>
  <c r="E47" i="12" s="1"/>
  <c r="E12" i="12"/>
  <c r="E44" i="12" s="1"/>
  <c r="E11" i="12"/>
  <c r="E43" i="12" s="1"/>
  <c r="H10" i="6"/>
  <c r="H42" i="6" s="1"/>
  <c r="H15" i="6"/>
  <c r="H47" i="6" s="1"/>
  <c r="H13" i="6"/>
  <c r="H45" i="6" s="1"/>
  <c r="H14" i="6"/>
  <c r="H46" i="6" s="1"/>
  <c r="H12" i="6"/>
  <c r="H44" i="6" s="1"/>
  <c r="K7" i="6"/>
  <c r="K39" i="6" s="1"/>
  <c r="K15" i="6"/>
  <c r="K47" i="6" s="1"/>
  <c r="K14" i="6"/>
  <c r="K46" i="6" s="1"/>
  <c r="K13" i="6"/>
  <c r="K45" i="6" s="1"/>
  <c r="K12" i="6"/>
  <c r="K44" i="6" s="1"/>
  <c r="K10" i="6"/>
  <c r="K42" i="6" s="1"/>
  <c r="D72" i="6" s="1"/>
  <c r="E6" i="6"/>
  <c r="E38" i="6" s="1"/>
  <c r="E15" i="6"/>
  <c r="E47" i="6" s="1"/>
  <c r="E14" i="6"/>
  <c r="E46" i="6" s="1"/>
  <c r="E13" i="6"/>
  <c r="E45" i="6" s="1"/>
  <c r="E12" i="6"/>
  <c r="E44" i="6" s="1"/>
  <c r="E11" i="6"/>
  <c r="E43" i="6" s="1"/>
  <c r="E10" i="6"/>
  <c r="E42" i="6" s="1"/>
  <c r="E7" i="6"/>
  <c r="E39" i="6" s="1"/>
  <c r="E9" i="6"/>
  <c r="E41" i="6" s="1"/>
  <c r="F11" i="6"/>
  <c r="F43" i="6" s="1"/>
  <c r="F14" i="6"/>
  <c r="F46" i="6" s="1"/>
  <c r="F13" i="6"/>
  <c r="F45" i="6" s="1"/>
  <c r="F12" i="6"/>
  <c r="F44" i="6" s="1"/>
  <c r="F15" i="6"/>
  <c r="F47" i="6" s="1"/>
  <c r="E8" i="6"/>
  <c r="E40" i="6" s="1"/>
  <c r="K11" i="6"/>
  <c r="K43" i="6" s="1"/>
  <c r="G15" i="6"/>
  <c r="G47" i="6" s="1"/>
  <c r="G13" i="6"/>
  <c r="G45" i="6" s="1"/>
  <c r="G12" i="6"/>
  <c r="G44" i="6" s="1"/>
  <c r="G14" i="6"/>
  <c r="G46" i="6" s="1"/>
  <c r="I13" i="6"/>
  <c r="I45" i="6" s="1"/>
  <c r="I14" i="6"/>
  <c r="I46" i="6" s="1"/>
  <c r="I15" i="6"/>
  <c r="I47" i="6" s="1"/>
  <c r="I12" i="6"/>
  <c r="I44" i="6" s="1"/>
  <c r="F7" i="15"/>
  <c r="F39" i="15" s="1"/>
  <c r="I6" i="15"/>
  <c r="I38" i="15" s="1"/>
  <c r="D67" i="15" s="1"/>
  <c r="I9" i="15"/>
  <c r="I41" i="15" s="1"/>
  <c r="G8" i="15"/>
  <c r="G40" i="15" s="1"/>
  <c r="G6" i="15"/>
  <c r="G38" i="15" s="1"/>
  <c r="K8" i="15"/>
  <c r="K40" i="15" s="1"/>
  <c r="G7" i="15"/>
  <c r="G39" i="15" s="1"/>
  <c r="F8" i="15"/>
  <c r="F40" i="15" s="1"/>
  <c r="H6" i="15"/>
  <c r="H38" i="15" s="1"/>
  <c r="F6" i="15"/>
  <c r="F38" i="15" s="1"/>
  <c r="D69" i="15" s="1"/>
  <c r="J6" i="12"/>
  <c r="J38" i="12" s="1"/>
  <c r="D70" i="12" s="1"/>
  <c r="J7" i="12"/>
  <c r="J39" i="12" s="1"/>
  <c r="J8" i="12"/>
  <c r="J40" i="12" s="1"/>
</calcChain>
</file>

<file path=xl/sharedStrings.xml><?xml version="1.0" encoding="utf-8"?>
<sst xmlns="http://schemas.openxmlformats.org/spreadsheetml/2006/main" count="375" uniqueCount="76">
  <si>
    <t>Jan</t>
  </si>
  <si>
    <t>Feb</t>
  </si>
  <si>
    <t>Mar</t>
  </si>
  <si>
    <t>Apr</t>
  </si>
  <si>
    <t>May</t>
  </si>
  <si>
    <t>Jun</t>
  </si>
  <si>
    <t>Jul</t>
  </si>
  <si>
    <t>Aug</t>
  </si>
  <si>
    <t>Sep</t>
  </si>
  <si>
    <t>Oct</t>
  </si>
  <si>
    <t>Nov</t>
  </si>
  <si>
    <t>Dec</t>
  </si>
  <si>
    <t>Avg T (F)</t>
  </si>
  <si>
    <t>Rainfall (in)</t>
  </si>
  <si>
    <t xml:space="preserve">Grass Maximum N/month lb/1000 sq ft = </t>
  </si>
  <si>
    <t xml:space="preserve">Optimum Growth Temperature (F) = </t>
  </si>
  <si>
    <t>Set to 68 for cool season and 88 for warm season grass</t>
  </si>
  <si>
    <t>Variance =</t>
  </si>
  <si>
    <t>Set to 10 for cool season and 12 for warm season grass</t>
  </si>
  <si>
    <t>% Growth Potential</t>
  </si>
  <si>
    <t>Total
lb/1000 sq ft</t>
  </si>
  <si>
    <t>Removed from Soil
ppm</t>
  </si>
  <si>
    <t>Plus MLSN ppm</t>
  </si>
  <si>
    <t>N lb/1000 sq ft</t>
  </si>
  <si>
    <t>NA</t>
  </si>
  <si>
    <t>K lb/1000 sq ft</t>
  </si>
  <si>
    <t>P lb/1000 sq ft</t>
  </si>
  <si>
    <t>Ca lb/1000 sq ft</t>
  </si>
  <si>
    <t>Mg lb/1000 sq ft</t>
  </si>
  <si>
    <t>S lb/1000 sq ft</t>
  </si>
  <si>
    <t>Fe lb/1000 sq ft</t>
  </si>
  <si>
    <t>Mn lb/1000 sq ft</t>
  </si>
  <si>
    <t>Mehlich-3 Soil Test Results</t>
  </si>
  <si>
    <t>ppm ( parts per million or mg/kg)</t>
  </si>
  <si>
    <t>pH (1:1)</t>
  </si>
  <si>
    <t>S</t>
  </si>
  <si>
    <t>P</t>
  </si>
  <si>
    <t>Ca</t>
  </si>
  <si>
    <t>Mg</t>
  </si>
  <si>
    <t>K</t>
  </si>
  <si>
    <t>Fe</t>
  </si>
  <si>
    <t>Mn</t>
  </si>
  <si>
    <t>Annual potential deficit based upon soil test results and expected depletion plus MLSN ppm</t>
  </si>
  <si>
    <t>Removed Plus MLSN ppm</t>
  </si>
  <si>
    <t>ppm (parts per million or mg/kg)</t>
  </si>
  <si>
    <t>Annual lb/1000 sq ft of fertilizer needed</t>
  </si>
  <si>
    <t>lb/1000 sq ft</t>
  </si>
  <si>
    <t>Element</t>
  </si>
  <si>
    <t>Tissue ppm</t>
  </si>
  <si>
    <t>Ratio:N</t>
  </si>
  <si>
    <t>The tissue elemental composition ratios to the left are used to compute nutrient requirements reported on the Climate Appraisal. These ratios are based on PACE Turf surveys and information in the scientific literature and are reported relative to nitrogen applied. Turfgrasses withdraw nutrients from the soil in proportion to the amount of nitrogen applied.
Kussow et.al. 2012. Evidence, Regulation, and Conquences of Nitrogen Driven Nutrient Demand by Turfgrass. ISRN Agronomy.Article ID 359284
http://dx.doi.org/10.5402/2012/359284</t>
  </si>
  <si>
    <t>N</t>
  </si>
  <si>
    <t>Mehlich 3</t>
  </si>
  <si>
    <t>ppm</t>
  </si>
  <si>
    <t>Minimum Levels for Sustainable Nutrition guidelines. Additional fertilizer is needed when soil test values are lower than those listed to the left.</t>
  </si>
  <si>
    <t>Month</t>
  </si>
  <si>
    <t>Percent GP</t>
  </si>
  <si>
    <t>Area</t>
  </si>
  <si>
    <t>Ratios</t>
  </si>
  <si>
    <t>% OM</t>
  </si>
  <si>
    <t>N ppm</t>
  </si>
  <si>
    <t>Lb N/1000 sq ft</t>
  </si>
  <si>
    <r>
      <t>P</t>
    </r>
    <r>
      <rPr>
        <b/>
        <vertAlign val="subscript"/>
        <sz val="12"/>
        <color indexed="8"/>
        <rFont val="Palatino"/>
        <family val="1"/>
      </rPr>
      <t>2</t>
    </r>
    <r>
      <rPr>
        <b/>
        <sz val="12"/>
        <color indexed="8"/>
        <rFont val="Palatino"/>
        <family val="1"/>
      </rPr>
      <t>O</t>
    </r>
    <r>
      <rPr>
        <b/>
        <vertAlign val="subscript"/>
        <sz val="12"/>
        <color indexed="8"/>
        <rFont val="Palatino"/>
        <family val="1"/>
      </rPr>
      <t>5</t>
    </r>
  </si>
  <si>
    <r>
      <t>K</t>
    </r>
    <r>
      <rPr>
        <b/>
        <vertAlign val="subscript"/>
        <sz val="12"/>
        <color indexed="8"/>
        <rFont val="Palatino"/>
        <family val="1"/>
      </rPr>
      <t>2</t>
    </r>
    <r>
      <rPr>
        <b/>
        <sz val="12"/>
        <color indexed="8"/>
        <rFont val="Palatino"/>
        <family val="1"/>
      </rPr>
      <t>O</t>
    </r>
  </si>
  <si>
    <t>2</t>
  </si>
  <si>
    <t>6</t>
  </si>
  <si>
    <t>4</t>
  </si>
  <si>
    <t>8</t>
  </si>
  <si>
    <t>10</t>
  </si>
  <si>
    <t>12</t>
  </si>
  <si>
    <t>16</t>
  </si>
  <si>
    <t>1</t>
  </si>
  <si>
    <t>17</t>
  </si>
  <si>
    <t>OM%</t>
  </si>
  <si>
    <t>NO3-N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</si>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</sst>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0"/>
      <color indexed="8"/>
      <name val="Arial"/>
    </font>
    <font>
      <sz val="10"/>
      <color indexed="8"/>
      <name val="Arial"/>
      <family val="2"/>
    </font>
    <font>
      <b/>
      <sz val="10"/>
      <color indexed="8"/>
      <name val="Arial"/>
      <family val="2"/>
    </font>
    <font>
      <sz val="10"/>
      <color indexed="8"/>
      <name val="Palatino"/>
      <family val="1"/>
    </font>
    <font>
      <b/>
      <sz val="10"/>
      <color indexed="8"/>
      <name val="Palatino"/>
      <family val="1"/>
    </font>
    <font>
      <i/>
      <sz val="10"/>
      <color indexed="8"/>
      <name val="Palatino"/>
      <family val="1"/>
    </font>
    <font>
      <sz val="12"/>
      <color indexed="8"/>
      <name val="Palatino"/>
      <family val="1"/>
    </font>
    <font>
      <b/>
      <sz val="12"/>
      <color indexed="8"/>
      <name val="Palatino"/>
      <family val="1"/>
    </font>
    <font>
      <b/>
      <vertAlign val="subscript"/>
      <sz val="12"/>
      <color indexed="8"/>
      <name val="Palatino"/>
      <family val="1"/>
    </font>
    <font>
      <sz val="10"/>
      <color rgb="FF00B050"/>
      <name val="Arial"/>
      <family val="2"/>
    </font>
    <font>
      <sz val="10"/>
      <color rgb="FFFF0000"/>
      <name val="Arial"/>
      <family val="2"/>
    </font>
  </fonts>
  <fills count="4">
    <fill>
      <patternFill patternType="none"/>
    </fill>
    <fill>
      <patternFill patternType="gray125"/>
    </fill>
    <fill>
      <patternFill patternType="solid">
        <fgColor indexed="14"/>
      </patternFill>
    </fill>
    <fill>
      <patternFill patternType="solid">
        <fgColor theme="3" tint="0.79998168889431442"/>
        <bgColor indexed="64"/>
      </patternFill>
    </fill>
  </fills>
  <borders count="7">
    <border>
      <left/>
      <right/>
      <top/>
      <bottom/>
      <diagonal/>
    </border>
    <border>
      <left style="thin">
        <color indexed="13"/>
      </left>
      <right style="thin">
        <color indexed="13"/>
      </right>
      <top style="thin">
        <color indexed="13"/>
      </top>
      <bottom style="thin">
        <color indexed="13"/>
      </bottom>
      <diagonal/>
    </border>
    <border>
      <left style="hair">
        <color indexed="8"/>
      </left>
      <right/>
      <top style="hair">
        <color indexed="8"/>
      </top>
      <bottom style="hair">
        <color indexed="8"/>
      </bottom>
      <diagonal/>
    </border>
    <border>
      <left style="thin">
        <color indexed="13"/>
      </left>
      <right style="thin">
        <color indexed="13"/>
      </right>
      <top style="thin">
        <color indexed="13"/>
      </top>
      <bottom style="hair">
        <color indexed="8"/>
      </bottom>
      <diagonal/>
    </border>
    <border>
      <left/>
      <right style="thin">
        <color indexed="13"/>
      </right>
      <top style="thin">
        <color indexed="13"/>
      </top>
      <bottom style="thin">
        <color indexed="13"/>
      </bottom>
      <diagonal/>
    </border>
    <border>
      <left style="thin">
        <color indexed="13"/>
      </left>
      <right style="thin">
        <color indexed="13"/>
      </right>
      <top style="hair">
        <color indexed="8"/>
      </top>
      <bottom style="thin">
        <color indexed="13"/>
      </bottom>
      <diagonal/>
    </border>
    <border>
      <left style="thin">
        <color indexed="64"/>
      </left>
      <right/>
      <top/>
      <bottom/>
      <diagonal/>
    </border>
  </borders>
  <cellStyleXfs count="1">
    <xf numFmtId="0" fontId="0" fillId="0" borderId="0" applyNumberFormat="0" applyFill="0" applyBorder="0" applyProtection="0"/>
  </cellStyleXfs>
  <cellXfs count="87">
    <xf numFmtId="0" fontId="0" fillId="0" borderId="0" xfId="0" applyFont="1" applyAlignment="1"/>
    <xf numFmtId="49" fontId="0" fillId="2" borderId="2" xfId="0" applyNumberFormat="1" applyFont="1" applyFill="1" applyBorder="1" applyAlignment="1">
      <alignment horizontal="right"/>
    </xf>
    <xf numFmtId="0" fontId="0" fillId="2" borderId="1" xfId="0" applyFont="1" applyFill="1" applyBorder="1" applyAlignment="1"/>
    <xf numFmtId="0" fontId="0" fillId="0" borderId="1" xfId="0" applyFont="1" applyBorder="1" applyAlignment="1"/>
    <xf numFmtId="49" fontId="0" fillId="0" borderId="1" xfId="0" applyNumberFormat="1" applyFont="1" applyBorder="1" applyAlignment="1"/>
    <xf numFmtId="49" fontId="0" fillId="2" borderId="1" xfId="0" applyNumberFormat="1" applyFont="1" applyFill="1" applyBorder="1" applyAlignment="1"/>
    <xf numFmtId="0" fontId="0" fillId="2" borderId="1" xfId="0" applyNumberFormat="1" applyFont="1" applyFill="1" applyBorder="1" applyAlignment="1"/>
    <xf numFmtId="0" fontId="0" fillId="0" borderId="0" xfId="0" applyNumberFormat="1" applyFont="1" applyAlignment="1"/>
    <xf numFmtId="49" fontId="0" fillId="2" borderId="1" xfId="0" applyNumberFormat="1" applyFont="1" applyFill="1" applyBorder="1" applyAlignment="1">
      <alignment horizontal="right"/>
    </xf>
    <xf numFmtId="49" fontId="0" fillId="2" borderId="3" xfId="0" applyNumberFormat="1" applyFont="1" applyFill="1" applyBorder="1" applyAlignment="1">
      <alignment horizontal="right"/>
    </xf>
    <xf numFmtId="49" fontId="0" fillId="0" borderId="1" xfId="0" applyNumberFormat="1" applyFont="1" applyBorder="1" applyAlignment="1">
      <alignment horizontal="right"/>
    </xf>
    <xf numFmtId="0" fontId="0" fillId="0" borderId="4" xfId="0" applyNumberFormat="1" applyFont="1" applyBorder="1" applyAlignment="1"/>
    <xf numFmtId="0" fontId="0" fillId="2" borderId="5" xfId="0" applyFont="1" applyFill="1" applyBorder="1" applyAlignment="1"/>
    <xf numFmtId="1" fontId="0" fillId="0" borderId="1" xfId="0" applyNumberFormat="1" applyFont="1" applyBorder="1" applyAlignment="1"/>
    <xf numFmtId="0" fontId="0" fillId="0" borderId="0" xfId="0" applyFont="1" applyFill="1" applyBorder="1" applyAlignment="1"/>
    <xf numFmtId="0" fontId="0" fillId="2" borderId="0" xfId="0" applyFont="1" applyFill="1" applyBorder="1" applyAlignment="1"/>
    <xf numFmtId="0" fontId="0" fillId="0" borderId="0" xfId="0" applyFont="1" applyBorder="1" applyAlignment="1"/>
    <xf numFmtId="0" fontId="0" fillId="0" borderId="0" xfId="0" applyNumberFormat="1" applyFont="1" applyBorder="1" applyAlignment="1"/>
    <xf numFmtId="0" fontId="2" fillId="0" borderId="0" xfId="0" applyFont="1" applyFill="1" applyBorder="1" applyAlignment="1"/>
    <xf numFmtId="0" fontId="3" fillId="0" borderId="0" xfId="0" applyFont="1" applyFill="1" applyBorder="1" applyAlignment="1"/>
    <xf numFmtId="1" fontId="3" fillId="0" borderId="0" xfId="0" applyNumberFormat="1" applyFont="1" applyFill="1" applyBorder="1" applyAlignment="1"/>
    <xf numFmtId="0" fontId="3" fillId="0" borderId="0" xfId="0" applyFont="1" applyFill="1" applyBorder="1" applyAlignment="1">
      <alignment horizontal="center"/>
    </xf>
    <xf numFmtId="49" fontId="3" fillId="0" borderId="0" xfId="0" applyNumberFormat="1" applyFont="1" applyFill="1" applyBorder="1" applyAlignment="1">
      <alignment horizontal="right"/>
    </xf>
    <xf numFmtId="164" fontId="3" fillId="0" borderId="0" xfId="0" applyNumberFormat="1" applyFont="1" applyFill="1" applyBorder="1" applyAlignment="1"/>
    <xf numFmtId="0" fontId="3" fillId="0" borderId="0" xfId="0" applyFont="1" applyFill="1" applyBorder="1" applyAlignment="1">
      <alignment horizontal="right"/>
    </xf>
    <xf numFmtId="2" fontId="4" fillId="0" borderId="0" xfId="0" applyNumberFormat="1" applyFont="1" applyFill="1" applyBorder="1" applyAlignment="1"/>
    <xf numFmtId="1" fontId="5" fillId="0" borderId="0" xfId="0" applyNumberFormat="1" applyFont="1" applyFill="1" applyBorder="1" applyAlignment="1"/>
    <xf numFmtId="49" fontId="5" fillId="0" borderId="0" xfId="0" applyNumberFormat="1" applyFont="1" applyFill="1" applyBorder="1" applyAlignment="1">
      <alignment horizontal="left"/>
    </xf>
    <xf numFmtId="0" fontId="5" fillId="0" borderId="0" xfId="0" applyFont="1" applyFill="1" applyBorder="1" applyAlignment="1"/>
    <xf numFmtId="0" fontId="5" fillId="0" borderId="0" xfId="0" applyFont="1" applyFill="1" applyBorder="1" applyAlignment="1">
      <alignment horizontal="center"/>
    </xf>
    <xf numFmtId="49" fontId="4" fillId="0" borderId="0" xfId="0" applyNumberFormat="1" applyFont="1" applyFill="1" applyBorder="1" applyAlignment="1">
      <alignment horizontal="right"/>
    </xf>
    <xf numFmtId="1" fontId="4" fillId="0" borderId="0" xfId="0" applyNumberFormat="1" applyFont="1" applyFill="1" applyBorder="1" applyAlignment="1">
      <alignment horizontal="center"/>
    </xf>
    <xf numFmtId="49" fontId="3" fillId="0" borderId="0" xfId="0" applyNumberFormat="1" applyFont="1" applyFill="1" applyBorder="1" applyAlignment="1">
      <alignment horizontal="center" wrapText="1"/>
    </xf>
    <xf numFmtId="49"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2" fontId="3" fillId="0" borderId="0" xfId="0" applyNumberFormat="1" applyFont="1" applyFill="1" applyBorder="1" applyAlignment="1">
      <alignment horizontal="center"/>
    </xf>
    <xf numFmtId="1" fontId="3" fillId="0" borderId="0" xfId="0" applyNumberFormat="1" applyFont="1" applyFill="1" applyBorder="1" applyAlignment="1">
      <alignment horizontal="center"/>
    </xf>
    <xf numFmtId="165" fontId="3" fillId="0" borderId="0" xfId="0" applyNumberFormat="1" applyFont="1" applyFill="1" applyBorder="1" applyAlignment="1">
      <alignment horizontal="center"/>
    </xf>
    <xf numFmtId="49" fontId="4" fillId="0" borderId="0" xfId="0" applyNumberFormat="1" applyFont="1" applyFill="1" applyBorder="1" applyAlignment="1">
      <alignment horizontal="center"/>
    </xf>
    <xf numFmtId="164" fontId="3" fillId="0" borderId="6" xfId="0" applyNumberFormat="1" applyFont="1" applyFill="1" applyBorder="1" applyAlignment="1">
      <alignment horizontal="center"/>
    </xf>
    <xf numFmtId="2" fontId="3" fillId="0" borderId="6" xfId="0" applyNumberFormat="1" applyFont="1" applyFill="1" applyBorder="1" applyAlignment="1">
      <alignment horizontal="center"/>
    </xf>
    <xf numFmtId="0" fontId="1" fillId="0" borderId="0" xfId="0" applyFont="1" applyAlignment="1">
      <alignment horizontal="center"/>
    </xf>
    <xf numFmtId="0" fontId="0"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6" fillId="2" borderId="0" xfId="0" applyFont="1" applyFill="1" applyBorder="1" applyAlignment="1">
      <alignment horizontal="center"/>
    </xf>
    <xf numFmtId="0" fontId="6" fillId="0" borderId="0" xfId="0" applyFont="1" applyBorder="1" applyAlignment="1"/>
    <xf numFmtId="0" fontId="6" fillId="0" borderId="0" xfId="0" applyNumberFormat="1" applyFont="1" applyBorder="1" applyAlignment="1"/>
    <xf numFmtId="0" fontId="7" fillId="0" borderId="0" xfId="0" applyFont="1" applyBorder="1" applyAlignment="1">
      <alignment horizontal="center"/>
    </xf>
    <xf numFmtId="0" fontId="7" fillId="0" borderId="0" xfId="0" applyNumberFormat="1" applyFont="1" applyBorder="1" applyAlignment="1">
      <alignment horizontal="center"/>
    </xf>
    <xf numFmtId="49" fontId="6" fillId="2" borderId="0" xfId="0" applyNumberFormat="1" applyFont="1" applyFill="1" applyBorder="1" applyAlignment="1">
      <alignment horizontal="center"/>
    </xf>
    <xf numFmtId="2" fontId="6" fillId="0" borderId="0" xfId="0" applyNumberFormat="1" applyFont="1" applyBorder="1" applyAlignment="1">
      <alignment horizontal="center"/>
    </xf>
    <xf numFmtId="1" fontId="6" fillId="0" borderId="0" xfId="0" applyNumberFormat="1" applyFont="1" applyBorder="1" applyAlignment="1">
      <alignment horizontal="center"/>
    </xf>
    <xf numFmtId="1" fontId="6" fillId="0" borderId="0" xfId="0" applyNumberFormat="1" applyFont="1" applyBorder="1" applyAlignment="1"/>
    <xf numFmtId="0" fontId="6" fillId="0" borderId="0" xfId="0" applyNumberFormat="1" applyFont="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7" fillId="2" borderId="0" xfId="0" applyNumberFormat="1" applyFont="1" applyFill="1" applyBorder="1" applyAlignment="1">
      <alignment horizontal="center"/>
    </xf>
    <xf numFmtId="49" fontId="7" fillId="0" borderId="0" xfId="0" applyNumberFormat="1" applyFont="1" applyBorder="1" applyAlignment="1">
      <alignment horizontal="center"/>
    </xf>
    <xf numFmtId="0" fontId="6" fillId="2" borderId="0" xfId="0" applyFont="1" applyFill="1" applyBorder="1" applyAlignment="1"/>
    <xf numFmtId="49" fontId="6" fillId="0" borderId="0" xfId="0" applyNumberFormat="1" applyFont="1" applyBorder="1" applyAlignment="1">
      <alignment horizontal="center"/>
    </xf>
    <xf numFmtId="0" fontId="6" fillId="0" borderId="0" xfId="0" applyFont="1" applyBorder="1" applyAlignment="1">
      <alignment horizontal="center"/>
    </xf>
    <xf numFmtId="0" fontId="7" fillId="2" borderId="0" xfId="0" applyFont="1" applyFill="1" applyBorder="1" applyAlignment="1">
      <alignment horizontal="center"/>
    </xf>
    <xf numFmtId="0" fontId="6" fillId="2" borderId="0" xfId="0" applyNumberFormat="1" applyFont="1" applyFill="1" applyBorder="1" applyAlignment="1"/>
    <xf numFmtId="2" fontId="6" fillId="2" borderId="0" xfId="0" applyNumberFormat="1" applyFont="1" applyFill="1" applyBorder="1" applyAlignment="1">
      <alignment horizontal="center" vertical="center"/>
    </xf>
    <xf numFmtId="1" fontId="6" fillId="2" borderId="0" xfId="0" applyNumberFormat="1" applyFont="1" applyFill="1" applyBorder="1" applyAlignment="1">
      <alignment horizontal="center" vertical="center"/>
    </xf>
    <xf numFmtId="2" fontId="4" fillId="0" borderId="0" xfId="0" applyNumberFormat="1" applyFont="1" applyFill="1" applyBorder="1" applyAlignment="1">
      <alignment horizontal="center"/>
    </xf>
    <xf numFmtId="1" fontId="3" fillId="0" borderId="0" xfId="0" applyNumberFormat="1" applyFont="1" applyBorder="1" applyAlignment="1">
      <alignment horizontal="center"/>
    </xf>
    <xf numFmtId="164" fontId="6" fillId="0" borderId="0" xfId="0" applyNumberFormat="1" applyFont="1" applyBorder="1" applyAlignment="1">
      <alignment horizontal="center"/>
    </xf>
    <xf numFmtId="2" fontId="6" fillId="0" borderId="0" xfId="0" applyNumberFormat="1" applyFont="1" applyBorder="1" applyAlignment="1"/>
    <xf numFmtId="49" fontId="7" fillId="3" borderId="0" xfId="0" applyNumberFormat="1" applyFont="1" applyFill="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6" fillId="0" borderId="0" xfId="0" applyNumberFormat="1" applyFont="1" applyBorder="1" applyAlignment="1">
      <alignment horizontal="center"/>
    </xf>
    <xf numFmtId="0" fontId="6" fillId="0" borderId="0" xfId="0" applyFont="1" applyBorder="1" applyAlignment="1">
      <alignment horizontal="center"/>
    </xf>
    <xf numFmtId="0" fontId="6" fillId="0" borderId="0" xfId="0" applyFont="1" applyBorder="1" applyAlignment="1">
      <alignment horizontal="center"/>
    </xf>
    <xf numFmtId="49"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xf>
    <xf numFmtId="49" fontId="6" fillId="0" borderId="0" xfId="0" applyNumberFormat="1" applyFont="1" applyBorder="1" applyAlignment="1">
      <alignment horizontal="center"/>
    </xf>
    <xf numFmtId="0" fontId="6" fillId="0" borderId="0" xfId="0" applyFont="1" applyBorder="1" applyAlignment="1">
      <alignment horizontal="center"/>
    </xf>
    <xf numFmtId="49" fontId="6" fillId="2" borderId="0" xfId="0" applyNumberFormat="1" applyFont="1" applyFill="1" applyBorder="1" applyAlignment="1">
      <alignment horizontal="center" vertical="center" wrapText="1"/>
    </xf>
    <xf numFmtId="0" fontId="6" fillId="2" borderId="0" xfId="0" applyFont="1" applyFill="1" applyBorder="1" applyAlignment="1">
      <alignment horizontal="center" vertical="center" wrapText="1"/>
    </xf>
    <xf numFmtId="49" fontId="0" fillId="2" borderId="1" xfId="0" applyNumberFormat="1" applyFont="1" applyFill="1" applyBorder="1" applyAlignment="1">
      <alignment horizontal="left" vertical="top" wrapText="1"/>
    </xf>
    <xf numFmtId="0" fontId="0" fillId="2" borderId="1" xfId="0" applyFont="1" applyFill="1" applyBorder="1" applyAlignment="1">
      <alignment vertical="top" wrapText="1"/>
    </xf>
    <xf numFmtId="0" fontId="0" fillId="2" borderId="1" xfId="0" applyFont="1" applyFill="1" applyBorder="1" applyAlignment="1">
      <alignment wrapText="1"/>
    </xf>
    <xf numFmtId="0" fontId="0" fillId="2" borderId="1" xfId="0" applyFont="1" applyFill="1" applyBorder="1" applyAlignment="1">
      <alignment horizontal="left" vertical="top" wrapText="1"/>
    </xf>
  </cellXfs>
  <cellStyles count="1">
    <cellStyle name="Normal"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C0C0C0"/>
      <rgbColor rgb="00AAAAAA"/>
      <rgbColor rgb="00FFFFFF"/>
      <rgbColor rgb="00FFFF00"/>
      <rgbColor rgb="00333333"/>
      <rgbColor rgb="009999FF"/>
      <rgbColor rgb="00666699"/>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C75C-244E-810A-9F029C3EF0C1}"/>
            </c:ext>
          </c:extLst>
        </c:ser>
        <c:dLbls>
          <c:showLegendKey val="0"/>
          <c:showVal val="0"/>
          <c:showCatName val="0"/>
          <c:showSerName val="0"/>
          <c:showPercent val="0"/>
          <c:showBubbleSize val="0"/>
        </c:dLbls>
        <c:smooth val="0"/>
        <c:axId val="1519017408"/>
        <c:axId val="1"/>
      </c:lineChart>
      <c:catAx>
        <c:axId val="1519017408"/>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9017408"/>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7CA8-904B-B3FB-278CDC18E722}"/>
            </c:ext>
          </c:extLst>
        </c:ser>
        <c:dLbls>
          <c:showLegendKey val="0"/>
          <c:showVal val="0"/>
          <c:showCatName val="0"/>
          <c:showSerName val="0"/>
          <c:showPercent val="0"/>
          <c:showBubbleSize val="0"/>
        </c:dLbls>
        <c:smooth val="0"/>
        <c:axId val="1518976656"/>
        <c:axId val="1"/>
      </c:lineChart>
      <c:catAx>
        <c:axId val="151897665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97665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C828-3A4C-B6A5-DA224F4C73E0}"/>
            </c:ext>
          </c:extLst>
        </c:ser>
        <c:dLbls>
          <c:showLegendKey val="0"/>
          <c:showVal val="0"/>
          <c:showCatName val="0"/>
          <c:showSerName val="0"/>
          <c:showPercent val="0"/>
          <c:showBubbleSize val="0"/>
        </c:dLbls>
        <c:smooth val="0"/>
        <c:axId val="1518522816"/>
        <c:axId val="1"/>
      </c:lineChart>
      <c:catAx>
        <c:axId val="1518522816"/>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8522816"/>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20" b="1" i="0" u="none" strike="noStrike" baseline="0">
                <a:solidFill>
                  <a:srgbClr val="333333"/>
                </a:solidFill>
                <a:latin typeface="Helvetica"/>
                <a:ea typeface="Helvetica"/>
                <a:cs typeface="Helvetica"/>
              </a:defRPr>
            </a:pPr>
            <a:r>
              <a:rPr lang="en-US"/>
              <a:t>Monthly Percent Growth Potential </a:t>
            </a:r>
          </a:p>
        </c:rich>
      </c:tx>
      <c:layout>
        <c:manualLayout>
          <c:xMode val="edge"/>
          <c:yMode val="edge"/>
          <c:x val="0.2554070447076468"/>
          <c:y val="0"/>
          <c:w val="0.48918701338803233"/>
          <c:h val="7.4701228346456691E-2"/>
        </c:manualLayout>
      </c:layout>
      <c:overlay val="1"/>
      <c:spPr>
        <a:noFill/>
        <a:effectLst/>
      </c:spPr>
    </c:title>
    <c:autoTitleDeleted val="0"/>
    <c:plotArea>
      <c:layout>
        <c:manualLayout>
          <c:layoutTarget val="inner"/>
          <c:xMode val="edge"/>
          <c:yMode val="edge"/>
          <c:x val="0.11257199504710805"/>
          <c:y val="0.14241264763779526"/>
          <c:w val="0.87416434437394752"/>
          <c:h val="0.74350803149606304"/>
        </c:manualLayout>
      </c:layout>
      <c:lineChart>
        <c:grouping val="standard"/>
        <c:varyColors val="0"/>
        <c:ser>
          <c:idx val="0"/>
          <c:order val="0"/>
          <c:tx>
            <c:strRef>
              <c:f>'% GP Month'!$B$1</c:f>
              <c:strCache>
                <c:ptCount val="1"/>
                <c:pt idx="0">
                  <c:v>Percent GP</c:v>
                </c:pt>
              </c:strCache>
            </c:strRef>
          </c:tx>
          <c:spPr>
            <a:ln w="38100">
              <a:solidFill>
                <a:srgbClr val="666699"/>
              </a:solidFill>
              <a:prstDash val="solid"/>
            </a:ln>
          </c:spPr>
          <c:marker>
            <c:symbol val="none"/>
          </c:marker>
          <c:cat>
            <c:strRef>
              <c:f>'% GP Month'!$A$2:$A$13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GP Month'!$B$2:$B$13</c:f>
              <c:numCache>
                <c:formatCode>0</c:formatCode>
                <c:ptCount val="12"/>
                <c:pt idx="0">
                  <c:v>9.0187934201930379E-4</c:v>
                </c:pt>
                <c:pt idx="1">
                  <c:v>2.7863304102519661E-3</c:v>
                </c:pt>
                <c:pt idx="2">
                  <c:v>0.10260385087942883</c:v>
                </c:pt>
                <c:pt idx="3">
                  <c:v>1.8756779848581022</c:v>
                </c:pt>
                <c:pt idx="4">
                  <c:v>14.648972346236574</c:v>
                </c:pt>
                <c:pt idx="5">
                  <c:v>57.622907367179991</c:v>
                </c:pt>
                <c:pt idx="6">
                  <c:v>90.370707787319603</c:v>
                </c:pt>
                <c:pt idx="7">
                  <c:v>79.895552347741784</c:v>
                </c:pt>
                <c:pt idx="8">
                  <c:v>33.944274203728874</c:v>
                </c:pt>
                <c:pt idx="9">
                  <c:v>3.5857590676413884</c:v>
                </c:pt>
                <c:pt idx="10">
                  <c:v>5.5950952848491428E-2</c:v>
                </c:pt>
                <c:pt idx="11">
                  <c:v>9.9295043058510819E-4</c:v>
                </c:pt>
              </c:numCache>
            </c:numRef>
          </c:val>
          <c:smooth val="0"/>
          <c:extLst>
            <c:ext xmlns:c16="http://schemas.microsoft.com/office/drawing/2014/chart" uri="{C3380CC4-5D6E-409C-BE32-E72D297353CC}">
              <c16:uniqueId val="{00000000-2BA4-9A45-A597-A67AF3E0B838}"/>
            </c:ext>
          </c:extLst>
        </c:ser>
        <c:dLbls>
          <c:showLegendKey val="0"/>
          <c:showVal val="0"/>
          <c:showCatName val="0"/>
          <c:showSerName val="0"/>
          <c:showPercent val="0"/>
          <c:showBubbleSize val="0"/>
        </c:dLbls>
        <c:smooth val="0"/>
        <c:axId val="1519017408"/>
        <c:axId val="1"/>
      </c:lineChart>
      <c:catAx>
        <c:axId val="1519017408"/>
        <c:scaling>
          <c:orientation val="minMax"/>
        </c:scaling>
        <c:delete val="0"/>
        <c:axPos val="b"/>
        <c:title>
          <c:tx>
            <c:rich>
              <a:bodyPr/>
              <a:lstStyle/>
              <a:p>
                <a:pPr>
                  <a:defRPr sz="1600" b="1" i="0" u="none" strike="noStrike" baseline="0">
                    <a:solidFill>
                      <a:srgbClr val="333333"/>
                    </a:solidFill>
                    <a:latin typeface="Helvetica"/>
                    <a:ea typeface="Helvetica"/>
                    <a:cs typeface="Helvetica"/>
                  </a:defRPr>
                </a:pPr>
                <a:r>
                  <a:rPr lang="en-US"/>
                  <a:t>Month of Year</a:t>
                </a:r>
              </a:p>
            </c:rich>
          </c:tx>
          <c:overlay val="1"/>
        </c:title>
        <c:numFmt formatCode="General" sourceLinked="1"/>
        <c:majorTickMark val="out"/>
        <c:minorTickMark val="none"/>
        <c:tickLblPos val="low"/>
        <c:spPr>
          <a:ln w="12700">
            <a:solidFill>
              <a:srgbClr val="C0C0C0"/>
            </a:solidFill>
            <a:prstDash val="solid"/>
          </a:ln>
        </c:spPr>
        <c:txPr>
          <a:bodyPr rot="0" vert="horz"/>
          <a:lstStyle/>
          <a:p>
            <a:pPr>
              <a:defRPr sz="1600" b="1" i="0" u="none" strike="noStrike" baseline="0">
                <a:solidFill>
                  <a:srgbClr val="333333"/>
                </a:solidFill>
                <a:latin typeface="Helvetica"/>
                <a:ea typeface="Helvetica"/>
                <a:cs typeface="Helvetica"/>
              </a:defRPr>
            </a:pPr>
            <a:endParaRPr lang="en-US"/>
          </a:p>
        </c:txPr>
        <c:crossAx val="1"/>
        <c:crosses val="autoZero"/>
        <c:auto val="1"/>
        <c:lblAlgn val="ctr"/>
        <c:lblOffset val="100"/>
        <c:noMultiLvlLbl val="1"/>
      </c:catAx>
      <c:valAx>
        <c:axId val="1"/>
        <c:scaling>
          <c:orientation val="minMax"/>
          <c:max val="100"/>
        </c:scaling>
        <c:delete val="0"/>
        <c:axPos val="l"/>
        <c:majorGridlines>
          <c:spPr>
            <a:ln w="12700">
              <a:solidFill>
                <a:srgbClr val="C0C0C0"/>
              </a:solidFill>
              <a:prstDash val="solid"/>
            </a:ln>
          </c:spPr>
        </c:majorGridlines>
        <c:title>
          <c:tx>
            <c:rich>
              <a:bodyPr/>
              <a:lstStyle/>
              <a:p>
                <a:pPr>
                  <a:defRPr sz="1600" b="1" i="0" u="none" strike="noStrike" baseline="0">
                    <a:solidFill>
                      <a:srgbClr val="333333"/>
                    </a:solidFill>
                    <a:latin typeface="Helvetica"/>
                    <a:ea typeface="Helvetica"/>
                    <a:cs typeface="Helvetica"/>
                  </a:defRPr>
                </a:pPr>
                <a:r>
                  <a:rPr lang="en-US"/>
                  <a:t>Percent Growth potential</a:t>
                </a:r>
              </a:p>
            </c:rich>
          </c:tx>
          <c:overlay val="1"/>
        </c:title>
        <c:numFmt formatCode="0" sourceLinked="1"/>
        <c:majorTickMark val="none"/>
        <c:minorTickMark val="none"/>
        <c:tickLblPos val="nextTo"/>
        <c:spPr>
          <a:ln w="12700" cap="flat">
            <a:noFill/>
            <a:prstDash val="solid"/>
            <a:round/>
          </a:ln>
        </c:spPr>
        <c:txPr>
          <a:bodyPr rot="0" vert="horz"/>
          <a:lstStyle/>
          <a:p>
            <a:pPr>
              <a:defRPr sz="1600" b="1" i="0" u="none" strike="noStrike" baseline="0">
                <a:solidFill>
                  <a:srgbClr val="333333"/>
                </a:solidFill>
                <a:latin typeface="Helvetica"/>
                <a:ea typeface="Helvetica"/>
                <a:cs typeface="Helvetica"/>
              </a:defRPr>
            </a:pPr>
            <a:endParaRPr lang="en-US"/>
          </a:p>
        </c:txPr>
        <c:crossAx val="1519017408"/>
        <c:crosses val="autoZero"/>
        <c:crossBetween val="between"/>
        <c:majorUnit val="25"/>
        <c:minorUnit val="12.5"/>
      </c:valAx>
      <c:spPr>
        <a:noFill/>
        <a:ln w="25400">
          <a:noFill/>
        </a:ln>
      </c:spPr>
    </c:plotArea>
    <c:plotVisOnly val="1"/>
    <c:dispBlanksAs val="gap"/>
    <c:showDLblsOverMax val="1"/>
  </c:chart>
  <c:spPr>
    <a:solidFill>
      <a:srgbClr val="FFFFFF"/>
    </a:solidFill>
    <a:ln w="9525">
      <a:noFill/>
    </a:ln>
  </c:spPr>
  <c:txPr>
    <a:bodyPr/>
    <a:lstStyle/>
    <a:p>
      <a:pPr>
        <a:defRPr sz="1000" b="0" i="0" u="none" strike="noStrike" baseline="0">
          <a:solidFill>
            <a:srgbClr val="000000"/>
          </a:solidFill>
          <a:latin typeface="Helvetica Neue"/>
          <a:ea typeface="Helvetica Neue"/>
          <a:cs typeface="Helvetica Neue"/>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025" name="Chart 2">
          <a:extLst>
            <a:ext uri="{FF2B5EF4-FFF2-40B4-BE49-F238E27FC236}">
              <a16:creationId xmlns:a16="http://schemas.microsoft.com/office/drawing/2014/main" id="{78150104-CCFF-E54C-AE62-4B1562B3C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2289" name="Chart 2">
          <a:extLst>
            <a:ext uri="{FF2B5EF4-FFF2-40B4-BE49-F238E27FC236}">
              <a16:creationId xmlns:a16="http://schemas.microsoft.com/office/drawing/2014/main" id="{A7E7CC0E-3436-EF47-BC80-5DE5867A9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13313" name="Chart 2">
          <a:extLst>
            <a:ext uri="{FF2B5EF4-FFF2-40B4-BE49-F238E27FC236}">
              <a16:creationId xmlns:a16="http://schemas.microsoft.com/office/drawing/2014/main" id="{E5FF9E8F-3366-7741-BD9B-C07EBA4449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22</xdr:row>
      <xdr:rowOff>0</xdr:rowOff>
    </xdr:from>
    <xdr:to>
      <xdr:col>19</xdr:col>
      <xdr:colOff>76200</xdr:colOff>
      <xdr:row>70</xdr:row>
      <xdr:rowOff>12700</xdr:rowOff>
    </xdr:to>
    <xdr:graphicFrame macro="">
      <xdr:nvGraphicFramePr>
        <xdr:cNvPr id="2" name="Chart 2">
          <a:extLst>
            <a:ext uri="{FF2B5EF4-FFF2-40B4-BE49-F238E27FC236}">
              <a16:creationId xmlns:a16="http://schemas.microsoft.com/office/drawing/2014/main" id="{E039A1F0-5B16-5542-8195-D09B30F1A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62"/>
  <sheetViews>
    <sheetView showGridLines="0" workbookViewId="0">
      <selection activeCell="J7" sqref="J7"/>
    </sheetView>
  </sheetViews>
  <sheetFormatPr baseColWidth="10" defaultColWidth="8.83203125" defaultRowHeight="13" customHeight="1"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ustomWidth="1"/>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0.37</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3.3369535654714242E-6</v>
      </c>
      <c r="D10" s="34">
        <f t="shared" si="1"/>
        <v>1.0309422517932275E-5</v>
      </c>
      <c r="E10" s="34">
        <f t="shared" si="1"/>
        <v>3.7963424825388669E-4</v>
      </c>
      <c r="F10" s="34">
        <f t="shared" si="1"/>
        <v>6.940008543974978E-3</v>
      </c>
      <c r="G10" s="34">
        <f t="shared" si="1"/>
        <v>5.4201197681075328E-2</v>
      </c>
      <c r="H10" s="34">
        <f t="shared" si="1"/>
        <v>0.21320475725856597</v>
      </c>
      <c r="I10" s="34">
        <f t="shared" si="1"/>
        <v>0.33437161881308247</v>
      </c>
      <c r="J10" s="34">
        <f t="shared" si="1"/>
        <v>0.29561354368664461</v>
      </c>
      <c r="K10" s="34">
        <f t="shared" si="1"/>
        <v>0.12559381455379681</v>
      </c>
      <c r="L10" s="34">
        <f t="shared" si="1"/>
        <v>1.3267308550273138E-2</v>
      </c>
      <c r="M10" s="34">
        <f t="shared" si="1"/>
        <v>2.070185255394183E-4</v>
      </c>
      <c r="N10" s="34">
        <f t="shared" si="1"/>
        <v>3.6739165931649004E-6</v>
      </c>
      <c r="O10" s="67">
        <f>SUM(C10:N10)</f>
        <v>1.0437962221538832</v>
      </c>
      <c r="P10" s="35" t="s">
        <v>24</v>
      </c>
      <c r="Q10" s="35" t="s">
        <v>24</v>
      </c>
      <c r="R10" s="19"/>
    </row>
    <row r="11" spans="1:18" ht="13" customHeight="1" x14ac:dyDescent="0.2">
      <c r="A11" s="14"/>
      <c r="B11" s="22" t="s">
        <v>25</v>
      </c>
      <c r="C11" s="41">
        <f>$C$10*Tissue!C3</f>
        <v>1.6684767827357121E-6</v>
      </c>
      <c r="D11" s="36">
        <f>$D$10*Tissue!C3</f>
        <v>5.1547112589661376E-6</v>
      </c>
      <c r="E11" s="36">
        <f>$E$10*Tissue!C3</f>
        <v>1.8981712412694335E-4</v>
      </c>
      <c r="F11" s="36">
        <f>$F$10*Tissue!C3</f>
        <v>3.470004271987489E-3</v>
      </c>
      <c r="G11" s="36">
        <f>$G$10*Tissue!C3</f>
        <v>2.7100598840537664E-2</v>
      </c>
      <c r="H11" s="36">
        <f>$H$10*Tissue!C3</f>
        <v>0.10660237862928298</v>
      </c>
      <c r="I11" s="36">
        <f>$I$10*Tissue!C3</f>
        <v>0.16718580940654124</v>
      </c>
      <c r="J11" s="36">
        <f>$J$10*Tissue!C3</f>
        <v>0.1478067718433223</v>
      </c>
      <c r="K11" s="36">
        <f>$K$10*Tissue!C3</f>
        <v>6.2796907276898406E-2</v>
      </c>
      <c r="L11" s="36">
        <f>$L$10*Tissue!C3</f>
        <v>6.633654275136569E-3</v>
      </c>
      <c r="M11" s="36">
        <f>$M$10*Tissue!C3</f>
        <v>1.0350926276970915E-4</v>
      </c>
      <c r="N11" s="36">
        <f>$N$10*Tissue!C3</f>
        <v>1.8369582965824502E-6</v>
      </c>
      <c r="O11" s="36">
        <f t="shared" ref="O11:O17" si="2">SUM(C11:N11)</f>
        <v>0.52189811107694162</v>
      </c>
      <c r="P11" s="37">
        <f t="shared" ref="P11:P17" si="3">O11*32.67</f>
        <v>17.050411288883684</v>
      </c>
      <c r="Q11" s="37">
        <f>P11+MLSN!B2</f>
        <v>54.05041128888368</v>
      </c>
      <c r="R11" s="19"/>
    </row>
    <row r="12" spans="1:18" ht="13" customHeight="1" x14ac:dyDescent="0.2">
      <c r="A12" s="14"/>
      <c r="B12" s="22" t="s">
        <v>26</v>
      </c>
      <c r="C12" s="41">
        <f>$C$10*Tissue!C4</f>
        <v>4.1711919568392803E-7</v>
      </c>
      <c r="D12" s="36">
        <f>$D$10*Tissue!C4</f>
        <v>1.2886778147415344E-6</v>
      </c>
      <c r="E12" s="36">
        <f>$E$10*Tissue!C4</f>
        <v>4.7454281031735836E-5</v>
      </c>
      <c r="F12" s="36">
        <f>$F$10*Tissue!C4</f>
        <v>8.6750106799687225E-4</v>
      </c>
      <c r="G12" s="36">
        <f>$G$10*Tissue!C4</f>
        <v>6.775149710134416E-3</v>
      </c>
      <c r="H12" s="36">
        <f>$H$10*Tissue!C4</f>
        <v>2.6650594657320746E-2</v>
      </c>
      <c r="I12" s="36">
        <f>$I$10*Tissue!C4</f>
        <v>4.1796452351635309E-2</v>
      </c>
      <c r="J12" s="36">
        <f>$J$10*Tissue!C4</f>
        <v>3.6951692960830576E-2</v>
      </c>
      <c r="K12" s="36">
        <f>$K$10*Tissue!C4</f>
        <v>1.5699226819224602E-2</v>
      </c>
      <c r="L12" s="36">
        <f>$L$10*Tissue!C4</f>
        <v>1.6584135687841423E-3</v>
      </c>
      <c r="M12" s="36">
        <f>$M$10*Tissue!C4</f>
        <v>2.5877315692427288E-5</v>
      </c>
      <c r="N12" s="36">
        <f>$N$10*Tissue!C4</f>
        <v>4.5923957414561255E-7</v>
      </c>
      <c r="O12" s="36">
        <f t="shared" si="2"/>
        <v>0.1304745277692354</v>
      </c>
      <c r="P12" s="37">
        <f t="shared" si="3"/>
        <v>4.2626028222209209</v>
      </c>
      <c r="Q12" s="37">
        <f>P12+MLSN!B3</f>
        <v>25.26260282222092</v>
      </c>
      <c r="R12" s="19"/>
    </row>
    <row r="13" spans="1:18" ht="13" customHeight="1" x14ac:dyDescent="0.2">
      <c r="A13" s="14"/>
      <c r="B13" s="22" t="s">
        <v>27</v>
      </c>
      <c r="C13" s="41">
        <f>$C$10*Tissue!C5</f>
        <v>3.3369535654714243E-7</v>
      </c>
      <c r="D13" s="36">
        <f>$D$10*Tissue!C5</f>
        <v>1.0309422517932275E-6</v>
      </c>
      <c r="E13" s="36">
        <f>$E$10*Tissue!C5</f>
        <v>3.7963424825388669E-5</v>
      </c>
      <c r="F13" s="36">
        <f>$F$10*Tissue!C5</f>
        <v>6.940008543974978E-4</v>
      </c>
      <c r="G13" s="36">
        <f>$G$10*Tissue!C5</f>
        <v>5.4201197681075335E-3</v>
      </c>
      <c r="H13" s="36">
        <f>$H$10*Tissue!C5</f>
        <v>2.1320475725856599E-2</v>
      </c>
      <c r="I13" s="36">
        <f>$I$10*Tissue!C5</f>
        <v>3.3437161881308249E-2</v>
      </c>
      <c r="J13" s="36">
        <f>$J$10*Tissue!C5</f>
        <v>2.9561354368664462E-2</v>
      </c>
      <c r="K13" s="36">
        <f>$K$10*Tissue!C5</f>
        <v>1.2559381455379682E-2</v>
      </c>
      <c r="L13" s="36">
        <f>$L$10*Tissue!C5</f>
        <v>1.3267308550273138E-3</v>
      </c>
      <c r="M13" s="36">
        <f>$M$10*Tissue!C5</f>
        <v>2.0701852553941832E-5</v>
      </c>
      <c r="N13" s="36">
        <f>$N$10*Tissue!C5</f>
        <v>3.6739165931649004E-7</v>
      </c>
      <c r="O13" s="36">
        <f t="shared" si="2"/>
        <v>0.10437962221538832</v>
      </c>
      <c r="P13" s="37">
        <f t="shared" si="3"/>
        <v>3.4100822577767369</v>
      </c>
      <c r="Q13" s="37">
        <f>P13+MLSN!B4</f>
        <v>334.41008225777676</v>
      </c>
      <c r="R13" s="19"/>
    </row>
    <row r="14" spans="1:18" ht="13" customHeight="1" x14ac:dyDescent="0.2">
      <c r="A14" s="14"/>
      <c r="B14" s="22" t="s">
        <v>28</v>
      </c>
      <c r="C14" s="41">
        <f>$C$10*Tissue!C6</f>
        <v>2.0855959784196401E-7</v>
      </c>
      <c r="D14" s="36">
        <f>$D$10*Tissue!C6</f>
        <v>6.443389073707672E-7</v>
      </c>
      <c r="E14" s="36">
        <f>$E$10*Tissue!C6</f>
        <v>2.3727140515867918E-5</v>
      </c>
      <c r="F14" s="36">
        <f>$F$10*Tissue!C6</f>
        <v>4.3375053399843613E-4</v>
      </c>
      <c r="G14" s="36">
        <f>$G$10*Tissue!C6</f>
        <v>3.387574855067208E-3</v>
      </c>
      <c r="H14" s="36">
        <f>$H$10*Tissue!C6</f>
        <v>1.3325297328660373E-2</v>
      </c>
      <c r="I14" s="36">
        <f>$I$10*Tissue!C6</f>
        <v>2.0898226175817654E-2</v>
      </c>
      <c r="J14" s="36">
        <f>$J$10*Tissue!C6</f>
        <v>1.8475846480415288E-2</v>
      </c>
      <c r="K14" s="36">
        <f>$K$10*Tissue!C6</f>
        <v>7.8496134096123008E-3</v>
      </c>
      <c r="L14" s="36">
        <f>$L$10*Tissue!C6</f>
        <v>8.2920678439207113E-4</v>
      </c>
      <c r="M14" s="36">
        <f>$M$10*Tissue!C6</f>
        <v>1.2938657846213644E-5</v>
      </c>
      <c r="N14" s="36">
        <f>$N$10*Tissue!C6</f>
        <v>2.2961978707280628E-7</v>
      </c>
      <c r="O14" s="36">
        <f t="shared" si="2"/>
        <v>6.5237263884617702E-2</v>
      </c>
      <c r="P14" s="37">
        <f t="shared" si="3"/>
        <v>2.1313014111104605</v>
      </c>
      <c r="Q14" s="37">
        <f>P14+MLSN!B5</f>
        <v>49.131301411110464</v>
      </c>
      <c r="R14" s="19"/>
    </row>
    <row r="15" spans="1:18" ht="13" customHeight="1" x14ac:dyDescent="0.2">
      <c r="A15" s="14"/>
      <c r="B15" s="22" t="s">
        <v>29</v>
      </c>
      <c r="C15" s="41">
        <f>$C$10*Tissue!C7</f>
        <v>2.5027151741035679E-7</v>
      </c>
      <c r="D15" s="36">
        <f>$D$10*Tissue!C7</f>
        <v>7.7320668884492064E-7</v>
      </c>
      <c r="E15" s="36">
        <f>$E$10*Tissue!C7</f>
        <v>2.8472568619041502E-5</v>
      </c>
      <c r="F15" s="36">
        <f>$F$10*Tissue!C7</f>
        <v>5.2050064079812335E-4</v>
      </c>
      <c r="G15" s="36">
        <f>$G$10*Tissue!C7</f>
        <v>4.0650898260806492E-3</v>
      </c>
      <c r="H15" s="36">
        <f>$H$10*Tissue!C7</f>
        <v>1.5990356794392448E-2</v>
      </c>
      <c r="I15" s="36">
        <f>$I$10*Tissue!C7</f>
        <v>2.5077871410981185E-2</v>
      </c>
      <c r="J15" s="36">
        <f>$J$10*Tissue!C7</f>
        <v>2.2171015776498344E-2</v>
      </c>
      <c r="K15" s="36">
        <f>$K$10*Tissue!C7</f>
        <v>9.4195360915347599E-3</v>
      </c>
      <c r="L15" s="36">
        <f>$L$10*Tissue!C7</f>
        <v>9.9504814127048522E-4</v>
      </c>
      <c r="M15" s="36">
        <f>$M$10*Tissue!C7</f>
        <v>1.5526389415456373E-5</v>
      </c>
      <c r="N15" s="36">
        <f>$N$10*Tissue!C7</f>
        <v>2.7554374448736753E-7</v>
      </c>
      <c r="O15" s="36">
        <f t="shared" si="2"/>
        <v>7.8284716661541229E-2</v>
      </c>
      <c r="P15" s="37">
        <f t="shared" si="3"/>
        <v>2.557561693332552</v>
      </c>
      <c r="Q15" s="37">
        <f>P15+MLSN!B6</f>
        <v>8.557561693332552</v>
      </c>
      <c r="R15" s="19"/>
    </row>
    <row r="16" spans="1:18" ht="13" customHeight="1" x14ac:dyDescent="0.2">
      <c r="A16" s="14"/>
      <c r="B16" s="22" t="s">
        <v>30</v>
      </c>
      <c r="C16" s="41">
        <f>$C$10*Tissue!C8</f>
        <v>1.6684767827357122E-8</v>
      </c>
      <c r="D16" s="36">
        <f>$D$10*Tissue!C8</f>
        <v>5.1547112589661378E-8</v>
      </c>
      <c r="E16" s="36">
        <f>$E$10*Tissue!C8</f>
        <v>1.8981712412694334E-6</v>
      </c>
      <c r="F16" s="36">
        <f>$F$10*Tissue!C8</f>
        <v>3.4700042719874889E-5</v>
      </c>
      <c r="G16" s="36">
        <f>$G$10*Tissue!C8</f>
        <v>2.7100598840537664E-4</v>
      </c>
      <c r="H16" s="36">
        <f>$H$10*Tissue!C8</f>
        <v>1.0660237862928298E-3</v>
      </c>
      <c r="I16" s="36">
        <f>$I$10*Tissue!C8</f>
        <v>1.6718580940654124E-3</v>
      </c>
      <c r="J16" s="36">
        <f>$J$10*Tissue!C8</f>
        <v>1.4780677184332231E-3</v>
      </c>
      <c r="K16" s="36">
        <f>$K$10*Tissue!C8</f>
        <v>6.2796907276898412E-4</v>
      </c>
      <c r="L16" s="36">
        <f>$L$10*Tissue!C8</f>
        <v>6.6336542751365698E-5</v>
      </c>
      <c r="M16" s="36">
        <f>$M$10*Tissue!C8</f>
        <v>1.0350926276970915E-6</v>
      </c>
      <c r="N16" s="36">
        <f>$N$10*Tissue!C8</f>
        <v>1.8369582965824501E-8</v>
      </c>
      <c r="O16" s="38">
        <f t="shared" si="2"/>
        <v>5.2189811107694163E-3</v>
      </c>
      <c r="P16" s="37">
        <f t="shared" si="3"/>
        <v>0.17050411288883685</v>
      </c>
      <c r="Q16" s="37">
        <f>P16+MLSN!B7</f>
        <v>44.170504112888835</v>
      </c>
      <c r="R16" s="19"/>
    </row>
    <row r="17" spans="1:18" ht="14" customHeight="1" x14ac:dyDescent="0.2">
      <c r="A17" s="14"/>
      <c r="B17" s="22" t="s">
        <v>31</v>
      </c>
      <c r="C17" s="41">
        <f>$C$10*Tissue!C9</f>
        <v>6.2567879352589198E-9</v>
      </c>
      <c r="D17" s="36">
        <f>$D$10*Tissue!C9</f>
        <v>1.9330167221123015E-8</v>
      </c>
      <c r="E17" s="36">
        <f>$E$10*Tissue!C9</f>
        <v>7.118142154760375E-7</v>
      </c>
      <c r="F17" s="36">
        <f>$F$10*Tissue!C9</f>
        <v>1.3012516019953084E-5</v>
      </c>
      <c r="G17" s="36">
        <f>$G$10*Tissue!C9</f>
        <v>1.0162724565201623E-4</v>
      </c>
      <c r="H17" s="36">
        <f>$H$10*Tissue!C9</f>
        <v>3.9975891985981115E-4</v>
      </c>
      <c r="I17" s="36">
        <f>$I$10*Tissue!C9</f>
        <v>6.2694678527452962E-4</v>
      </c>
      <c r="J17" s="36">
        <f>$J$10*Tissue!C9</f>
        <v>5.5427539441245865E-4</v>
      </c>
      <c r="K17" s="36">
        <f>$K$10*Tissue!C9</f>
        <v>2.3548840228836902E-4</v>
      </c>
      <c r="L17" s="36">
        <f>$L$10*Tissue!C9</f>
        <v>2.4876203531762133E-5</v>
      </c>
      <c r="M17" s="36">
        <f>$M$10*Tissue!C9</f>
        <v>3.8815973538640928E-7</v>
      </c>
      <c r="N17" s="36">
        <f>$N$10*Tissue!C9</f>
        <v>6.8885936121841876E-9</v>
      </c>
      <c r="O17" s="38">
        <f t="shared" si="2"/>
        <v>1.9571179165385312E-3</v>
      </c>
      <c r="P17" s="37">
        <f t="shared" si="3"/>
        <v>6.3939042333313822E-2</v>
      </c>
      <c r="Q17" s="37">
        <f>P17+MLSN!B8</f>
        <v>6.0639390423333142</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5" right="0.5" top="0.5" bottom="0.5" header="0.5" footer="0.5"/>
  <pageSetup scale="83" orientation="portrait"/>
  <headerFooter>
    <oddFooter>&amp;C&amp;"Helvetica Neue,Regular"&amp;12&amp;K000000&amp;P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IU36"/>
  <sheetViews>
    <sheetView showGridLines="0" zoomScaleNormal="100" workbookViewId="0">
      <selection activeCell="N12" sqref="N12"/>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9" t="s">
        <v>32</v>
      </c>
      <c r="C1" s="80"/>
      <c r="D1" s="80"/>
      <c r="E1" s="80"/>
      <c r="F1" s="80"/>
      <c r="G1" s="80"/>
      <c r="H1" s="80"/>
      <c r="I1" s="80"/>
      <c r="J1" s="47"/>
    </row>
    <row r="2" spans="1:255" ht="13.75" customHeight="1" x14ac:dyDescent="0.2">
      <c r="A2" s="46"/>
      <c r="B2" s="47"/>
      <c r="C2" s="77" t="s">
        <v>33</v>
      </c>
      <c r="D2" s="78"/>
      <c r="E2" s="78"/>
      <c r="F2" s="78"/>
      <c r="G2" s="78"/>
      <c r="H2" s="78"/>
      <c r="I2" s="78"/>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66</v>
      </c>
      <c r="B6" s="52">
        <v>7.5</v>
      </c>
      <c r="C6" s="53">
        <v>108</v>
      </c>
      <c r="D6" s="53">
        <v>67</v>
      </c>
      <c r="E6" s="53">
        <v>1467</v>
      </c>
      <c r="F6" s="53">
        <v>101</v>
      </c>
      <c r="G6" s="53">
        <v>135</v>
      </c>
      <c r="H6" s="53">
        <v>275</v>
      </c>
      <c r="I6" s="53">
        <v>40</v>
      </c>
      <c r="J6" s="54"/>
      <c r="L6" s="48">
        <v>5.0999999999999996</v>
      </c>
      <c r="N6" s="48">
        <v>3.3</v>
      </c>
    </row>
    <row r="7" spans="1:255" ht="13.75" customHeight="1" x14ac:dyDescent="0.2">
      <c r="A7" s="51" t="s">
        <v>65</v>
      </c>
      <c r="B7" s="52">
        <v>7</v>
      </c>
      <c r="C7" s="53">
        <v>154</v>
      </c>
      <c r="D7" s="53">
        <v>89</v>
      </c>
      <c r="E7" s="53">
        <v>1683</v>
      </c>
      <c r="F7" s="53">
        <v>112</v>
      </c>
      <c r="G7" s="53">
        <v>167</v>
      </c>
      <c r="H7" s="53">
        <v>355</v>
      </c>
      <c r="I7" s="53">
        <v>47</v>
      </c>
      <c r="J7" s="54"/>
      <c r="L7" s="48">
        <v>5.31</v>
      </c>
      <c r="N7" s="48">
        <v>4</v>
      </c>
    </row>
    <row r="8" spans="1:255" ht="13.75" customHeight="1" x14ac:dyDescent="0.2">
      <c r="A8" s="51" t="s">
        <v>67</v>
      </c>
      <c r="B8" s="52">
        <v>7.2</v>
      </c>
      <c r="C8" s="53">
        <v>125</v>
      </c>
      <c r="D8" s="53">
        <v>98</v>
      </c>
      <c r="E8" s="53">
        <v>2126</v>
      </c>
      <c r="F8" s="53">
        <v>121</v>
      </c>
      <c r="G8" s="53">
        <v>188</v>
      </c>
      <c r="H8" s="53">
        <v>306</v>
      </c>
      <c r="I8" s="53">
        <v>40</v>
      </c>
      <c r="J8" s="54"/>
      <c r="L8" s="48">
        <v>4.2300000000000004</v>
      </c>
      <c r="N8" s="48">
        <v>3.5</v>
      </c>
    </row>
    <row r="9" spans="1:255" ht="13.75" customHeight="1" x14ac:dyDescent="0.2">
      <c r="A9" s="51" t="s">
        <v>68</v>
      </c>
      <c r="B9" s="52">
        <v>7.3</v>
      </c>
      <c r="C9" s="53">
        <v>185</v>
      </c>
      <c r="D9" s="53">
        <v>91</v>
      </c>
      <c r="E9" s="53">
        <v>2400</v>
      </c>
      <c r="F9" s="53">
        <v>151</v>
      </c>
      <c r="G9" s="53">
        <v>204</v>
      </c>
      <c r="H9" s="53">
        <v>442</v>
      </c>
      <c r="I9" s="53">
        <v>54</v>
      </c>
      <c r="J9" s="54"/>
      <c r="L9" s="48">
        <v>4.03</v>
      </c>
      <c r="N9" s="48">
        <v>4</v>
      </c>
    </row>
    <row r="10" spans="1:255" ht="13.75" customHeight="1" x14ac:dyDescent="0.2">
      <c r="A10" s="51" t="s">
        <v>69</v>
      </c>
      <c r="B10" s="52">
        <v>7.5</v>
      </c>
      <c r="C10" s="53">
        <v>160</v>
      </c>
      <c r="D10" s="53">
        <v>69</v>
      </c>
      <c r="E10" s="53">
        <v>3103</v>
      </c>
      <c r="F10" s="53">
        <v>119</v>
      </c>
      <c r="G10" s="53">
        <v>151</v>
      </c>
      <c r="H10" s="53">
        <v>362</v>
      </c>
      <c r="I10" s="53">
        <v>38</v>
      </c>
      <c r="J10" s="54"/>
      <c r="L10" s="48">
        <v>4.99</v>
      </c>
      <c r="N10" s="48">
        <v>5.4</v>
      </c>
    </row>
    <row r="11" spans="1:255" ht="13.75" customHeight="1" x14ac:dyDescent="0.2">
      <c r="A11" s="51" t="s">
        <v>70</v>
      </c>
      <c r="B11" s="52">
        <v>7.3</v>
      </c>
      <c r="C11" s="53">
        <v>280</v>
      </c>
      <c r="D11" s="53">
        <v>95</v>
      </c>
      <c r="E11" s="53">
        <v>2298</v>
      </c>
      <c r="F11" s="53">
        <v>124</v>
      </c>
      <c r="G11" s="53">
        <v>177</v>
      </c>
      <c r="H11" s="53">
        <v>423</v>
      </c>
      <c r="I11" s="53">
        <v>46</v>
      </c>
      <c r="J11" s="54"/>
      <c r="L11" s="48">
        <v>5.25</v>
      </c>
      <c r="N11" s="48">
        <v>5.8</v>
      </c>
    </row>
    <row r="12" spans="1:255" ht="13.75" customHeight="1" x14ac:dyDescent="0.2">
      <c r="A12" s="51" t="s">
        <v>71</v>
      </c>
      <c r="B12" s="52">
        <v>7.2</v>
      </c>
      <c r="C12" s="53">
        <v>124</v>
      </c>
      <c r="D12" s="53">
        <v>88</v>
      </c>
      <c r="E12" s="53">
        <v>1647</v>
      </c>
      <c r="F12" s="53">
        <v>130</v>
      </c>
      <c r="G12" s="53">
        <v>152</v>
      </c>
      <c r="H12" s="53">
        <v>289</v>
      </c>
      <c r="I12" s="53">
        <v>43</v>
      </c>
      <c r="J12" s="54"/>
      <c r="L12" s="48">
        <v>5.24</v>
      </c>
      <c r="N12" s="48">
        <v>3.8</v>
      </c>
    </row>
    <row r="13" spans="1:255" ht="13.75" customHeight="1" x14ac:dyDescent="0.2">
      <c r="A13" s="51" t="s">
        <v>64</v>
      </c>
      <c r="B13" s="52">
        <v>7.2</v>
      </c>
      <c r="C13" s="53">
        <v>156</v>
      </c>
      <c r="D13" s="53">
        <v>115</v>
      </c>
      <c r="E13" s="53">
        <v>1721</v>
      </c>
      <c r="F13" s="53">
        <v>145</v>
      </c>
      <c r="G13" s="53">
        <v>219</v>
      </c>
      <c r="H13" s="53">
        <v>358</v>
      </c>
      <c r="I13" s="53">
        <v>44</v>
      </c>
      <c r="J13" s="54"/>
      <c r="L13" s="48">
        <v>5</v>
      </c>
      <c r="N13" s="48">
        <v>4.5999999999999996</v>
      </c>
    </row>
    <row r="14" spans="1:255" ht="13.75" customHeight="1" x14ac:dyDescent="0.2">
      <c r="A14" s="51" t="s">
        <v>72</v>
      </c>
      <c r="B14" s="52">
        <v>7.6</v>
      </c>
      <c r="C14" s="53">
        <v>111</v>
      </c>
      <c r="D14" s="53">
        <v>63</v>
      </c>
      <c r="E14" s="53">
        <v>1912</v>
      </c>
      <c r="F14" s="53">
        <v>146</v>
      </c>
      <c r="G14" s="53">
        <v>156</v>
      </c>
      <c r="H14" s="53">
        <v>314</v>
      </c>
      <c r="I14" s="53">
        <v>44</v>
      </c>
      <c r="J14" s="54"/>
      <c r="L14" s="48">
        <v>5.45</v>
      </c>
      <c r="N14" s="48">
        <v>4.2</v>
      </c>
    </row>
    <row r="15" spans="1:255" ht="13.75" customHeight="1" x14ac:dyDescent="0.2">
      <c r="A15" s="46" t="s">
        <v>75</v>
      </c>
      <c r="B15" s="52">
        <f>AVERAGE(B6:B14)</f>
        <v>7.3111111111111109</v>
      </c>
      <c r="C15" s="52">
        <f t="shared" ref="C15:I15" si="0">AVERAGE(C6:C8)</f>
        <v>129</v>
      </c>
      <c r="D15" s="52">
        <f>AVERAGE(D6:D14)</f>
        <v>86.111111111111114</v>
      </c>
      <c r="E15" s="52">
        <f t="shared" si="0"/>
        <v>1758.6666666666667</v>
      </c>
      <c r="F15" s="52">
        <f>AVERAGE(F6:F14)</f>
        <v>127.66666666666667</v>
      </c>
      <c r="G15" s="52">
        <f t="shared" si="0"/>
        <v>163.33333333333334</v>
      </c>
      <c r="H15" s="52">
        <f>AVERAGE(H6:H14)</f>
        <v>347.11111111111109</v>
      </c>
      <c r="I15" s="52">
        <f t="shared" si="0"/>
        <v>42.333333333333336</v>
      </c>
      <c r="J15" s="54"/>
      <c r="L15" s="48">
        <f>AVERAGE(L6:L14)</f>
        <v>4.9555555555555566</v>
      </c>
      <c r="N15" s="48">
        <f>AVERAGE(N6:N14)</f>
        <v>4.2888888888888896</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47"/>
      <c r="G19" s="53"/>
      <c r="H19" s="53"/>
      <c r="I19" s="53"/>
      <c r="J19" s="54"/>
    </row>
    <row r="20" spans="1:10" ht="13.75" customHeight="1" x14ac:dyDescent="0.2">
      <c r="A20" s="46"/>
      <c r="B20" s="52"/>
      <c r="C20" s="53"/>
      <c r="D20" s="53"/>
      <c r="E20" s="53"/>
      <c r="F20" s="47"/>
      <c r="G20" s="53"/>
      <c r="H20" s="53"/>
      <c r="I20" s="53"/>
      <c r="J20" s="54"/>
    </row>
    <row r="21" spans="1:10" ht="13.75" customHeight="1" x14ac:dyDescent="0.2">
      <c r="A21" s="46"/>
      <c r="B21" s="52"/>
      <c r="C21" s="53"/>
      <c r="D21" s="53"/>
      <c r="E21" s="53"/>
      <c r="F21" s="47"/>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row r="31" spans="1:10" ht="13.75" customHeight="1" x14ac:dyDescent="0.2">
      <c r="A31" s="46"/>
      <c r="B31" s="52"/>
      <c r="C31" s="53"/>
      <c r="D31" s="53"/>
      <c r="E31" s="53"/>
      <c r="F31" s="53"/>
      <c r="G31" s="53"/>
      <c r="H31" s="53"/>
      <c r="I31" s="53"/>
      <c r="J31" s="54"/>
    </row>
    <row r="32" spans="1:10" ht="13.75" customHeight="1" x14ac:dyDescent="0.2">
      <c r="A32" s="46"/>
      <c r="B32" s="52"/>
      <c r="C32" s="53"/>
      <c r="D32" s="53"/>
      <c r="E32" s="53"/>
      <c r="F32" s="53"/>
      <c r="G32" s="53"/>
      <c r="H32" s="53"/>
      <c r="I32" s="53"/>
      <c r="J32" s="54"/>
    </row>
    <row r="33" spans="1:10" ht="13.75" customHeight="1" x14ac:dyDescent="0.2">
      <c r="A33" s="46"/>
      <c r="B33" s="52"/>
      <c r="C33" s="53"/>
      <c r="D33" s="53"/>
      <c r="E33" s="53"/>
      <c r="F33" s="53"/>
      <c r="G33" s="53"/>
      <c r="H33" s="53"/>
      <c r="I33" s="53"/>
      <c r="J33" s="54"/>
    </row>
    <row r="34" spans="1:10" ht="13.75" customHeight="1" x14ac:dyDescent="0.2">
      <c r="A34" s="46"/>
      <c r="B34" s="52"/>
      <c r="C34" s="53"/>
      <c r="D34" s="53"/>
      <c r="E34" s="53"/>
      <c r="F34" s="53"/>
      <c r="G34" s="53"/>
      <c r="H34" s="53"/>
      <c r="I34" s="53"/>
      <c r="J34" s="54"/>
    </row>
    <row r="35" spans="1:10" ht="13.75" customHeight="1" x14ac:dyDescent="0.2">
      <c r="A35" s="46"/>
      <c r="B35" s="52"/>
      <c r="C35" s="53"/>
      <c r="D35" s="53"/>
      <c r="E35" s="53"/>
      <c r="F35" s="53"/>
      <c r="G35" s="53"/>
      <c r="H35" s="53"/>
      <c r="I35" s="53"/>
      <c r="J35" s="54"/>
    </row>
    <row r="36" spans="1:10" ht="13.75" customHeight="1" x14ac:dyDescent="0.2">
      <c r="A36" s="46"/>
      <c r="B36" s="52"/>
      <c r="C36" s="53"/>
      <c r="D36" s="53"/>
      <c r="E36" s="53"/>
      <c r="F36" s="53"/>
      <c r="G36" s="53"/>
      <c r="H36" s="53"/>
      <c r="I36" s="53"/>
      <c r="J36" s="54"/>
    </row>
  </sheetData>
  <mergeCells count="2">
    <mergeCell ref="B1:I1"/>
    <mergeCell ref="C2:I2"/>
  </mergeCell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F0"/>
  </sheetPr>
  <dimension ref="A1:K70"/>
  <sheetViews>
    <sheetView showGridLines="0" workbookViewId="0">
      <selection activeCell="J44" sqref="J44"/>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1" t="s">
        <v>42</v>
      </c>
      <c r="E1" s="78"/>
      <c r="F1" s="78"/>
      <c r="G1" s="78"/>
      <c r="H1" s="78"/>
      <c r="I1" s="78"/>
      <c r="J1" s="78"/>
      <c r="K1" s="78"/>
    </row>
    <row r="2" spans="1:11" ht="13.75" customHeight="1" x14ac:dyDescent="0.2">
      <c r="A2" s="60"/>
      <c r="B2" s="81" t="s">
        <v>43</v>
      </c>
      <c r="C2" s="60"/>
      <c r="D2" s="46"/>
      <c r="E2" s="79" t="s">
        <v>44</v>
      </c>
      <c r="F2" s="80"/>
      <c r="G2" s="80"/>
      <c r="H2" s="80"/>
      <c r="I2" s="80"/>
      <c r="J2" s="80"/>
      <c r="K2" s="80"/>
    </row>
    <row r="3" spans="1:11" ht="13.75" customHeight="1" x14ac:dyDescent="0.2">
      <c r="A3" s="60"/>
      <c r="B3" s="81"/>
      <c r="C3" s="60"/>
      <c r="D3" s="46"/>
      <c r="E3" s="61"/>
      <c r="F3" s="62"/>
      <c r="G3" s="62"/>
      <c r="H3" s="62"/>
      <c r="I3" s="62"/>
      <c r="J3" s="62"/>
      <c r="K3" s="62"/>
    </row>
    <row r="4" spans="1:11" ht="13" customHeight="1" x14ac:dyDescent="0.2">
      <c r="A4" s="60"/>
      <c r="B4" s="82"/>
      <c r="C4" s="63"/>
      <c r="D4" s="58" t="s">
        <v>57</v>
      </c>
      <c r="E4" s="59" t="s">
        <v>35</v>
      </c>
      <c r="F4" s="59" t="s">
        <v>36</v>
      </c>
      <c r="G4" s="59" t="s">
        <v>37</v>
      </c>
      <c r="H4" s="59" t="s">
        <v>38</v>
      </c>
      <c r="I4" s="59" t="s">
        <v>39</v>
      </c>
      <c r="J4" s="59" t="s">
        <v>40</v>
      </c>
      <c r="K4" s="59" t="s">
        <v>41</v>
      </c>
    </row>
    <row r="5" spans="1:11" ht="13" customHeight="1" x14ac:dyDescent="0.2">
      <c r="A5" s="60"/>
      <c r="B5" s="82"/>
      <c r="C5" s="63"/>
      <c r="D5" s="58"/>
      <c r="E5" s="59"/>
      <c r="F5" s="59"/>
      <c r="G5" s="59"/>
      <c r="H5" s="59"/>
      <c r="I5" s="59"/>
      <c r="J5" s="59"/>
      <c r="K5" s="59"/>
    </row>
    <row r="6" spans="1:11" ht="13.75" customHeight="1" x14ac:dyDescent="0.2">
      <c r="A6" s="60"/>
      <c r="B6" s="82"/>
      <c r="C6" s="64">
        <v>1</v>
      </c>
      <c r="D6" s="65" t="str">
        <f>IF('Soil Fairways'!A6="","",'Soil Fairways'!A6)</f>
        <v>4</v>
      </c>
      <c r="E6" s="65" t="str">
        <f>IF('Soil Fairways'!C6="","",IF('Soil Fairways'!C6-$B$11&gt;=0,"--",'Soil Fairways'!C6-$B$11))</f>
        <v>--</v>
      </c>
      <c r="F6" s="65" t="str">
        <f>IF('Soil Fairways'!D6="","",IF('Soil Fairways'!D6-$B$8&gt;=0,"--",'Soil Fairways'!D6-$B$8))</f>
        <v>--</v>
      </c>
      <c r="G6" s="65" t="str">
        <f>IF('Soil Fairways'!E6="","",IF('Soil Fairways'!E6-$B$9&gt;=0,"--",'Soil Fairways'!E6-$B$9))</f>
        <v>--</v>
      </c>
      <c r="H6" s="65" t="str">
        <f>IF('Soil Fairways'!F6="","",IF('Soil Fairways'!F6-$B$10&gt;=0,"--",'Soil Fairways'!F6-$B$10))</f>
        <v>--</v>
      </c>
      <c r="I6" s="65" t="str">
        <f>IF('Soil Fairways'!G6="","",IF('Soil Fairways'!G6-$B$7&gt;=0,"--",'Soil Fairways'!G6-$B$7))</f>
        <v>--</v>
      </c>
      <c r="J6" s="65" t="str">
        <f>IF('Soil Fairways'!H6="","",IF('Soil Fairways'!H6-$B$12&gt;=0,"--",'Soil Fairways'!H6-$B$12))</f>
        <v>--</v>
      </c>
      <c r="K6" s="65" t="str">
        <f>IF('Soil Fairways'!I6="","",IF('Soil Fairways'!I6-$B$13&gt;=0,"--",'Soil Fairways'!I6-$B$13))</f>
        <v>--</v>
      </c>
    </row>
    <row r="7" spans="1:11" ht="13.75" customHeight="1" x14ac:dyDescent="0.2">
      <c r="A7" s="56" t="s">
        <v>39</v>
      </c>
      <c r="B7" s="66">
        <f>'Climate Fairway'!Q11</f>
        <v>58.658630556149546</v>
      </c>
      <c r="C7" s="64">
        <v>2</v>
      </c>
      <c r="D7" s="65" t="str">
        <f>IF('Soil Fairways'!A7="","",'Soil Fairways'!A7)</f>
        <v>6</v>
      </c>
      <c r="E7" s="65" t="str">
        <f>IF('Soil Fairways'!C7="","",IF('Soil Fairways'!C7-$B$11&gt;=0,"--",'Soil Fairways'!C7-$B$11))</f>
        <v>--</v>
      </c>
      <c r="F7" s="65" t="str">
        <f>IF('Soil Fairways'!D7="","",IF('Soil Fairways'!D7-$B$8&gt;=0,"--",'Soil Fairways'!D7-$B$8))</f>
        <v>--</v>
      </c>
      <c r="G7" s="65" t="str">
        <f>IF('Soil Fairways'!E7="","",IF('Soil Fairways'!E7-$B$9&gt;=0,"--",'Soil Fairways'!E7-$B$9))</f>
        <v>--</v>
      </c>
      <c r="H7" s="65" t="str">
        <f>IF('Soil Fairways'!F7="","",IF('Soil Fairways'!F7-$B$10&gt;=0,"--",'Soil Fairways'!F7-$B$10))</f>
        <v>--</v>
      </c>
      <c r="I7" s="65" t="str">
        <f>IF('Soil Fairways'!G7="","",IF('Soil Fairways'!G7-$B$7&gt;=0,"--",'Soil Fairways'!G7-$B$7))</f>
        <v>--</v>
      </c>
      <c r="J7" s="65" t="str">
        <f>IF('Soil Fairways'!H7="","",IF('Soil Fairways'!H7-$B$12&gt;=0,"--",'Soil Fairways'!H7-$B$12))</f>
        <v>--</v>
      </c>
      <c r="K7" s="65" t="str">
        <f>IF('Soil Fairways'!I7="","",IF('Soil Fairways'!I7-$B$13&gt;=0,"--",'Soil Fairways'!I7-$B$13))</f>
        <v>--</v>
      </c>
    </row>
    <row r="8" spans="1:11" ht="13.75" customHeight="1" x14ac:dyDescent="0.2">
      <c r="A8" s="56" t="s">
        <v>36</v>
      </c>
      <c r="B8" s="66">
        <f>'Climate Fairway'!Q12</f>
        <v>26.414657639037387</v>
      </c>
      <c r="C8" s="64">
        <v>3</v>
      </c>
      <c r="D8" s="65" t="str">
        <f>IF('Soil Fairways'!A8="","",'Soil Fairways'!A8)</f>
        <v>8</v>
      </c>
      <c r="E8" s="65" t="str">
        <f>IF('Soil Fairways'!C8="","",IF('Soil Fairways'!C8-$B$11&gt;=0,"--",'Soil Fairways'!C8-$B$11))</f>
        <v>--</v>
      </c>
      <c r="F8" s="65" t="str">
        <f>IF('Soil Fairways'!D8="","",IF('Soil Fairways'!D8-$B$8&gt;=0,"--",'Soil Fairways'!D8-$B$8))</f>
        <v>--</v>
      </c>
      <c r="G8" s="65" t="str">
        <f>IF('Soil Fairways'!E8="","",IF('Soil Fairways'!E8-$B$9&gt;=0,"--",'Soil Fairways'!E8-$B$9))</f>
        <v>--</v>
      </c>
      <c r="H8" s="65" t="str">
        <f>IF('Soil Fairways'!F8="","",IF('Soil Fairways'!F8-$B$10&gt;=0,"--",'Soil Fairways'!F8-$B$10))</f>
        <v>--</v>
      </c>
      <c r="I8" s="65" t="str">
        <f>IF('Soil Fairways'!G8="","",IF('Soil Fairways'!G8-$B$7&gt;=0,"--",'Soil Fairways'!G8-$B$7))</f>
        <v>--</v>
      </c>
      <c r="J8" s="65" t="str">
        <f>IF('Soil Fairways'!H8="","",IF('Soil Fairways'!H8-$B$12&gt;=0,"--",'Soil Fairways'!H8-$B$12))</f>
        <v>--</v>
      </c>
      <c r="K8" s="65" t="str">
        <f>IF('Soil Fairways'!I8="","",IF('Soil Fairways'!I8-$B$13&gt;=0,"--",'Soil Fairways'!I8-$B$13))</f>
        <v>--</v>
      </c>
    </row>
    <row r="9" spans="1:11" ht="13.75" customHeight="1" x14ac:dyDescent="0.2">
      <c r="A9" s="56" t="s">
        <v>37</v>
      </c>
      <c r="B9" s="66">
        <f>'Climate Fairway'!Q13</f>
        <v>335.3317261112299</v>
      </c>
      <c r="C9" s="64">
        <v>4</v>
      </c>
      <c r="D9" s="65" t="str">
        <f>IF('Soil Fairways'!A9="","",'Soil Fairways'!A9)</f>
        <v>10</v>
      </c>
      <c r="E9" s="65" t="str">
        <f>IF('Soil Fairways'!C15="","",IF('Soil Fairways'!C15-$B$11&gt;=0,"--",'Soil Fairways'!C15-$B$11))</f>
        <v>--</v>
      </c>
      <c r="F9" s="65" t="str">
        <f>IF('Soil Fairways'!D15="","",IF('Soil Fairways'!D15-$B$8&gt;=0,"--",'Soil Fairways'!D15-$B$8))</f>
        <v>--</v>
      </c>
      <c r="G9" s="65" t="str">
        <f>IF('Soil Fairways'!E15="","",IF('Soil Fairways'!E15-$B$9&gt;=0,"--",'Soil Fairways'!E15-$B$9))</f>
        <v>--</v>
      </c>
      <c r="H9" s="65" t="str">
        <f>IF('Soil Fairways'!F15="","",IF('Soil Fairways'!F15-$B$10&gt;=0,"--",'Soil Fairways'!F15-$B$10))</f>
        <v>--</v>
      </c>
      <c r="I9" s="65" t="str">
        <f>IF('Soil Fairways'!G15="","",IF('Soil Fairways'!G15-$B$7&gt;=0,"--",'Soil Fairways'!G15-$B$7))</f>
        <v>--</v>
      </c>
      <c r="J9" s="65" t="str">
        <f>IF('Soil Fairways'!H15="","",IF('Soil Fairways'!H15-$B$12&gt;=0,"--",'Soil Fairways'!H15-$B$12))</f>
        <v>--</v>
      </c>
      <c r="K9" s="65" t="str">
        <f>IF('Soil Fairways'!I15="","",IF('Soil Fairways'!I15-$B$13&gt;=0,"--",'Soil Fairways'!I15-$B$13))</f>
        <v>--</v>
      </c>
    </row>
    <row r="10" spans="1:11" ht="13.75" customHeight="1" x14ac:dyDescent="0.2">
      <c r="A10" s="56" t="s">
        <v>38</v>
      </c>
      <c r="B10" s="66">
        <f>'Climate Fairway'!Q14</f>
        <v>49.707328819518693</v>
      </c>
      <c r="C10" s="64">
        <v>5</v>
      </c>
      <c r="D10" s="65" t="str">
        <f>IF('Soil Fairways'!A10="","",'Soil Fairways'!A10)</f>
        <v>12</v>
      </c>
      <c r="E10" s="65" t="str">
        <f>IF('Soil Fairways'!C16="","",IF('Soil Fairways'!C16-$B$11&gt;=0,"--",'Soil Fairways'!C16-$B$11))</f>
        <v/>
      </c>
      <c r="F10" s="65" t="str">
        <f>IF('Soil Fairways'!D16="","",IF('Soil Fairways'!D16-$B$8&gt;=0,"--",'Soil Fairways'!D16-$B$8))</f>
        <v/>
      </c>
      <c r="G10" s="65" t="str">
        <f>IF('Soil Fairways'!E16="","",IF('Soil Fairways'!E16-$B$9&gt;=0,"--",'Soil Fairways'!E16-$B$9))</f>
        <v/>
      </c>
      <c r="H10" s="65" t="str">
        <f>IF('Soil Fairways'!F16="","",IF('Soil Fairways'!F16-$B$10&gt;=0,"--",'Soil Fairways'!F16-$B$10))</f>
        <v/>
      </c>
      <c r="I10" s="65" t="str">
        <f>IF('Soil Fairways'!G16="","",IF('Soil Fairways'!G16-$B$7&gt;=0,"--",'Soil Fairways'!G16-$B$7))</f>
        <v/>
      </c>
      <c r="J10" s="65" t="str">
        <f>IF('Soil Fairways'!H16="","",IF('Soil Fairways'!H16-$B$12&gt;=0,"--",'Soil Fairways'!H16-$B$12))</f>
        <v/>
      </c>
      <c r="K10" s="65" t="str">
        <f>IF('Soil Fairways'!I16="","",IF('Soil Fairways'!I16-$B$13&gt;=0,"--",'Soil Fairways'!I16-$B$13))</f>
        <v/>
      </c>
    </row>
    <row r="11" spans="1:11" ht="13.75" customHeight="1" x14ac:dyDescent="0.2">
      <c r="A11" s="56" t="s">
        <v>35</v>
      </c>
      <c r="B11" s="66">
        <f>'Climate Fairway'!Q15</f>
        <v>9.2487945834224305</v>
      </c>
      <c r="C11" s="64">
        <v>6</v>
      </c>
      <c r="D11" s="65" t="str">
        <f>IF('Soil Fairways'!A11="","",'Soil Fairways'!A11)</f>
        <v>16</v>
      </c>
      <c r="E11" s="65" t="str">
        <f>IF('Soil Fairways'!C17="","",IF('Soil Fairways'!C17-$B$11&gt;=0,"--",'Soil Fairways'!C17-$B$11))</f>
        <v/>
      </c>
      <c r="F11" s="65" t="str">
        <f>IF('Soil Fairways'!D17="","",IF('Soil Fairways'!D17-$B$8&gt;=0,"--",'Soil Fairways'!D17-$B$8))</f>
        <v/>
      </c>
      <c r="G11" s="65" t="str">
        <f>IF('Soil Fairways'!E17="","",IF('Soil Fairways'!E17-$B$9&gt;=0,"--",'Soil Fairways'!E17-$B$9))</f>
        <v/>
      </c>
      <c r="H11" s="65" t="str">
        <f>IF('Soil Fairways'!F17="","",IF('Soil Fairways'!F17-$B$10&gt;=0,"--",'Soil Fairways'!F17-$B$10))</f>
        <v/>
      </c>
      <c r="I11" s="65" t="str">
        <f>IF('Soil Fairways'!G17="","",IF('Soil Fairways'!G17-$B$7&gt;=0,"--",'Soil Fairways'!G17-$B$7))</f>
        <v/>
      </c>
      <c r="J11" s="65" t="str">
        <f>IF('Soil Fairways'!H17="","",IF('Soil Fairways'!H17-$B$12&gt;=0,"--",'Soil Fairways'!H17-$B$12))</f>
        <v/>
      </c>
      <c r="K11" s="65" t="str">
        <f>IF('Soil Fairways'!I17="","",IF('Soil Fairways'!I17-$B$13&gt;=0,"--",'Soil Fairways'!I17-$B$13))</f>
        <v/>
      </c>
    </row>
    <row r="12" spans="1:11" ht="13.75" customHeight="1" x14ac:dyDescent="0.2">
      <c r="A12" s="56" t="s">
        <v>40</v>
      </c>
      <c r="B12" s="66">
        <f>'Climate Fairway'!Q16</f>
        <v>44.216586305561492</v>
      </c>
      <c r="C12" s="64">
        <v>7</v>
      </c>
      <c r="D12" s="65" t="str">
        <f>IF('Soil Fairways'!A12="","",'Soil Fairways'!A12)</f>
        <v>1</v>
      </c>
      <c r="E12" s="65" t="str">
        <f>IF('Soil Fairways'!C18="","",IF('Soil Fairways'!C18-$B$11&gt;=0,"--",'Soil Fairways'!C18-$B$11))</f>
        <v/>
      </c>
      <c r="F12" s="65" t="str">
        <f>IF('Soil Fairways'!D18="","",IF('Soil Fairways'!D18-$B$8&gt;=0,"--",'Soil Fairways'!D18-$B$8))</f>
        <v/>
      </c>
      <c r="G12" s="65" t="str">
        <f>IF('Soil Fairways'!E18="","",IF('Soil Fairways'!E18-$B$9&gt;=0,"--",'Soil Fairways'!E18-$B$9))</f>
        <v/>
      </c>
      <c r="H12" s="65" t="str">
        <f>IF('Soil Fairways'!F18="","",IF('Soil Fairways'!F18-$B$10&gt;=0,"--",'Soil Fairways'!F18-$B$10))</f>
        <v/>
      </c>
      <c r="I12" s="65" t="str">
        <f>IF('Soil Fairways'!G18="","",IF('Soil Fairways'!G18-$B$7&gt;=0,"--",'Soil Fairways'!G18-$B$7))</f>
        <v/>
      </c>
      <c r="J12" s="65" t="str">
        <f>IF('Soil Fairways'!H18="","",IF('Soil Fairways'!H18-$B$12&gt;=0,"--",'Soil Fairways'!H18-$B$12))</f>
        <v/>
      </c>
      <c r="K12" s="65" t="str">
        <f>IF('Soil Fairways'!I18="","",IF('Soil Fairways'!I18-$B$13&gt;=0,"--",'Soil Fairways'!I18-$B$13))</f>
        <v/>
      </c>
    </row>
    <row r="13" spans="1:11" ht="13.75" customHeight="1" x14ac:dyDescent="0.2">
      <c r="A13" s="56" t="s">
        <v>41</v>
      </c>
      <c r="B13" s="66">
        <f>'Climate Fairway'!Q17</f>
        <v>6.0812198645855604</v>
      </c>
      <c r="C13" s="64">
        <v>8</v>
      </c>
      <c r="D13" s="65" t="str">
        <f>IF('Soil Fairways'!A13="","",'Soil Fairways'!A13)</f>
        <v>2</v>
      </c>
      <c r="E13" s="65" t="str">
        <f>IF('Soil Fairways'!C19="","",IF('Soil Fairways'!C19-$B$11&gt;=0,"--",'Soil Fairways'!C19-$B$11))</f>
        <v/>
      </c>
      <c r="F13" s="65" t="str">
        <f>IF('Soil Fairways'!D19="","",IF('Soil Fairways'!D19-$B$8&gt;=0,"--",'Soil Fairways'!D19-$B$8))</f>
        <v/>
      </c>
      <c r="G13" s="65" t="str">
        <f>IF('Soil Fairways'!E19="","",IF('Soil Fairways'!E19-$B$9&gt;=0,"--",'Soil Fairways'!E19-$B$9))</f>
        <v/>
      </c>
      <c r="H13" s="65" t="str">
        <f>IF('Soil Fairways'!F19="","",IF('Soil Fairways'!F19-$B$10&gt;=0,"--",'Soil Fairways'!F19-$B$10))</f>
        <v/>
      </c>
      <c r="I13" s="65" t="str">
        <f>IF('Soil Fairways'!G19="","",IF('Soil Fairways'!G19-$B$7&gt;=0,"--",'Soil Fairways'!G19-$B$7))</f>
        <v/>
      </c>
      <c r="J13" s="65" t="str">
        <f>IF('Soil Fairways'!H19="","",IF('Soil Fairways'!H19-$B$12&gt;=0,"--",'Soil Fairways'!H19-$B$12))</f>
        <v/>
      </c>
      <c r="K13" s="65" t="str">
        <f>IF('Soil Fairways'!I19="","",IF('Soil Fairways'!I19-$B$13&gt;=0,"--",'Soil Fairways'!I19-$B$13))</f>
        <v/>
      </c>
    </row>
    <row r="14" spans="1:11" ht="13.75" customHeight="1" x14ac:dyDescent="0.2">
      <c r="A14" s="60"/>
      <c r="B14" s="47"/>
      <c r="C14" s="64">
        <v>9</v>
      </c>
      <c r="D14" s="65" t="str">
        <f>IF('Soil Fairways'!A14="","",'Soil Fairways'!A14)</f>
        <v>17</v>
      </c>
      <c r="E14" s="65" t="str">
        <f>IF('Soil Fairways'!C20="","",IF('Soil Fairways'!C20-$B$11&gt;=0,"--",'Soil Fairways'!C20-$B$11))</f>
        <v/>
      </c>
      <c r="F14" s="65" t="str">
        <f>IF('Soil Fairways'!D20="","",IF('Soil Fairways'!D20-$B$8&gt;=0,"--",'Soil Fairways'!D20-$B$8))</f>
        <v/>
      </c>
      <c r="G14" s="65" t="str">
        <f>IF('Soil Fairways'!E20="","",IF('Soil Fairways'!E20-$B$9&gt;=0,"--",'Soil Fairways'!E20-$B$9))</f>
        <v/>
      </c>
      <c r="H14" s="65" t="str">
        <f>IF('Soil Fairways'!F20="","",IF('Soil Fairways'!F20-$B$10&gt;=0,"--",'Soil Fairways'!F20-$B$10))</f>
        <v/>
      </c>
      <c r="I14" s="65" t="str">
        <f>IF('Soil Fairways'!G20="","",IF('Soil Fairways'!G20-$B$7&gt;=0,"--",'Soil Fairways'!G20-$B$7))</f>
        <v/>
      </c>
      <c r="J14" s="65" t="str">
        <f>IF('Soil Fairways'!H20="","",IF('Soil Fairways'!H20-$B$12&gt;=0,"--",'Soil Fairways'!H20-$B$12))</f>
        <v/>
      </c>
      <c r="K14" s="65" t="str">
        <f>IF('Soil Fairways'!I20="","",IF('Soil Fairways'!I20-$B$13&gt;=0,"--",'Soil Fairways'!I20-$B$13))</f>
        <v/>
      </c>
    </row>
    <row r="15" spans="1:11" ht="13.75" customHeight="1" x14ac:dyDescent="0.2">
      <c r="A15" s="60"/>
      <c r="B15" s="47"/>
      <c r="C15" s="64">
        <v>10</v>
      </c>
      <c r="D15" s="65" t="str">
        <f>IF('Soil Fairways'!A15="","",'Soil Fairways'!A15)</f>
        <v>AVERAGE</v>
      </c>
      <c r="E15" s="65" t="str">
        <f>IF('Soil Fairways'!C21="","",IF('Soil Fairways'!C21-$B$11&gt;=0,"--",'Soil Fairways'!C21-$B$11))</f>
        <v/>
      </c>
      <c r="F15" s="65" t="str">
        <f>IF('Soil Fairways'!D21="","",IF('Soil Fairways'!D21-$B$8&gt;=0,"--",'Soil Fairways'!D21-$B$8))</f>
        <v/>
      </c>
      <c r="G15" s="65" t="str">
        <f>IF('Soil Fairways'!E21="","",IF('Soil Fairways'!E21-$B$9&gt;=0,"--",'Soil Fairways'!E21-$B$9))</f>
        <v/>
      </c>
      <c r="H15" s="65" t="str">
        <f>IF('Soil Fairways'!F21="","",IF('Soil Fairways'!F21-$B$10&gt;=0,"--",'Soil Fairways'!F21-$B$10))</f>
        <v/>
      </c>
      <c r="I15" s="65" t="str">
        <f>IF('Soil Fairways'!G21="","",IF('Soil Fairways'!G21-$B$7&gt;=0,"--",'Soil Fairways'!G21-$B$7))</f>
        <v/>
      </c>
      <c r="J15" s="65" t="str">
        <f>IF('Soil Fairways'!H21="","",IF('Soil Fairways'!H21-$B$12&gt;=0,"--",'Soil Fairways'!H21-$B$12))</f>
        <v/>
      </c>
      <c r="K15" s="65" t="str">
        <f>IF('Soil Fairways'!I21="","",IF('Soil Fairways'!I21-$B$13&gt;=0,"--",'Soil Fairways'!I21-$B$13))</f>
        <v/>
      </c>
    </row>
    <row r="16" spans="1:11" ht="13.75" customHeight="1" x14ac:dyDescent="0.2">
      <c r="A16" s="60"/>
      <c r="B16" s="47"/>
      <c r="C16" s="64">
        <v>11</v>
      </c>
      <c r="D16" s="65" t="str">
        <f>IF('Soil Fairways'!A22="","",'Soil Fairways'!A22)</f>
        <v/>
      </c>
      <c r="E16" s="65" t="str">
        <f>IF('Soil Fairways'!C22="","",IF('Soil Fairways'!C22-$B$11&gt;=0,"--",'Soil Fairways'!C22-$B$11))</f>
        <v/>
      </c>
      <c r="F16" s="65" t="str">
        <f>IF('Soil Fairways'!D22="","",IF('Soil Fairways'!D22-$B$8&gt;=0,"--",'Soil Fairways'!D22-$B$8))</f>
        <v/>
      </c>
      <c r="G16" s="65" t="str">
        <f>IF('Soil Fairways'!E22="","",IF('Soil Fairways'!E22-$B$9&gt;=0,"--",'Soil Fairways'!E22-$B$9))</f>
        <v/>
      </c>
      <c r="H16" s="65" t="str">
        <f>IF('Soil Fairways'!F22="","",IF('Soil Fairways'!F22-$B$10&gt;=0,"--",'Soil Fairways'!F22-$B$10))</f>
        <v/>
      </c>
      <c r="I16" s="65" t="str">
        <f>IF('Soil Fairways'!G22="","",IF('Soil Fairways'!G22-$B$7&gt;=0,"--",'Soil Fairways'!G22-$B$7))</f>
        <v/>
      </c>
      <c r="J16" s="65" t="str">
        <f>IF('Soil Fairways'!H22="","",IF('Soil Fairways'!H22-$B$12&gt;=0,"--",'Soil Fairways'!H22-$B$12))</f>
        <v/>
      </c>
      <c r="K16" s="65" t="str">
        <f>IF('Soil Fairways'!I22="","",IF('Soil Fairways'!I22-$B$13&gt;=0,"--",'Soil Fairways'!I22-$B$13))</f>
        <v/>
      </c>
    </row>
    <row r="17" spans="1:11" ht="13.75" customHeight="1" x14ac:dyDescent="0.2">
      <c r="A17" s="60"/>
      <c r="B17" s="47"/>
      <c r="C17" s="64">
        <v>12</v>
      </c>
      <c r="D17" s="65" t="str">
        <f>IF('Soil Fairways'!A23="","",'Soil Fairways'!A23)</f>
        <v/>
      </c>
      <c r="E17" s="65" t="str">
        <f>IF('Soil Fairways'!C23="","",IF('Soil Fairways'!C23-$B$11&gt;=0,"--",'Soil Fairways'!C23-$B$11))</f>
        <v/>
      </c>
      <c r="F17" s="65" t="str">
        <f>IF('Soil Fairways'!D23="","",IF('Soil Fairways'!D23-$B$8&gt;=0,"--",'Soil Fairways'!D23-$B$8))</f>
        <v/>
      </c>
      <c r="G17" s="65" t="str">
        <f>IF('Soil Fairways'!E23="","",IF('Soil Fairways'!E23-$B$9&gt;=0,"--",'Soil Fairways'!E23-$B$9))</f>
        <v/>
      </c>
      <c r="H17" s="65" t="str">
        <f>IF('Soil Fairways'!F23="","",IF('Soil Fairways'!F23-$B$10&gt;=0,"--",'Soil Fairways'!F23-$B$10))</f>
        <v/>
      </c>
      <c r="I17" s="65" t="str">
        <f>IF('Soil Fairways'!G23="","",IF('Soil Fairways'!G23-$B$7&gt;=0,"--",'Soil Fairways'!G23-$B$7))</f>
        <v/>
      </c>
      <c r="J17" s="65" t="str">
        <f>IF('Soil Fairways'!H23="","",IF('Soil Fairways'!H23-$B$12&gt;=0,"--",'Soil Fairways'!H23-$B$12))</f>
        <v/>
      </c>
      <c r="K17" s="65" t="str">
        <f>IF('Soil Fairways'!I23="","",IF('Soil Fairways'!I23-$B$13&gt;=0,"--",'Soil Fairways'!I23-$B$13))</f>
        <v/>
      </c>
    </row>
    <row r="18" spans="1:11" ht="13.75" customHeight="1" x14ac:dyDescent="0.2">
      <c r="A18" s="60"/>
      <c r="B18" s="47"/>
      <c r="C18" s="64">
        <v>13</v>
      </c>
      <c r="D18" s="65" t="str">
        <f>IF('Soil Fairways'!A24="","",'Soil Fairways'!A24)</f>
        <v/>
      </c>
      <c r="E18" s="65" t="str">
        <f>IF('Soil Fairways'!C24="","",IF('Soil Fairways'!C24-$B$11&gt;=0,"--",'Soil Fairways'!C24-$B$11))</f>
        <v/>
      </c>
      <c r="F18" s="65" t="str">
        <f>IF('Soil Fairways'!D24="","",IF('Soil Fairways'!D24-$B$8&gt;=0,"--",'Soil Fairways'!D24-$B$8))</f>
        <v/>
      </c>
      <c r="G18" s="65" t="str">
        <f>IF('Soil Fairways'!E24="","",IF('Soil Fairways'!E24-$B$9&gt;=0,"--",'Soil Fairways'!E24-$B$9))</f>
        <v/>
      </c>
      <c r="H18" s="65" t="str">
        <f>IF('Soil Fairways'!F24="","",IF('Soil Fairways'!F24-$B$10&gt;=0,"--",'Soil Fairways'!F24-$B$10))</f>
        <v/>
      </c>
      <c r="I18" s="65" t="str">
        <f>IF('Soil Fairways'!G24="","",IF('Soil Fairways'!G24-$B$7&gt;=0,"--",'Soil Fairways'!G24-$B$7))</f>
        <v/>
      </c>
      <c r="J18" s="65" t="str">
        <f>IF('Soil Fairways'!H24="","",IF('Soil Fairways'!H24-$B$12&gt;=0,"--",'Soil Fairways'!H24-$B$12))</f>
        <v/>
      </c>
      <c r="K18" s="65" t="str">
        <f>IF('Soil Fairways'!I24="","",IF('Soil Fairways'!I24-$B$13&gt;=0,"--",'Soil Fairways'!I24-$B$13))</f>
        <v/>
      </c>
    </row>
    <row r="19" spans="1:11" ht="13.75" customHeight="1" x14ac:dyDescent="0.2">
      <c r="A19" s="60"/>
      <c r="B19" s="47"/>
      <c r="C19" s="64">
        <v>14</v>
      </c>
      <c r="D19" s="65" t="str">
        <f>IF('Soil Fairways'!A25="","",'Soil Fairways'!A25)</f>
        <v/>
      </c>
      <c r="E19" s="65" t="str">
        <f>IF('Soil Fairways'!C25="","",IF('Soil Fairways'!C25-$B$11&gt;=0,"--",'Soil Fairways'!C25-$B$11))</f>
        <v/>
      </c>
      <c r="F19" s="65" t="str">
        <f>IF('Soil Fairways'!D25="","",IF('Soil Fairways'!D25-$B$8&gt;=0,"--",'Soil Fairways'!D25-$B$8))</f>
        <v/>
      </c>
      <c r="G19" s="65" t="str">
        <f>IF('Soil Fairways'!E25="","",IF('Soil Fairways'!E25-$B$9&gt;=0,"--",'Soil Fairways'!E25-$B$9))</f>
        <v/>
      </c>
      <c r="H19" s="65" t="str">
        <f>IF('Soil Fairways'!F25="","",IF('Soil Fairways'!F25-$B$10&gt;=0,"--",'Soil Fairways'!F25-$B$10))</f>
        <v/>
      </c>
      <c r="I19" s="65" t="str">
        <f>IF('Soil Fairways'!G25="","",IF('Soil Fairways'!G25-$B$7&gt;=0,"--",'Soil Fairways'!G25-$B$7))</f>
        <v/>
      </c>
      <c r="J19" s="65" t="str">
        <f>IF('Soil Fairways'!H25="","",IF('Soil Fairways'!H25-$B$12&gt;=0,"--",'Soil Fairways'!H25-$B$12))</f>
        <v/>
      </c>
      <c r="K19" s="65" t="str">
        <f>IF('Soil Fairways'!I25="","",IF('Soil Fairways'!I25-$B$13&gt;=0,"--",'Soil Fairways'!I25-$B$13))</f>
        <v/>
      </c>
    </row>
    <row r="20" spans="1:11" ht="13.75" customHeight="1" x14ac:dyDescent="0.2">
      <c r="A20" s="60"/>
      <c r="B20" s="47"/>
      <c r="C20" s="64">
        <v>15</v>
      </c>
      <c r="D20" s="65" t="str">
        <f>IF('Soil Fairways'!A26="","",'Soil Fairways'!A26)</f>
        <v/>
      </c>
      <c r="E20" s="65" t="str">
        <f>IF('Soil Fairways'!C26="","",IF('Soil Fairways'!C26-$B$11&gt;=0,"--",'Soil Fairways'!C26-$B$11))</f>
        <v/>
      </c>
      <c r="F20" s="65" t="str">
        <f>IF('Soil Fairways'!D26="","",IF('Soil Fairways'!D26-$B$8&gt;=0,"--",'Soil Fairways'!D26-$B$8))</f>
        <v/>
      </c>
      <c r="G20" s="65" t="str">
        <f>IF('Soil Fairways'!E26="","",IF('Soil Fairways'!E26-$B$9&gt;=0,"--",'Soil Fairways'!E26-$B$9))</f>
        <v/>
      </c>
      <c r="H20" s="65" t="str">
        <f>IF('Soil Fairways'!F26="","",IF('Soil Fairways'!F26-$B$10&gt;=0,"--",'Soil Fairways'!F26-$B$10))</f>
        <v/>
      </c>
      <c r="I20" s="65" t="str">
        <f>IF('Soil Fairways'!G26="","",IF('Soil Fairways'!G26-$B$7&gt;=0,"--",'Soil Fairways'!G26-$B$7))</f>
        <v/>
      </c>
      <c r="J20" s="65" t="str">
        <f>IF('Soil Fairways'!H26="","",IF('Soil Fairways'!H26-$B$12&gt;=0,"--",'Soil Fairways'!H26-$B$12))</f>
        <v/>
      </c>
      <c r="K20" s="65" t="str">
        <f>IF('Soil Fairways'!I26="","",IF('Soil Fairways'!I26-$B$13&gt;=0,"--",'Soil Fairways'!I26-$B$13))</f>
        <v/>
      </c>
    </row>
    <row r="21" spans="1:11" ht="13.75" customHeight="1" x14ac:dyDescent="0.2">
      <c r="A21" s="60"/>
      <c r="B21" s="47"/>
      <c r="C21" s="64">
        <v>16</v>
      </c>
      <c r="D21" s="65" t="str">
        <f>IF('Soil Fairways'!A27="","",'Soil Fairways'!A27)</f>
        <v/>
      </c>
      <c r="E21" s="65" t="str">
        <f>IF('Soil Fairways'!C27="","",IF('Soil Fairways'!C27-$B$11&gt;=0,"--",'Soil Fairways'!C27-$B$11))</f>
        <v/>
      </c>
      <c r="F21" s="65" t="str">
        <f>IF('Soil Fairways'!D27="","",IF('Soil Fairways'!D27-$B$8&gt;=0,"--",'Soil Fairways'!D27-$B$8))</f>
        <v/>
      </c>
      <c r="G21" s="65" t="str">
        <f>IF('Soil Fairways'!E27="","",IF('Soil Fairways'!E27-$B$9&gt;=0,"--",'Soil Fairways'!E27-$B$9))</f>
        <v/>
      </c>
      <c r="H21" s="65" t="str">
        <f>IF('Soil Fairways'!F27="","",IF('Soil Fairways'!F27-$B$10&gt;=0,"--",'Soil Fairways'!F27-$B$10))</f>
        <v/>
      </c>
      <c r="I21" s="65" t="str">
        <f>IF('Soil Fairways'!G27="","",IF('Soil Fairways'!G27-$B$7&gt;=0,"--",'Soil Fairways'!G27-$B$7))</f>
        <v/>
      </c>
      <c r="J21" s="65" t="str">
        <f>IF('Soil Fairways'!H27="","",IF('Soil Fairways'!H27-$B$12&gt;=0,"--",'Soil Fairways'!H27-$B$12))</f>
        <v/>
      </c>
      <c r="K21" s="65" t="str">
        <f>IF('Soil Fairways'!I27="","",IF('Soil Fairways'!I27-$B$13&gt;=0,"--",'Soil Fairways'!I27-$B$13))</f>
        <v/>
      </c>
    </row>
    <row r="22" spans="1:11" ht="13.75" customHeight="1" x14ac:dyDescent="0.2">
      <c r="A22" s="60"/>
      <c r="B22" s="47"/>
      <c r="C22" s="64">
        <v>17</v>
      </c>
      <c r="D22" s="65" t="str">
        <f>IF('Soil Fairways'!A28="","",'Soil Fairways'!A28)</f>
        <v/>
      </c>
      <c r="E22" s="65" t="str">
        <f>IF('Soil Fairways'!C28="","",IF('Soil Fairways'!C28-$B$11&gt;=0,"--",'Soil Fairways'!C28-$B$11))</f>
        <v/>
      </c>
      <c r="F22" s="65" t="str">
        <f>IF('Soil Fairways'!D28="","",IF('Soil Fairways'!D28-$B$8&gt;=0,"--",'Soil Fairways'!D28-$B$8))</f>
        <v/>
      </c>
      <c r="G22" s="65" t="str">
        <f>IF('Soil Fairways'!E28="","",IF('Soil Fairways'!E28-$B$9&gt;=0,"--",'Soil Fairways'!E28-$B$9))</f>
        <v/>
      </c>
      <c r="H22" s="65" t="str">
        <f>IF('Soil Fairways'!F28="","",IF('Soil Fairways'!F28-$B$10&gt;=0,"--",'Soil Fairways'!F28-$B$10))</f>
        <v/>
      </c>
      <c r="I22" s="65" t="str">
        <f>IF('Soil Fairways'!G28="","",IF('Soil Fairways'!G28-$B$7&gt;=0,"--",'Soil Fairways'!G28-$B$7))</f>
        <v/>
      </c>
      <c r="J22" s="65" t="str">
        <f>IF('Soil Fairways'!H28="","",IF('Soil Fairways'!H28-$B$12&gt;=0,"--",'Soil Fairways'!H28-$B$12))</f>
        <v/>
      </c>
      <c r="K22" s="65" t="str">
        <f>IF('Soil Fairways'!I28="","",IF('Soil Fairways'!I28-$B$13&gt;=0,"--",'Soil Fairways'!I28-$B$13))</f>
        <v/>
      </c>
    </row>
    <row r="23" spans="1:11" ht="13.75" customHeight="1" x14ac:dyDescent="0.2">
      <c r="A23" s="60"/>
      <c r="B23" s="47"/>
      <c r="C23" s="64">
        <v>18</v>
      </c>
      <c r="D23" s="65" t="str">
        <f>IF('Soil Fairways'!A29="","",'Soil Fairways'!A29)</f>
        <v/>
      </c>
      <c r="E23" s="65" t="str">
        <f>IF('Soil Fairways'!C29="","",IF('Soil Fairways'!C29-$B$11&gt;=0,"--",'Soil Fairways'!C29-$B$11))</f>
        <v/>
      </c>
      <c r="F23" s="65" t="str">
        <f>IF('Soil Fairways'!D29="","",IF('Soil Fairways'!D29-$B$8&gt;=0,"--",'Soil Fairways'!D29-$B$8))</f>
        <v/>
      </c>
      <c r="G23" s="65" t="str">
        <f>IF('Soil Fairways'!E29="","",IF('Soil Fairways'!E29-$B$9&gt;=0,"--",'Soil Fairways'!E29-$B$9))</f>
        <v/>
      </c>
      <c r="H23" s="65" t="str">
        <f>IF('Soil Fairways'!F29="","",IF('Soil Fairways'!F29-$B$10&gt;=0,"--",'Soil Fairways'!F29-$B$10))</f>
        <v/>
      </c>
      <c r="I23" s="65" t="str">
        <f>IF('Soil Fairways'!G29="","",IF('Soil Fairways'!G29-$B$7&gt;=0,"--",'Soil Fairways'!G29-$B$7))</f>
        <v/>
      </c>
      <c r="J23" s="65" t="str">
        <f>IF('Soil Fairways'!H29="","",IF('Soil Fairways'!H29-$B$12&gt;=0,"--",'Soil Fairways'!H29-$B$12))</f>
        <v/>
      </c>
      <c r="K23" s="65" t="str">
        <f>IF('Soil Fairways'!I29="","",IF('Soil Fairways'!I29-$B$13&gt;=0,"--",'Soil Fairways'!I29-$B$13))</f>
        <v/>
      </c>
    </row>
    <row r="24" spans="1:11" ht="13.75" customHeight="1" x14ac:dyDescent="0.2">
      <c r="A24" s="60"/>
      <c r="B24" s="47"/>
      <c r="C24" s="64">
        <v>19</v>
      </c>
      <c r="D24" s="65" t="str">
        <f>IF('Soil Fairways'!A30="","",'Soil Fairways'!A30)</f>
        <v/>
      </c>
      <c r="E24" s="65" t="str">
        <f>IF('Soil Fairways'!C30="","",IF('Soil Fairways'!C30-$B$11&gt;=0,"--",'Soil Fairways'!C30-$B$11))</f>
        <v/>
      </c>
      <c r="F24" s="65" t="str">
        <f>IF('Soil Fairways'!D30="","",IF('Soil Fairways'!D30-$B$8&gt;=0,"--",'Soil Fairways'!D30-$B$8))</f>
        <v/>
      </c>
      <c r="G24" s="65" t="str">
        <f>IF('Soil Fairways'!E30="","",IF('Soil Fairways'!E30-$B$9&gt;=0,"--",'Soil Fairways'!E30-$B$9))</f>
        <v/>
      </c>
      <c r="H24" s="65" t="str">
        <f>IF('Soil Fairways'!F30="","",IF('Soil Fairways'!F30-$B$10&gt;=0,"--",'Soil Fairways'!F30-$B$10))</f>
        <v/>
      </c>
      <c r="I24" s="65" t="str">
        <f>IF('Soil Fairways'!G30="","",IF('Soil Fairways'!G30-$B$7&gt;=0,"--",'Soil Fairways'!G30-$B$7))</f>
        <v/>
      </c>
      <c r="J24" s="65" t="str">
        <f>IF('Soil Fairways'!H30="","",IF('Soil Fairways'!H30-$B$12&gt;=0,"--",'Soil Fairways'!H30-$B$12))</f>
        <v/>
      </c>
      <c r="K24" s="65" t="str">
        <f>IF('Soil Fairways'!I30="","",IF('Soil Fairways'!I30-$B$13&gt;=0,"--",'Soil Fairways'!I30-$B$13))</f>
        <v/>
      </c>
    </row>
    <row r="25" spans="1:11" ht="13.75" customHeight="1" x14ac:dyDescent="0.2">
      <c r="A25" s="60"/>
      <c r="B25" s="47"/>
      <c r="C25" s="64">
        <v>20</v>
      </c>
      <c r="D25" s="65" t="str">
        <f>IF('Soil Fairways'!A31="","",'Soil Fairways'!A31)</f>
        <v/>
      </c>
      <c r="E25" s="65" t="str">
        <f>IF('Soil Fairways'!C31="","",IF('Soil Fairways'!C31-$B$11&gt;=0,"--",'Soil Fairways'!C31-$B$11))</f>
        <v/>
      </c>
      <c r="F25" s="65" t="str">
        <f>IF('Soil Fairways'!D31="","",IF('Soil Fairways'!D31-$B$8&gt;=0,"--",'Soil Fairways'!D31-$B$8))</f>
        <v/>
      </c>
      <c r="G25" s="65" t="str">
        <f>IF('Soil Fairways'!E31="","",IF('Soil Fairways'!E31-$B$9&gt;=0,"--",'Soil Fairways'!E31-$B$9))</f>
        <v/>
      </c>
      <c r="H25" s="65" t="str">
        <f>IF('Soil Fairways'!F31="","",IF('Soil Fairways'!F31-$B$10&gt;=0,"--",'Soil Fairways'!F31-$B$10))</f>
        <v/>
      </c>
      <c r="I25" s="65" t="str">
        <f>IF('Soil Fairways'!G31="","",IF('Soil Fairways'!G31-$B$7&gt;=0,"--",'Soil Fairways'!G31-$B$7))</f>
        <v/>
      </c>
      <c r="J25" s="65" t="str">
        <f>IF('Soil Fairways'!H31="","",IF('Soil Fairways'!H31-$B$12&gt;=0,"--",'Soil Fairways'!H31-$B$12))</f>
        <v/>
      </c>
      <c r="K25" s="65" t="str">
        <f>IF('Soil Fairways'!I31="","",IF('Soil Fairways'!I31-$B$13&gt;=0,"--",'Soil Fairways'!I31-$B$13))</f>
        <v/>
      </c>
    </row>
    <row r="26" spans="1:11" ht="13.75" customHeight="1" x14ac:dyDescent="0.2">
      <c r="A26" s="60"/>
      <c r="B26" s="47"/>
      <c r="C26" s="64">
        <v>21</v>
      </c>
      <c r="D26" s="65" t="str">
        <f>IF('Soil Fairways'!A32="","",'Soil Fairways'!A32)</f>
        <v/>
      </c>
      <c r="E26" s="65" t="str">
        <f>IF('Soil Fairways'!C32="","",IF('Soil Fairways'!C32-$B$11&gt;=0,"--",'Soil Fairways'!C32-$B$11))</f>
        <v/>
      </c>
      <c r="F26" s="65" t="str">
        <f>IF('Soil Fairways'!D32="","",IF('Soil Fairways'!D32-$B$8&gt;=0,"--",'Soil Fairways'!D32-$B$8))</f>
        <v/>
      </c>
      <c r="G26" s="65" t="str">
        <f>IF('Soil Fairways'!E32="","",IF('Soil Fairways'!E32-$B$9&gt;=0,"--",'Soil Fairways'!E32-$B$9))</f>
        <v/>
      </c>
      <c r="H26" s="65" t="str">
        <f>IF('Soil Fairways'!F32="","",IF('Soil Fairways'!F32-$B$10&gt;=0,"--",'Soil Fairways'!F32-$B$10))</f>
        <v/>
      </c>
      <c r="I26" s="65" t="str">
        <f>IF('Soil Fairways'!G32="","",IF('Soil Fairways'!G32-$B$7&gt;=0,"--",'Soil Fairways'!G32-$B$7))</f>
        <v/>
      </c>
      <c r="J26" s="65" t="str">
        <f>IF('Soil Fairways'!H32="","",IF('Soil Fairways'!H32-$B$12&gt;=0,"--",'Soil Fairways'!H32-$B$12))</f>
        <v/>
      </c>
      <c r="K26" s="65" t="str">
        <f>IF('Soil Fairways'!I32="","",IF('Soil Fairways'!I32-$B$13&gt;=0,"--",'Soil Fairways'!I32-$B$13))</f>
        <v/>
      </c>
    </row>
    <row r="27" spans="1:11" ht="13.75" customHeight="1" x14ac:dyDescent="0.2">
      <c r="A27" s="60"/>
      <c r="B27" s="47"/>
      <c r="C27" s="64">
        <v>22</v>
      </c>
      <c r="D27" s="65" t="str">
        <f>IF('Soil Fairways'!A33="","",'Soil Fairways'!A33)</f>
        <v/>
      </c>
      <c r="E27" s="65" t="str">
        <f>IF('Soil Fairways'!C33="","",IF('Soil Fairways'!C33-$B$11&gt;=0,"--",'Soil Fairways'!C33-$B$11))</f>
        <v/>
      </c>
      <c r="F27" s="65" t="str">
        <f>IF('Soil Fairways'!D33="","",IF('Soil Fairways'!D33-$B$8&gt;=0,"--",'Soil Fairways'!D33-$B$8))</f>
        <v/>
      </c>
      <c r="G27" s="65" t="str">
        <f>IF('Soil Fairways'!E33="","",IF('Soil Fairways'!E33-$B$9&gt;=0,"--",'Soil Fairways'!E33-$B$9))</f>
        <v/>
      </c>
      <c r="H27" s="65" t="str">
        <f>IF('Soil Fairways'!F33="","",IF('Soil Fairways'!F33-$B$10&gt;=0,"--",'Soil Fairways'!F33-$B$10))</f>
        <v/>
      </c>
      <c r="I27" s="65" t="str">
        <f>IF('Soil Fairways'!G33="","",IF('Soil Fairways'!G33-$B$7&gt;=0,"--",'Soil Fairways'!G33-$B$7))</f>
        <v/>
      </c>
      <c r="J27" s="65" t="str">
        <f>IF('Soil Fairways'!H33="","",IF('Soil Fairways'!H33-$B$12&gt;=0,"--",'Soil Fairways'!H33-$B$12))</f>
        <v/>
      </c>
      <c r="K27" s="65" t="str">
        <f>IF('Soil Fairways'!I33="","",IF('Soil Fairways'!I33-$B$13&gt;=0,"--",'Soil Fairways'!I33-$B$13))</f>
        <v/>
      </c>
    </row>
    <row r="28" spans="1:11" ht="13.75" customHeight="1" x14ac:dyDescent="0.2">
      <c r="A28" s="60"/>
      <c r="B28" s="47"/>
      <c r="C28" s="64">
        <v>23</v>
      </c>
      <c r="D28" s="65" t="str">
        <f>IF('Soil Fairways'!A34="","",'Soil Fairways'!A34)</f>
        <v/>
      </c>
      <c r="E28" s="65" t="str">
        <f>IF('Soil Fairways'!C34="","",IF('Soil Fairways'!C34-$B$11&gt;=0,"--",'Soil Fairways'!C34-$B$11))</f>
        <v/>
      </c>
      <c r="F28" s="65" t="str">
        <f>IF('Soil Fairways'!D34="","",IF('Soil Fairways'!D34-$B$8&gt;=0,"--",'Soil Fairways'!D34-$B$8))</f>
        <v/>
      </c>
      <c r="G28" s="65" t="str">
        <f>IF('Soil Fairways'!E34="","",IF('Soil Fairways'!E34-$B$9&gt;=0,"--",'Soil Fairways'!E34-$B$9))</f>
        <v/>
      </c>
      <c r="H28" s="65" t="str">
        <f>IF('Soil Fairways'!F34="","",IF('Soil Fairways'!F34-$B$10&gt;=0,"--",'Soil Fairways'!F34-$B$10))</f>
        <v/>
      </c>
      <c r="I28" s="65" t="str">
        <f>IF('Soil Fairways'!G34="","",IF('Soil Fairways'!G34-$B$7&gt;=0,"--",'Soil Fairways'!G34-$B$7))</f>
        <v/>
      </c>
      <c r="J28" s="65" t="str">
        <f>IF('Soil Fairways'!H34="","",IF('Soil Fairways'!H34-$B$12&gt;=0,"--",'Soil Fairways'!H34-$B$12))</f>
        <v/>
      </c>
      <c r="K28" s="65" t="str">
        <f>IF('Soil Fairways'!I34="","",IF('Soil Fairways'!I34-$B$13&gt;=0,"--",'Soil Fairways'!I34-$B$13))</f>
        <v/>
      </c>
    </row>
    <row r="29" spans="1:11" ht="13.75" customHeight="1" x14ac:dyDescent="0.2">
      <c r="A29" s="60"/>
      <c r="B29" s="47"/>
      <c r="C29" s="64">
        <v>24</v>
      </c>
      <c r="D29" s="65" t="str">
        <f>IF('Soil Fairways'!A35="","",'Soil Fairways'!A35)</f>
        <v/>
      </c>
      <c r="E29" s="65" t="str">
        <f>IF('Soil Fairways'!C35="","",IF('Soil Fairways'!C35-$B$11&gt;=0,"--",'Soil Fairways'!C35-$B$11))</f>
        <v/>
      </c>
      <c r="F29" s="65" t="str">
        <f>IF('Soil Fairways'!D35="","",IF('Soil Fairways'!D35-$B$8&gt;=0,"--",'Soil Fairways'!D35-$B$8))</f>
        <v/>
      </c>
      <c r="G29" s="65" t="str">
        <f>IF('Soil Fairways'!E35="","",IF('Soil Fairways'!E35-$B$9&gt;=0,"--",'Soil Fairways'!E35-$B$9))</f>
        <v/>
      </c>
      <c r="H29" s="65" t="str">
        <f>IF('Soil Fairways'!F35="","",IF('Soil Fairways'!F35-$B$10&gt;=0,"--",'Soil Fairways'!F35-$B$10))</f>
        <v/>
      </c>
      <c r="I29" s="65" t="str">
        <f>IF('Soil Fairways'!G35="","",IF('Soil Fairways'!G35-$B$7&gt;=0,"--",'Soil Fairways'!G35-$B$7))</f>
        <v/>
      </c>
      <c r="J29" s="65" t="str">
        <f>IF('Soil Fairways'!H35="","",IF('Soil Fairways'!H35-$B$12&gt;=0,"--",'Soil Fairways'!H35-$B$12))</f>
        <v/>
      </c>
      <c r="K29" s="65" t="str">
        <f>IF('Soil Fairways'!I35="","",IF('Soil Fairways'!I35-$B$13&gt;=0,"--",'Soil Fairways'!I35-$B$13))</f>
        <v/>
      </c>
    </row>
    <row r="30" spans="1:11" ht="13.75" customHeight="1" x14ac:dyDescent="0.2">
      <c r="A30" s="60"/>
      <c r="B30" s="47"/>
      <c r="C30" s="64">
        <v>25</v>
      </c>
      <c r="D30" s="65" t="str">
        <f>IF('Soil Fairways'!A36="","",'Soil Fairways'!A36)</f>
        <v/>
      </c>
      <c r="E30" s="65" t="str">
        <f>IF('Soil Fairways'!C36="","",IF('Soil Fairways'!C36-$B$11&gt;=0,"--",'Soil Fairways'!C36-$B$11))</f>
        <v/>
      </c>
      <c r="F30" s="65" t="str">
        <f>IF('Soil Fairways'!D36="","",IF('Soil Fairways'!D36-$B$8&gt;=0,"--",'Soil Fairways'!D36-$B$8))</f>
        <v/>
      </c>
      <c r="G30" s="65" t="str">
        <f>IF('Soil Fairways'!E36="","",IF('Soil Fairways'!E36-$B$9&gt;=0,"--",'Soil Fairways'!E36-$B$9))</f>
        <v/>
      </c>
      <c r="H30" s="65" t="str">
        <f>IF('Soil Fairways'!F36="","",IF('Soil Fairways'!F36-$B$10&gt;=0,"--",'Soil Fairways'!F36-$B$10))</f>
        <v/>
      </c>
      <c r="I30" s="65" t="str">
        <f>IF('Soil Fairways'!G36="","",IF('Soil Fairways'!G36-$B$7&gt;=0,"--",'Soil Fairways'!G36-$B$7))</f>
        <v/>
      </c>
      <c r="J30" s="65" t="str">
        <f>IF('Soil Fairways'!H36="","",IF('Soil Fairways'!H36-$B$12&gt;=0,"--",'Soil Fairways'!H36-$B$12))</f>
        <v/>
      </c>
      <c r="K30" s="65" t="str">
        <f>IF('Soil Fairways'!I36="","",IF('Soil Fairways'!I36-$B$13&gt;=0,"--",'Soil Fairways'!I36-$B$13))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7" t="s">
        <v>45</v>
      </c>
      <c r="E33" s="78"/>
      <c r="F33" s="78"/>
      <c r="G33" s="78"/>
      <c r="H33" s="78"/>
      <c r="I33" s="78"/>
      <c r="J33" s="78"/>
      <c r="K33" s="78"/>
    </row>
    <row r="34" spans="1:11" ht="13.75" customHeight="1" x14ac:dyDescent="0.2">
      <c r="A34" s="60"/>
      <c r="B34" s="47"/>
      <c r="C34" s="60"/>
      <c r="D34" s="46"/>
      <c r="E34" s="79" t="s">
        <v>46</v>
      </c>
      <c r="F34" s="80"/>
      <c r="G34" s="80"/>
      <c r="H34" s="80"/>
      <c r="I34" s="80"/>
      <c r="J34" s="80"/>
      <c r="K34" s="80"/>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4</v>
      </c>
      <c r="E38" s="65" t="str">
        <f t="shared" ref="E38:E62" si="1">IF(E6&lt;0,ABS(E6)/33,"--")</f>
        <v>--</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6</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8</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t="str">
        <f t="shared" si="0"/>
        <v>10</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t="str">
        <f t="shared" si="0"/>
        <v>12</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t="str">
        <f t="shared" si="0"/>
        <v>16</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t="str">
        <f t="shared" si="0"/>
        <v>1</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t="str">
        <f t="shared" si="0"/>
        <v>2</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t="str">
        <f t="shared" si="0"/>
        <v>17</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Fairway'!O10</f>
        <v>1.3259033092225003</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53" t="e">
        <f>(J38/$B$67)&amp;":"&amp;($B$67/$B$67)</f>
        <v>#VALUE!</v>
      </c>
      <c r="F70" s="48" t="s">
        <v>40</v>
      </c>
    </row>
  </sheetData>
  <mergeCells count="5">
    <mergeCell ref="D1:K1"/>
    <mergeCell ref="B2:B6"/>
    <mergeCell ref="E2:K2"/>
    <mergeCell ref="D33:K33"/>
    <mergeCell ref="E34:K3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6F243-6427-F147-A3C9-853D9E415E28}">
  <sheetPr>
    <tabColor rgb="FFFF0000"/>
  </sheetPr>
  <dimension ref="A1:IU30"/>
  <sheetViews>
    <sheetView workbookViewId="0">
      <selection activeCell="N9" sqref="N9"/>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9" t="s">
        <v>32</v>
      </c>
      <c r="C1" s="80"/>
      <c r="D1" s="80"/>
      <c r="E1" s="80"/>
      <c r="F1" s="80"/>
      <c r="G1" s="80"/>
      <c r="H1" s="80"/>
      <c r="I1" s="80"/>
      <c r="J1" s="47"/>
    </row>
    <row r="2" spans="1:255" ht="13.75" customHeight="1" x14ac:dyDescent="0.2">
      <c r="A2" s="46"/>
      <c r="B2" s="47"/>
      <c r="C2" s="77" t="s">
        <v>33</v>
      </c>
      <c r="D2" s="78"/>
      <c r="E2" s="78"/>
      <c r="F2" s="78"/>
      <c r="G2" s="78"/>
      <c r="H2" s="78"/>
      <c r="I2" s="78"/>
      <c r="J2" s="47"/>
    </row>
    <row r="3" spans="1:255" ht="13.75" customHeight="1" x14ac:dyDescent="0.2">
      <c r="A3" s="46"/>
      <c r="B3" s="47"/>
      <c r="C3" s="72"/>
      <c r="D3" s="73"/>
      <c r="E3" s="73"/>
      <c r="F3" s="73"/>
      <c r="G3" s="73"/>
      <c r="H3" s="73"/>
      <c r="I3" s="73"/>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64</v>
      </c>
      <c r="B6" s="69">
        <v>7</v>
      </c>
      <c r="C6" s="69">
        <v>127</v>
      </c>
      <c r="D6" s="69">
        <v>158</v>
      </c>
      <c r="E6" s="69">
        <v>2015</v>
      </c>
      <c r="F6" s="69">
        <v>179</v>
      </c>
      <c r="G6" s="69">
        <v>232</v>
      </c>
      <c r="H6" s="69">
        <v>487</v>
      </c>
      <c r="I6" s="69">
        <v>44</v>
      </c>
      <c r="J6" s="54"/>
      <c r="L6" s="48">
        <v>7.79</v>
      </c>
      <c r="N6" s="48">
        <v>8.4</v>
      </c>
    </row>
    <row r="7" spans="1:255" ht="13.75" customHeight="1" x14ac:dyDescent="0.2">
      <c r="A7" s="51" t="s">
        <v>67</v>
      </c>
      <c r="B7" s="69">
        <v>7</v>
      </c>
      <c r="C7" s="69">
        <v>106</v>
      </c>
      <c r="D7" s="69">
        <v>81</v>
      </c>
      <c r="E7" s="69">
        <v>1887</v>
      </c>
      <c r="F7" s="69">
        <v>119</v>
      </c>
      <c r="G7" s="69">
        <v>176</v>
      </c>
      <c r="H7" s="69">
        <v>289</v>
      </c>
      <c r="I7" s="69">
        <v>31</v>
      </c>
      <c r="J7" s="54"/>
      <c r="L7" s="48">
        <v>7.19</v>
      </c>
      <c r="N7" s="48">
        <v>4.4000000000000004</v>
      </c>
    </row>
    <row r="8" spans="1:255" ht="13.75" customHeight="1" x14ac:dyDescent="0.2">
      <c r="A8" s="51" t="s">
        <v>69</v>
      </c>
      <c r="B8" s="69">
        <v>7.7</v>
      </c>
      <c r="C8" s="69">
        <v>124</v>
      </c>
      <c r="D8" s="69">
        <v>51</v>
      </c>
      <c r="E8" s="69">
        <v>4505</v>
      </c>
      <c r="F8" s="69">
        <v>136</v>
      </c>
      <c r="G8" s="69">
        <v>193</v>
      </c>
      <c r="H8" s="69">
        <v>297</v>
      </c>
      <c r="I8" s="69">
        <v>24</v>
      </c>
      <c r="J8" s="54"/>
      <c r="L8" s="48">
        <v>7.46</v>
      </c>
      <c r="N8" s="48">
        <v>4.5</v>
      </c>
    </row>
    <row r="9" spans="1:255" ht="13.75" customHeight="1" x14ac:dyDescent="0.2">
      <c r="A9" s="46"/>
      <c r="B9" s="69"/>
      <c r="C9" s="69"/>
      <c r="D9" s="69"/>
      <c r="E9" s="69"/>
      <c r="F9" s="69"/>
      <c r="G9" s="69"/>
      <c r="H9" s="69"/>
      <c r="I9" s="69"/>
      <c r="J9" s="54"/>
    </row>
    <row r="10" spans="1:255" ht="13.75" customHeight="1" x14ac:dyDescent="0.2">
      <c r="A10" s="46"/>
      <c r="B10" s="69"/>
      <c r="C10" s="69"/>
      <c r="D10" s="69"/>
      <c r="E10" s="69"/>
      <c r="F10" s="69"/>
      <c r="G10" s="69"/>
      <c r="H10" s="69"/>
      <c r="I10" s="69"/>
      <c r="J10" s="54"/>
    </row>
    <row r="11" spans="1:255" ht="13.75" customHeight="1" x14ac:dyDescent="0.2">
      <c r="A11" s="46"/>
      <c r="B11" s="69"/>
      <c r="C11" s="69"/>
      <c r="D11" s="69"/>
      <c r="E11" s="69"/>
      <c r="F11" s="69"/>
      <c r="G11" s="69"/>
      <c r="H11" s="69"/>
      <c r="I11" s="69"/>
      <c r="J11" s="54"/>
    </row>
    <row r="12" spans="1:255" ht="13.75" customHeight="1" x14ac:dyDescent="0.2">
      <c r="A12" s="46"/>
      <c r="B12" s="52"/>
      <c r="C12" s="53"/>
      <c r="D12" s="53"/>
      <c r="E12" s="53"/>
      <c r="F12" s="53"/>
      <c r="G12" s="53"/>
      <c r="H12" s="53"/>
      <c r="I12" s="53"/>
      <c r="J12" s="54"/>
    </row>
    <row r="13" spans="1:255" ht="13.75" customHeight="1" x14ac:dyDescent="0.2">
      <c r="A13" s="46"/>
      <c r="B13" s="52"/>
      <c r="C13" s="53"/>
      <c r="D13" s="53"/>
      <c r="E13" s="53"/>
      <c r="F13" s="75"/>
      <c r="G13" s="53"/>
      <c r="H13" s="53"/>
      <c r="I13" s="53"/>
      <c r="J13" s="54"/>
    </row>
    <row r="14" spans="1:255" ht="13.75" customHeight="1" x14ac:dyDescent="0.2">
      <c r="A14" s="46"/>
      <c r="B14" s="52"/>
      <c r="C14" s="53"/>
      <c r="D14" s="53"/>
      <c r="E14" s="53"/>
      <c r="F14" s="75"/>
      <c r="G14" s="53"/>
      <c r="H14" s="53"/>
      <c r="I14" s="53"/>
      <c r="J14" s="54"/>
    </row>
    <row r="15" spans="1:255" ht="13.75" customHeight="1" x14ac:dyDescent="0.2">
      <c r="A15" s="46" t="s">
        <v>75</v>
      </c>
      <c r="B15" s="52">
        <f t="shared" ref="B15:I15" si="0">AVERAGE(B6:B14)</f>
        <v>7.2333333333333334</v>
      </c>
      <c r="C15" s="52">
        <f t="shared" si="0"/>
        <v>119</v>
      </c>
      <c r="D15" s="52">
        <f t="shared" si="0"/>
        <v>96.666666666666671</v>
      </c>
      <c r="E15" s="52">
        <f t="shared" si="0"/>
        <v>2802.3333333333335</v>
      </c>
      <c r="F15" s="52">
        <f t="shared" si="0"/>
        <v>144.66666666666666</v>
      </c>
      <c r="G15" s="52">
        <f t="shared" si="0"/>
        <v>200.33333333333334</v>
      </c>
      <c r="H15" s="52">
        <f t="shared" si="0"/>
        <v>357.66666666666669</v>
      </c>
      <c r="I15" s="52">
        <f t="shared" si="0"/>
        <v>33</v>
      </c>
      <c r="J15" s="54"/>
      <c r="L15" s="48">
        <f>AVERAGE(L6:L14)</f>
        <v>7.48</v>
      </c>
      <c r="N15" s="48">
        <f>AVERAGE(N6:N14)</f>
        <v>5.7666666666666666</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sheetData>
  <mergeCells count="2">
    <mergeCell ref="B1:I1"/>
    <mergeCell ref="C2: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65E0-B479-F842-B9EA-F28F68D82EC4}">
  <sheetPr>
    <tabColor rgb="FFFF0000"/>
  </sheetPr>
  <dimension ref="A1:K72"/>
  <sheetViews>
    <sheetView workbookViewId="0">
      <selection activeCell="B13" sqref="B13"/>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1" t="s">
        <v>42</v>
      </c>
      <c r="E1" s="78"/>
      <c r="F1" s="78"/>
      <c r="G1" s="78"/>
      <c r="H1" s="78"/>
      <c r="I1" s="78"/>
      <c r="J1" s="78"/>
      <c r="K1" s="78"/>
    </row>
    <row r="2" spans="1:11" ht="13.75" customHeight="1" x14ac:dyDescent="0.2">
      <c r="A2" s="60"/>
      <c r="B2" s="81" t="s">
        <v>43</v>
      </c>
      <c r="C2" s="60"/>
      <c r="D2" s="46"/>
      <c r="E2" s="79" t="s">
        <v>44</v>
      </c>
      <c r="F2" s="80"/>
      <c r="G2" s="80"/>
      <c r="H2" s="80"/>
      <c r="I2" s="80"/>
      <c r="J2" s="80"/>
      <c r="K2" s="80"/>
    </row>
    <row r="3" spans="1:11" ht="13.75" customHeight="1" x14ac:dyDescent="0.2">
      <c r="A3" s="60"/>
      <c r="B3" s="81"/>
      <c r="C3" s="60"/>
      <c r="D3" s="46"/>
      <c r="E3" s="74"/>
      <c r="F3" s="75"/>
      <c r="G3" s="75"/>
      <c r="H3" s="75"/>
      <c r="I3" s="75"/>
      <c r="J3" s="75"/>
      <c r="K3" s="75"/>
    </row>
    <row r="4" spans="1:11" ht="13" customHeight="1" x14ac:dyDescent="0.2">
      <c r="A4" s="60"/>
      <c r="B4" s="82"/>
      <c r="C4" s="63"/>
      <c r="D4" s="58" t="s">
        <v>57</v>
      </c>
      <c r="E4" s="59" t="s">
        <v>35</v>
      </c>
      <c r="F4" s="59" t="s">
        <v>36</v>
      </c>
      <c r="G4" s="59" t="s">
        <v>37</v>
      </c>
      <c r="H4" s="59" t="s">
        <v>38</v>
      </c>
      <c r="I4" s="59" t="s">
        <v>39</v>
      </c>
      <c r="J4" s="59" t="s">
        <v>40</v>
      </c>
      <c r="K4" s="59" t="s">
        <v>41</v>
      </c>
    </row>
    <row r="5" spans="1:11" ht="13" customHeight="1" x14ac:dyDescent="0.2">
      <c r="A5" s="60"/>
      <c r="B5" s="82"/>
      <c r="C5" s="63"/>
      <c r="D5" s="58"/>
      <c r="E5" s="59"/>
      <c r="F5" s="59"/>
      <c r="G5" s="59"/>
      <c r="H5" s="59"/>
      <c r="I5" s="59"/>
      <c r="J5" s="59"/>
      <c r="K5" s="59"/>
    </row>
    <row r="6" spans="1:11" ht="13.75" customHeight="1" x14ac:dyDescent="0.2">
      <c r="A6" s="60"/>
      <c r="B6" s="82"/>
      <c r="C6" s="64">
        <v>1</v>
      </c>
      <c r="D6" s="65" t="str">
        <f>IF('Soil Rough'!A6="","",'Soil Rough'!A6)</f>
        <v>2</v>
      </c>
      <c r="E6" s="65" t="str">
        <f>IF('Soil Rough'!C6="","",IF('Soil Rough'!C6-$B$11&gt;=0,"--",'Soil Rough'!C6-$B$11))</f>
        <v>--</v>
      </c>
      <c r="F6" s="65" t="str">
        <f>IF('Soil Rough'!D6="","",IF('Soil Rough'!D6-$B$8&gt;=0,"--",'Soil Rough'!D6-$B$8))</f>
        <v>--</v>
      </c>
      <c r="G6" s="65" t="str">
        <f>IF('Soil Rough'!E6="","",IF('Soil Rough'!E6-$B$9&gt;=0,"--",'Soil Rough'!E6-$B$9))</f>
        <v>--</v>
      </c>
      <c r="H6" s="65" t="str">
        <f>IF('Soil Rough'!F6="","",IF('Soil Rough'!F6-$B$10&gt;=0,"--",'Soil Rough'!F6-$B$10))</f>
        <v>--</v>
      </c>
      <c r="I6" s="65" t="str">
        <f>IF('Soil Rough'!G6="","",IF('Soil Rough'!G6-$B$7&gt;=0,"--",'Soil Rough'!G6-$B$7))</f>
        <v>--</v>
      </c>
      <c r="J6" s="65" t="str">
        <f>IF('Soil Rough'!H6="","",IF('Soil Rough'!H6-$B$12&gt;=0,"--",'Soil Rough'!H6-$B$12))</f>
        <v>--</v>
      </c>
      <c r="K6" s="65" t="str">
        <f>IF('Soil Rough'!I6="","",IF('Soil Rough'!I6-$B$13&gt;=0,"--",'Soil Rough'!I6-$B$13))</f>
        <v>--</v>
      </c>
    </row>
    <row r="7" spans="1:11" ht="13.75" customHeight="1" x14ac:dyDescent="0.2">
      <c r="A7" s="72" t="s">
        <v>39</v>
      </c>
      <c r="B7" s="66">
        <f>'Climate Rough'!Q11</f>
        <v>61.423562116509061</v>
      </c>
      <c r="C7" s="64">
        <v>2</v>
      </c>
      <c r="D7" s="65" t="str">
        <f>IF('Soil Rough'!A7="","",'Soil Rough'!A7)</f>
        <v>8</v>
      </c>
      <c r="E7" s="65" t="str">
        <f>IF('Soil Rough'!C7="","",IF('Soil Rough'!C7-$B$11&gt;=0,"--",'Soil Rough'!C7-$B$11))</f>
        <v>--</v>
      </c>
      <c r="F7" s="65" t="str">
        <f>IF('Soil Rough'!D7="","",IF('Soil Rough'!D7-$B$8&gt;=0,"--",'Soil Rough'!D7-$B$8))</f>
        <v>--</v>
      </c>
      <c r="G7" s="65" t="str">
        <f>IF('Soil Rough'!E7="","",IF('Soil Rough'!E7-$B$9&gt;=0,"--",'Soil Rough'!E7-$B$9))</f>
        <v>--</v>
      </c>
      <c r="H7" s="65" t="str">
        <f>IF('Soil Rough'!F7="","",IF('Soil Rough'!F7-$B$10&gt;=0,"--",'Soil Rough'!F7-$B$10))</f>
        <v>--</v>
      </c>
      <c r="I7" s="65" t="str">
        <f>IF('Soil Rough'!G7="","",IF('Soil Rough'!G7-$B$7&gt;=0,"--",'Soil Rough'!G7-$B$7))</f>
        <v>--</v>
      </c>
      <c r="J7" s="65" t="str">
        <f>IF('Soil Rough'!H7="","",IF('Soil Rough'!H7-$B$12&gt;=0,"--",'Soil Rough'!H7-$B$12))</f>
        <v>--</v>
      </c>
      <c r="K7" s="65" t="str">
        <f>IF('Soil Rough'!I7="","",IF('Soil Rough'!I7-$B$13&gt;=0,"--",'Soil Rough'!I7-$B$13))</f>
        <v>--</v>
      </c>
    </row>
    <row r="8" spans="1:11" ht="13.75" customHeight="1" x14ac:dyDescent="0.2">
      <c r="A8" s="72" t="s">
        <v>36</v>
      </c>
      <c r="B8" s="66">
        <f>'Climate Rough'!Q12</f>
        <v>27.105890529127265</v>
      </c>
      <c r="C8" s="64">
        <v>3</v>
      </c>
      <c r="D8" s="65" t="str">
        <f>IF('Soil Rough'!A8="","",'Soil Rough'!A8)</f>
        <v>12</v>
      </c>
      <c r="E8" s="65" t="str">
        <f>IF('Soil Rough'!C8="","",IF('Soil Rough'!C8-$B$11&gt;=0,"--",'Soil Rough'!C8-$B$11))</f>
        <v>--</v>
      </c>
      <c r="F8" s="65" t="str">
        <f>IF('Soil Rough'!D8="","",IF('Soil Rough'!D8-$B$8&gt;=0,"--",'Soil Rough'!D8-$B$8))</f>
        <v>--</v>
      </c>
      <c r="G8" s="65" t="str">
        <f>IF('Soil Rough'!E8="","",IF('Soil Rough'!E8-$B$9&gt;=0,"--",'Soil Rough'!E8-$B$9))</f>
        <v>--</v>
      </c>
      <c r="H8" s="65" t="str">
        <f>IF('Soil Rough'!F8="","",IF('Soil Rough'!F8-$B$10&gt;=0,"--",'Soil Rough'!F8-$B$10))</f>
        <v>--</v>
      </c>
      <c r="I8" s="65" t="str">
        <f>IF('Soil Rough'!G8="","",IF('Soil Rough'!G8-$B$7&gt;=0,"--",'Soil Rough'!G8-$B$7))</f>
        <v>--</v>
      </c>
      <c r="J8" s="65" t="str">
        <f>IF('Soil Rough'!H8="","",IF('Soil Rough'!H8-$B$12&gt;=0,"--",'Soil Rough'!H8-$B$12))</f>
        <v>--</v>
      </c>
      <c r="K8" s="65" t="str">
        <f>IF('Soil Rough'!I8="","",IF('Soil Rough'!I8-$B$13&gt;=0,"--",'Soil Rough'!I8-$B$13))</f>
        <v>--</v>
      </c>
    </row>
    <row r="9" spans="1:11" ht="13.75" customHeight="1" x14ac:dyDescent="0.2">
      <c r="A9" s="72" t="s">
        <v>37</v>
      </c>
      <c r="B9" s="66">
        <f>'Climate Rough'!Q13</f>
        <v>335.88471242330183</v>
      </c>
      <c r="C9" s="64">
        <v>4</v>
      </c>
      <c r="D9" s="65" t="str">
        <f>IF('Soil Rough'!A9="","",'Soil Rough'!A9)</f>
        <v/>
      </c>
      <c r="E9" s="65" t="str">
        <f>IF('Soil Rough'!C9="","",IF('Soil Rough'!C9-$B$11&gt;=0,"--",'Soil Rough'!C9-$B$11))</f>
        <v/>
      </c>
      <c r="F9" s="65" t="str">
        <f>IF('Soil Rough'!D9="","",IF('Soil Rough'!D9-$B$8&gt;=0,"--",'Soil Rough'!D9-$B$8))</f>
        <v/>
      </c>
      <c r="G9" s="65" t="str">
        <f>IF('Soil Rough'!E9="","",IF('Soil Rough'!E9-$B$9&gt;=0,"--",'Soil Rough'!E9-$B$9))</f>
        <v/>
      </c>
      <c r="H9" s="65" t="str">
        <f>IF('Soil Rough'!F9="","",IF('Soil Rough'!F9-$B$10&gt;=0,"--",'Soil Rough'!F9-$B$10))</f>
        <v/>
      </c>
      <c r="I9" s="65" t="str">
        <f>IF('Soil Rough'!G9="","",IF('Soil Rough'!G9-$B$7&gt;=0,"--",'Soil Rough'!G9-$B$7))</f>
        <v/>
      </c>
      <c r="J9" s="65" t="str">
        <f>IF('Soil Rough'!H9="","",IF('Soil Rough'!H9-$B$12&gt;=0,"--",'Soil Rough'!H9-$B$12))</f>
        <v/>
      </c>
      <c r="K9" s="65" t="str">
        <f>IF('Soil Rough'!I9="","",IF('Soil Rough'!I9-$B$13&gt;=0,"--",'Soil Rough'!I9-$B$13))</f>
        <v/>
      </c>
    </row>
    <row r="10" spans="1:11" ht="13.75" customHeight="1" x14ac:dyDescent="0.2">
      <c r="A10" s="72" t="s">
        <v>38</v>
      </c>
      <c r="B10" s="66">
        <f>'Climate Rough'!Q14</f>
        <v>50.052945264563633</v>
      </c>
      <c r="C10" s="64">
        <v>5</v>
      </c>
      <c r="D10" s="65" t="str">
        <f>IF('Soil Rough'!A10="","",'Soil Rough'!A10)</f>
        <v/>
      </c>
      <c r="E10" s="65" t="str">
        <f>IF('Soil Rough'!C10="","",IF('Soil Rough'!C10-$B$11&gt;=0,"--",'Soil Rough'!C10-$B$11))</f>
        <v/>
      </c>
      <c r="F10" s="65" t="str">
        <f>IF('Soil Rough'!D10="","",IF('Soil Rough'!D10-$B$8&gt;=0,"--",'Soil Rough'!D10-$B$8))</f>
        <v/>
      </c>
      <c r="G10" s="65" t="str">
        <f>IF('Soil Rough'!E10="","",IF('Soil Rough'!E10-$B$9&gt;=0,"--",'Soil Rough'!E10-$B$9))</f>
        <v/>
      </c>
      <c r="H10" s="65" t="str">
        <f>IF('Soil Rough'!F10="","",IF('Soil Rough'!F10-$B$10&gt;=0,"--",'Soil Rough'!F10-$B$10))</f>
        <v/>
      </c>
      <c r="I10" s="65" t="str">
        <f>IF('Soil Rough'!G10="","",IF('Soil Rough'!G10-$B$7&gt;=0,"--",'Soil Rough'!G10-$B$7))</f>
        <v/>
      </c>
      <c r="J10" s="65" t="str">
        <f>IF('Soil Rough'!H10="","",IF('Soil Rough'!H10-$B$12&gt;=0,"--",'Soil Rough'!H10-$B$12))</f>
        <v/>
      </c>
      <c r="K10" s="65" t="str">
        <f>IF('Soil Rough'!I10="","",IF('Soil Rough'!I10-$B$13&gt;=0,"--",'Soil Rough'!I10-$B$13))</f>
        <v/>
      </c>
    </row>
    <row r="11" spans="1:11" ht="13.75" customHeight="1" x14ac:dyDescent="0.2">
      <c r="A11" s="72" t="s">
        <v>35</v>
      </c>
      <c r="B11" s="66">
        <f>'Climate Rough'!Q15</f>
        <v>9.6635343174763584</v>
      </c>
      <c r="C11" s="64">
        <v>6</v>
      </c>
      <c r="D11" s="65" t="str">
        <f>IF('Soil Rough'!A11="","",'Soil Rough'!A11)</f>
        <v/>
      </c>
      <c r="E11" s="65" t="str">
        <f>IF('Soil Rough'!C11="","",IF('Soil Rough'!C11-$B$11&gt;=0,"--",'Soil Rough'!C11-$B$11))</f>
        <v/>
      </c>
      <c r="F11" s="65" t="str">
        <f>IF('Soil Rough'!D11="","",IF('Soil Rough'!D11-$B$8&gt;=0,"--",'Soil Rough'!D11-$B$8))</f>
        <v/>
      </c>
      <c r="G11" s="65" t="str">
        <f>IF('Soil Rough'!E11="","",IF('Soil Rough'!E11-$B$9&gt;=0,"--",'Soil Rough'!E11-$B$9))</f>
        <v/>
      </c>
      <c r="H11" s="65" t="str">
        <f>IF('Soil Rough'!F11="","",IF('Soil Rough'!F11-$B$10&gt;=0,"--",'Soil Rough'!F11-$B$10))</f>
        <v/>
      </c>
      <c r="I11" s="65" t="str">
        <f>IF('Soil Rough'!G11="","",IF('Soil Rough'!G11-$B$7&gt;=0,"--",'Soil Rough'!G11-$B$7))</f>
        <v/>
      </c>
      <c r="J11" s="65" t="str">
        <f>IF('Soil Rough'!H11="","",IF('Soil Rough'!H11-$B$12&gt;=0,"--",'Soil Rough'!H11-$B$12))</f>
        <v/>
      </c>
      <c r="K11" s="65" t="str">
        <f>IF('Soil Rough'!I11="","",IF('Soil Rough'!I11-$B$13&gt;=0,"--",'Soil Rough'!I11-$B$13))</f>
        <v/>
      </c>
    </row>
    <row r="12" spans="1:11" ht="13.75" customHeight="1" x14ac:dyDescent="0.2">
      <c r="A12" s="72" t="s">
        <v>40</v>
      </c>
      <c r="B12" s="66">
        <f>'Climate Rough'!Q16</f>
        <v>44.244235621165089</v>
      </c>
      <c r="C12" s="64">
        <v>7</v>
      </c>
      <c r="D12" s="65" t="str">
        <f>IF('Soil Rough'!A12="","",'Soil Rough'!A12)</f>
        <v/>
      </c>
      <c r="E12" s="65" t="str">
        <f>IF('Soil Rough'!C12="","",IF('Soil Rough'!C12-$B$11&gt;=0,"--",'Soil Rough'!C12-$B$11))</f>
        <v/>
      </c>
      <c r="F12" s="65" t="str">
        <f>IF('Soil Rough'!D12="","",IF('Soil Rough'!D12-$B$8&gt;=0,"--",'Soil Rough'!D12-$B$8))</f>
        <v/>
      </c>
      <c r="G12" s="65" t="str">
        <f>IF('Soil Rough'!E12="","",IF('Soil Rough'!E12-$B$9&gt;=0,"--",'Soil Rough'!E12-$B$9))</f>
        <v/>
      </c>
      <c r="H12" s="65" t="str">
        <f>IF('Soil Rough'!F12="","",IF('Soil Rough'!F12-$B$10&gt;=0,"--",'Soil Rough'!F12-$B$10))</f>
        <v/>
      </c>
      <c r="I12" s="65" t="str">
        <f>IF('Soil Rough'!G12="","",IF('Soil Rough'!G12-$B$7&gt;=0,"--",'Soil Rough'!G12-$B$7))</f>
        <v/>
      </c>
      <c r="J12" s="65" t="str">
        <f>IF('Soil Rough'!H12="","",IF('Soil Rough'!H12-$B$12&gt;=0,"--",'Soil Rough'!H12-$B$12))</f>
        <v/>
      </c>
      <c r="K12" s="65" t="str">
        <f>IF('Soil Rough'!I12="","",IF('Soil Rough'!I12-$B$13&gt;=0,"--",'Soil Rough'!I12-$B$13))</f>
        <v/>
      </c>
    </row>
    <row r="13" spans="1:11" ht="13.75" customHeight="1" x14ac:dyDescent="0.2">
      <c r="A13" s="72" t="s">
        <v>41</v>
      </c>
      <c r="B13" s="66">
        <f>'Climate Rough'!Q17</f>
        <v>6.0915883579369092</v>
      </c>
      <c r="C13" s="64">
        <v>8</v>
      </c>
      <c r="D13" s="65" t="str">
        <f>IF('Soil Rough'!A13="","",'Soil Rough'!A13)</f>
        <v/>
      </c>
      <c r="E13" s="65" t="str">
        <f>IF('Soil Rough'!C13="","",IF('Soil Rough'!C13-$B$11&gt;=0,"--",'Soil Rough'!C13-$B$11))</f>
        <v/>
      </c>
      <c r="F13" s="65" t="str">
        <f>IF('Soil Rough'!D13="","",IF('Soil Rough'!D13-$B$8&gt;=0,"--",'Soil Rough'!D13-$B$8))</f>
        <v/>
      </c>
      <c r="G13" s="65" t="str">
        <f>IF('Soil Rough'!E13="","",IF('Soil Rough'!E13-$B$9&gt;=0,"--",'Soil Rough'!E13-$B$9))</f>
        <v/>
      </c>
      <c r="H13" s="65" t="str">
        <f>IF('Soil Rough'!F13="","",IF('Soil Rough'!F13-$B$10&gt;=0,"--",'Soil Rough'!F13-$B$10))</f>
        <v/>
      </c>
      <c r="I13" s="65" t="str">
        <f>IF('Soil Rough'!G13="","",IF('Soil Rough'!G13-$B$7&gt;=0,"--",'Soil Rough'!G13-$B$7))</f>
        <v/>
      </c>
      <c r="J13" s="65" t="str">
        <f>IF('Soil Rough'!H13="","",IF('Soil Rough'!H13-$B$12&gt;=0,"--",'Soil Rough'!H13-$B$12))</f>
        <v/>
      </c>
      <c r="K13" s="65" t="str">
        <f>IF('Soil Rough'!I13="","",IF('Soil Rough'!I13-$B$13&gt;=0,"--",'Soil Rough'!I13-$B$13))</f>
        <v/>
      </c>
    </row>
    <row r="14" spans="1:11" ht="13.75" customHeight="1" x14ac:dyDescent="0.2">
      <c r="A14" s="60"/>
      <c r="B14" s="47"/>
      <c r="C14" s="64">
        <v>9</v>
      </c>
      <c r="D14" s="65" t="str">
        <f>IF('Soil Rough'!A14="","",'Soil Rough'!A14)</f>
        <v/>
      </c>
      <c r="E14" s="65" t="str">
        <f>IF('Soil Rough'!C14="","",IF('Soil Rough'!C14-$B$11&gt;=0,"--",'Soil Rough'!C14-$B$11))</f>
        <v/>
      </c>
      <c r="F14" s="65" t="str">
        <f>IF('Soil Rough'!D14="","",IF('Soil Rough'!D14-$B$8&gt;=0,"--",'Soil Rough'!D14-$B$8))</f>
        <v/>
      </c>
      <c r="G14" s="65" t="str">
        <f>IF('Soil Rough'!E14="","",IF('Soil Rough'!E14-$B$9&gt;=0,"--",'Soil Rough'!E14-$B$9))</f>
        <v/>
      </c>
      <c r="H14" s="65" t="str">
        <f>IF('Soil Rough'!F14="","",IF('Soil Rough'!F14-$B$10&gt;=0,"--",'Soil Rough'!F14-$B$10))</f>
        <v/>
      </c>
      <c r="I14" s="65" t="str">
        <f>IF('Soil Rough'!G14="","",IF('Soil Rough'!G14-$B$7&gt;=0,"--",'Soil Rough'!G14-$B$7))</f>
        <v/>
      </c>
      <c r="J14" s="65" t="str">
        <f>IF('Soil Rough'!H14="","",IF('Soil Rough'!H14-$B$12&gt;=0,"--",'Soil Rough'!H14-$B$12))</f>
        <v/>
      </c>
      <c r="K14" s="65" t="str">
        <f>IF('Soil Rough'!I14="","",IF('Soil Rough'!I14-$B$13&gt;=0,"--",'Soil Rough'!I14-$B$13))</f>
        <v/>
      </c>
    </row>
    <row r="15" spans="1:11" ht="13.75" customHeight="1" x14ac:dyDescent="0.2">
      <c r="A15" s="60"/>
      <c r="B15" s="47"/>
      <c r="C15" s="64">
        <v>10</v>
      </c>
      <c r="D15" s="65" t="str">
        <f>IF('Soil Rough'!A15="","",'Soil Rough'!A15)</f>
        <v>AVERAGE</v>
      </c>
      <c r="E15" s="65" t="str">
        <f>IF('Soil Rough'!C15="","",IF('Soil Rough'!C15-$B$11&gt;=0,"--",'Soil Rough'!C15-$B$11))</f>
        <v>--</v>
      </c>
      <c r="F15" s="65" t="str">
        <f>IF('Soil Rough'!D15="","",IF('Soil Rough'!D15-$B$8&gt;=0,"--",'Soil Rough'!D15-$B$8))</f>
        <v>--</v>
      </c>
      <c r="G15" s="65" t="str">
        <f>IF('Soil Rough'!E15="","",IF('Soil Rough'!E15-$B$9&gt;=0,"--",'Soil Rough'!E15-$B$9))</f>
        <v>--</v>
      </c>
      <c r="H15" s="65" t="str">
        <f>IF('Soil Rough'!F15="","",IF('Soil Rough'!F15-$B$10&gt;=0,"--",'Soil Rough'!F15-$B$10))</f>
        <v>--</v>
      </c>
      <c r="I15" s="65" t="str">
        <f>IF('Soil Rough'!G15="","",IF('Soil Rough'!G15-$B$7&gt;=0,"--",'Soil Rough'!G15-$B$7))</f>
        <v>--</v>
      </c>
      <c r="J15" s="65" t="str">
        <f>IF('Soil Rough'!H15="","",IF('Soil Rough'!H15-$B$12&gt;=0,"--",'Soil Rough'!H15-$B$12))</f>
        <v>--</v>
      </c>
      <c r="K15" s="65" t="str">
        <f>IF('Soil Rough'!I15="","",IF('Soil Rough'!I15-$B$13&gt;=0,"--",'Soil Rough'!I15-$B$13))</f>
        <v>--</v>
      </c>
    </row>
    <row r="16" spans="1:11" ht="13.75" customHeight="1" x14ac:dyDescent="0.2">
      <c r="A16" s="60"/>
      <c r="B16" s="47"/>
      <c r="C16" s="64">
        <v>11</v>
      </c>
      <c r="D16" s="65" t="str">
        <f>IF('Soil Rough'!A16="","",'Soil Rough'!A16)</f>
        <v/>
      </c>
      <c r="E16" s="65" t="str">
        <f>IF('Soil Rough'!C16="","",IF('Soil Rough'!C16-$B$11&gt;=0,"--",'Soil Rough'!C16-$B$11))</f>
        <v/>
      </c>
      <c r="F16" s="65" t="str">
        <f>IF('Soil Rough'!D16="","",IF('Soil Rough'!D16-$B$8&gt;=0,"--",'Soil Rough'!D16-$B$8))</f>
        <v/>
      </c>
      <c r="G16" s="65" t="str">
        <f>IF('Soil Rough'!E16="","",IF('Soil Rough'!E16-$B$9&gt;=0,"--",'Soil Rough'!E16-$B$9))</f>
        <v/>
      </c>
      <c r="H16" s="65" t="str">
        <f>IF('Soil Rough'!F16="","",IF('Soil Rough'!F16-$B$10&gt;=0,"--",'Soil Rough'!F16-$B$10))</f>
        <v/>
      </c>
      <c r="I16" s="65" t="str">
        <f>IF('Soil Rough'!G16="","",IF('Soil Rough'!G16-$B$7&gt;=0,"--",'Soil Rough'!G16-$B$7))</f>
        <v/>
      </c>
      <c r="J16" s="65" t="str">
        <f>IF('Soil Rough'!H16="","",IF('Soil Rough'!H16-$B$12&gt;=0,"--",'Soil Rough'!H16-$B$12))</f>
        <v/>
      </c>
      <c r="K16" s="65" t="str">
        <f>IF('Soil Rough'!I16="","",IF('Soil Rough'!I16-$B$13&gt;=0,"--",'Soil Rough'!I16-$B$13))</f>
        <v/>
      </c>
    </row>
    <row r="17" spans="1:11" ht="13.75" customHeight="1" x14ac:dyDescent="0.2">
      <c r="A17" s="60"/>
      <c r="B17" s="47"/>
      <c r="C17" s="64">
        <v>12</v>
      </c>
      <c r="D17" s="65" t="str">
        <f>IF('Soil Rough'!A17="","",'Soil Rough'!A17)</f>
        <v/>
      </c>
      <c r="E17" s="65" t="str">
        <f>IF('Soil Rough'!C17="","",IF('Soil Rough'!C17-$B$11&gt;=0,"--",'Soil Rough'!C17-$B$11))</f>
        <v/>
      </c>
      <c r="F17" s="65" t="str">
        <f>IF('Soil Rough'!D17="","",IF('Soil Rough'!D17-$B$8&gt;=0,"--",'Soil Rough'!D17-$B$8))</f>
        <v/>
      </c>
      <c r="G17" s="65" t="str">
        <f>IF('Soil Rough'!E17="","",IF('Soil Rough'!E17-$B$9&gt;=0,"--",'Soil Rough'!E17-$B$9))</f>
        <v/>
      </c>
      <c r="H17" s="65" t="str">
        <f>IF('Soil Rough'!F17="","",IF('Soil Rough'!F17-$B$10&gt;=0,"--",'Soil Rough'!F17-$B$10))</f>
        <v/>
      </c>
      <c r="I17" s="65" t="str">
        <f>IF('Soil Rough'!G17="","",IF('Soil Rough'!G17-$B$7&gt;=0,"--",'Soil Rough'!G17-$B$7))</f>
        <v/>
      </c>
      <c r="J17" s="65" t="str">
        <f>IF('Soil Rough'!H17="","",IF('Soil Rough'!H17-$B$12&gt;=0,"--",'Soil Rough'!H17-$B$12))</f>
        <v/>
      </c>
      <c r="K17" s="65" t="str">
        <f>IF('Soil Rough'!I17="","",IF('Soil Rough'!I17-$B$13&gt;=0,"--",'Soil Rough'!I17-$B$13))</f>
        <v/>
      </c>
    </row>
    <row r="18" spans="1:11" ht="13.75" customHeight="1" x14ac:dyDescent="0.2">
      <c r="A18" s="60"/>
      <c r="B18" s="47"/>
      <c r="C18" s="64">
        <v>13</v>
      </c>
      <c r="D18" s="65" t="str">
        <f>IF('Soil Rough'!A18="","",'Soil Rough'!A18)</f>
        <v/>
      </c>
      <c r="E18" s="65" t="str">
        <f>IF('Soil Rough'!C18="","",IF('Soil Rough'!C18-$B$11&gt;=0,"--",'Soil Rough'!C18-$B$11))</f>
        <v/>
      </c>
      <c r="F18" s="65" t="str">
        <f>IF('Soil Rough'!D18="","",IF('Soil Rough'!D18-$B$8&gt;=0,"--",'Soil Rough'!D18-$B$8))</f>
        <v/>
      </c>
      <c r="G18" s="65" t="str">
        <f>IF('Soil Rough'!E18="","",IF('Soil Rough'!E18-$B$9&gt;=0,"--",'Soil Rough'!E18-$B$9))</f>
        <v/>
      </c>
      <c r="H18" s="65" t="str">
        <f>IF('Soil Rough'!F18="","",IF('Soil Rough'!F18-$B$10&gt;=0,"--",'Soil Rough'!F18-$B$10))</f>
        <v/>
      </c>
      <c r="I18" s="65" t="str">
        <f>IF('Soil Rough'!G18="","",IF('Soil Rough'!G18-$B$7&gt;=0,"--",'Soil Rough'!G18-$B$7))</f>
        <v/>
      </c>
      <c r="J18" s="65" t="str">
        <f>IF('Soil Rough'!H18="","",IF('Soil Rough'!H18-$B$12&gt;=0,"--",'Soil Rough'!H18-$B$12))</f>
        <v/>
      </c>
      <c r="K18" s="65" t="str">
        <f>IF('Soil Rough'!I18="","",IF('Soil Rough'!I18-$B$13&gt;=0,"--",'Soil Rough'!I18-$B$13))</f>
        <v/>
      </c>
    </row>
    <row r="19" spans="1:11" ht="13.75" customHeight="1" x14ac:dyDescent="0.2">
      <c r="A19" s="60"/>
      <c r="B19" s="47"/>
      <c r="C19" s="64">
        <v>14</v>
      </c>
      <c r="D19" s="65" t="str">
        <f>IF('Soil Rough'!A19="","",'Soil Rough'!A19)</f>
        <v/>
      </c>
      <c r="E19" s="65" t="str">
        <f>IF('Soil Rough'!C19="","",IF('Soil Rough'!C19-$B$11&gt;=0,"--",'Soil Rough'!C19-$B$11))</f>
        <v/>
      </c>
      <c r="F19" s="65" t="str">
        <f>IF('Soil Rough'!D19="","",IF('Soil Rough'!D19-$B$8&gt;=0,"--",'Soil Rough'!D19-$B$8))</f>
        <v/>
      </c>
      <c r="G19" s="65" t="str">
        <f>IF('Soil Rough'!E19="","",IF('Soil Rough'!E19-$B$9&gt;=0,"--",'Soil Rough'!E19-$B$9))</f>
        <v/>
      </c>
      <c r="H19" s="65" t="str">
        <f>IF('Soil Rough'!F19="","",IF('Soil Rough'!F19-$B$10&gt;=0,"--",'Soil Rough'!F19-$B$10))</f>
        <v/>
      </c>
      <c r="I19" s="65" t="str">
        <f>IF('Soil Rough'!G19="","",IF('Soil Rough'!G19-$B$7&gt;=0,"--",'Soil Rough'!G19-$B$7))</f>
        <v/>
      </c>
      <c r="J19" s="65" t="str">
        <f>IF('Soil Rough'!H19="","",IF('Soil Rough'!H19-$B$12&gt;=0,"--",'Soil Rough'!H19-$B$12))</f>
        <v/>
      </c>
      <c r="K19" s="65" t="str">
        <f>IF('Soil Rough'!I19="","",IF('Soil Rough'!I19-$B$13&gt;=0,"--",'Soil Rough'!I19-$B$13))</f>
        <v/>
      </c>
    </row>
    <row r="20" spans="1:11" ht="13.75" customHeight="1" x14ac:dyDescent="0.2">
      <c r="A20" s="60"/>
      <c r="B20" s="47"/>
      <c r="C20" s="64">
        <v>15</v>
      </c>
      <c r="D20" s="65" t="str">
        <f>IF('Soil Rough'!A20="","",'Soil Rough'!A20)</f>
        <v/>
      </c>
      <c r="E20" s="65" t="str">
        <f>IF('Soil Rough'!C20="","",IF('Soil Rough'!C20-$B$11&gt;=0,"--",'Soil Rough'!C20-$B$11))</f>
        <v/>
      </c>
      <c r="F20" s="65" t="str">
        <f>IF('Soil Rough'!D20="","",IF('Soil Rough'!D20-$B$8&gt;=0,"--",'Soil Rough'!D20-$B$8))</f>
        <v/>
      </c>
      <c r="G20" s="65" t="str">
        <f>IF('Soil Rough'!E20="","",IF('Soil Rough'!E20-$B$9&gt;=0,"--",'Soil Rough'!E20-$B$9))</f>
        <v/>
      </c>
      <c r="H20" s="65" t="str">
        <f>IF('Soil Rough'!F20="","",IF('Soil Rough'!F20-$B$10&gt;=0,"--",'Soil Rough'!F20-$B$10))</f>
        <v/>
      </c>
      <c r="I20" s="65" t="str">
        <f>IF('Soil Rough'!G20="","",IF('Soil Rough'!G20-$B$7&gt;=0,"--",'Soil Rough'!G20-$B$7))</f>
        <v/>
      </c>
      <c r="J20" s="65" t="str">
        <f>IF('Soil Rough'!H20="","",IF('Soil Rough'!H20-$B$12&gt;=0,"--",'Soil Rough'!H20-$B$12))</f>
        <v/>
      </c>
      <c r="K20" s="65" t="str">
        <f>IF('Soil Rough'!I20="","",IF('Soil Rough'!I20-$B$13&gt;=0,"--",'Soil Rough'!I20-$B$13))</f>
        <v/>
      </c>
    </row>
    <row r="21" spans="1:11" ht="13.75" customHeight="1" x14ac:dyDescent="0.2">
      <c r="A21" s="60"/>
      <c r="B21" s="47"/>
      <c r="C21" s="64">
        <v>16</v>
      </c>
      <c r="D21" s="65" t="str">
        <f>IF('Soil Rough'!A21="","",'Soil Rough'!A21)</f>
        <v/>
      </c>
      <c r="E21" s="65" t="str">
        <f>IF('Soil Rough'!C21="","",IF('Soil Rough'!C21-$B$11&gt;=0,"--",'Soil Rough'!C21-$B$11))</f>
        <v/>
      </c>
      <c r="F21" s="65" t="str">
        <f>IF('Soil Rough'!D21="","",IF('Soil Rough'!D21-$B$8&gt;=0,"--",'Soil Rough'!D21-$B$8))</f>
        <v/>
      </c>
      <c r="G21" s="65" t="str">
        <f>IF('Soil Rough'!E21="","",IF('Soil Rough'!E21-$B$9&gt;=0,"--",'Soil Rough'!E21-$B$9))</f>
        <v/>
      </c>
      <c r="H21" s="65" t="str">
        <f>IF('Soil Rough'!F21="","",IF('Soil Rough'!F21-$B$10&gt;=0,"--",'Soil Rough'!F21-$B$10))</f>
        <v/>
      </c>
      <c r="I21" s="65" t="str">
        <f>IF('Soil Rough'!G21="","",IF('Soil Rough'!G21-$B$7&gt;=0,"--",'Soil Rough'!G21-$B$7))</f>
        <v/>
      </c>
      <c r="J21" s="65" t="str">
        <f>IF('Soil Rough'!H21="","",IF('Soil Rough'!H21-$B$12&gt;=0,"--",'Soil Rough'!H21-$B$12))</f>
        <v/>
      </c>
      <c r="K21" s="65" t="str">
        <f>IF('Soil Rough'!I21="","",IF('Soil Rough'!I21-$B$13&gt;=0,"--",'Soil Rough'!I21-$B$13))</f>
        <v/>
      </c>
    </row>
    <row r="22" spans="1:11" ht="13.75" customHeight="1" x14ac:dyDescent="0.2">
      <c r="A22" s="60"/>
      <c r="B22" s="47"/>
      <c r="C22" s="64">
        <v>17</v>
      </c>
      <c r="D22" s="65" t="str">
        <f>IF('Soil Rough'!A22="","",'Soil Rough'!A22)</f>
        <v/>
      </c>
      <c r="E22" s="65" t="str">
        <f>IF('Soil Rough'!C22="","",IF('Soil Rough'!C22-$B$11&gt;=0,"--",'Soil Rough'!C22-$B$11))</f>
        <v/>
      </c>
      <c r="F22" s="65" t="str">
        <f>IF('Soil Rough'!D22="","",IF('Soil Rough'!D22-$B$8&gt;=0,"--",'Soil Rough'!D22-$B$8))</f>
        <v/>
      </c>
      <c r="G22" s="65" t="str">
        <f>IF('Soil Rough'!E22="","",IF('Soil Rough'!E22-$B$9&gt;=0,"--",'Soil Rough'!E22-$B$9))</f>
        <v/>
      </c>
      <c r="H22" s="65" t="str">
        <f>IF('Soil Rough'!F22="","",IF('Soil Rough'!F22-$B$10&gt;=0,"--",'Soil Rough'!F22-$B$10))</f>
        <v/>
      </c>
      <c r="I22" s="65" t="str">
        <f>IF('Soil Rough'!G22="","",IF('Soil Rough'!G22-$B$7&gt;=0,"--",'Soil Rough'!G22-$B$7))</f>
        <v/>
      </c>
      <c r="J22" s="65" t="str">
        <f>IF('Soil Rough'!H22="","",IF('Soil Rough'!H22-$B$12&gt;=0,"--",'Soil Rough'!H22-$B$12))</f>
        <v/>
      </c>
      <c r="K22" s="65" t="str">
        <f>IF('Soil Rough'!I22="","",IF('Soil Rough'!I22-$B$13&gt;=0,"--",'Soil Rough'!I22-$B$13))</f>
        <v/>
      </c>
    </row>
    <row r="23" spans="1:11" ht="13.75" customHeight="1" x14ac:dyDescent="0.2">
      <c r="A23" s="60"/>
      <c r="B23" s="47"/>
      <c r="C23" s="64">
        <v>18</v>
      </c>
      <c r="D23" s="65" t="str">
        <f>IF('Soil Rough'!A23="","",'Soil Rough'!A23)</f>
        <v/>
      </c>
      <c r="E23" s="65" t="str">
        <f>IF('Soil Rough'!C23="","",IF('Soil Rough'!C23-$B$11&gt;=0,"--",'Soil Rough'!C23-$B$11))</f>
        <v/>
      </c>
      <c r="F23" s="65" t="str">
        <f>IF('Soil Rough'!D23="","",IF('Soil Rough'!D23-$B$8&gt;=0,"--",'Soil Rough'!D23-$B$8))</f>
        <v/>
      </c>
      <c r="G23" s="65" t="str">
        <f>IF('Soil Rough'!E23="","",IF('Soil Rough'!E23-$B$9&gt;=0,"--",'Soil Rough'!E23-$B$9))</f>
        <v/>
      </c>
      <c r="H23" s="65" t="str">
        <f>IF('Soil Rough'!F23="","",IF('Soil Rough'!F23-$B$10&gt;=0,"--",'Soil Rough'!F23-$B$10))</f>
        <v/>
      </c>
      <c r="I23" s="65" t="str">
        <f>IF('Soil Rough'!G23="","",IF('Soil Rough'!G23-$B$7&gt;=0,"--",'Soil Rough'!G23-$B$7))</f>
        <v/>
      </c>
      <c r="J23" s="65" t="str">
        <f>IF('Soil Rough'!H23="","",IF('Soil Rough'!H23-$B$12&gt;=0,"--",'Soil Rough'!H23-$B$12))</f>
        <v/>
      </c>
      <c r="K23" s="65" t="str">
        <f>IF('Soil Rough'!I23="","",IF('Soil Rough'!I23-$B$13&gt;=0,"--",'Soil Rough'!I23-$B$13))</f>
        <v/>
      </c>
    </row>
    <row r="24" spans="1:11" ht="13.75" customHeight="1" x14ac:dyDescent="0.2">
      <c r="A24" s="60"/>
      <c r="B24" s="47"/>
      <c r="C24" s="64">
        <v>19</v>
      </c>
      <c r="D24" s="65" t="str">
        <f>IF('Soil Rough'!A24="","",'Soil Rough'!A24)</f>
        <v/>
      </c>
      <c r="E24" s="65" t="str">
        <f>IF('Soil Rough'!C24="","",IF('Soil Rough'!C24-$B$11&gt;=0,"--",'Soil Rough'!C24-$B$11))</f>
        <v/>
      </c>
      <c r="F24" s="65" t="str">
        <f>IF('Soil Rough'!D24="","",IF('Soil Rough'!D24-$B$8&gt;=0,"--",'Soil Rough'!D24-$B$8))</f>
        <v/>
      </c>
      <c r="G24" s="65" t="str">
        <f>IF('Soil Rough'!E24="","",IF('Soil Rough'!E24-$B$9&gt;=0,"--",'Soil Rough'!E24-$B$9))</f>
        <v/>
      </c>
      <c r="H24" s="65" t="str">
        <f>IF('Soil Rough'!F24="","",IF('Soil Rough'!F24-$B$10&gt;=0,"--",'Soil Rough'!F24-$B$10))</f>
        <v/>
      </c>
      <c r="I24" s="65" t="str">
        <f>IF('Soil Rough'!G24="","",IF('Soil Rough'!G24-$B$7&gt;=0,"--",'Soil Rough'!G24-$B$7))</f>
        <v/>
      </c>
      <c r="J24" s="65" t="str">
        <f>IF('Soil Rough'!H24="","",IF('Soil Rough'!H24-$B$12&gt;=0,"--",'Soil Rough'!H24-$B$12))</f>
        <v/>
      </c>
      <c r="K24" s="65" t="str">
        <f>IF('Soil Rough'!I24="","",IF('Soil Rough'!I24-$B$13&gt;=0,"--",'Soil Rough'!I24-$B$13))</f>
        <v/>
      </c>
    </row>
    <row r="25" spans="1:11" ht="13.75" customHeight="1" x14ac:dyDescent="0.2">
      <c r="A25" s="60"/>
      <c r="B25" s="47"/>
      <c r="C25" s="64">
        <v>20</v>
      </c>
      <c r="D25" s="65" t="str">
        <f>IF('Soil Rough'!A25="","",'Soil Rough'!A25)</f>
        <v/>
      </c>
      <c r="E25" s="65" t="str">
        <f>IF('Soil Rough'!C25="","",IF('Soil Rough'!C25-$B$11&gt;=0,"--",'Soil Rough'!C25-$B$11))</f>
        <v/>
      </c>
      <c r="F25" s="65" t="str">
        <f>IF('Soil Rough'!D25="","",IF('Soil Rough'!D25-$B$8&gt;=0,"--",'Soil Rough'!D25-$B$8))</f>
        <v/>
      </c>
      <c r="G25" s="65" t="str">
        <f>IF('Soil Rough'!E25="","",IF('Soil Rough'!E25-$B$9&gt;=0,"--",'Soil Rough'!E25-$B$9))</f>
        <v/>
      </c>
      <c r="H25" s="65" t="str">
        <f>IF('Soil Rough'!F25="","",IF('Soil Rough'!F25-$B$10&gt;=0,"--",'Soil Rough'!F25-$B$10))</f>
        <v/>
      </c>
      <c r="I25" s="65" t="str">
        <f>IF('Soil Rough'!G25="","",IF('Soil Rough'!G25-$B$7&gt;=0,"--",'Soil Rough'!G25-$B$7))</f>
        <v/>
      </c>
      <c r="J25" s="65" t="str">
        <f>IF('Soil Rough'!H25="","",IF('Soil Rough'!H25-$B$12&gt;=0,"--",'Soil Rough'!H25-$B$12))</f>
        <v/>
      </c>
      <c r="K25" s="65" t="str">
        <f>IF('Soil Rough'!I25="","",IF('Soil Rough'!I25-$B$13&gt;=0,"--",'Soil Rough'!I25-$B$13))</f>
        <v/>
      </c>
    </row>
    <row r="26" spans="1:11" ht="13.75" customHeight="1" x14ac:dyDescent="0.2">
      <c r="A26" s="60"/>
      <c r="B26" s="47"/>
      <c r="C26" s="64">
        <v>21</v>
      </c>
      <c r="D26" s="65" t="str">
        <f>IF('Soil Rough'!A26="","",'Soil Rough'!A26)</f>
        <v/>
      </c>
      <c r="E26" s="65" t="str">
        <f>IF('Soil Rough'!C26="","",IF('Soil Rough'!C26-$B$11&gt;=0,"--",'Soil Rough'!C26-$B$11))</f>
        <v/>
      </c>
      <c r="F26" s="65" t="str">
        <f>IF('Soil Rough'!D26="","",IF('Soil Rough'!D26-$B$8&gt;=0,"--",'Soil Rough'!D26-$B$8))</f>
        <v/>
      </c>
      <c r="G26" s="65" t="str">
        <f>IF('Soil Rough'!E26="","",IF('Soil Rough'!E26-$B$9&gt;=0,"--",'Soil Rough'!E26-$B$9))</f>
        <v/>
      </c>
      <c r="H26" s="65" t="str">
        <f>IF('Soil Rough'!F26="","",IF('Soil Rough'!F26-$B$10&gt;=0,"--",'Soil Rough'!F26-$B$10))</f>
        <v/>
      </c>
      <c r="I26" s="65" t="str">
        <f>IF('Soil Rough'!G26="","",IF('Soil Rough'!G26-$B$7&gt;=0,"--",'Soil Rough'!G26-$B$7))</f>
        <v/>
      </c>
      <c r="J26" s="65" t="str">
        <f>IF('Soil Rough'!H26="","",IF('Soil Rough'!H26-$B$12&gt;=0,"--",'Soil Rough'!H26-$B$12))</f>
        <v/>
      </c>
      <c r="K26" s="65" t="str">
        <f>IF('Soil Rough'!I26="","",IF('Soil Rough'!I26-$B$13&gt;=0,"--",'Soil Rough'!I26-$B$13))</f>
        <v/>
      </c>
    </row>
    <row r="27" spans="1:11" ht="13.75" customHeight="1" x14ac:dyDescent="0.2">
      <c r="A27" s="60"/>
      <c r="B27" s="47"/>
      <c r="C27" s="64">
        <v>22</v>
      </c>
      <c r="D27" s="65" t="str">
        <f>IF('Soil Rough'!A27="","",'Soil Rough'!A27)</f>
        <v/>
      </c>
      <c r="E27" s="65" t="str">
        <f>IF('Soil Rough'!C27="","",IF('Soil Rough'!C27-$B$11&gt;=0,"--",'Soil Rough'!C27-$B$11))</f>
        <v/>
      </c>
      <c r="F27" s="65" t="str">
        <f>IF('Soil Rough'!D27="","",IF('Soil Rough'!D27-$B$8&gt;=0,"--",'Soil Rough'!D27-$B$8))</f>
        <v/>
      </c>
      <c r="G27" s="65" t="str">
        <f>IF('Soil Rough'!E27="","",IF('Soil Rough'!E27-$B$9&gt;=0,"--",'Soil Rough'!E27-$B$9))</f>
        <v/>
      </c>
      <c r="H27" s="65" t="str">
        <f>IF('Soil Rough'!F27="","",IF('Soil Rough'!F27-$B$10&gt;=0,"--",'Soil Rough'!F27-$B$10))</f>
        <v/>
      </c>
      <c r="I27" s="65" t="str">
        <f>IF('Soil Rough'!G27="","",IF('Soil Rough'!G27-$B$7&gt;=0,"--",'Soil Rough'!G27-$B$7))</f>
        <v/>
      </c>
      <c r="J27" s="65" t="str">
        <f>IF('Soil Rough'!H27="","",IF('Soil Rough'!H27-$B$12&gt;=0,"--",'Soil Rough'!H27-$B$12))</f>
        <v/>
      </c>
      <c r="K27" s="65" t="str">
        <f>IF('Soil Rough'!I27="","",IF('Soil Rough'!I27-$B$13&gt;=0,"--",'Soil Rough'!I27-$B$13))</f>
        <v/>
      </c>
    </row>
    <row r="28" spans="1:11" ht="13.75" customHeight="1" x14ac:dyDescent="0.2">
      <c r="A28" s="60"/>
      <c r="B28" s="47"/>
      <c r="C28" s="64">
        <v>23</v>
      </c>
      <c r="D28" s="65" t="str">
        <f>IF('Soil Rough'!A28="","",'Soil Rough'!A28)</f>
        <v/>
      </c>
      <c r="E28" s="65" t="str">
        <f>IF('Soil Rough'!C28="","",IF('Soil Rough'!C28-$B$11&gt;=0,"--",'Soil Rough'!C28-$B$11))</f>
        <v/>
      </c>
      <c r="F28" s="65" t="str">
        <f>IF('Soil Rough'!D28="","",IF('Soil Rough'!D28-$B$8&gt;=0,"--",'Soil Rough'!D28-$B$8))</f>
        <v/>
      </c>
      <c r="G28" s="65" t="str">
        <f>IF('Soil Rough'!E28="","",IF('Soil Rough'!E28-$B$9&gt;=0,"--",'Soil Rough'!E28-$B$9))</f>
        <v/>
      </c>
      <c r="H28" s="65" t="str">
        <f>IF('Soil Rough'!F28="","",IF('Soil Rough'!F28-$B$10&gt;=0,"--",'Soil Rough'!F28-$B$10))</f>
        <v/>
      </c>
      <c r="I28" s="65" t="str">
        <f>IF('Soil Rough'!G28="","",IF('Soil Rough'!G28-$B$7&gt;=0,"--",'Soil Rough'!G28-$B$7))</f>
        <v/>
      </c>
      <c r="J28" s="65" t="str">
        <f>IF('Soil Rough'!H28="","",IF('Soil Rough'!H28-$B$12&gt;=0,"--",'Soil Rough'!H28-$B$12))</f>
        <v/>
      </c>
      <c r="K28" s="65" t="str">
        <f>IF('Soil Rough'!I28="","",IF('Soil Rough'!I28-$B$13&gt;=0,"--",'Soil Rough'!I28-$B$13))</f>
        <v/>
      </c>
    </row>
    <row r="29" spans="1:11" ht="13.75" customHeight="1" x14ac:dyDescent="0.2">
      <c r="A29" s="60"/>
      <c r="B29" s="47"/>
      <c r="C29" s="64">
        <v>24</v>
      </c>
      <c r="D29" s="65" t="str">
        <f>IF('Soil Rough'!A29="","",'Soil Rough'!A29)</f>
        <v/>
      </c>
      <c r="E29" s="65" t="str">
        <f>IF('Soil Rough'!C29="","",IF('Soil Rough'!C29-$B$11&gt;=0,"--",'Soil Rough'!C29-$B$11))</f>
        <v/>
      </c>
      <c r="F29" s="65" t="str">
        <f>IF('Soil Rough'!D29="","",IF('Soil Rough'!D29-$B$8&gt;=0,"--",'Soil Rough'!D29-$B$8))</f>
        <v/>
      </c>
      <c r="G29" s="65" t="str">
        <f>IF('Soil Rough'!E29="","",IF('Soil Rough'!E29-$B$9&gt;=0,"--",'Soil Rough'!E29-$B$9))</f>
        <v/>
      </c>
      <c r="H29" s="65" t="str">
        <f>IF('Soil Rough'!F29="","",IF('Soil Rough'!F29-$B$10&gt;=0,"--",'Soil Rough'!F29-$B$10))</f>
        <v/>
      </c>
      <c r="I29" s="65" t="str">
        <f>IF('Soil Rough'!G29="","",IF('Soil Rough'!G29-$B$7&gt;=0,"--",'Soil Rough'!G29-$B$7))</f>
        <v/>
      </c>
      <c r="J29" s="65" t="str">
        <f>IF('Soil Rough'!H29="","",IF('Soil Rough'!H29-$B$12&gt;=0,"--",'Soil Rough'!H29-$B$12))</f>
        <v/>
      </c>
      <c r="K29" s="65" t="str">
        <f>IF('Soil Rough'!I29="","",IF('Soil Rough'!I29-$B$13&gt;=0,"--",'Soil Rough'!I29-$B$13))</f>
        <v/>
      </c>
    </row>
    <row r="30" spans="1:11" ht="13.75" customHeight="1" x14ac:dyDescent="0.2">
      <c r="A30" s="60"/>
      <c r="B30" s="47"/>
      <c r="C30" s="64">
        <v>25</v>
      </c>
      <c r="D30" s="65" t="str">
        <f>IF('Soil Rough'!A30="","",'Soil Rough'!A30)</f>
        <v/>
      </c>
      <c r="E30" s="65" t="str">
        <f>IF('Soil Rough'!C30="","",IF('Soil Rough'!C30-$B$11&gt;=0,"--",'Soil Rough'!C30-$B$11))</f>
        <v/>
      </c>
      <c r="F30" s="65" t="str">
        <f>IF('Soil Rough'!D30="","",IF('Soil Rough'!D30-$B$8&gt;=0,"--",'Soil Rough'!D30-$B$8))</f>
        <v/>
      </c>
      <c r="G30" s="65" t="str">
        <f>IF('Soil Rough'!E30="","",IF('Soil Rough'!E30-$B$9&gt;=0,"--",'Soil Rough'!E30-$B$9))</f>
        <v/>
      </c>
      <c r="H30" s="65" t="str">
        <f>IF('Soil Rough'!F30="","",IF('Soil Rough'!F30-$B$10&gt;=0,"--",'Soil Rough'!F30-$B$10))</f>
        <v/>
      </c>
      <c r="I30" s="65" t="str">
        <f>IF('Soil Rough'!G30="","",IF('Soil Rough'!G30-$B$7&gt;=0,"--",'Soil Rough'!G30-$B$7))</f>
        <v/>
      </c>
      <c r="J30" s="65" t="str">
        <f>IF('Soil Rough'!H30="","",IF('Soil Rough'!H30-$B$12&gt;=0,"--",'Soil Rough'!H30-$B$12))</f>
        <v/>
      </c>
      <c r="K30" s="65" t="str">
        <f>IF('Soil Rough'!I30="","",IF('Soil Rough'!I30-$B$13&gt;=0,"--",'Soil Rough'!I30-$B$13))</f>
        <v/>
      </c>
    </row>
    <row r="31" spans="1:11" ht="13.75" customHeight="1" x14ac:dyDescent="0.2">
      <c r="A31" s="60"/>
      <c r="B31" s="47"/>
      <c r="C31" s="60"/>
      <c r="D31" s="46"/>
      <c r="E31" s="73"/>
      <c r="F31" s="73"/>
      <c r="G31" s="73"/>
      <c r="H31" s="73"/>
      <c r="I31" s="73"/>
      <c r="J31" s="73"/>
      <c r="K31" s="73"/>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7" t="s">
        <v>45</v>
      </c>
      <c r="E33" s="78"/>
      <c r="F33" s="78"/>
      <c r="G33" s="78"/>
      <c r="H33" s="78"/>
      <c r="I33" s="78"/>
      <c r="J33" s="78"/>
      <c r="K33" s="78"/>
    </row>
    <row r="34" spans="1:11" ht="13.75" customHeight="1" x14ac:dyDescent="0.2">
      <c r="A34" s="60"/>
      <c r="B34" s="47"/>
      <c r="C34" s="60"/>
      <c r="D34" s="46"/>
      <c r="E34" s="79" t="s">
        <v>46</v>
      </c>
      <c r="F34" s="80"/>
      <c r="G34" s="80"/>
      <c r="H34" s="80"/>
      <c r="I34" s="80"/>
      <c r="J34" s="80"/>
      <c r="K34" s="80"/>
    </row>
    <row r="35" spans="1:11" ht="13.75" customHeight="1" x14ac:dyDescent="0.2">
      <c r="A35" s="60"/>
      <c r="B35" s="47"/>
      <c r="C35" s="60"/>
      <c r="D35" s="46"/>
      <c r="E35" s="74"/>
      <c r="F35" s="75"/>
      <c r="G35" s="75"/>
      <c r="H35" s="75"/>
      <c r="I35" s="75"/>
      <c r="J35" s="75"/>
      <c r="K35" s="75"/>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2</v>
      </c>
      <c r="E38" s="65" t="str">
        <f t="shared" ref="E38:E62" si="1">IF(E6&lt;0,ABS(E6)/33,"--")</f>
        <v>--</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8</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12</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t="str">
        <f t="shared" si="0"/>
        <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t="str">
        <f t="shared" si="0"/>
        <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t="str">
        <f t="shared" si="0"/>
        <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t="str">
        <f t="shared" si="0"/>
        <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t="str">
        <f t="shared" si="0"/>
        <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t="str">
        <f t="shared" si="0"/>
        <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Rough'!O10</f>
        <v>1.4951675614636708</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68" t="e">
        <f>(K40/B69)&amp;":"&amp;(B69/B69)</f>
        <v>#VALUE!</v>
      </c>
    </row>
    <row r="71" spans="1:6" ht="13" customHeight="1" x14ac:dyDescent="0.2">
      <c r="D71" s="53" t="e">
        <f>(K41/B70)&amp;":"&amp;(B70/B70)</f>
        <v>#VALUE!</v>
      </c>
    </row>
    <row r="72" spans="1:6" ht="13" customHeight="1" x14ac:dyDescent="0.2">
      <c r="D72" s="53" t="e">
        <f>(K42/B71)&amp;":"&amp;(B71/B71)</f>
        <v>#VALUE!</v>
      </c>
    </row>
  </sheetData>
  <mergeCells count="5">
    <mergeCell ref="D1:K1"/>
    <mergeCell ref="B2:B6"/>
    <mergeCell ref="E2:K2"/>
    <mergeCell ref="D33:K33"/>
    <mergeCell ref="E34:K3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3"/>
  <sheetViews>
    <sheetView showGridLines="0" workbookViewId="0">
      <selection activeCell="M76" sqref="M76"/>
    </sheetView>
  </sheetViews>
  <sheetFormatPr baseColWidth="10" defaultColWidth="8.83203125" defaultRowHeight="13" customHeight="1" x14ac:dyDescent="0.15"/>
  <cols>
    <col min="1" max="1" width="8.83203125" style="7" customWidth="1"/>
    <col min="2" max="2" width="10.6640625" style="7" customWidth="1"/>
    <col min="3" max="4" width="8.83203125" style="7" customWidth="1"/>
    <col min="5" max="5" width="51" style="7" customWidth="1"/>
    <col min="6" max="16384" width="8.83203125" style="7"/>
  </cols>
  <sheetData>
    <row r="1" spans="1:5" ht="12" customHeight="1" x14ac:dyDescent="0.15">
      <c r="A1" s="5" t="s">
        <v>47</v>
      </c>
      <c r="B1" s="5" t="s">
        <v>48</v>
      </c>
      <c r="C1" s="5" t="s">
        <v>49</v>
      </c>
      <c r="D1" s="2"/>
      <c r="E1" s="83" t="s">
        <v>50</v>
      </c>
    </row>
    <row r="2" spans="1:5" ht="13.75" customHeight="1" x14ac:dyDescent="0.15">
      <c r="A2" s="8" t="s">
        <v>51</v>
      </c>
      <c r="B2" s="6">
        <v>40000</v>
      </c>
      <c r="C2" s="6">
        <v>1</v>
      </c>
      <c r="D2" s="2"/>
      <c r="E2" s="84"/>
    </row>
    <row r="3" spans="1:5" ht="13.75" customHeight="1" x14ac:dyDescent="0.15">
      <c r="A3" s="8" t="s">
        <v>39</v>
      </c>
      <c r="B3" s="6">
        <v>20000</v>
      </c>
      <c r="C3" s="6">
        <f t="shared" ref="C3:C9" si="0">B3/$B$2</f>
        <v>0.5</v>
      </c>
      <c r="D3" s="2"/>
      <c r="E3" s="84"/>
    </row>
    <row r="4" spans="1:5" ht="13.75" customHeight="1" x14ac:dyDescent="0.15">
      <c r="A4" s="8" t="s">
        <v>36</v>
      </c>
      <c r="B4" s="6">
        <v>5000</v>
      </c>
      <c r="C4" s="6">
        <f t="shared" si="0"/>
        <v>0.125</v>
      </c>
      <c r="D4" s="2"/>
      <c r="E4" s="84"/>
    </row>
    <row r="5" spans="1:5" ht="13.75" customHeight="1" x14ac:dyDescent="0.15">
      <c r="A5" s="8" t="s">
        <v>37</v>
      </c>
      <c r="B5" s="6">
        <v>4000</v>
      </c>
      <c r="C5" s="6">
        <f t="shared" si="0"/>
        <v>0.1</v>
      </c>
      <c r="D5" s="2"/>
      <c r="E5" s="84"/>
    </row>
    <row r="6" spans="1:5" ht="13.75" customHeight="1" x14ac:dyDescent="0.15">
      <c r="A6" s="8" t="s">
        <v>38</v>
      </c>
      <c r="B6" s="6">
        <v>2500</v>
      </c>
      <c r="C6" s="6">
        <f t="shared" si="0"/>
        <v>6.25E-2</v>
      </c>
      <c r="D6" s="2"/>
      <c r="E6" s="84"/>
    </row>
    <row r="7" spans="1:5" ht="13.75" customHeight="1" x14ac:dyDescent="0.15">
      <c r="A7" s="8" t="s">
        <v>35</v>
      </c>
      <c r="B7" s="6">
        <v>3000</v>
      </c>
      <c r="C7" s="6">
        <f t="shared" si="0"/>
        <v>7.4999999999999997E-2</v>
      </c>
      <c r="D7" s="2"/>
      <c r="E7" s="84"/>
    </row>
    <row r="8" spans="1:5" ht="13.75" customHeight="1" x14ac:dyDescent="0.15">
      <c r="A8" s="8" t="s">
        <v>40</v>
      </c>
      <c r="B8" s="6">
        <v>200</v>
      </c>
      <c r="C8" s="6">
        <f t="shared" si="0"/>
        <v>5.0000000000000001E-3</v>
      </c>
      <c r="D8" s="2"/>
      <c r="E8" s="84"/>
    </row>
    <row r="9" spans="1:5" ht="13.75" customHeight="1" x14ac:dyDescent="0.15">
      <c r="A9" s="8" t="s">
        <v>41</v>
      </c>
      <c r="B9" s="6">
        <v>75</v>
      </c>
      <c r="C9" s="6">
        <f t="shared" si="0"/>
        <v>1.8749999999999999E-3</v>
      </c>
      <c r="D9" s="2"/>
      <c r="E9" s="84"/>
    </row>
    <row r="10" spans="1:5" ht="13.75" customHeight="1" x14ac:dyDescent="0.15">
      <c r="A10" s="2"/>
      <c r="B10" s="2"/>
      <c r="C10" s="2"/>
      <c r="D10" s="2"/>
      <c r="E10" s="85"/>
    </row>
    <row r="11" spans="1:5" ht="13.75" customHeight="1" x14ac:dyDescent="0.15">
      <c r="A11" s="2"/>
      <c r="B11" s="2"/>
      <c r="C11" s="2"/>
      <c r="D11" s="2"/>
      <c r="E11" s="85"/>
    </row>
    <row r="12" spans="1:5" ht="13.75" customHeight="1" x14ac:dyDescent="0.15">
      <c r="A12" s="2"/>
      <c r="B12" s="2"/>
      <c r="C12" s="2"/>
      <c r="D12" s="2"/>
      <c r="E12" s="85"/>
    </row>
    <row r="13" spans="1:5" ht="13.75" customHeight="1" x14ac:dyDescent="0.15">
      <c r="A13" s="2"/>
      <c r="B13" s="2"/>
      <c r="C13" s="2"/>
      <c r="D13" s="2"/>
      <c r="E13" s="85"/>
    </row>
  </sheetData>
  <mergeCells count="1">
    <mergeCell ref="E1:E13"/>
  </mergeCells>
  <pageMargins left="0.75" right="0.75" top="1" bottom="1" header="0.5" footer="0.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
  <sheetViews>
    <sheetView showGridLines="0" workbookViewId="0">
      <selection activeCell="D23" sqref="D23"/>
    </sheetView>
  </sheetViews>
  <sheetFormatPr baseColWidth="10" defaultRowHeight="13" customHeight="1" x14ac:dyDescent="0.15"/>
  <cols>
    <col min="1" max="1" width="12.5" style="7" customWidth="1"/>
    <col min="2" max="3" width="10.83203125" style="7" customWidth="1"/>
    <col min="4" max="4" width="68.1640625" style="7" customWidth="1"/>
    <col min="5" max="16384" width="10.83203125" style="7"/>
  </cols>
  <sheetData>
    <row r="1" spans="1:5" ht="13.75" customHeight="1" x14ac:dyDescent="0.15">
      <c r="A1" s="9" t="s">
        <v>52</v>
      </c>
      <c r="B1" s="10" t="s">
        <v>53</v>
      </c>
      <c r="C1" s="3"/>
      <c r="D1" s="2"/>
      <c r="E1" s="3"/>
    </row>
    <row r="2" spans="1:5" ht="13.75" customHeight="1" x14ac:dyDescent="0.15">
      <c r="A2" s="1" t="s">
        <v>39</v>
      </c>
      <c r="B2" s="11">
        <v>37</v>
      </c>
      <c r="C2" s="3"/>
      <c r="D2" s="83" t="s">
        <v>54</v>
      </c>
      <c r="E2" s="3"/>
    </row>
    <row r="3" spans="1:5" ht="13.75" customHeight="1" x14ac:dyDescent="0.15">
      <c r="A3" s="1" t="s">
        <v>36</v>
      </c>
      <c r="B3" s="11">
        <v>21</v>
      </c>
      <c r="C3" s="3"/>
      <c r="D3" s="86"/>
      <c r="E3" s="3"/>
    </row>
    <row r="4" spans="1:5" ht="13.75" customHeight="1" x14ac:dyDescent="0.15">
      <c r="A4" s="1" t="s">
        <v>37</v>
      </c>
      <c r="B4" s="11">
        <v>331</v>
      </c>
      <c r="C4" s="3"/>
      <c r="D4" s="86"/>
      <c r="E4" s="3"/>
    </row>
    <row r="5" spans="1:5" ht="13.75" customHeight="1" x14ac:dyDescent="0.15">
      <c r="A5" s="1" t="s">
        <v>38</v>
      </c>
      <c r="B5" s="11">
        <v>47</v>
      </c>
      <c r="C5" s="3"/>
      <c r="D5" s="86"/>
      <c r="E5" s="3"/>
    </row>
    <row r="6" spans="1:5" ht="13.75" customHeight="1" x14ac:dyDescent="0.15">
      <c r="A6" s="1" t="s">
        <v>35</v>
      </c>
      <c r="B6" s="11">
        <v>6</v>
      </c>
      <c r="C6" s="3"/>
      <c r="D6" s="86"/>
      <c r="E6" s="3"/>
    </row>
    <row r="7" spans="1:5" ht="13.75" customHeight="1" x14ac:dyDescent="0.15">
      <c r="A7" s="1" t="s">
        <v>40</v>
      </c>
      <c r="B7" s="11">
        <v>44</v>
      </c>
      <c r="C7" s="3"/>
      <c r="D7" s="86"/>
      <c r="E7" s="3"/>
    </row>
    <row r="8" spans="1:5" ht="13.75" customHeight="1" x14ac:dyDescent="0.15">
      <c r="A8" s="1" t="s">
        <v>41</v>
      </c>
      <c r="B8" s="11">
        <v>6</v>
      </c>
      <c r="C8" s="3"/>
      <c r="D8" s="86"/>
      <c r="E8" s="3"/>
    </row>
    <row r="9" spans="1:5" ht="13.75" customHeight="1" x14ac:dyDescent="0.15">
      <c r="A9" s="12"/>
      <c r="B9" s="3"/>
      <c r="C9" s="3"/>
      <c r="D9" s="2"/>
      <c r="E9" s="3"/>
    </row>
    <row r="10" spans="1:5" ht="13.75" customHeight="1" x14ac:dyDescent="0.15">
      <c r="A10" s="2"/>
      <c r="B10" s="3"/>
      <c r="C10" s="3"/>
      <c r="D10" s="2"/>
      <c r="E10" s="3"/>
    </row>
  </sheetData>
  <mergeCells count="1">
    <mergeCell ref="D2:D8"/>
  </mergeCells>
  <pageMargins left="0.75" right="0.75" top="1" bottom="1" header="0.5" footer="0.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3"/>
  <sheetViews>
    <sheetView showGridLines="0" workbookViewId="0">
      <selection activeCell="P84" sqref="P84"/>
    </sheetView>
  </sheetViews>
  <sheetFormatPr baseColWidth="10" defaultRowHeight="13" customHeight="1" x14ac:dyDescent="0.15"/>
  <cols>
    <col min="1" max="16384" width="10.83203125" style="7"/>
  </cols>
  <sheetData>
    <row r="1" spans="1:5" ht="13.75" customHeight="1" x14ac:dyDescent="0.15">
      <c r="A1" s="4" t="s">
        <v>55</v>
      </c>
      <c r="B1" s="4" t="s">
        <v>56</v>
      </c>
      <c r="C1" s="3"/>
      <c r="D1" s="3"/>
      <c r="E1" s="3"/>
    </row>
    <row r="2" spans="1:5" ht="13.75" customHeight="1" x14ac:dyDescent="0.15">
      <c r="A2" s="4" t="s">
        <v>0</v>
      </c>
      <c r="B2" s="13">
        <f>'Climate Green'!C9</f>
        <v>9.0187934201930379E-4</v>
      </c>
      <c r="C2" s="3"/>
      <c r="D2" s="3"/>
      <c r="E2" s="3"/>
    </row>
    <row r="3" spans="1:5" ht="13.75" customHeight="1" x14ac:dyDescent="0.15">
      <c r="A3" s="4" t="s">
        <v>1</v>
      </c>
      <c r="B3" s="13">
        <f>'Climate Green'!D9</f>
        <v>2.7863304102519661E-3</v>
      </c>
      <c r="C3" s="3"/>
      <c r="D3" s="3"/>
      <c r="E3" s="3"/>
    </row>
    <row r="4" spans="1:5" ht="13.75" customHeight="1" x14ac:dyDescent="0.15">
      <c r="A4" s="4" t="s">
        <v>2</v>
      </c>
      <c r="B4" s="13">
        <f>'Climate Green'!E9</f>
        <v>0.10260385087942883</v>
      </c>
      <c r="C4" s="3"/>
      <c r="D4" s="3"/>
      <c r="E4" s="3"/>
    </row>
    <row r="5" spans="1:5" ht="13.75" customHeight="1" x14ac:dyDescent="0.15">
      <c r="A5" s="4" t="s">
        <v>3</v>
      </c>
      <c r="B5" s="13">
        <f>'Climate Green'!F9</f>
        <v>1.8756779848581022</v>
      </c>
      <c r="C5" s="3"/>
      <c r="D5" s="3"/>
      <c r="E5" s="3"/>
    </row>
    <row r="6" spans="1:5" ht="13.75" customHeight="1" x14ac:dyDescent="0.15">
      <c r="A6" s="4" t="s">
        <v>4</v>
      </c>
      <c r="B6" s="13">
        <f>'Climate Green'!G9</f>
        <v>14.648972346236574</v>
      </c>
      <c r="C6" s="3"/>
      <c r="D6" s="3"/>
      <c r="E6" s="3"/>
    </row>
    <row r="7" spans="1:5" ht="13.75" customHeight="1" x14ac:dyDescent="0.15">
      <c r="A7" s="4" t="s">
        <v>5</v>
      </c>
      <c r="B7" s="13">
        <f>'Climate Green'!H9</f>
        <v>57.622907367179991</v>
      </c>
      <c r="C7" s="3"/>
      <c r="D7" s="3"/>
      <c r="E7" s="3"/>
    </row>
    <row r="8" spans="1:5" ht="13.75" customHeight="1" x14ac:dyDescent="0.15">
      <c r="A8" s="4" t="s">
        <v>6</v>
      </c>
      <c r="B8" s="13">
        <f>'Climate Green'!I9</f>
        <v>90.370707787319603</v>
      </c>
      <c r="C8" s="3"/>
      <c r="D8" s="3"/>
      <c r="E8" s="3"/>
    </row>
    <row r="9" spans="1:5" ht="13.75" customHeight="1" x14ac:dyDescent="0.15">
      <c r="A9" s="4" t="s">
        <v>7</v>
      </c>
      <c r="B9" s="13">
        <f>'Climate Green'!J9</f>
        <v>79.895552347741784</v>
      </c>
      <c r="C9" s="3"/>
      <c r="D9" s="3"/>
      <c r="E9" s="3"/>
    </row>
    <row r="10" spans="1:5" ht="13.75" customHeight="1" x14ac:dyDescent="0.15">
      <c r="A10" s="4" t="s">
        <v>8</v>
      </c>
      <c r="B10" s="13">
        <f>'Climate Green'!K9</f>
        <v>33.944274203728874</v>
      </c>
      <c r="C10" s="3"/>
      <c r="D10" s="3"/>
      <c r="E10" s="3"/>
    </row>
    <row r="11" spans="1:5" ht="13.75" customHeight="1" x14ac:dyDescent="0.15">
      <c r="A11" s="4" t="s">
        <v>9</v>
      </c>
      <c r="B11" s="13">
        <f>'Climate Green'!L9</f>
        <v>3.5857590676413884</v>
      </c>
      <c r="C11" s="3"/>
      <c r="D11" s="3"/>
      <c r="E11" s="3"/>
    </row>
    <row r="12" spans="1:5" ht="13.75" customHeight="1" x14ac:dyDescent="0.15">
      <c r="A12" s="4" t="s">
        <v>10</v>
      </c>
      <c r="B12" s="13">
        <f>'Climate Green'!M9</f>
        <v>5.5950952848491428E-2</v>
      </c>
      <c r="C12" s="3"/>
      <c r="D12" s="3"/>
      <c r="E12" s="3"/>
    </row>
    <row r="13" spans="1:5" ht="13.75" customHeight="1" x14ac:dyDescent="0.15">
      <c r="A13" s="4" t="s">
        <v>11</v>
      </c>
      <c r="B13" s="13">
        <f>'Climate Green'!N9</f>
        <v>9.9295043058510819E-4</v>
      </c>
      <c r="C13" s="3"/>
      <c r="D13" s="3"/>
      <c r="E13" s="3"/>
    </row>
  </sheetData>
  <pageMargins left="0.75" right="0.75" top="1" bottom="1" header="0.3" footer="0.3"/>
  <pageSetup orientation="landscape"/>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U62"/>
  <sheetViews>
    <sheetView workbookViewId="0">
      <selection activeCell="J7" sqref="J7"/>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0.53</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4.7799605127023105E-6</v>
      </c>
      <c r="D10" s="34">
        <f t="shared" si="1"/>
        <v>1.4767551174335422E-5</v>
      </c>
      <c r="E10" s="34">
        <f t="shared" si="1"/>
        <v>5.4380040966097278E-4</v>
      </c>
      <c r="F10" s="34">
        <f t="shared" si="1"/>
        <v>9.9410933197479415E-3</v>
      </c>
      <c r="G10" s="34">
        <f t="shared" si="1"/>
        <v>7.763955343505384E-2</v>
      </c>
      <c r="H10" s="34">
        <f t="shared" si="1"/>
        <v>0.30540140904605395</v>
      </c>
      <c r="I10" s="34">
        <f t="shared" si="1"/>
        <v>0.47896475127279392</v>
      </c>
      <c r="J10" s="34">
        <f t="shared" si="1"/>
        <v>0.42344642744303151</v>
      </c>
      <c r="K10" s="34">
        <f t="shared" si="1"/>
        <v>0.17990465327976302</v>
      </c>
      <c r="L10" s="34">
        <f t="shared" si="1"/>
        <v>1.9004523058499357E-2</v>
      </c>
      <c r="M10" s="34">
        <f t="shared" si="1"/>
        <v>2.9654005009700459E-4</v>
      </c>
      <c r="N10" s="34">
        <f t="shared" si="1"/>
        <v>5.2626372821010736E-6</v>
      </c>
      <c r="O10" s="67">
        <f>SUM(C10:N10)</f>
        <v>1.4951675614636708</v>
      </c>
      <c r="P10" s="35" t="s">
        <v>24</v>
      </c>
      <c r="Q10" s="35" t="s">
        <v>24</v>
      </c>
      <c r="R10" s="19"/>
    </row>
    <row r="11" spans="1:18" ht="13" customHeight="1" x14ac:dyDescent="0.2">
      <c r="A11" s="14"/>
      <c r="B11" s="22" t="s">
        <v>25</v>
      </c>
      <c r="C11" s="41">
        <f>$C$10*Tissue!C3</f>
        <v>2.3899802563511552E-6</v>
      </c>
      <c r="D11" s="36">
        <f>$D$10*Tissue!C3</f>
        <v>7.3837755871677108E-6</v>
      </c>
      <c r="E11" s="36">
        <f>$E$10*Tissue!C3</f>
        <v>2.7190020483048639E-4</v>
      </c>
      <c r="F11" s="36">
        <f>$F$10*Tissue!C3</f>
        <v>4.9705466598739707E-3</v>
      </c>
      <c r="G11" s="36">
        <f>$G$10*Tissue!C3</f>
        <v>3.881977671752692E-2</v>
      </c>
      <c r="H11" s="36">
        <f>$H$10*Tissue!C3</f>
        <v>0.15270070452302698</v>
      </c>
      <c r="I11" s="36">
        <f>$I$10*Tissue!C3</f>
        <v>0.23948237563639696</v>
      </c>
      <c r="J11" s="36">
        <f>$J$10*Tissue!C3</f>
        <v>0.21172321372151576</v>
      </c>
      <c r="K11" s="36">
        <f>$K$10*Tissue!C3</f>
        <v>8.9952326639881508E-2</v>
      </c>
      <c r="L11" s="36">
        <f>$L$10*Tissue!C3</f>
        <v>9.5022615292496785E-3</v>
      </c>
      <c r="M11" s="36">
        <f>$M$10*Tissue!C3</f>
        <v>1.482700250485023E-4</v>
      </c>
      <c r="N11" s="36">
        <f>$N$10*Tissue!C3</f>
        <v>2.6313186410505368E-6</v>
      </c>
      <c r="O11" s="36">
        <f t="shared" ref="O11:O17" si="2">SUM(C11:N11)</f>
        <v>0.7475837807318354</v>
      </c>
      <c r="P11" s="37">
        <f t="shared" ref="P11:P17" si="3">O11*32.67</f>
        <v>24.423562116509064</v>
      </c>
      <c r="Q11" s="37">
        <f>P11+MLSN!B2</f>
        <v>61.423562116509061</v>
      </c>
      <c r="R11" s="19"/>
    </row>
    <row r="12" spans="1:18" ht="13" customHeight="1" x14ac:dyDescent="0.2">
      <c r="A12" s="14"/>
      <c r="B12" s="22" t="s">
        <v>26</v>
      </c>
      <c r="C12" s="41">
        <f>$C$10*Tissue!C4</f>
        <v>5.9749506408778881E-7</v>
      </c>
      <c r="D12" s="36">
        <f>$D$10*Tissue!C4</f>
        <v>1.8459438967919277E-6</v>
      </c>
      <c r="E12" s="36">
        <f>$E$10*Tissue!C4</f>
        <v>6.7975051207621597E-5</v>
      </c>
      <c r="F12" s="36">
        <f>$F$10*Tissue!C4</f>
        <v>1.2426366649684927E-3</v>
      </c>
      <c r="G12" s="36">
        <f>$G$10*Tissue!C4</f>
        <v>9.70494417938173E-3</v>
      </c>
      <c r="H12" s="36">
        <f>$H$10*Tissue!C4</f>
        <v>3.8175176130756744E-2</v>
      </c>
      <c r="I12" s="36">
        <f>$I$10*Tissue!C4</f>
        <v>5.987059390909924E-2</v>
      </c>
      <c r="J12" s="36">
        <f>$J$10*Tissue!C4</f>
        <v>5.2930803430378939E-2</v>
      </c>
      <c r="K12" s="36">
        <f>$K$10*Tissue!C4</f>
        <v>2.2488081659970377E-2</v>
      </c>
      <c r="L12" s="36">
        <f>$L$10*Tissue!C4</f>
        <v>2.3755653823124196E-3</v>
      </c>
      <c r="M12" s="36">
        <f>$M$10*Tissue!C4</f>
        <v>3.7067506262125574E-5</v>
      </c>
      <c r="N12" s="36">
        <f>$N$10*Tissue!C4</f>
        <v>6.578296602626342E-7</v>
      </c>
      <c r="O12" s="36">
        <f t="shared" si="2"/>
        <v>0.18689594518295885</v>
      </c>
      <c r="P12" s="37">
        <f t="shared" si="3"/>
        <v>6.105890529127266</v>
      </c>
      <c r="Q12" s="37">
        <f>P12+MLSN!B3</f>
        <v>27.105890529127265</v>
      </c>
      <c r="R12" s="19"/>
    </row>
    <row r="13" spans="1:18" ht="13" customHeight="1" x14ac:dyDescent="0.2">
      <c r="A13" s="14"/>
      <c r="B13" s="22" t="s">
        <v>27</v>
      </c>
      <c r="C13" s="41">
        <f>$C$10*Tissue!C5</f>
        <v>4.7799605127023103E-7</v>
      </c>
      <c r="D13" s="36">
        <f>$D$10*Tissue!C5</f>
        <v>1.4767551174335423E-6</v>
      </c>
      <c r="E13" s="36">
        <f>$E$10*Tissue!C5</f>
        <v>5.4380040966097279E-5</v>
      </c>
      <c r="F13" s="36">
        <f>$F$10*Tissue!C5</f>
        <v>9.9410933197479419E-4</v>
      </c>
      <c r="G13" s="36">
        <f>$G$10*Tissue!C5</f>
        <v>7.7639553435053842E-3</v>
      </c>
      <c r="H13" s="36">
        <f>$H$10*Tissue!C5</f>
        <v>3.0540140904605398E-2</v>
      </c>
      <c r="I13" s="36">
        <f>$I$10*Tissue!C5</f>
        <v>4.7896475127279396E-2</v>
      </c>
      <c r="J13" s="36">
        <f>$J$10*Tissue!C5</f>
        <v>4.2344642744303156E-2</v>
      </c>
      <c r="K13" s="36">
        <f>$K$10*Tissue!C5</f>
        <v>1.7990465327976303E-2</v>
      </c>
      <c r="L13" s="36">
        <f>$L$10*Tissue!C5</f>
        <v>1.9004523058499358E-3</v>
      </c>
      <c r="M13" s="36">
        <f>$M$10*Tissue!C5</f>
        <v>2.965400500970046E-5</v>
      </c>
      <c r="N13" s="36">
        <f>$N$10*Tissue!C5</f>
        <v>5.2626372821010734E-7</v>
      </c>
      <c r="O13" s="36">
        <f t="shared" si="2"/>
        <v>0.14951675614636706</v>
      </c>
      <c r="P13" s="37">
        <f t="shared" si="3"/>
        <v>4.8847124233018118</v>
      </c>
      <c r="Q13" s="37">
        <f>P13+MLSN!B4</f>
        <v>335.88471242330183</v>
      </c>
      <c r="R13" s="19"/>
    </row>
    <row r="14" spans="1:18" ht="13" customHeight="1" x14ac:dyDescent="0.2">
      <c r="A14" s="14"/>
      <c r="B14" s="22" t="s">
        <v>28</v>
      </c>
      <c r="C14" s="41">
        <f>$C$10*Tissue!C6</f>
        <v>2.987475320438944E-7</v>
      </c>
      <c r="D14" s="36">
        <f>$D$10*Tissue!C6</f>
        <v>9.2297194839596385E-7</v>
      </c>
      <c r="E14" s="36">
        <f>$E$10*Tissue!C6</f>
        <v>3.3987525603810799E-5</v>
      </c>
      <c r="F14" s="36">
        <f>$F$10*Tissue!C6</f>
        <v>6.2131833248424634E-4</v>
      </c>
      <c r="G14" s="36">
        <f>$G$10*Tissue!C6</f>
        <v>4.852472089690865E-3</v>
      </c>
      <c r="H14" s="36">
        <f>$H$10*Tissue!C6</f>
        <v>1.9087588065378372E-2</v>
      </c>
      <c r="I14" s="36">
        <f>$I$10*Tissue!C6</f>
        <v>2.993529695454962E-2</v>
      </c>
      <c r="J14" s="36">
        <f>$J$10*Tissue!C6</f>
        <v>2.646540171518947E-2</v>
      </c>
      <c r="K14" s="36">
        <f>$K$10*Tissue!C6</f>
        <v>1.1244040829985189E-2</v>
      </c>
      <c r="L14" s="36">
        <f>$L$10*Tissue!C6</f>
        <v>1.1877826911562098E-3</v>
      </c>
      <c r="M14" s="36">
        <f>$M$10*Tissue!C6</f>
        <v>1.8533753131062787E-5</v>
      </c>
      <c r="N14" s="36">
        <f>$N$10*Tissue!C6</f>
        <v>3.289148301313171E-7</v>
      </c>
      <c r="O14" s="36">
        <f t="shared" si="2"/>
        <v>9.3447972591479425E-2</v>
      </c>
      <c r="P14" s="37">
        <f t="shared" si="3"/>
        <v>3.052945264563633</v>
      </c>
      <c r="Q14" s="37">
        <f>P14+MLSN!B5</f>
        <v>50.052945264563633</v>
      </c>
      <c r="R14" s="19"/>
    </row>
    <row r="15" spans="1:18" ht="13" customHeight="1" x14ac:dyDescent="0.2">
      <c r="A15" s="14"/>
      <c r="B15" s="22" t="s">
        <v>29</v>
      </c>
      <c r="C15" s="41">
        <f>$C$10*Tissue!C7</f>
        <v>3.584970384526733E-7</v>
      </c>
      <c r="D15" s="36">
        <f>$D$10*Tissue!C7</f>
        <v>1.1075663380751567E-6</v>
      </c>
      <c r="E15" s="36">
        <f>$E$10*Tissue!C7</f>
        <v>4.0785030724572954E-5</v>
      </c>
      <c r="F15" s="36">
        <f>$F$10*Tissue!C7</f>
        <v>7.4558199898109559E-4</v>
      </c>
      <c r="G15" s="36">
        <f>$G$10*Tissue!C7</f>
        <v>5.8229665076290375E-3</v>
      </c>
      <c r="H15" s="36">
        <f>$H$10*Tissue!C7</f>
        <v>2.2905105678454045E-2</v>
      </c>
      <c r="I15" s="36">
        <f>$I$10*Tissue!C7</f>
        <v>3.5922356345459545E-2</v>
      </c>
      <c r="J15" s="36">
        <f>$J$10*Tissue!C7</f>
        <v>3.1758482058227365E-2</v>
      </c>
      <c r="K15" s="36">
        <f>$K$10*Tissue!C7</f>
        <v>1.3492848995982226E-2</v>
      </c>
      <c r="L15" s="36">
        <f>$L$10*Tissue!C7</f>
        <v>1.4253392293874518E-3</v>
      </c>
      <c r="M15" s="36">
        <f>$M$10*Tissue!C7</f>
        <v>2.2240503757275342E-5</v>
      </c>
      <c r="N15" s="36">
        <f>$N$10*Tissue!C7</f>
        <v>3.9469779615758053E-7</v>
      </c>
      <c r="O15" s="36">
        <f t="shared" si="2"/>
        <v>0.11213756710977531</v>
      </c>
      <c r="P15" s="37">
        <f t="shared" si="3"/>
        <v>3.6635343174763593</v>
      </c>
      <c r="Q15" s="37">
        <f>P15+MLSN!B6</f>
        <v>9.6635343174763584</v>
      </c>
      <c r="R15" s="19"/>
    </row>
    <row r="16" spans="1:18" ht="13" customHeight="1" x14ac:dyDescent="0.2">
      <c r="A16" s="14"/>
      <c r="B16" s="22" t="s">
        <v>30</v>
      </c>
      <c r="C16" s="41">
        <f>$C$10*Tissue!C8</f>
        <v>2.3899802563511553E-8</v>
      </c>
      <c r="D16" s="36">
        <f>$D$10*Tissue!C8</f>
        <v>7.3837755871677107E-8</v>
      </c>
      <c r="E16" s="36">
        <f>$E$10*Tissue!C8</f>
        <v>2.719002048304864E-6</v>
      </c>
      <c r="F16" s="36">
        <f>$F$10*Tissue!C8</f>
        <v>4.9705466598739707E-5</v>
      </c>
      <c r="G16" s="36">
        <f>$G$10*Tissue!C8</f>
        <v>3.8819776717526923E-4</v>
      </c>
      <c r="H16" s="36">
        <f>$H$10*Tissue!C8</f>
        <v>1.5270070452302698E-3</v>
      </c>
      <c r="I16" s="36">
        <f>$I$10*Tissue!C8</f>
        <v>2.3948237563639696E-3</v>
      </c>
      <c r="J16" s="36">
        <f>$J$10*Tissue!C8</f>
        <v>2.1172321372151578E-3</v>
      </c>
      <c r="K16" s="36">
        <f>$K$10*Tissue!C8</f>
        <v>8.9952326639881506E-4</v>
      </c>
      <c r="L16" s="36">
        <f>$L$10*Tissue!C8</f>
        <v>9.5022615292496789E-5</v>
      </c>
      <c r="M16" s="36">
        <f>$M$10*Tissue!C8</f>
        <v>1.482700250485023E-6</v>
      </c>
      <c r="N16" s="36">
        <f>$N$10*Tissue!C8</f>
        <v>2.6313186410505368E-8</v>
      </c>
      <c r="O16" s="38">
        <f t="shared" si="2"/>
        <v>7.4758378073183536E-3</v>
      </c>
      <c r="P16" s="37">
        <f t="shared" si="3"/>
        <v>0.24423562116509062</v>
      </c>
      <c r="Q16" s="37">
        <f>P16+MLSN!B7</f>
        <v>44.244235621165089</v>
      </c>
      <c r="R16" s="19"/>
    </row>
    <row r="17" spans="1:18" ht="14" customHeight="1" x14ac:dyDescent="0.2">
      <c r="A17" s="14"/>
      <c r="B17" s="22" t="s">
        <v>31</v>
      </c>
      <c r="C17" s="41">
        <f>$C$10*Tissue!C9</f>
        <v>8.9624259613168321E-9</v>
      </c>
      <c r="D17" s="36">
        <f>$D$10*Tissue!C9</f>
        <v>2.7689158451878913E-8</v>
      </c>
      <c r="E17" s="36">
        <f>$E$10*Tissue!C9</f>
        <v>1.0196257681143239E-6</v>
      </c>
      <c r="F17" s="36">
        <f>$F$10*Tissue!C9</f>
        <v>1.8639549974527388E-5</v>
      </c>
      <c r="G17" s="36">
        <f>$G$10*Tissue!C9</f>
        <v>1.4557416269072595E-4</v>
      </c>
      <c r="H17" s="36">
        <f>$H$10*Tissue!C9</f>
        <v>5.7262764196135119E-4</v>
      </c>
      <c r="I17" s="36">
        <f>$I$10*Tissue!C9</f>
        <v>8.9805890863648861E-4</v>
      </c>
      <c r="J17" s="36">
        <f>$J$10*Tissue!C9</f>
        <v>7.9396205145568406E-4</v>
      </c>
      <c r="K17" s="36">
        <f>$K$10*Tissue!C9</f>
        <v>3.3732122489955565E-4</v>
      </c>
      <c r="L17" s="36">
        <f>$L$10*Tissue!C9</f>
        <v>3.5633480734686294E-5</v>
      </c>
      <c r="M17" s="36">
        <f>$M$10*Tissue!C9</f>
        <v>5.5601259393188362E-7</v>
      </c>
      <c r="N17" s="36">
        <f>$N$10*Tissue!C9</f>
        <v>9.8674449039395133E-9</v>
      </c>
      <c r="O17" s="38">
        <f t="shared" si="2"/>
        <v>2.803439177744383E-3</v>
      </c>
      <c r="P17" s="37">
        <f t="shared" si="3"/>
        <v>9.1588357936909004E-2</v>
      </c>
      <c r="Q17" s="37">
        <f>P17+MLSN!B8</f>
        <v>6.0915883579369092</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62"/>
  <sheetViews>
    <sheetView showGridLines="0" workbookViewId="0">
      <selection activeCell="J7" sqref="J7"/>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0.47</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4.2388329074907277E-6</v>
      </c>
      <c r="D10" s="34">
        <f t="shared" si="1"/>
        <v>1.3095752928184239E-5</v>
      </c>
      <c r="E10" s="34">
        <f t="shared" si="1"/>
        <v>4.822380991333155E-4</v>
      </c>
      <c r="F10" s="34">
        <f t="shared" si="1"/>
        <v>8.8156865288330794E-3</v>
      </c>
      <c r="G10" s="34">
        <f t="shared" si="1"/>
        <v>6.8850170027311905E-2</v>
      </c>
      <c r="H10" s="34">
        <f t="shared" si="1"/>
        <v>0.27082766462574592</v>
      </c>
      <c r="I10" s="34">
        <f t="shared" si="1"/>
        <v>0.42474232660040206</v>
      </c>
      <c r="J10" s="34">
        <f t="shared" si="1"/>
        <v>0.37550909603438631</v>
      </c>
      <c r="K10" s="34">
        <f t="shared" si="1"/>
        <v>0.1595380887575257</v>
      </c>
      <c r="L10" s="34">
        <f t="shared" si="1"/>
        <v>1.6853067617914524E-2</v>
      </c>
      <c r="M10" s="34">
        <f t="shared" si="1"/>
        <v>2.6296947838790969E-4</v>
      </c>
      <c r="N10" s="34">
        <f t="shared" si="1"/>
        <v>4.6668670237500084E-6</v>
      </c>
      <c r="O10" s="67">
        <f>SUM(C10:N10)</f>
        <v>1.3259033092225003</v>
      </c>
      <c r="P10" s="35" t="s">
        <v>24</v>
      </c>
      <c r="Q10" s="35" t="s">
        <v>24</v>
      </c>
      <c r="R10" s="19"/>
    </row>
    <row r="11" spans="1:18" ht="13" customHeight="1" x14ac:dyDescent="0.2">
      <c r="A11" s="14"/>
      <c r="B11" s="22" t="s">
        <v>25</v>
      </c>
      <c r="C11" s="41">
        <f>$C$10*Tissue!C3</f>
        <v>2.1194164537453639E-6</v>
      </c>
      <c r="D11" s="36">
        <f>$D$10*Tissue!C3</f>
        <v>6.5478764640921197E-6</v>
      </c>
      <c r="E11" s="36">
        <f>$E$10*Tissue!C3</f>
        <v>2.4111904956665775E-4</v>
      </c>
      <c r="F11" s="36">
        <f>$F$10*Tissue!C3</f>
        <v>4.4078432644165397E-3</v>
      </c>
      <c r="G11" s="36">
        <f>$G$10*Tissue!C3</f>
        <v>3.4425085013655952E-2</v>
      </c>
      <c r="H11" s="36">
        <f>$H$10*Tissue!C3</f>
        <v>0.13541383231287296</v>
      </c>
      <c r="I11" s="36">
        <f>$I$10*Tissue!C3</f>
        <v>0.21237116330020103</v>
      </c>
      <c r="J11" s="36">
        <f>$J$10*Tissue!C3</f>
        <v>0.18775454801719316</v>
      </c>
      <c r="K11" s="36">
        <f>$K$10*Tissue!C3</f>
        <v>7.9769044378762852E-2</v>
      </c>
      <c r="L11" s="36">
        <f>$L$10*Tissue!C3</f>
        <v>8.4265338089572622E-3</v>
      </c>
      <c r="M11" s="36">
        <f>$M$10*Tissue!C3</f>
        <v>1.3148473919395484E-4</v>
      </c>
      <c r="N11" s="36">
        <f>$N$10*Tissue!C3</f>
        <v>2.3334335118750042E-6</v>
      </c>
      <c r="O11" s="36">
        <f t="shared" ref="O11:O17" si="2">SUM(C11:N11)</f>
        <v>0.66295165461125016</v>
      </c>
      <c r="P11" s="37">
        <f t="shared" ref="P11:P17" si="3">O11*32.67</f>
        <v>21.658630556149543</v>
      </c>
      <c r="Q11" s="37">
        <f>P11+MLSN!B2</f>
        <v>58.658630556149546</v>
      </c>
      <c r="R11" s="19"/>
    </row>
    <row r="12" spans="1:18" ht="13" customHeight="1" x14ac:dyDescent="0.2">
      <c r="A12" s="14"/>
      <c r="B12" s="22" t="s">
        <v>26</v>
      </c>
      <c r="C12" s="41">
        <f>$C$10*Tissue!C4</f>
        <v>5.2985411343634096E-7</v>
      </c>
      <c r="D12" s="36">
        <f>$D$10*Tissue!C4</f>
        <v>1.6369691160230299E-6</v>
      </c>
      <c r="E12" s="36">
        <f>$E$10*Tissue!C4</f>
        <v>6.0279762391664438E-5</v>
      </c>
      <c r="F12" s="36">
        <f>$F$10*Tissue!C4</f>
        <v>1.1019608161041349E-3</v>
      </c>
      <c r="G12" s="36">
        <f>$G$10*Tissue!C4</f>
        <v>8.6062712534139881E-3</v>
      </c>
      <c r="H12" s="36">
        <f>$H$10*Tissue!C4</f>
        <v>3.385345807821824E-2</v>
      </c>
      <c r="I12" s="36">
        <f>$I$10*Tissue!C4</f>
        <v>5.3092790825050258E-2</v>
      </c>
      <c r="J12" s="36">
        <f>$J$10*Tissue!C4</f>
        <v>4.6938637004298289E-2</v>
      </c>
      <c r="K12" s="36">
        <f>$K$10*Tissue!C4</f>
        <v>1.9942261094690713E-2</v>
      </c>
      <c r="L12" s="36">
        <f>$L$10*Tissue!C4</f>
        <v>2.1066334522393156E-3</v>
      </c>
      <c r="M12" s="36">
        <f>$M$10*Tissue!C4</f>
        <v>3.2871184798488711E-5</v>
      </c>
      <c r="N12" s="36">
        <f>$N$10*Tissue!C4</f>
        <v>5.8335837796875105E-7</v>
      </c>
      <c r="O12" s="36">
        <f t="shared" si="2"/>
        <v>0.16573791365281254</v>
      </c>
      <c r="P12" s="37">
        <f t="shared" si="3"/>
        <v>5.4146576390373857</v>
      </c>
      <c r="Q12" s="37">
        <f>P12+MLSN!B3</f>
        <v>26.414657639037387</v>
      </c>
      <c r="R12" s="19"/>
    </row>
    <row r="13" spans="1:18" ht="13" customHeight="1" x14ac:dyDescent="0.2">
      <c r="A13" s="14"/>
      <c r="B13" s="22" t="s">
        <v>27</v>
      </c>
      <c r="C13" s="41">
        <f>$C$10*Tissue!C5</f>
        <v>4.2388329074907277E-7</v>
      </c>
      <c r="D13" s="36">
        <f>$D$10*Tissue!C5</f>
        <v>1.3095752928184241E-6</v>
      </c>
      <c r="E13" s="36">
        <f>$E$10*Tissue!C5</f>
        <v>4.8223809913331553E-5</v>
      </c>
      <c r="F13" s="36">
        <f>$F$10*Tissue!C5</f>
        <v>8.8156865288330796E-4</v>
      </c>
      <c r="G13" s="36">
        <f>$G$10*Tissue!C5</f>
        <v>6.8850170027311905E-3</v>
      </c>
      <c r="H13" s="36">
        <f>$H$10*Tissue!C5</f>
        <v>2.7082766462574594E-2</v>
      </c>
      <c r="I13" s="36">
        <f>$I$10*Tissue!C5</f>
        <v>4.2474232660040211E-2</v>
      </c>
      <c r="J13" s="36">
        <f>$J$10*Tissue!C5</f>
        <v>3.7550909603438633E-2</v>
      </c>
      <c r="K13" s="36">
        <f>$K$10*Tissue!C5</f>
        <v>1.5953808875752571E-2</v>
      </c>
      <c r="L13" s="36">
        <f>$L$10*Tissue!C5</f>
        <v>1.6853067617914525E-3</v>
      </c>
      <c r="M13" s="36">
        <f>$M$10*Tissue!C5</f>
        <v>2.6296947838790969E-5</v>
      </c>
      <c r="N13" s="36">
        <f>$N$10*Tissue!C5</f>
        <v>4.6668670237500087E-7</v>
      </c>
      <c r="O13" s="36">
        <f t="shared" si="2"/>
        <v>0.13259033092225</v>
      </c>
      <c r="P13" s="37">
        <f t="shared" si="3"/>
        <v>4.3317261112299077</v>
      </c>
      <c r="Q13" s="37">
        <f>P13+MLSN!B4</f>
        <v>335.3317261112299</v>
      </c>
      <c r="R13" s="19"/>
    </row>
    <row r="14" spans="1:18" ht="13" customHeight="1" x14ac:dyDescent="0.2">
      <c r="A14" s="14"/>
      <c r="B14" s="22" t="s">
        <v>28</v>
      </c>
      <c r="C14" s="41">
        <f>$C$10*Tissue!C6</f>
        <v>2.6492705671817048E-7</v>
      </c>
      <c r="D14" s="36">
        <f>$D$10*Tissue!C6</f>
        <v>8.1848455801151496E-7</v>
      </c>
      <c r="E14" s="36">
        <f>$E$10*Tissue!C6</f>
        <v>3.0139881195832219E-5</v>
      </c>
      <c r="F14" s="36">
        <f>$F$10*Tissue!C6</f>
        <v>5.5098040805206746E-4</v>
      </c>
      <c r="G14" s="36">
        <f>$G$10*Tissue!C6</f>
        <v>4.3031356267069941E-3</v>
      </c>
      <c r="H14" s="36">
        <f>$H$10*Tissue!C6</f>
        <v>1.692672903910912E-2</v>
      </c>
      <c r="I14" s="36">
        <f>$I$10*Tissue!C6</f>
        <v>2.6546395412525129E-2</v>
      </c>
      <c r="J14" s="36">
        <f>$J$10*Tissue!C6</f>
        <v>2.3469318502149145E-2</v>
      </c>
      <c r="K14" s="36">
        <f>$K$10*Tissue!C6</f>
        <v>9.9711305473453565E-3</v>
      </c>
      <c r="L14" s="36">
        <f>$L$10*Tissue!C6</f>
        <v>1.0533167261196578E-3</v>
      </c>
      <c r="M14" s="36">
        <f>$M$10*Tissue!C6</f>
        <v>1.6435592399244355E-5</v>
      </c>
      <c r="N14" s="36">
        <f>$N$10*Tissue!C6</f>
        <v>2.9167918898437552E-7</v>
      </c>
      <c r="O14" s="36">
        <f t="shared" si="2"/>
        <v>8.286895682640627E-2</v>
      </c>
      <c r="P14" s="37">
        <f t="shared" si="3"/>
        <v>2.7073288195186929</v>
      </c>
      <c r="Q14" s="37">
        <f>P14+MLSN!B5</f>
        <v>49.707328819518693</v>
      </c>
      <c r="R14" s="19"/>
    </row>
    <row r="15" spans="1:18" ht="13" customHeight="1" x14ac:dyDescent="0.2">
      <c r="A15" s="14"/>
      <c r="B15" s="22" t="s">
        <v>29</v>
      </c>
      <c r="C15" s="41">
        <f>$C$10*Tissue!C7</f>
        <v>3.1791246806180458E-7</v>
      </c>
      <c r="D15" s="36">
        <f>$D$10*Tissue!C7</f>
        <v>9.82181469613818E-7</v>
      </c>
      <c r="E15" s="36">
        <f>$E$10*Tissue!C7</f>
        <v>3.6167857434998661E-5</v>
      </c>
      <c r="F15" s="36">
        <f>$F$10*Tissue!C7</f>
        <v>6.6117648966248089E-4</v>
      </c>
      <c r="G15" s="36">
        <f>$G$10*Tissue!C7</f>
        <v>5.1637627520483929E-3</v>
      </c>
      <c r="H15" s="36">
        <f>$H$10*Tissue!C7</f>
        <v>2.0312074846930945E-2</v>
      </c>
      <c r="I15" s="36">
        <f>$I$10*Tissue!C7</f>
        <v>3.1855674495030156E-2</v>
      </c>
      <c r="J15" s="36">
        <f>$J$10*Tissue!C7</f>
        <v>2.8163182202578973E-2</v>
      </c>
      <c r="K15" s="36">
        <f>$K$10*Tissue!C7</f>
        <v>1.1965356656814427E-2</v>
      </c>
      <c r="L15" s="36">
        <f>$L$10*Tissue!C7</f>
        <v>1.2639800713435893E-3</v>
      </c>
      <c r="M15" s="36">
        <f>$M$10*Tissue!C7</f>
        <v>1.9722710879093226E-5</v>
      </c>
      <c r="N15" s="36">
        <f>$N$10*Tissue!C7</f>
        <v>3.5001502678125064E-7</v>
      </c>
      <c r="O15" s="36">
        <f t="shared" si="2"/>
        <v>9.9442748191687524E-2</v>
      </c>
      <c r="P15" s="37">
        <f t="shared" si="3"/>
        <v>3.2487945834224314</v>
      </c>
      <c r="Q15" s="37">
        <f>P15+MLSN!B6</f>
        <v>9.2487945834224305</v>
      </c>
      <c r="R15" s="19"/>
    </row>
    <row r="16" spans="1:18" ht="13" customHeight="1" x14ac:dyDescent="0.2">
      <c r="A16" s="14"/>
      <c r="B16" s="22" t="s">
        <v>30</v>
      </c>
      <c r="C16" s="41">
        <f>$C$10*Tissue!C8</f>
        <v>2.1194164537453639E-8</v>
      </c>
      <c r="D16" s="36">
        <f>$D$10*Tissue!C8</f>
        <v>6.5478764640921195E-8</v>
      </c>
      <c r="E16" s="36">
        <f>$E$10*Tissue!C8</f>
        <v>2.4111904956665775E-6</v>
      </c>
      <c r="F16" s="36">
        <f>$F$10*Tissue!C8</f>
        <v>4.4078432644165401E-5</v>
      </c>
      <c r="G16" s="36">
        <f>$G$10*Tissue!C8</f>
        <v>3.4425085013655956E-4</v>
      </c>
      <c r="H16" s="36">
        <f>$H$10*Tissue!C8</f>
        <v>1.3541383231287297E-3</v>
      </c>
      <c r="I16" s="36">
        <f>$I$10*Tissue!C8</f>
        <v>2.1237116330020105E-3</v>
      </c>
      <c r="J16" s="36">
        <f>$J$10*Tissue!C8</f>
        <v>1.8775454801719315E-3</v>
      </c>
      <c r="K16" s="36">
        <f>$K$10*Tissue!C8</f>
        <v>7.9769044378762849E-4</v>
      </c>
      <c r="L16" s="36">
        <f>$L$10*Tissue!C8</f>
        <v>8.4265338089572621E-5</v>
      </c>
      <c r="M16" s="36">
        <f>$M$10*Tissue!C8</f>
        <v>1.3148473919395484E-6</v>
      </c>
      <c r="N16" s="36">
        <f>$N$10*Tissue!C8</f>
        <v>2.3334335118750042E-8</v>
      </c>
      <c r="O16" s="38">
        <f t="shared" si="2"/>
        <v>6.6295165461125009E-3</v>
      </c>
      <c r="P16" s="37">
        <f t="shared" si="3"/>
        <v>0.21658630556149541</v>
      </c>
      <c r="Q16" s="37">
        <f>P16+MLSN!B7</f>
        <v>44.216586305561492</v>
      </c>
      <c r="R16" s="19"/>
    </row>
    <row r="17" spans="1:18" ht="14" customHeight="1" x14ac:dyDescent="0.2">
      <c r="A17" s="14"/>
      <c r="B17" s="22" t="s">
        <v>31</v>
      </c>
      <c r="C17" s="41">
        <f>$C$10*Tissue!C9</f>
        <v>7.9478117015451145E-9</v>
      </c>
      <c r="D17" s="36">
        <f>$D$10*Tissue!C9</f>
        <v>2.4554536740345447E-8</v>
      </c>
      <c r="E17" s="36">
        <f>$E$10*Tissue!C9</f>
        <v>9.0419643587496655E-7</v>
      </c>
      <c r="F17" s="36">
        <f>$F$10*Tissue!C9</f>
        <v>1.6529412241562024E-5</v>
      </c>
      <c r="G17" s="36">
        <f>$G$10*Tissue!C9</f>
        <v>1.2909406880120983E-4</v>
      </c>
      <c r="H17" s="36">
        <f>$H$10*Tissue!C9</f>
        <v>5.078018711732736E-4</v>
      </c>
      <c r="I17" s="36">
        <f>$I$10*Tissue!C9</f>
        <v>7.9639186237575384E-4</v>
      </c>
      <c r="J17" s="36">
        <f>$J$10*Tissue!C9</f>
        <v>7.0407955506447434E-4</v>
      </c>
      <c r="K17" s="36">
        <f>$K$10*Tissue!C9</f>
        <v>2.991339164203607E-4</v>
      </c>
      <c r="L17" s="36">
        <f>$L$10*Tissue!C9</f>
        <v>3.159950178358973E-5</v>
      </c>
      <c r="M17" s="36">
        <f>$M$10*Tissue!C9</f>
        <v>4.9306777197733062E-7</v>
      </c>
      <c r="N17" s="36">
        <f>$N$10*Tissue!C9</f>
        <v>8.7503756695312649E-9</v>
      </c>
      <c r="O17" s="38">
        <f t="shared" si="2"/>
        <v>2.4860687047921874E-3</v>
      </c>
      <c r="P17" s="37">
        <f t="shared" si="3"/>
        <v>8.1219864585560769E-2</v>
      </c>
      <c r="Q17" s="37">
        <f>P17+MLSN!B8</f>
        <v>6.0812198645855604</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A19C0-87FC-5045-9962-37A561B19EC8}">
  <dimension ref="A1:IU62"/>
  <sheetViews>
    <sheetView workbookViewId="0">
      <selection activeCell="X32" sqref="X32"/>
    </sheetView>
  </sheetViews>
  <sheetFormatPr baseColWidth="10" defaultColWidth="8.83203125" defaultRowHeight="13" x14ac:dyDescent="0.15"/>
  <cols>
    <col min="1" max="1" width="1.6640625" style="17" customWidth="1"/>
    <col min="2" max="2" width="16.83203125" style="17" bestFit="1" customWidth="1"/>
    <col min="3" max="14" width="5.6640625" style="17" customWidth="1"/>
    <col min="15" max="15" width="6.83203125" style="17" customWidth="1"/>
    <col min="16" max="16" width="8.5" style="17" customWidth="1"/>
    <col min="17" max="17" width="6.83203125" style="17" customWidth="1"/>
    <col min="18" max="18" width="2.5" style="17" customWidth="1"/>
    <col min="19" max="255" width="8.83203125" style="17"/>
    <col min="256" max="16384" width="8.83203125" style="16"/>
  </cols>
  <sheetData>
    <row r="1" spans="1:18" ht="13" customHeight="1" x14ac:dyDescent="0.2">
      <c r="A1" s="14"/>
      <c r="B1" s="19"/>
      <c r="C1" s="20"/>
      <c r="D1" s="20"/>
      <c r="E1" s="20"/>
      <c r="F1" s="20"/>
      <c r="G1" s="20"/>
      <c r="H1" s="20"/>
      <c r="I1" s="20"/>
      <c r="J1" s="20"/>
      <c r="K1" s="20"/>
      <c r="L1" s="20"/>
      <c r="M1" s="20"/>
      <c r="N1" s="20"/>
      <c r="O1" s="19"/>
      <c r="P1" s="19"/>
      <c r="Q1" s="21"/>
      <c r="R1" s="19"/>
    </row>
    <row r="2" spans="1:18" ht="13" customHeight="1" x14ac:dyDescent="0.2">
      <c r="A2" s="14"/>
      <c r="B2" s="19"/>
      <c r="C2" s="39" t="s">
        <v>0</v>
      </c>
      <c r="D2" s="39" t="s">
        <v>1</v>
      </c>
      <c r="E2" s="39" t="s">
        <v>2</v>
      </c>
      <c r="F2" s="39" t="s">
        <v>3</v>
      </c>
      <c r="G2" s="39" t="s">
        <v>4</v>
      </c>
      <c r="H2" s="39" t="s">
        <v>5</v>
      </c>
      <c r="I2" s="39" t="s">
        <v>6</v>
      </c>
      <c r="J2" s="39" t="s">
        <v>7</v>
      </c>
      <c r="K2" s="39" t="s">
        <v>8</v>
      </c>
      <c r="L2" s="39" t="s">
        <v>9</v>
      </c>
      <c r="M2" s="39" t="s">
        <v>10</v>
      </c>
      <c r="N2" s="39" t="s">
        <v>11</v>
      </c>
      <c r="O2" s="19"/>
      <c r="P2" s="19"/>
      <c r="Q2" s="21"/>
      <c r="R2" s="19"/>
    </row>
    <row r="3" spans="1:18" ht="13" customHeight="1" x14ac:dyDescent="0.2">
      <c r="A3" s="14"/>
      <c r="B3" s="22" t="s">
        <v>12</v>
      </c>
      <c r="C3" s="40">
        <v>19.8</v>
      </c>
      <c r="D3" s="34">
        <v>22.2</v>
      </c>
      <c r="E3" s="34">
        <v>30.9</v>
      </c>
      <c r="F3" s="34">
        <v>39.799999999999997</v>
      </c>
      <c r="G3" s="34">
        <v>48.4</v>
      </c>
      <c r="H3" s="34">
        <v>57.5</v>
      </c>
      <c r="I3" s="34">
        <v>63.5</v>
      </c>
      <c r="J3" s="34">
        <v>61.3</v>
      </c>
      <c r="K3" s="34">
        <v>53.3</v>
      </c>
      <c r="L3" s="34">
        <v>42.2</v>
      </c>
      <c r="M3" s="34">
        <v>29.3</v>
      </c>
      <c r="N3" s="34">
        <v>20</v>
      </c>
      <c r="O3" s="19"/>
      <c r="P3" s="19"/>
      <c r="Q3" s="21"/>
      <c r="R3" s="19"/>
    </row>
    <row r="4" spans="1:18" ht="13" customHeight="1" x14ac:dyDescent="0.2">
      <c r="A4" s="14"/>
      <c r="B4" s="22" t="s">
        <v>13</v>
      </c>
      <c r="C4" s="41">
        <v>1.5</v>
      </c>
      <c r="D4" s="36">
        <v>1.2</v>
      </c>
      <c r="E4" s="36">
        <v>1.4</v>
      </c>
      <c r="F4" s="36">
        <v>1.6</v>
      </c>
      <c r="G4" s="36">
        <v>1.4</v>
      </c>
      <c r="H4" s="36">
        <v>1.1000000000000001</v>
      </c>
      <c r="I4" s="36">
        <v>1.2</v>
      </c>
      <c r="J4" s="36">
        <v>1.5</v>
      </c>
      <c r="K4" s="36">
        <v>1.6</v>
      </c>
      <c r="L4" s="36">
        <v>1.5</v>
      </c>
      <c r="M4" s="36">
        <v>1.1000000000000001</v>
      </c>
      <c r="N4" s="36">
        <v>1.3</v>
      </c>
      <c r="O4" s="19"/>
      <c r="P4" s="19"/>
      <c r="Q4" s="21"/>
      <c r="R4" s="19"/>
    </row>
    <row r="5" spans="1:18" ht="13" customHeight="1" x14ac:dyDescent="0.2">
      <c r="A5" s="14"/>
      <c r="B5" s="24"/>
      <c r="C5" s="20"/>
      <c r="D5" s="20"/>
      <c r="E5" s="20"/>
      <c r="F5" s="20"/>
      <c r="G5" s="20"/>
      <c r="H5" s="20"/>
      <c r="I5" s="20"/>
      <c r="J5" s="20"/>
      <c r="K5" s="20"/>
      <c r="L5" s="20"/>
      <c r="M5" s="20"/>
      <c r="N5" s="20"/>
      <c r="O5" s="19"/>
      <c r="P5" s="19"/>
      <c r="Q5" s="21"/>
      <c r="R5" s="19"/>
    </row>
    <row r="6" spans="1:18" ht="13" customHeight="1" x14ac:dyDescent="0.2">
      <c r="A6" s="14"/>
      <c r="B6" s="24"/>
      <c r="C6" s="20"/>
      <c r="D6" s="20"/>
      <c r="E6" s="20"/>
      <c r="F6" s="20"/>
      <c r="G6" s="20"/>
      <c r="H6" s="20"/>
      <c r="I6" s="22" t="s">
        <v>14</v>
      </c>
      <c r="J6" s="25">
        <v>0.53</v>
      </c>
      <c r="K6" s="20"/>
      <c r="L6" s="20"/>
      <c r="M6" s="20"/>
      <c r="N6" s="20"/>
      <c r="O6" s="19"/>
      <c r="P6" s="19"/>
      <c r="Q6" s="21"/>
      <c r="R6" s="19"/>
    </row>
    <row r="7" spans="1:18" ht="13" customHeight="1" x14ac:dyDescent="0.2">
      <c r="A7" s="14"/>
      <c r="B7" s="24"/>
      <c r="C7" s="20"/>
      <c r="D7" s="20"/>
      <c r="E7" s="20"/>
      <c r="F7" s="20"/>
      <c r="G7" s="20"/>
      <c r="H7" s="20"/>
      <c r="I7" s="22" t="s">
        <v>15</v>
      </c>
      <c r="J7" s="26">
        <v>68</v>
      </c>
      <c r="K7" s="27" t="s">
        <v>16</v>
      </c>
      <c r="L7" s="26"/>
      <c r="M7" s="26"/>
      <c r="N7" s="26"/>
      <c r="O7" s="28"/>
      <c r="P7" s="28"/>
      <c r="Q7" s="29"/>
      <c r="R7" s="19"/>
    </row>
    <row r="8" spans="1:18" ht="14" customHeight="1" x14ac:dyDescent="0.2">
      <c r="A8" s="14"/>
      <c r="B8" s="24"/>
      <c r="C8" s="20"/>
      <c r="D8" s="20"/>
      <c r="E8" s="20"/>
      <c r="F8" s="20"/>
      <c r="G8" s="20"/>
      <c r="H8" s="20"/>
      <c r="I8" s="22" t="s">
        <v>17</v>
      </c>
      <c r="J8" s="26">
        <v>10</v>
      </c>
      <c r="K8" s="27" t="s">
        <v>18</v>
      </c>
      <c r="L8" s="26"/>
      <c r="M8" s="26"/>
      <c r="N8" s="26"/>
      <c r="O8" s="28"/>
      <c r="P8" s="28"/>
      <c r="Q8" s="29"/>
      <c r="R8" s="19"/>
    </row>
    <row r="9" spans="1:18" ht="59" customHeight="1" x14ac:dyDescent="0.2">
      <c r="A9" s="18"/>
      <c r="B9" s="30" t="s">
        <v>19</v>
      </c>
      <c r="C9" s="31">
        <f t="shared" ref="C9:N9" si="0">100*EXP(-0.5*((C3-$J$7)/$J$8)^2)</f>
        <v>9.0187934201930379E-4</v>
      </c>
      <c r="D9" s="31">
        <f t="shared" si="0"/>
        <v>2.7863304102519661E-3</v>
      </c>
      <c r="E9" s="31">
        <f t="shared" si="0"/>
        <v>0.10260385087942883</v>
      </c>
      <c r="F9" s="31">
        <f t="shared" si="0"/>
        <v>1.8756779848581022</v>
      </c>
      <c r="G9" s="31">
        <f t="shared" si="0"/>
        <v>14.648972346236574</v>
      </c>
      <c r="H9" s="31">
        <f t="shared" si="0"/>
        <v>57.622907367179991</v>
      </c>
      <c r="I9" s="31">
        <f t="shared" si="0"/>
        <v>90.370707787319603</v>
      </c>
      <c r="J9" s="31">
        <f t="shared" si="0"/>
        <v>79.895552347741784</v>
      </c>
      <c r="K9" s="31">
        <f t="shared" si="0"/>
        <v>33.944274203728874</v>
      </c>
      <c r="L9" s="31">
        <f t="shared" si="0"/>
        <v>3.5857590676413884</v>
      </c>
      <c r="M9" s="31">
        <f t="shared" si="0"/>
        <v>5.5950952848491428E-2</v>
      </c>
      <c r="N9" s="31">
        <f t="shared" si="0"/>
        <v>9.9295043058510819E-4</v>
      </c>
      <c r="O9" s="32" t="s">
        <v>20</v>
      </c>
      <c r="P9" s="33" t="s">
        <v>21</v>
      </c>
      <c r="Q9" s="33" t="s">
        <v>22</v>
      </c>
      <c r="R9" s="19"/>
    </row>
    <row r="10" spans="1:18" ht="13" customHeight="1" x14ac:dyDescent="0.2">
      <c r="A10" s="14"/>
      <c r="B10" s="22" t="s">
        <v>23</v>
      </c>
      <c r="C10" s="40">
        <f t="shared" ref="C10:N10" si="1">$J$6*C9/100</f>
        <v>4.7799605127023105E-6</v>
      </c>
      <c r="D10" s="34">
        <f t="shared" si="1"/>
        <v>1.4767551174335422E-5</v>
      </c>
      <c r="E10" s="34">
        <f t="shared" si="1"/>
        <v>5.4380040966097278E-4</v>
      </c>
      <c r="F10" s="34">
        <f t="shared" si="1"/>
        <v>9.9410933197479415E-3</v>
      </c>
      <c r="G10" s="34">
        <f t="shared" si="1"/>
        <v>7.763955343505384E-2</v>
      </c>
      <c r="H10" s="34">
        <f t="shared" si="1"/>
        <v>0.30540140904605395</v>
      </c>
      <c r="I10" s="34">
        <f t="shared" si="1"/>
        <v>0.47896475127279392</v>
      </c>
      <c r="J10" s="34">
        <f t="shared" si="1"/>
        <v>0.42344642744303151</v>
      </c>
      <c r="K10" s="34">
        <f t="shared" si="1"/>
        <v>0.17990465327976302</v>
      </c>
      <c r="L10" s="34">
        <f t="shared" si="1"/>
        <v>1.9004523058499357E-2</v>
      </c>
      <c r="M10" s="34">
        <f t="shared" si="1"/>
        <v>2.9654005009700459E-4</v>
      </c>
      <c r="N10" s="34">
        <f t="shared" si="1"/>
        <v>5.2626372821010736E-6</v>
      </c>
      <c r="O10" s="67">
        <f>SUM(C10:N10)</f>
        <v>1.4951675614636708</v>
      </c>
      <c r="P10" s="35" t="s">
        <v>24</v>
      </c>
      <c r="Q10" s="35" t="s">
        <v>24</v>
      </c>
      <c r="R10" s="19"/>
    </row>
    <row r="11" spans="1:18" ht="13" customHeight="1" x14ac:dyDescent="0.2">
      <c r="A11" s="14"/>
      <c r="B11" s="22" t="s">
        <v>25</v>
      </c>
      <c r="C11" s="41">
        <f>$C$10*Tissue!C3</f>
        <v>2.3899802563511552E-6</v>
      </c>
      <c r="D11" s="36">
        <f>$D$10*Tissue!C3</f>
        <v>7.3837755871677108E-6</v>
      </c>
      <c r="E11" s="36">
        <f>$E$10*Tissue!C3</f>
        <v>2.7190020483048639E-4</v>
      </c>
      <c r="F11" s="36">
        <f>$F$10*Tissue!C3</f>
        <v>4.9705466598739707E-3</v>
      </c>
      <c r="G11" s="36">
        <f>$G$10*Tissue!C3</f>
        <v>3.881977671752692E-2</v>
      </c>
      <c r="H11" s="36">
        <f>$H$10*Tissue!C3</f>
        <v>0.15270070452302698</v>
      </c>
      <c r="I11" s="36">
        <f>$I$10*Tissue!C3</f>
        <v>0.23948237563639696</v>
      </c>
      <c r="J11" s="36">
        <f>$J$10*Tissue!C3</f>
        <v>0.21172321372151576</v>
      </c>
      <c r="K11" s="36">
        <f>$K$10*Tissue!C3</f>
        <v>8.9952326639881508E-2</v>
      </c>
      <c r="L11" s="36">
        <f>$L$10*Tissue!C3</f>
        <v>9.5022615292496785E-3</v>
      </c>
      <c r="M11" s="36">
        <f>$M$10*Tissue!C3</f>
        <v>1.482700250485023E-4</v>
      </c>
      <c r="N11" s="36">
        <f>$N$10*Tissue!C3</f>
        <v>2.6313186410505368E-6</v>
      </c>
      <c r="O11" s="36">
        <f t="shared" ref="O11:O17" si="2">SUM(C11:N11)</f>
        <v>0.7475837807318354</v>
      </c>
      <c r="P11" s="37">
        <f t="shared" ref="P11:P17" si="3">O11*32.67</f>
        <v>24.423562116509064</v>
      </c>
      <c r="Q11" s="37">
        <f>P11+MLSN!B2</f>
        <v>61.423562116509061</v>
      </c>
      <c r="R11" s="19"/>
    </row>
    <row r="12" spans="1:18" ht="13" customHeight="1" x14ac:dyDescent="0.2">
      <c r="A12" s="14"/>
      <c r="B12" s="22" t="s">
        <v>26</v>
      </c>
      <c r="C12" s="41">
        <f>$C$10*Tissue!C4</f>
        <v>5.9749506408778881E-7</v>
      </c>
      <c r="D12" s="36">
        <f>$D$10*Tissue!C4</f>
        <v>1.8459438967919277E-6</v>
      </c>
      <c r="E12" s="36">
        <f>$E$10*Tissue!C4</f>
        <v>6.7975051207621597E-5</v>
      </c>
      <c r="F12" s="36">
        <f>$F$10*Tissue!C4</f>
        <v>1.2426366649684927E-3</v>
      </c>
      <c r="G12" s="36">
        <f>$G$10*Tissue!C4</f>
        <v>9.70494417938173E-3</v>
      </c>
      <c r="H12" s="36">
        <f>$H$10*Tissue!C4</f>
        <v>3.8175176130756744E-2</v>
      </c>
      <c r="I12" s="36">
        <f>$I$10*Tissue!C4</f>
        <v>5.987059390909924E-2</v>
      </c>
      <c r="J12" s="36">
        <f>$J$10*Tissue!C4</f>
        <v>5.2930803430378939E-2</v>
      </c>
      <c r="K12" s="36">
        <f>$K$10*Tissue!C4</f>
        <v>2.2488081659970377E-2</v>
      </c>
      <c r="L12" s="36">
        <f>$L$10*Tissue!C4</f>
        <v>2.3755653823124196E-3</v>
      </c>
      <c r="M12" s="36">
        <f>$M$10*Tissue!C4</f>
        <v>3.7067506262125574E-5</v>
      </c>
      <c r="N12" s="36">
        <f>$N$10*Tissue!C4</f>
        <v>6.578296602626342E-7</v>
      </c>
      <c r="O12" s="36">
        <f t="shared" si="2"/>
        <v>0.18689594518295885</v>
      </c>
      <c r="P12" s="37">
        <f t="shared" si="3"/>
        <v>6.105890529127266</v>
      </c>
      <c r="Q12" s="37">
        <f>P12+MLSN!B3</f>
        <v>27.105890529127265</v>
      </c>
      <c r="R12" s="19"/>
    </row>
    <row r="13" spans="1:18" ht="13" customHeight="1" x14ac:dyDescent="0.2">
      <c r="A13" s="14"/>
      <c r="B13" s="22" t="s">
        <v>27</v>
      </c>
      <c r="C13" s="41">
        <f>$C$10*Tissue!C5</f>
        <v>4.7799605127023103E-7</v>
      </c>
      <c r="D13" s="36">
        <f>$D$10*Tissue!C5</f>
        <v>1.4767551174335423E-6</v>
      </c>
      <c r="E13" s="36">
        <f>$E$10*Tissue!C5</f>
        <v>5.4380040966097279E-5</v>
      </c>
      <c r="F13" s="36">
        <f>$F$10*Tissue!C5</f>
        <v>9.9410933197479419E-4</v>
      </c>
      <c r="G13" s="36">
        <f>$G$10*Tissue!C5</f>
        <v>7.7639553435053842E-3</v>
      </c>
      <c r="H13" s="36">
        <f>$H$10*Tissue!C5</f>
        <v>3.0540140904605398E-2</v>
      </c>
      <c r="I13" s="36">
        <f>$I$10*Tissue!C5</f>
        <v>4.7896475127279396E-2</v>
      </c>
      <c r="J13" s="36">
        <f>$J$10*Tissue!C5</f>
        <v>4.2344642744303156E-2</v>
      </c>
      <c r="K13" s="36">
        <f>$K$10*Tissue!C5</f>
        <v>1.7990465327976303E-2</v>
      </c>
      <c r="L13" s="36">
        <f>$L$10*Tissue!C5</f>
        <v>1.9004523058499358E-3</v>
      </c>
      <c r="M13" s="36">
        <f>$M$10*Tissue!C5</f>
        <v>2.965400500970046E-5</v>
      </c>
      <c r="N13" s="36">
        <f>$N$10*Tissue!C5</f>
        <v>5.2626372821010734E-7</v>
      </c>
      <c r="O13" s="36">
        <f t="shared" si="2"/>
        <v>0.14951675614636706</v>
      </c>
      <c r="P13" s="37">
        <f t="shared" si="3"/>
        <v>4.8847124233018118</v>
      </c>
      <c r="Q13" s="37">
        <f>P13+MLSN!B4</f>
        <v>335.88471242330183</v>
      </c>
      <c r="R13" s="19"/>
    </row>
    <row r="14" spans="1:18" ht="13" customHeight="1" x14ac:dyDescent="0.2">
      <c r="A14" s="14"/>
      <c r="B14" s="22" t="s">
        <v>28</v>
      </c>
      <c r="C14" s="41">
        <f>$C$10*Tissue!C6</f>
        <v>2.987475320438944E-7</v>
      </c>
      <c r="D14" s="36">
        <f>$D$10*Tissue!C6</f>
        <v>9.2297194839596385E-7</v>
      </c>
      <c r="E14" s="36">
        <f>$E$10*Tissue!C6</f>
        <v>3.3987525603810799E-5</v>
      </c>
      <c r="F14" s="36">
        <f>$F$10*Tissue!C6</f>
        <v>6.2131833248424634E-4</v>
      </c>
      <c r="G14" s="36">
        <f>$G$10*Tissue!C6</f>
        <v>4.852472089690865E-3</v>
      </c>
      <c r="H14" s="36">
        <f>$H$10*Tissue!C6</f>
        <v>1.9087588065378372E-2</v>
      </c>
      <c r="I14" s="36">
        <f>$I$10*Tissue!C6</f>
        <v>2.993529695454962E-2</v>
      </c>
      <c r="J14" s="36">
        <f>$J$10*Tissue!C6</f>
        <v>2.646540171518947E-2</v>
      </c>
      <c r="K14" s="36">
        <f>$K$10*Tissue!C6</f>
        <v>1.1244040829985189E-2</v>
      </c>
      <c r="L14" s="36">
        <f>$L$10*Tissue!C6</f>
        <v>1.1877826911562098E-3</v>
      </c>
      <c r="M14" s="36">
        <f>$M$10*Tissue!C6</f>
        <v>1.8533753131062787E-5</v>
      </c>
      <c r="N14" s="36">
        <f>$N$10*Tissue!C6</f>
        <v>3.289148301313171E-7</v>
      </c>
      <c r="O14" s="36">
        <f t="shared" si="2"/>
        <v>9.3447972591479425E-2</v>
      </c>
      <c r="P14" s="37">
        <f t="shared" si="3"/>
        <v>3.052945264563633</v>
      </c>
      <c r="Q14" s="37">
        <f>P14+MLSN!B5</f>
        <v>50.052945264563633</v>
      </c>
      <c r="R14" s="19"/>
    </row>
    <row r="15" spans="1:18" ht="13" customHeight="1" x14ac:dyDescent="0.2">
      <c r="A15" s="14"/>
      <c r="B15" s="22" t="s">
        <v>29</v>
      </c>
      <c r="C15" s="41">
        <f>$C$10*Tissue!C7</f>
        <v>3.584970384526733E-7</v>
      </c>
      <c r="D15" s="36">
        <f>$D$10*Tissue!C7</f>
        <v>1.1075663380751567E-6</v>
      </c>
      <c r="E15" s="36">
        <f>$E$10*Tissue!C7</f>
        <v>4.0785030724572954E-5</v>
      </c>
      <c r="F15" s="36">
        <f>$F$10*Tissue!C7</f>
        <v>7.4558199898109559E-4</v>
      </c>
      <c r="G15" s="36">
        <f>$G$10*Tissue!C7</f>
        <v>5.8229665076290375E-3</v>
      </c>
      <c r="H15" s="36">
        <f>$H$10*Tissue!C7</f>
        <v>2.2905105678454045E-2</v>
      </c>
      <c r="I15" s="36">
        <f>$I$10*Tissue!C7</f>
        <v>3.5922356345459545E-2</v>
      </c>
      <c r="J15" s="36">
        <f>$J$10*Tissue!C7</f>
        <v>3.1758482058227365E-2</v>
      </c>
      <c r="K15" s="36">
        <f>$K$10*Tissue!C7</f>
        <v>1.3492848995982226E-2</v>
      </c>
      <c r="L15" s="36">
        <f>$L$10*Tissue!C7</f>
        <v>1.4253392293874518E-3</v>
      </c>
      <c r="M15" s="36">
        <f>$M$10*Tissue!C7</f>
        <v>2.2240503757275342E-5</v>
      </c>
      <c r="N15" s="36">
        <f>$N$10*Tissue!C7</f>
        <v>3.9469779615758053E-7</v>
      </c>
      <c r="O15" s="36">
        <f t="shared" si="2"/>
        <v>0.11213756710977531</v>
      </c>
      <c r="P15" s="37">
        <f t="shared" si="3"/>
        <v>3.6635343174763593</v>
      </c>
      <c r="Q15" s="37">
        <f>P15+MLSN!B6</f>
        <v>9.6635343174763584</v>
      </c>
      <c r="R15" s="19"/>
    </row>
    <row r="16" spans="1:18" ht="13" customHeight="1" x14ac:dyDescent="0.2">
      <c r="A16" s="14"/>
      <c r="B16" s="22" t="s">
        <v>30</v>
      </c>
      <c r="C16" s="41">
        <f>$C$10*Tissue!C8</f>
        <v>2.3899802563511553E-8</v>
      </c>
      <c r="D16" s="36">
        <f>$D$10*Tissue!C8</f>
        <v>7.3837755871677107E-8</v>
      </c>
      <c r="E16" s="36">
        <f>$E$10*Tissue!C8</f>
        <v>2.719002048304864E-6</v>
      </c>
      <c r="F16" s="36">
        <f>$F$10*Tissue!C8</f>
        <v>4.9705466598739707E-5</v>
      </c>
      <c r="G16" s="36">
        <f>$G$10*Tissue!C8</f>
        <v>3.8819776717526923E-4</v>
      </c>
      <c r="H16" s="36">
        <f>$H$10*Tissue!C8</f>
        <v>1.5270070452302698E-3</v>
      </c>
      <c r="I16" s="36">
        <f>$I$10*Tissue!C8</f>
        <v>2.3948237563639696E-3</v>
      </c>
      <c r="J16" s="36">
        <f>$J$10*Tissue!C8</f>
        <v>2.1172321372151578E-3</v>
      </c>
      <c r="K16" s="36">
        <f>$K$10*Tissue!C8</f>
        <v>8.9952326639881506E-4</v>
      </c>
      <c r="L16" s="36">
        <f>$L$10*Tissue!C8</f>
        <v>9.5022615292496789E-5</v>
      </c>
      <c r="M16" s="36">
        <f>$M$10*Tissue!C8</f>
        <v>1.482700250485023E-6</v>
      </c>
      <c r="N16" s="36">
        <f>$N$10*Tissue!C8</f>
        <v>2.6313186410505368E-8</v>
      </c>
      <c r="O16" s="38">
        <f t="shared" si="2"/>
        <v>7.4758378073183536E-3</v>
      </c>
      <c r="P16" s="37">
        <f t="shared" si="3"/>
        <v>0.24423562116509062</v>
      </c>
      <c r="Q16" s="37">
        <f>P16+MLSN!B7</f>
        <v>44.244235621165089</v>
      </c>
      <c r="R16" s="19"/>
    </row>
    <row r="17" spans="1:18" ht="14" customHeight="1" x14ac:dyDescent="0.2">
      <c r="A17" s="14"/>
      <c r="B17" s="22" t="s">
        <v>31</v>
      </c>
      <c r="C17" s="41">
        <f>$C$10*Tissue!C9</f>
        <v>8.9624259613168321E-9</v>
      </c>
      <c r="D17" s="36">
        <f>$D$10*Tissue!C9</f>
        <v>2.7689158451878913E-8</v>
      </c>
      <c r="E17" s="36">
        <f>$E$10*Tissue!C9</f>
        <v>1.0196257681143239E-6</v>
      </c>
      <c r="F17" s="36">
        <f>$F$10*Tissue!C9</f>
        <v>1.8639549974527388E-5</v>
      </c>
      <c r="G17" s="36">
        <f>$G$10*Tissue!C9</f>
        <v>1.4557416269072595E-4</v>
      </c>
      <c r="H17" s="36">
        <f>$H$10*Tissue!C9</f>
        <v>5.7262764196135119E-4</v>
      </c>
      <c r="I17" s="36">
        <f>$I$10*Tissue!C9</f>
        <v>8.9805890863648861E-4</v>
      </c>
      <c r="J17" s="36">
        <f>$J$10*Tissue!C9</f>
        <v>7.9396205145568406E-4</v>
      </c>
      <c r="K17" s="36">
        <f>$K$10*Tissue!C9</f>
        <v>3.3732122489955565E-4</v>
      </c>
      <c r="L17" s="36">
        <f>$L$10*Tissue!C9</f>
        <v>3.5633480734686294E-5</v>
      </c>
      <c r="M17" s="36">
        <f>$M$10*Tissue!C9</f>
        <v>5.5601259393188362E-7</v>
      </c>
      <c r="N17" s="36">
        <f>$N$10*Tissue!C9</f>
        <v>9.8674449039395133E-9</v>
      </c>
      <c r="O17" s="38">
        <f t="shared" si="2"/>
        <v>2.803439177744383E-3</v>
      </c>
      <c r="P17" s="37">
        <f t="shared" si="3"/>
        <v>9.1588357936909004E-2</v>
      </c>
      <c r="Q17" s="37">
        <f>P17+MLSN!B8</f>
        <v>6.0915883579369092</v>
      </c>
      <c r="R17" s="19"/>
    </row>
    <row r="18" spans="1:18" ht="14" customHeight="1" x14ac:dyDescent="0.2">
      <c r="A18" s="14"/>
      <c r="B18" s="24"/>
      <c r="C18" s="23"/>
      <c r="D18" s="23"/>
      <c r="E18" s="23"/>
      <c r="F18" s="23"/>
      <c r="G18" s="23"/>
      <c r="H18" s="23"/>
      <c r="I18" s="23"/>
      <c r="J18" s="23"/>
      <c r="K18" s="23"/>
      <c r="L18" s="23"/>
      <c r="M18" s="23"/>
      <c r="N18" s="23"/>
      <c r="O18" s="23"/>
      <c r="P18" s="23"/>
      <c r="Q18" s="34"/>
      <c r="R18" s="19"/>
    </row>
    <row r="19" spans="1:18" ht="13" customHeight="1" x14ac:dyDescent="0.15">
      <c r="A19" s="15"/>
      <c r="B19" s="15"/>
      <c r="C19" s="15"/>
      <c r="D19" s="15"/>
      <c r="E19" s="15"/>
      <c r="F19" s="15"/>
      <c r="G19" s="15"/>
      <c r="H19" s="15"/>
      <c r="I19" s="15"/>
      <c r="J19" s="15"/>
      <c r="K19" s="15"/>
      <c r="L19" s="15"/>
      <c r="M19" s="15"/>
      <c r="N19" s="15"/>
      <c r="O19" s="15"/>
      <c r="P19" s="15"/>
      <c r="Q19" s="15"/>
      <c r="R19" s="15"/>
    </row>
    <row r="20" spans="1:18" ht="13" customHeight="1" x14ac:dyDescent="0.15">
      <c r="A20" s="15"/>
      <c r="B20" s="15"/>
      <c r="C20" s="15"/>
      <c r="D20" s="15"/>
      <c r="E20" s="15"/>
      <c r="F20" s="15"/>
      <c r="G20" s="15"/>
      <c r="H20" s="15"/>
      <c r="I20" s="15"/>
      <c r="J20" s="15"/>
      <c r="K20" s="15"/>
      <c r="L20" s="15"/>
      <c r="M20" s="15"/>
      <c r="N20" s="15"/>
      <c r="O20" s="15"/>
      <c r="P20" s="15"/>
      <c r="Q20" s="15"/>
      <c r="R20" s="15"/>
    </row>
    <row r="21" spans="1:18" ht="13" customHeight="1" x14ac:dyDescent="0.15">
      <c r="A21" s="15"/>
      <c r="B21" s="15"/>
      <c r="C21" s="15"/>
      <c r="D21" s="15"/>
      <c r="E21" s="15"/>
      <c r="F21" s="15"/>
      <c r="G21" s="15"/>
      <c r="H21" s="15"/>
      <c r="I21" s="15"/>
      <c r="J21" s="15"/>
      <c r="K21" s="15"/>
      <c r="L21" s="15"/>
      <c r="M21" s="15"/>
      <c r="N21" s="15"/>
      <c r="O21" s="15"/>
      <c r="P21" s="15"/>
      <c r="Q21" s="15"/>
      <c r="R21" s="15"/>
    </row>
    <row r="22" spans="1:18" ht="13" customHeight="1" x14ac:dyDescent="0.15">
      <c r="A22" s="15"/>
      <c r="B22" s="15"/>
      <c r="C22" s="15"/>
      <c r="D22" s="15"/>
      <c r="E22" s="15"/>
      <c r="F22" s="15"/>
      <c r="G22" s="15"/>
      <c r="H22" s="15"/>
      <c r="I22" s="15"/>
      <c r="J22" s="15"/>
      <c r="K22" s="15"/>
      <c r="L22" s="15"/>
      <c r="M22" s="15"/>
      <c r="N22" s="15"/>
      <c r="O22" s="15"/>
      <c r="P22" s="15"/>
      <c r="Q22" s="15"/>
      <c r="R22" s="15"/>
    </row>
    <row r="23" spans="1:18" ht="13" customHeight="1" x14ac:dyDescent="0.15">
      <c r="A23" s="15"/>
      <c r="B23" s="15"/>
      <c r="C23" s="15"/>
      <c r="D23" s="15"/>
      <c r="E23" s="15"/>
      <c r="F23" s="15"/>
      <c r="G23" s="15"/>
      <c r="H23" s="15"/>
      <c r="I23" s="15"/>
      <c r="J23" s="15"/>
      <c r="K23" s="15"/>
      <c r="L23" s="15"/>
      <c r="M23" s="15"/>
      <c r="N23" s="15"/>
      <c r="O23" s="15"/>
      <c r="P23" s="15"/>
      <c r="Q23" s="15"/>
      <c r="R23" s="15"/>
    </row>
    <row r="24" spans="1:18" ht="13" customHeight="1" x14ac:dyDescent="0.15">
      <c r="A24" s="15"/>
      <c r="B24" s="15"/>
      <c r="C24" s="15"/>
      <c r="D24" s="15"/>
      <c r="E24" s="15"/>
      <c r="F24" s="15"/>
      <c r="G24" s="15"/>
      <c r="H24" s="15"/>
      <c r="I24" s="15"/>
      <c r="J24" s="15"/>
      <c r="K24" s="15"/>
      <c r="L24" s="15"/>
      <c r="M24" s="15"/>
      <c r="N24" s="15"/>
      <c r="O24" s="15"/>
      <c r="P24" s="15"/>
      <c r="Q24" s="15"/>
      <c r="R24" s="15"/>
    </row>
    <row r="25" spans="1:18" ht="13" customHeight="1" x14ac:dyDescent="0.15">
      <c r="A25" s="15"/>
      <c r="B25" s="15"/>
      <c r="C25" s="15"/>
      <c r="D25" s="15"/>
      <c r="E25" s="15"/>
      <c r="F25" s="15"/>
      <c r="G25" s="15"/>
      <c r="H25" s="15"/>
      <c r="I25" s="15"/>
      <c r="J25" s="15"/>
      <c r="K25" s="15"/>
      <c r="L25" s="15"/>
      <c r="M25" s="15"/>
      <c r="N25" s="15"/>
      <c r="O25" s="15"/>
      <c r="P25" s="15"/>
      <c r="Q25" s="15"/>
      <c r="R25" s="15"/>
    </row>
    <row r="26" spans="1:18" ht="13" customHeight="1" x14ac:dyDescent="0.15">
      <c r="A26" s="15"/>
      <c r="B26" s="15"/>
      <c r="C26" s="15"/>
      <c r="D26" s="15"/>
      <c r="E26" s="15"/>
      <c r="F26" s="15"/>
      <c r="G26" s="15"/>
      <c r="H26" s="15"/>
      <c r="I26" s="15"/>
      <c r="J26" s="15"/>
      <c r="K26" s="15"/>
      <c r="L26" s="15"/>
      <c r="M26" s="15"/>
      <c r="N26" s="15"/>
      <c r="O26" s="15"/>
      <c r="P26" s="15"/>
      <c r="Q26" s="15"/>
      <c r="R26" s="15"/>
    </row>
    <row r="27" spans="1:18" ht="13" customHeight="1" x14ac:dyDescent="0.15">
      <c r="A27" s="15"/>
      <c r="B27" s="15"/>
      <c r="C27" s="15"/>
      <c r="D27" s="15"/>
      <c r="E27" s="15"/>
      <c r="F27" s="15"/>
      <c r="G27" s="15"/>
      <c r="H27" s="15"/>
      <c r="I27" s="15"/>
      <c r="J27" s="15"/>
      <c r="K27" s="15"/>
      <c r="L27" s="15"/>
      <c r="M27" s="15"/>
      <c r="N27" s="15"/>
      <c r="O27" s="15"/>
      <c r="P27" s="15"/>
      <c r="Q27" s="15"/>
      <c r="R27" s="15"/>
    </row>
    <row r="28" spans="1:18" ht="13" customHeight="1" x14ac:dyDescent="0.15">
      <c r="A28" s="15"/>
      <c r="B28" s="15"/>
      <c r="C28" s="15"/>
      <c r="D28" s="15"/>
      <c r="E28" s="15"/>
      <c r="F28" s="15"/>
      <c r="G28" s="15"/>
      <c r="H28" s="15"/>
      <c r="I28" s="15"/>
      <c r="J28" s="15"/>
      <c r="K28" s="15"/>
      <c r="L28" s="15"/>
      <c r="M28" s="15"/>
      <c r="N28" s="15"/>
      <c r="O28" s="15"/>
      <c r="P28" s="15"/>
      <c r="Q28" s="15"/>
      <c r="R28" s="15"/>
    </row>
    <row r="29" spans="1:18" ht="13" customHeight="1" x14ac:dyDescent="0.15">
      <c r="A29" s="15"/>
      <c r="B29" s="15"/>
      <c r="C29" s="15"/>
      <c r="D29" s="15"/>
      <c r="E29" s="15"/>
      <c r="F29" s="15"/>
      <c r="G29" s="15"/>
      <c r="H29" s="15"/>
      <c r="I29" s="15"/>
      <c r="J29" s="15"/>
      <c r="K29" s="15"/>
      <c r="L29" s="15"/>
      <c r="M29" s="15"/>
      <c r="N29" s="15"/>
      <c r="O29" s="15"/>
      <c r="P29" s="15"/>
      <c r="Q29" s="15"/>
      <c r="R29" s="15"/>
    </row>
    <row r="30" spans="1:18" ht="13" customHeight="1" x14ac:dyDescent="0.15">
      <c r="A30" s="15"/>
      <c r="B30" s="15"/>
      <c r="C30" s="15"/>
      <c r="D30" s="15"/>
      <c r="E30" s="15"/>
      <c r="F30" s="15"/>
      <c r="G30" s="15"/>
      <c r="H30" s="15"/>
      <c r="I30" s="15"/>
      <c r="J30" s="15"/>
      <c r="K30" s="15"/>
      <c r="L30" s="15"/>
      <c r="M30" s="15"/>
      <c r="N30" s="15"/>
      <c r="O30" s="15"/>
      <c r="P30" s="15"/>
      <c r="Q30" s="15"/>
      <c r="R30" s="15"/>
    </row>
    <row r="31" spans="1:18" ht="13" customHeight="1" x14ac:dyDescent="0.15">
      <c r="A31" s="15"/>
      <c r="B31" s="15"/>
      <c r="C31" s="15"/>
      <c r="D31" s="15"/>
      <c r="E31" s="15"/>
      <c r="F31" s="15"/>
      <c r="G31" s="15"/>
      <c r="H31" s="15"/>
      <c r="I31" s="15"/>
      <c r="J31" s="15"/>
      <c r="K31" s="15"/>
      <c r="L31" s="15"/>
      <c r="M31" s="15"/>
      <c r="N31" s="15"/>
      <c r="O31" s="15"/>
      <c r="P31" s="15"/>
      <c r="Q31" s="15"/>
      <c r="R31" s="15"/>
    </row>
    <row r="32" spans="1:18" ht="13" customHeight="1" x14ac:dyDescent="0.15">
      <c r="A32" s="15"/>
      <c r="B32" s="15"/>
      <c r="C32" s="15"/>
      <c r="D32" s="15"/>
      <c r="E32" s="15"/>
      <c r="F32" s="15"/>
      <c r="G32" s="15"/>
      <c r="H32" s="15"/>
      <c r="I32" s="15"/>
      <c r="J32" s="15"/>
      <c r="K32" s="15"/>
      <c r="L32" s="15"/>
      <c r="M32" s="15"/>
      <c r="N32" s="15"/>
      <c r="O32" s="15"/>
      <c r="P32" s="15"/>
      <c r="Q32" s="15"/>
      <c r="R32" s="15"/>
    </row>
    <row r="33" spans="1:18" ht="13" customHeight="1" x14ac:dyDescent="0.15">
      <c r="A33" s="15"/>
      <c r="B33" s="15"/>
      <c r="C33" s="15"/>
      <c r="D33" s="15"/>
      <c r="E33" s="15"/>
      <c r="F33" s="15"/>
      <c r="G33" s="15"/>
      <c r="H33" s="15"/>
      <c r="I33" s="15"/>
      <c r="J33" s="15"/>
      <c r="K33" s="15"/>
      <c r="L33" s="15"/>
      <c r="M33" s="15"/>
      <c r="N33" s="15"/>
      <c r="O33" s="15"/>
      <c r="P33" s="15"/>
      <c r="Q33" s="15"/>
      <c r="R33" s="15"/>
    </row>
    <row r="34" spans="1:18" ht="13" customHeight="1" x14ac:dyDescent="0.15">
      <c r="A34" s="15"/>
      <c r="B34" s="15"/>
      <c r="C34" s="15"/>
      <c r="D34" s="15"/>
      <c r="E34" s="15"/>
      <c r="F34" s="15"/>
      <c r="G34" s="15"/>
      <c r="H34" s="15"/>
      <c r="I34" s="15"/>
      <c r="J34" s="15"/>
      <c r="K34" s="15"/>
      <c r="L34" s="15"/>
      <c r="M34" s="15"/>
      <c r="N34" s="15"/>
      <c r="O34" s="15"/>
      <c r="P34" s="15"/>
      <c r="Q34" s="15"/>
      <c r="R34" s="15"/>
    </row>
    <row r="35" spans="1:18" ht="13" customHeight="1" x14ac:dyDescent="0.15">
      <c r="A35" s="15"/>
      <c r="B35" s="15"/>
      <c r="C35" s="15"/>
      <c r="D35" s="15"/>
      <c r="E35" s="15"/>
      <c r="F35" s="15"/>
      <c r="G35" s="15"/>
      <c r="H35" s="15"/>
      <c r="I35" s="15"/>
      <c r="J35" s="15"/>
      <c r="K35" s="15"/>
      <c r="L35" s="15"/>
      <c r="M35" s="15"/>
      <c r="N35" s="15"/>
      <c r="O35" s="15"/>
      <c r="P35" s="15"/>
      <c r="Q35" s="15"/>
      <c r="R35" s="15"/>
    </row>
    <row r="36" spans="1:18" ht="13" customHeight="1" x14ac:dyDescent="0.15">
      <c r="A36" s="15"/>
      <c r="B36" s="15"/>
      <c r="C36" s="15"/>
      <c r="D36" s="15"/>
      <c r="E36" s="15"/>
      <c r="F36" s="15"/>
      <c r="G36" s="15"/>
      <c r="H36" s="15"/>
      <c r="I36" s="15"/>
      <c r="J36" s="15"/>
      <c r="K36" s="15"/>
      <c r="L36" s="15"/>
      <c r="M36" s="15"/>
      <c r="N36" s="15"/>
      <c r="O36" s="15"/>
      <c r="P36" s="15"/>
      <c r="Q36" s="15"/>
      <c r="R36" s="15"/>
    </row>
    <row r="37" spans="1:18" ht="13" customHeight="1" x14ac:dyDescent="0.15">
      <c r="A37" s="15"/>
      <c r="B37" s="15"/>
      <c r="C37" s="15"/>
      <c r="D37" s="15"/>
      <c r="E37" s="15"/>
      <c r="F37" s="15"/>
      <c r="G37" s="15"/>
      <c r="H37" s="15"/>
      <c r="I37" s="15"/>
      <c r="J37" s="15"/>
      <c r="K37" s="15"/>
      <c r="L37" s="15"/>
      <c r="M37" s="15"/>
      <c r="N37" s="15"/>
      <c r="O37" s="15"/>
      <c r="P37" s="15"/>
      <c r="Q37" s="15"/>
      <c r="R37" s="15"/>
    </row>
    <row r="38" spans="1:18" ht="13" customHeight="1" x14ac:dyDescent="0.15">
      <c r="A38" s="15"/>
      <c r="B38" s="15"/>
      <c r="C38" s="15"/>
      <c r="D38" s="15"/>
      <c r="E38" s="15"/>
      <c r="F38" s="15"/>
      <c r="G38" s="15"/>
      <c r="H38" s="15"/>
      <c r="I38" s="15"/>
      <c r="J38" s="15"/>
      <c r="K38" s="15"/>
      <c r="L38" s="15"/>
      <c r="M38" s="15"/>
      <c r="N38" s="15"/>
      <c r="O38" s="15"/>
      <c r="P38" s="15"/>
      <c r="Q38" s="15"/>
      <c r="R38" s="15"/>
    </row>
    <row r="39" spans="1:18" ht="13" customHeight="1" x14ac:dyDescent="0.15">
      <c r="A39" s="15"/>
      <c r="B39" s="15"/>
      <c r="C39" s="15"/>
      <c r="D39" s="15"/>
      <c r="E39" s="15"/>
      <c r="F39" s="15"/>
      <c r="G39" s="15"/>
      <c r="H39" s="15"/>
      <c r="I39" s="15"/>
      <c r="J39" s="15"/>
      <c r="K39" s="15"/>
      <c r="L39" s="15"/>
      <c r="M39" s="15"/>
      <c r="N39" s="15"/>
      <c r="O39" s="15"/>
      <c r="P39" s="15"/>
      <c r="Q39" s="15"/>
      <c r="R39" s="15"/>
    </row>
    <row r="40" spans="1:18" ht="13" customHeight="1" x14ac:dyDescent="0.15">
      <c r="A40" s="15"/>
      <c r="B40" s="15"/>
      <c r="C40" s="15"/>
      <c r="D40" s="15"/>
      <c r="E40" s="15"/>
      <c r="F40" s="15"/>
      <c r="G40" s="15"/>
      <c r="H40" s="15"/>
      <c r="I40" s="15"/>
      <c r="J40" s="15"/>
      <c r="K40" s="15"/>
      <c r="L40" s="15"/>
      <c r="M40" s="15"/>
      <c r="N40" s="15"/>
      <c r="O40" s="15"/>
      <c r="P40" s="15"/>
      <c r="Q40" s="15"/>
      <c r="R40" s="15"/>
    </row>
    <row r="41" spans="1:18" ht="13" customHeight="1" x14ac:dyDescent="0.15">
      <c r="A41" s="15"/>
      <c r="B41" s="15"/>
      <c r="C41" s="15"/>
      <c r="D41" s="15"/>
      <c r="E41" s="15"/>
      <c r="F41" s="15"/>
      <c r="G41" s="15"/>
      <c r="H41" s="15"/>
      <c r="I41" s="15"/>
      <c r="J41" s="15"/>
      <c r="K41" s="15"/>
      <c r="L41" s="15"/>
      <c r="M41" s="15"/>
      <c r="N41" s="15"/>
      <c r="O41" s="15"/>
      <c r="P41" s="15"/>
      <c r="Q41" s="15"/>
      <c r="R41" s="15"/>
    </row>
    <row r="42" spans="1:18" ht="13" customHeight="1" x14ac:dyDescent="0.15">
      <c r="A42" s="15"/>
      <c r="B42" s="15"/>
      <c r="C42" s="15"/>
      <c r="D42" s="15"/>
      <c r="E42" s="15"/>
      <c r="F42" s="15"/>
      <c r="G42" s="15"/>
      <c r="H42" s="15"/>
      <c r="I42" s="15"/>
      <c r="J42" s="15"/>
      <c r="K42" s="15"/>
      <c r="L42" s="15"/>
      <c r="M42" s="15"/>
      <c r="N42" s="15"/>
      <c r="O42" s="15"/>
      <c r="P42" s="15"/>
      <c r="Q42" s="15"/>
      <c r="R42" s="15"/>
    </row>
    <row r="43" spans="1:18" ht="13" customHeight="1" x14ac:dyDescent="0.15">
      <c r="A43" s="15"/>
      <c r="B43" s="15"/>
      <c r="C43" s="15"/>
      <c r="D43" s="15"/>
      <c r="E43" s="15"/>
      <c r="F43" s="15"/>
      <c r="G43" s="15"/>
      <c r="H43" s="15"/>
      <c r="I43" s="15"/>
      <c r="J43" s="15"/>
      <c r="K43" s="15"/>
      <c r="L43" s="15"/>
      <c r="M43" s="15"/>
      <c r="N43" s="15"/>
      <c r="O43" s="15"/>
      <c r="P43" s="15"/>
      <c r="Q43" s="15"/>
      <c r="R43" s="15"/>
    </row>
    <row r="44" spans="1:18" ht="13" customHeight="1" x14ac:dyDescent="0.15">
      <c r="A44" s="15"/>
      <c r="B44" s="15"/>
      <c r="C44" s="15"/>
      <c r="D44" s="15"/>
      <c r="E44" s="15"/>
      <c r="F44" s="15"/>
      <c r="G44" s="15"/>
      <c r="H44" s="15"/>
      <c r="I44" s="15"/>
      <c r="J44" s="15"/>
      <c r="K44" s="15"/>
      <c r="L44" s="15"/>
      <c r="M44" s="15"/>
      <c r="N44" s="15"/>
      <c r="O44" s="15"/>
      <c r="P44" s="15"/>
      <c r="Q44" s="15"/>
      <c r="R44" s="15"/>
    </row>
    <row r="45" spans="1:18" ht="13" customHeight="1" x14ac:dyDescent="0.15">
      <c r="A45" s="15"/>
      <c r="B45" s="15"/>
      <c r="C45" s="15"/>
      <c r="D45" s="15"/>
      <c r="E45" s="15"/>
      <c r="F45" s="15"/>
      <c r="G45" s="15"/>
      <c r="H45" s="15"/>
      <c r="I45" s="15"/>
      <c r="J45" s="15"/>
      <c r="K45" s="15"/>
      <c r="L45" s="15"/>
      <c r="M45" s="15"/>
      <c r="N45" s="15"/>
      <c r="O45" s="15"/>
      <c r="P45" s="15"/>
      <c r="Q45" s="15"/>
      <c r="R45" s="15"/>
    </row>
    <row r="46" spans="1:18" ht="13" customHeight="1" x14ac:dyDescent="0.15">
      <c r="A46" s="15"/>
      <c r="B46" s="15"/>
      <c r="C46" s="15"/>
      <c r="D46" s="15"/>
      <c r="E46" s="15"/>
      <c r="F46" s="15"/>
      <c r="G46" s="15"/>
      <c r="H46" s="15"/>
      <c r="I46" s="15"/>
      <c r="J46" s="15"/>
      <c r="K46" s="15"/>
      <c r="L46" s="15"/>
      <c r="M46" s="15"/>
      <c r="N46" s="15"/>
      <c r="O46" s="15"/>
      <c r="P46" s="15"/>
      <c r="Q46" s="15"/>
      <c r="R46" s="15"/>
    </row>
    <row r="47" spans="1:18" ht="13" customHeight="1" x14ac:dyDescent="0.15">
      <c r="A47" s="15"/>
      <c r="B47" s="15"/>
      <c r="C47" s="15"/>
      <c r="D47" s="15"/>
      <c r="E47" s="15"/>
      <c r="F47" s="15"/>
      <c r="G47" s="15"/>
      <c r="H47" s="15"/>
      <c r="I47" s="15"/>
      <c r="J47" s="15"/>
      <c r="K47" s="15"/>
      <c r="L47" s="15"/>
      <c r="M47" s="15"/>
      <c r="N47" s="15"/>
      <c r="O47" s="15"/>
      <c r="P47" s="15"/>
      <c r="Q47" s="15"/>
      <c r="R47" s="15"/>
    </row>
    <row r="48" spans="1:18" ht="13" customHeight="1" x14ac:dyDescent="0.15">
      <c r="A48" s="15"/>
      <c r="B48" s="15"/>
      <c r="C48" s="15"/>
      <c r="D48" s="15"/>
      <c r="E48" s="15"/>
      <c r="F48" s="15"/>
      <c r="G48" s="15"/>
      <c r="H48" s="15"/>
      <c r="I48" s="15"/>
      <c r="J48" s="15"/>
      <c r="K48" s="15"/>
      <c r="L48" s="15"/>
      <c r="M48" s="15"/>
      <c r="N48" s="15"/>
      <c r="O48" s="15"/>
      <c r="P48" s="15"/>
      <c r="Q48" s="15"/>
      <c r="R48" s="15"/>
    </row>
    <row r="49" spans="1:18" ht="13" customHeight="1" x14ac:dyDescent="0.15">
      <c r="A49" s="15"/>
      <c r="B49" s="15"/>
      <c r="C49" s="15"/>
      <c r="D49" s="15"/>
      <c r="E49" s="15"/>
      <c r="F49" s="15"/>
      <c r="G49" s="15"/>
      <c r="H49" s="15"/>
      <c r="I49" s="15"/>
      <c r="J49" s="15"/>
      <c r="K49" s="15"/>
      <c r="L49" s="15"/>
      <c r="M49" s="15"/>
      <c r="N49" s="15"/>
      <c r="O49" s="15"/>
      <c r="P49" s="15"/>
      <c r="Q49" s="15"/>
      <c r="R49" s="15"/>
    </row>
    <row r="50" spans="1:18" ht="13" customHeight="1" x14ac:dyDescent="0.15">
      <c r="A50" s="15"/>
      <c r="B50" s="15"/>
      <c r="C50" s="15"/>
      <c r="D50" s="15"/>
      <c r="E50" s="15"/>
      <c r="F50" s="15"/>
      <c r="G50" s="15"/>
      <c r="H50" s="15"/>
      <c r="I50" s="15"/>
      <c r="J50" s="15"/>
      <c r="K50" s="15"/>
      <c r="L50" s="15"/>
      <c r="M50" s="15"/>
      <c r="N50" s="15"/>
      <c r="O50" s="15"/>
      <c r="P50" s="15"/>
      <c r="Q50" s="15"/>
      <c r="R50" s="15"/>
    </row>
    <row r="51" spans="1:18" ht="13" customHeight="1" x14ac:dyDescent="0.15">
      <c r="A51" s="15"/>
      <c r="B51" s="15"/>
      <c r="C51" s="15"/>
      <c r="D51" s="15"/>
      <c r="E51" s="15"/>
      <c r="F51" s="15"/>
      <c r="G51" s="15"/>
      <c r="H51" s="15"/>
      <c r="I51" s="15"/>
      <c r="J51" s="15"/>
      <c r="K51" s="15"/>
      <c r="L51" s="15"/>
      <c r="M51" s="15"/>
      <c r="N51" s="15"/>
      <c r="O51" s="15"/>
      <c r="P51" s="15"/>
      <c r="Q51" s="15"/>
      <c r="R51" s="15"/>
    </row>
    <row r="52" spans="1:18" ht="13" customHeight="1" x14ac:dyDescent="0.15">
      <c r="A52" s="15"/>
      <c r="B52" s="15"/>
      <c r="C52" s="15"/>
      <c r="D52" s="15"/>
      <c r="E52" s="15"/>
      <c r="F52" s="15"/>
      <c r="G52" s="15"/>
      <c r="H52" s="15"/>
      <c r="I52" s="15"/>
      <c r="J52" s="15"/>
      <c r="K52" s="15"/>
      <c r="L52" s="15"/>
      <c r="M52" s="15"/>
      <c r="N52" s="15"/>
      <c r="O52" s="15"/>
      <c r="P52" s="15"/>
      <c r="Q52" s="15"/>
      <c r="R52" s="15"/>
    </row>
    <row r="53" spans="1:18" ht="13" customHeight="1" x14ac:dyDescent="0.15">
      <c r="A53" s="15"/>
      <c r="B53" s="15"/>
      <c r="C53" s="15"/>
      <c r="D53" s="15"/>
      <c r="E53" s="15"/>
      <c r="F53" s="15"/>
      <c r="G53" s="15"/>
      <c r="H53" s="15"/>
      <c r="I53" s="15"/>
      <c r="J53" s="15"/>
      <c r="K53" s="15"/>
      <c r="L53" s="15"/>
      <c r="M53" s="15"/>
      <c r="N53" s="15"/>
      <c r="O53" s="15"/>
      <c r="P53" s="15"/>
      <c r="Q53" s="15"/>
      <c r="R53" s="15"/>
    </row>
    <row r="54" spans="1:18" ht="13" customHeight="1" x14ac:dyDescent="0.15">
      <c r="A54" s="15"/>
      <c r="B54" s="15"/>
      <c r="C54" s="15"/>
      <c r="D54" s="15"/>
      <c r="E54" s="15"/>
      <c r="F54" s="15"/>
      <c r="G54" s="15"/>
      <c r="H54" s="15"/>
      <c r="I54" s="15"/>
      <c r="J54" s="15"/>
      <c r="K54" s="15"/>
      <c r="L54" s="15"/>
      <c r="M54" s="15"/>
      <c r="N54" s="15"/>
      <c r="O54" s="15"/>
      <c r="P54" s="15"/>
      <c r="Q54" s="15"/>
      <c r="R54" s="15"/>
    </row>
    <row r="55" spans="1:18" ht="13" customHeight="1" x14ac:dyDescent="0.15">
      <c r="A55" s="15"/>
      <c r="B55" s="15"/>
      <c r="C55" s="15"/>
      <c r="D55" s="15"/>
      <c r="E55" s="15"/>
      <c r="F55" s="15"/>
      <c r="G55" s="15"/>
      <c r="H55" s="15"/>
      <c r="I55" s="15"/>
      <c r="J55" s="15"/>
      <c r="K55" s="15"/>
      <c r="L55" s="15"/>
      <c r="M55" s="15"/>
      <c r="N55" s="15"/>
      <c r="O55" s="15"/>
      <c r="P55" s="15"/>
      <c r="Q55" s="15"/>
      <c r="R55" s="15"/>
    </row>
    <row r="56" spans="1:18" ht="13" customHeight="1" x14ac:dyDescent="0.15">
      <c r="A56" s="15"/>
      <c r="B56" s="15"/>
      <c r="C56" s="15"/>
      <c r="D56" s="15"/>
      <c r="E56" s="15"/>
      <c r="F56" s="15"/>
      <c r="G56" s="15"/>
      <c r="H56" s="15"/>
      <c r="I56" s="15"/>
      <c r="J56" s="15"/>
      <c r="K56" s="15"/>
      <c r="L56" s="15"/>
      <c r="M56" s="15"/>
      <c r="N56" s="15"/>
      <c r="O56" s="15"/>
      <c r="P56" s="15"/>
      <c r="Q56" s="15"/>
      <c r="R56" s="15"/>
    </row>
    <row r="57" spans="1:18" ht="13" customHeight="1" x14ac:dyDescent="0.15">
      <c r="A57" s="15"/>
      <c r="B57" s="15"/>
      <c r="C57" s="15"/>
      <c r="D57" s="15"/>
      <c r="E57" s="15"/>
      <c r="F57" s="15"/>
      <c r="G57" s="15"/>
      <c r="H57" s="15"/>
      <c r="I57" s="15"/>
      <c r="J57" s="15"/>
      <c r="K57" s="15"/>
      <c r="L57" s="15"/>
      <c r="M57" s="15"/>
      <c r="N57" s="15"/>
      <c r="O57" s="15"/>
      <c r="P57" s="15"/>
      <c r="Q57" s="15"/>
      <c r="R57" s="15"/>
    </row>
    <row r="58" spans="1:18" ht="13" customHeight="1" x14ac:dyDescent="0.15">
      <c r="A58" s="15"/>
      <c r="B58" s="15"/>
      <c r="C58" s="15"/>
      <c r="D58" s="15"/>
      <c r="E58" s="15"/>
      <c r="F58" s="15"/>
      <c r="G58" s="15"/>
      <c r="H58" s="15"/>
      <c r="I58" s="15"/>
      <c r="J58" s="15"/>
      <c r="K58" s="15"/>
      <c r="L58" s="15"/>
      <c r="M58" s="15"/>
      <c r="N58" s="15"/>
      <c r="O58" s="15"/>
      <c r="P58" s="15"/>
      <c r="Q58" s="15"/>
      <c r="R58" s="15"/>
    </row>
    <row r="59" spans="1:18" ht="13" customHeight="1" x14ac:dyDescent="0.15">
      <c r="A59" s="15"/>
      <c r="B59" s="15"/>
      <c r="C59" s="15"/>
      <c r="D59" s="15"/>
      <c r="E59" s="15"/>
      <c r="F59" s="15"/>
      <c r="G59" s="15"/>
      <c r="H59" s="15"/>
      <c r="I59" s="15"/>
      <c r="J59" s="15"/>
      <c r="K59" s="15"/>
      <c r="L59" s="15"/>
      <c r="M59" s="15"/>
      <c r="N59" s="15"/>
      <c r="O59" s="15"/>
      <c r="P59" s="15"/>
      <c r="Q59" s="15"/>
      <c r="R59" s="15"/>
    </row>
    <row r="60" spans="1:18" ht="13" customHeight="1" x14ac:dyDescent="0.15">
      <c r="A60" s="15"/>
      <c r="B60" s="15"/>
      <c r="C60" s="15"/>
      <c r="D60" s="15"/>
      <c r="E60" s="15"/>
      <c r="F60" s="15"/>
      <c r="G60" s="15"/>
      <c r="H60" s="15"/>
      <c r="I60" s="15"/>
      <c r="J60" s="15"/>
      <c r="K60" s="15"/>
      <c r="L60" s="15"/>
      <c r="M60" s="15"/>
      <c r="N60" s="15"/>
      <c r="O60" s="15"/>
      <c r="P60" s="15"/>
      <c r="Q60" s="15"/>
      <c r="R60" s="15"/>
    </row>
    <row r="61" spans="1:18" ht="13" customHeight="1" x14ac:dyDescent="0.15">
      <c r="A61" s="15"/>
      <c r="B61" s="15"/>
      <c r="C61" s="15"/>
      <c r="D61" s="15"/>
      <c r="E61" s="15"/>
      <c r="F61" s="15"/>
      <c r="G61" s="15"/>
      <c r="H61" s="15"/>
      <c r="I61" s="15"/>
      <c r="J61" s="15"/>
      <c r="K61" s="15"/>
      <c r="L61" s="15"/>
      <c r="M61" s="15"/>
      <c r="N61" s="15"/>
      <c r="O61" s="15"/>
      <c r="P61" s="15"/>
      <c r="Q61" s="15"/>
      <c r="R61" s="15"/>
    </row>
    <row r="62" spans="1:18" ht="13" customHeight="1" x14ac:dyDescent="0.15">
      <c r="A62" s="15"/>
      <c r="B62" s="15"/>
      <c r="C62" s="15"/>
      <c r="D62" s="15"/>
      <c r="E62" s="15"/>
      <c r="F62" s="15"/>
      <c r="G62" s="15"/>
      <c r="H62" s="15"/>
      <c r="I62" s="15"/>
      <c r="J62" s="15"/>
      <c r="K62" s="15"/>
      <c r="L62" s="15"/>
      <c r="M62" s="15"/>
      <c r="N62" s="15"/>
      <c r="O62" s="15"/>
      <c r="P62" s="15"/>
      <c r="Q62" s="15"/>
      <c r="R62" s="15"/>
    </row>
  </sheetData>
  <conditionalFormatting sqref="C10:N10">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IV6"/>
    </sheetView>
  </sheetViews>
  <sheetFormatPr baseColWidth="10" defaultRowHeight="13" x14ac:dyDescent="0.15"/>
  <cols>
    <col min="1" max="1" width="14.1640625" style="43" customWidth="1"/>
    <col min="2" max="2" width="13.1640625" style="43" customWidth="1"/>
    <col min="3" max="3" width="17" style="43" customWidth="1"/>
  </cols>
  <sheetData>
    <row r="1" spans="1:3" x14ac:dyDescent="0.15">
      <c r="A1" s="42" t="s">
        <v>59</v>
      </c>
      <c r="B1" s="42" t="s">
        <v>60</v>
      </c>
      <c r="C1" s="42" t="s">
        <v>61</v>
      </c>
    </row>
    <row r="2" spans="1:3" x14ac:dyDescent="0.15">
      <c r="A2" s="44">
        <v>1</v>
      </c>
      <c r="B2" s="44">
        <v>40</v>
      </c>
      <c r="C2" s="44">
        <v>1.2</v>
      </c>
    </row>
    <row r="3" spans="1:3" x14ac:dyDescent="0.15">
      <c r="A3" s="44">
        <v>2</v>
      </c>
      <c r="B3" s="44">
        <v>60</v>
      </c>
      <c r="C3" s="44">
        <v>1.8</v>
      </c>
    </row>
    <row r="4" spans="1:3" x14ac:dyDescent="0.15">
      <c r="A4" s="44">
        <v>3</v>
      </c>
      <c r="B4" s="44">
        <v>80</v>
      </c>
      <c r="C4" s="44">
        <v>2.4</v>
      </c>
    </row>
    <row r="5" spans="1:3" x14ac:dyDescent="0.15">
      <c r="A5" s="44">
        <v>4</v>
      </c>
      <c r="B5" s="44">
        <v>90</v>
      </c>
      <c r="C5" s="44">
        <v>2.7</v>
      </c>
    </row>
    <row r="6" spans="1:3" x14ac:dyDescent="0.15">
      <c r="A6" s="44">
        <v>5</v>
      </c>
      <c r="B6" s="44">
        <v>100</v>
      </c>
      <c r="C6" s="44">
        <v>3</v>
      </c>
    </row>
    <row r="7" spans="1:3" x14ac:dyDescent="0.15">
      <c r="A7" s="45">
        <v>6</v>
      </c>
      <c r="B7" s="45">
        <v>105</v>
      </c>
      <c r="C7" s="45">
        <v>3.2</v>
      </c>
    </row>
    <row r="8" spans="1:3" x14ac:dyDescent="0.15">
      <c r="A8" s="45">
        <v>7</v>
      </c>
      <c r="B8" s="45">
        <v>110</v>
      </c>
      <c r="C8" s="45">
        <v>3.3</v>
      </c>
    </row>
    <row r="9" spans="1:3" x14ac:dyDescent="0.15">
      <c r="A9" s="45">
        <v>8</v>
      </c>
      <c r="B9" s="45">
        <v>115</v>
      </c>
      <c r="C9" s="45">
        <v>3.5</v>
      </c>
    </row>
    <row r="10" spans="1:3" x14ac:dyDescent="0.15">
      <c r="A10" s="45">
        <v>9</v>
      </c>
      <c r="B10" s="45">
        <v>120</v>
      </c>
      <c r="C10" s="45">
        <v>3.7</v>
      </c>
    </row>
    <row r="11" spans="1:3" x14ac:dyDescent="0.15">
      <c r="A11" s="45">
        <v>10</v>
      </c>
      <c r="B11" s="45">
        <v>125</v>
      </c>
      <c r="C11" s="45">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U31"/>
  <sheetViews>
    <sheetView showGridLines="0" workbookViewId="0">
      <selection activeCell="N16" sqref="N16"/>
    </sheetView>
  </sheetViews>
  <sheetFormatPr baseColWidth="10" defaultRowHeight="13" customHeight="1" x14ac:dyDescent="0.2"/>
  <cols>
    <col min="1" max="1" width="16.5" style="55" customWidth="1"/>
    <col min="2" max="255" width="10.83203125" style="48" customWidth="1"/>
    <col min="256" max="16384" width="10.83203125" style="47"/>
  </cols>
  <sheetData>
    <row r="1" spans="1:255" ht="13.75" customHeight="1" x14ac:dyDescent="0.2">
      <c r="A1" s="46"/>
      <c r="B1" s="79" t="s">
        <v>32</v>
      </c>
      <c r="C1" s="80"/>
      <c r="D1" s="80"/>
      <c r="E1" s="80"/>
      <c r="F1" s="80"/>
      <c r="G1" s="80"/>
      <c r="H1" s="80"/>
      <c r="I1" s="80"/>
      <c r="J1" s="47"/>
    </row>
    <row r="2" spans="1:255" ht="13.75" customHeight="1" x14ac:dyDescent="0.2">
      <c r="A2" s="46"/>
      <c r="B2" s="47"/>
      <c r="C2" s="77" t="s">
        <v>33</v>
      </c>
      <c r="D2" s="78"/>
      <c r="E2" s="78"/>
      <c r="F2" s="78"/>
      <c r="G2" s="78"/>
      <c r="H2" s="78"/>
      <c r="I2" s="78"/>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71</v>
      </c>
      <c r="B6" s="69">
        <v>7.3</v>
      </c>
      <c r="C6" s="69">
        <v>25</v>
      </c>
      <c r="D6" s="69">
        <v>57</v>
      </c>
      <c r="E6" s="69">
        <v>775</v>
      </c>
      <c r="F6" s="69">
        <v>86</v>
      </c>
      <c r="G6" s="69">
        <v>107</v>
      </c>
      <c r="H6" s="69">
        <v>160</v>
      </c>
      <c r="I6" s="69">
        <v>60</v>
      </c>
      <c r="J6" s="54"/>
      <c r="L6" s="48">
        <v>1.83</v>
      </c>
      <c r="N6" s="48">
        <v>2</v>
      </c>
    </row>
    <row r="7" spans="1:255" ht="13.75" customHeight="1" x14ac:dyDescent="0.2">
      <c r="A7" s="51" t="s">
        <v>64</v>
      </c>
      <c r="B7" s="69">
        <v>7.3</v>
      </c>
      <c r="C7" s="69">
        <v>18</v>
      </c>
      <c r="D7" s="69">
        <v>52</v>
      </c>
      <c r="E7" s="69">
        <v>668</v>
      </c>
      <c r="F7" s="69">
        <v>76</v>
      </c>
      <c r="G7" s="69">
        <v>87</v>
      </c>
      <c r="H7" s="69">
        <v>134</v>
      </c>
      <c r="I7" s="69">
        <v>52</v>
      </c>
      <c r="J7" s="54"/>
      <c r="L7" s="48">
        <v>1.8</v>
      </c>
      <c r="N7" s="48">
        <v>0.7</v>
      </c>
    </row>
    <row r="8" spans="1:255" ht="13.75" customHeight="1" x14ac:dyDescent="0.2">
      <c r="A8" s="51" t="s">
        <v>72</v>
      </c>
      <c r="B8" s="69">
        <v>7.2</v>
      </c>
      <c r="C8" s="69">
        <v>19</v>
      </c>
      <c r="D8" s="69">
        <v>49</v>
      </c>
      <c r="E8" s="69">
        <v>664</v>
      </c>
      <c r="F8" s="69">
        <v>76</v>
      </c>
      <c r="G8" s="69">
        <v>98</v>
      </c>
      <c r="H8" s="69">
        <v>119</v>
      </c>
      <c r="I8" s="69">
        <v>46</v>
      </c>
      <c r="J8" s="54"/>
      <c r="L8" s="48">
        <v>2.0299999999999998</v>
      </c>
      <c r="N8" s="48">
        <v>1.2</v>
      </c>
    </row>
    <row r="9" spans="1:255" ht="13.75" customHeight="1" x14ac:dyDescent="0.2">
      <c r="A9" s="46">
        <v>4</v>
      </c>
      <c r="B9" s="69">
        <v>7.1</v>
      </c>
      <c r="C9" s="69">
        <v>20</v>
      </c>
      <c r="D9" s="69">
        <v>62</v>
      </c>
      <c r="E9" s="69">
        <v>784</v>
      </c>
      <c r="F9" s="69">
        <v>86</v>
      </c>
      <c r="G9" s="69">
        <v>110</v>
      </c>
      <c r="H9" s="69">
        <v>155</v>
      </c>
      <c r="I9" s="69">
        <v>73</v>
      </c>
      <c r="J9" s="54"/>
      <c r="L9" s="48">
        <v>1.92</v>
      </c>
      <c r="N9" s="48">
        <v>3.7</v>
      </c>
    </row>
    <row r="10" spans="1:255" ht="13.75" customHeight="1" x14ac:dyDescent="0.2">
      <c r="A10" s="46">
        <v>6</v>
      </c>
      <c r="B10" s="69">
        <v>7.3</v>
      </c>
      <c r="C10" s="69">
        <v>25</v>
      </c>
      <c r="D10" s="69">
        <v>80</v>
      </c>
      <c r="E10" s="69">
        <v>786</v>
      </c>
      <c r="F10" s="69">
        <v>88</v>
      </c>
      <c r="G10" s="69">
        <v>114</v>
      </c>
      <c r="H10" s="69">
        <v>173</v>
      </c>
      <c r="I10" s="69">
        <v>74</v>
      </c>
      <c r="J10" s="54"/>
      <c r="L10" s="48">
        <v>1.93</v>
      </c>
      <c r="N10" s="48">
        <v>1.1000000000000001</v>
      </c>
    </row>
    <row r="11" spans="1:255" ht="13.75" customHeight="1" x14ac:dyDescent="0.2">
      <c r="A11" s="46">
        <v>8</v>
      </c>
      <c r="B11" s="69">
        <v>7.1</v>
      </c>
      <c r="C11" s="69">
        <v>21</v>
      </c>
      <c r="D11" s="69">
        <v>48</v>
      </c>
      <c r="E11" s="69">
        <v>711</v>
      </c>
      <c r="F11" s="69">
        <v>82</v>
      </c>
      <c r="G11" s="69">
        <v>93</v>
      </c>
      <c r="H11" s="69">
        <v>145</v>
      </c>
      <c r="I11" s="69">
        <v>57</v>
      </c>
      <c r="J11" s="54"/>
      <c r="L11" s="48">
        <v>1.89</v>
      </c>
      <c r="N11" s="48">
        <v>1.6</v>
      </c>
    </row>
    <row r="12" spans="1:255" ht="13.75" customHeight="1" x14ac:dyDescent="0.2">
      <c r="A12" s="46">
        <v>10</v>
      </c>
      <c r="B12" s="52">
        <v>7.2</v>
      </c>
      <c r="C12" s="53">
        <v>28</v>
      </c>
      <c r="D12" s="53">
        <v>71</v>
      </c>
      <c r="E12" s="53">
        <v>755</v>
      </c>
      <c r="F12" s="53">
        <v>82</v>
      </c>
      <c r="G12" s="53">
        <v>108</v>
      </c>
      <c r="H12" s="53">
        <v>170</v>
      </c>
      <c r="I12" s="53">
        <v>58</v>
      </c>
      <c r="J12" s="54"/>
      <c r="L12" s="48">
        <v>2.34</v>
      </c>
      <c r="N12" s="48">
        <v>1.4</v>
      </c>
    </row>
    <row r="13" spans="1:255" ht="13.75" customHeight="1" x14ac:dyDescent="0.2">
      <c r="A13" s="46">
        <v>12</v>
      </c>
      <c r="B13" s="52">
        <v>7.4</v>
      </c>
      <c r="C13" s="53">
        <v>18</v>
      </c>
      <c r="D13" s="53">
        <v>55</v>
      </c>
      <c r="E13" s="53">
        <v>661</v>
      </c>
      <c r="F13" s="75">
        <v>81</v>
      </c>
      <c r="G13" s="53">
        <v>102</v>
      </c>
      <c r="H13" s="53">
        <v>143</v>
      </c>
      <c r="I13" s="53">
        <v>62</v>
      </c>
      <c r="J13" s="54"/>
      <c r="L13" s="48">
        <v>1.91</v>
      </c>
      <c r="N13" s="48">
        <v>1.7</v>
      </c>
    </row>
    <row r="14" spans="1:255" ht="13.75" customHeight="1" x14ac:dyDescent="0.2">
      <c r="A14" s="46">
        <v>16</v>
      </c>
      <c r="B14" s="52">
        <v>7.3</v>
      </c>
      <c r="C14" s="53">
        <v>18</v>
      </c>
      <c r="D14" s="53">
        <v>56</v>
      </c>
      <c r="E14" s="53">
        <v>754</v>
      </c>
      <c r="F14" s="75">
        <v>79</v>
      </c>
      <c r="G14" s="53">
        <v>98</v>
      </c>
      <c r="H14" s="53">
        <v>138</v>
      </c>
      <c r="I14" s="53">
        <v>58</v>
      </c>
      <c r="J14" s="54"/>
      <c r="L14" s="48">
        <v>1.96</v>
      </c>
      <c r="N14" s="48">
        <v>1.4</v>
      </c>
    </row>
    <row r="15" spans="1:255" ht="13.75" customHeight="1" x14ac:dyDescent="0.2">
      <c r="A15" s="46">
        <v>5</v>
      </c>
      <c r="B15" s="52">
        <v>7.9</v>
      </c>
      <c r="C15" s="53">
        <v>17</v>
      </c>
      <c r="D15" s="53">
        <v>35</v>
      </c>
      <c r="E15" s="53">
        <v>770</v>
      </c>
      <c r="F15" s="76">
        <v>137</v>
      </c>
      <c r="G15" s="53">
        <v>115</v>
      </c>
      <c r="H15" s="53">
        <v>100</v>
      </c>
      <c r="I15" s="53">
        <v>28</v>
      </c>
      <c r="J15" s="54"/>
      <c r="L15" s="48">
        <v>1.18</v>
      </c>
      <c r="N15" s="48">
        <v>2.2999999999999998</v>
      </c>
    </row>
    <row r="16" spans="1:255" ht="13.75" customHeight="1" x14ac:dyDescent="0.2">
      <c r="A16" s="46" t="s">
        <v>75</v>
      </c>
      <c r="B16" s="52">
        <f>AVERAGE(B6:B15)</f>
        <v>7.3100000000000005</v>
      </c>
      <c r="C16" s="52">
        <f>AVERAGE(C6:C15)</f>
        <v>20.9</v>
      </c>
      <c r="D16" s="52">
        <f>AVERAGE(D6:D15)</f>
        <v>56.5</v>
      </c>
      <c r="E16" s="52">
        <f>AVERAGE(E6:E15)</f>
        <v>732.8</v>
      </c>
      <c r="F16" s="52">
        <f t="shared" ref="B16:I16" si="0">AVERAGE(F6:F14)</f>
        <v>81.777777777777771</v>
      </c>
      <c r="G16" s="52">
        <f>AVERAGE(G6:G15)</f>
        <v>103.2</v>
      </c>
      <c r="H16" s="52">
        <f>AVERAGE(H6:H15)</f>
        <v>143.69999999999999</v>
      </c>
      <c r="I16" s="52">
        <f>AVERAGE(I6:I15)</f>
        <v>56.8</v>
      </c>
      <c r="J16" s="54"/>
      <c r="L16" s="48">
        <f>AVERAGE(L6:L15)</f>
        <v>1.879</v>
      </c>
      <c r="N16" s="48">
        <f>AVERAGE(N6:N15)</f>
        <v>1.7100000000000002</v>
      </c>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row r="31" spans="1:10" ht="13.75" customHeight="1" x14ac:dyDescent="0.2">
      <c r="A31" s="46"/>
      <c r="B31" s="52"/>
      <c r="C31" s="53"/>
      <c r="D31" s="53"/>
      <c r="E31" s="53"/>
      <c r="F31" s="53"/>
      <c r="G31" s="53"/>
      <c r="H31" s="53"/>
      <c r="I31" s="53"/>
      <c r="J31" s="54"/>
    </row>
  </sheetData>
  <mergeCells count="2">
    <mergeCell ref="C2:I2"/>
    <mergeCell ref="B1:I1"/>
  </mergeCells>
  <pageMargins left="0.75" right="0.75" top="1" bottom="1" header="0.3" footer="0.3"/>
  <pageSetup orientation="landscape"/>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K72"/>
  <sheetViews>
    <sheetView showGridLines="0" workbookViewId="0">
      <selection activeCell="O75" sqref="O75"/>
    </sheetView>
  </sheetViews>
  <sheetFormatPr baseColWidth="10" defaultRowHeight="13" customHeight="1" x14ac:dyDescent="0.2"/>
  <cols>
    <col min="1" max="1" width="8.5" style="48" customWidth="1"/>
    <col min="2" max="2" width="10.83203125" style="48" customWidth="1"/>
    <col min="3" max="3" width="4.83203125" style="48" customWidth="1"/>
    <col min="4" max="4" width="15.6640625" style="55" customWidth="1"/>
    <col min="5" max="16384" width="10.83203125" style="48"/>
  </cols>
  <sheetData>
    <row r="1" spans="1:11" ht="26" customHeight="1" x14ac:dyDescent="0.2">
      <c r="A1" s="60"/>
      <c r="B1" s="47"/>
      <c r="C1" s="60"/>
      <c r="D1" s="81" t="s">
        <v>42</v>
      </c>
      <c r="E1" s="78"/>
      <c r="F1" s="78"/>
      <c r="G1" s="78"/>
      <c r="H1" s="78"/>
      <c r="I1" s="78"/>
      <c r="J1" s="78"/>
      <c r="K1" s="78"/>
    </row>
    <row r="2" spans="1:11" ht="13.75" customHeight="1" x14ac:dyDescent="0.2">
      <c r="A2" s="60"/>
      <c r="B2" s="81" t="s">
        <v>43</v>
      </c>
      <c r="C2" s="60"/>
      <c r="D2" s="46"/>
      <c r="E2" s="79" t="s">
        <v>44</v>
      </c>
      <c r="F2" s="80"/>
      <c r="G2" s="80"/>
      <c r="H2" s="80"/>
      <c r="I2" s="80"/>
      <c r="J2" s="80"/>
      <c r="K2" s="80"/>
    </row>
    <row r="3" spans="1:11" ht="13.75" customHeight="1" x14ac:dyDescent="0.2">
      <c r="A3" s="60"/>
      <c r="B3" s="81"/>
      <c r="C3" s="60"/>
      <c r="D3" s="46"/>
      <c r="E3" s="61"/>
      <c r="F3" s="62"/>
      <c r="G3" s="62"/>
      <c r="H3" s="62"/>
      <c r="I3" s="62"/>
      <c r="J3" s="62"/>
      <c r="K3" s="62"/>
    </row>
    <row r="4" spans="1:11" ht="13" customHeight="1" x14ac:dyDescent="0.2">
      <c r="A4" s="60"/>
      <c r="B4" s="82"/>
      <c r="C4" s="63"/>
      <c r="D4" s="58" t="s">
        <v>57</v>
      </c>
      <c r="E4" s="59" t="s">
        <v>35</v>
      </c>
      <c r="F4" s="59" t="s">
        <v>36</v>
      </c>
      <c r="G4" s="59" t="s">
        <v>37</v>
      </c>
      <c r="H4" s="59" t="s">
        <v>38</v>
      </c>
      <c r="I4" s="59" t="s">
        <v>39</v>
      </c>
      <c r="J4" s="59" t="s">
        <v>40</v>
      </c>
      <c r="K4" s="59" t="s">
        <v>41</v>
      </c>
    </row>
    <row r="5" spans="1:11" ht="13" customHeight="1" x14ac:dyDescent="0.2">
      <c r="A5" s="60"/>
      <c r="B5" s="82"/>
      <c r="C5" s="63"/>
      <c r="D5" s="58"/>
      <c r="E5" s="59"/>
      <c r="F5" s="59"/>
      <c r="G5" s="59"/>
      <c r="H5" s="59"/>
      <c r="I5" s="59"/>
      <c r="J5" s="59"/>
      <c r="K5" s="59"/>
    </row>
    <row r="6" spans="1:11" ht="13.75" customHeight="1" x14ac:dyDescent="0.2">
      <c r="A6" s="60"/>
      <c r="B6" s="82"/>
      <c r="C6" s="64">
        <v>1</v>
      </c>
      <c r="D6" s="65" t="str">
        <f>IF('Soil Greens'!A6="","",'Soil Greens'!A6)</f>
        <v>1</v>
      </c>
      <c r="E6" s="65" t="str">
        <f>IF('Soil Greens'!C6="","",IF('Soil Greens'!C6-$B$11&gt;=0,"--",'Soil Greens'!C6-$B$11))</f>
        <v>--</v>
      </c>
      <c r="F6" s="65" t="str">
        <f>IF('Soil Greens'!D6="","",IF('Soil Greens'!D6-$B$8&gt;=0,"--",'Soil Greens'!D6-$B$8))</f>
        <v>--</v>
      </c>
      <c r="G6" s="65" t="str">
        <f>IF('Soil Greens'!E6="","",IF('Soil Greens'!E6-$B$9&gt;=0,"--",'Soil Greens'!E6-$B$9))</f>
        <v>--</v>
      </c>
      <c r="H6" s="65" t="str">
        <f>IF('Soil Greens'!F6="","",IF('Soil Greens'!F6-$B$10&gt;=0,"--",'Soil Greens'!F6-$B$10))</f>
        <v>--</v>
      </c>
      <c r="I6" s="65" t="str">
        <f>IF('Soil Greens'!G6="","",IF('Soil Greens'!G6-$B$7&gt;=0,"--",'Soil Greens'!G6-$B$7))</f>
        <v>--</v>
      </c>
      <c r="J6" s="65" t="str">
        <f>IF('Soil Greens'!H6="","",IF('Soil Greens'!H6-$B$12&gt;=0,"--",'Soil Greens'!H6-$B$12))</f>
        <v>--</v>
      </c>
      <c r="K6" s="65" t="str">
        <f>IF('Soil Greens'!I6="","",IF('Soil Greens'!I6-$B$13&gt;=0,"--",'Soil Greens'!I6-$B$13))</f>
        <v>--</v>
      </c>
    </row>
    <row r="7" spans="1:11" ht="13.75" customHeight="1" x14ac:dyDescent="0.2">
      <c r="A7" s="56" t="s">
        <v>39</v>
      </c>
      <c r="B7" s="66">
        <f>'Climate Green'!Q11</f>
        <v>54.05041128888368</v>
      </c>
      <c r="C7" s="64">
        <v>2</v>
      </c>
      <c r="D7" s="65" t="str">
        <f>IF('Soil Greens'!A7="","",'Soil Greens'!A7)</f>
        <v>2</v>
      </c>
      <c r="E7" s="65" t="str">
        <f>IF('Soil Greens'!C7="","",IF('Soil Greens'!C7-$B$11&gt;=0,"--",'Soil Greens'!C7-$B$11))</f>
        <v>--</v>
      </c>
      <c r="F7" s="65" t="str">
        <f>IF('Soil Greens'!D7="","",IF('Soil Greens'!D7-$B$8&gt;=0,"--",'Soil Greens'!D7-$B$8))</f>
        <v>--</v>
      </c>
      <c r="G7" s="65" t="str">
        <f>IF('Soil Greens'!E7="","",IF('Soil Greens'!E7-$B$9&gt;=0,"--",'Soil Greens'!E7-$B$9))</f>
        <v>--</v>
      </c>
      <c r="H7" s="65" t="str">
        <f>IF('Soil Greens'!F7="","",IF('Soil Greens'!F7-$B$10&gt;=0,"--",'Soil Greens'!F7-$B$10))</f>
        <v>--</v>
      </c>
      <c r="I7" s="65" t="str">
        <f>IF('Soil Greens'!G7="","",IF('Soil Greens'!G7-$B$7&gt;=0,"--",'Soil Greens'!G7-$B$7))</f>
        <v>--</v>
      </c>
      <c r="J7" s="65" t="str">
        <f>IF('Soil Greens'!H7="","",IF('Soil Greens'!H7-$B$12&gt;=0,"--",'Soil Greens'!H7-$B$12))</f>
        <v>--</v>
      </c>
      <c r="K7" s="65" t="str">
        <f>IF('Soil Greens'!I7="","",IF('Soil Greens'!I7-$B$13&gt;=0,"--",'Soil Greens'!I7-$B$13))</f>
        <v>--</v>
      </c>
    </row>
    <row r="8" spans="1:11" ht="13.75" customHeight="1" x14ac:dyDescent="0.2">
      <c r="A8" s="56" t="s">
        <v>36</v>
      </c>
      <c r="B8" s="66">
        <f>'Climate Green'!Q12</f>
        <v>25.26260282222092</v>
      </c>
      <c r="C8" s="64">
        <v>3</v>
      </c>
      <c r="D8" s="65" t="str">
        <f>IF('Soil Greens'!A8="","",'Soil Greens'!A8)</f>
        <v>17</v>
      </c>
      <c r="E8" s="65" t="str">
        <f>IF('Soil Greens'!C8="","",IF('Soil Greens'!C8-$B$11&gt;=0,"--",'Soil Greens'!C8-$B$11))</f>
        <v>--</v>
      </c>
      <c r="F8" s="65" t="str">
        <f>IF('Soil Greens'!D8="","",IF('Soil Greens'!D8-$B$8&gt;=0,"--",'Soil Greens'!D8-$B$8))</f>
        <v>--</v>
      </c>
      <c r="G8" s="65" t="str">
        <f>IF('Soil Greens'!E8="","",IF('Soil Greens'!E8-$B$9&gt;=0,"--",'Soil Greens'!E8-$B$9))</f>
        <v>--</v>
      </c>
      <c r="H8" s="65" t="str">
        <f>IF('Soil Greens'!F8="","",IF('Soil Greens'!F8-$B$10&gt;=0,"--",'Soil Greens'!F8-$B$10))</f>
        <v>--</v>
      </c>
      <c r="I8" s="65" t="str">
        <f>IF('Soil Greens'!G8="","",IF('Soil Greens'!G8-$B$7&gt;=0,"--",'Soil Greens'!G8-$B$7))</f>
        <v>--</v>
      </c>
      <c r="J8" s="65" t="str">
        <f>IF('Soil Greens'!H8="","",IF('Soil Greens'!H8-$B$12&gt;=0,"--",'Soil Greens'!H8-$B$12))</f>
        <v>--</v>
      </c>
      <c r="K8" s="65" t="str">
        <f>IF('Soil Greens'!I8="","",IF('Soil Greens'!I8-$B$13&gt;=0,"--",'Soil Greens'!I8-$B$13))</f>
        <v>--</v>
      </c>
    </row>
    <row r="9" spans="1:11" ht="13.75" customHeight="1" x14ac:dyDescent="0.2">
      <c r="A9" s="56" t="s">
        <v>37</v>
      </c>
      <c r="B9" s="66">
        <f>'Climate Green'!Q13</f>
        <v>334.41008225777676</v>
      </c>
      <c r="C9" s="64">
        <v>4</v>
      </c>
      <c r="D9" s="65">
        <f>IF('Soil Greens'!A9="","",'Soil Greens'!A9)</f>
        <v>4</v>
      </c>
      <c r="E9" s="65" t="str">
        <f>IF('Soil Greens'!C9="","",IF('Soil Greens'!C9-$B$11&gt;=0,"--",'Soil Greens'!C9-$B$11))</f>
        <v>--</v>
      </c>
      <c r="F9" s="65" t="str">
        <f>IF('Soil Greens'!D9="","",IF('Soil Greens'!D9-$B$8&gt;=0,"--",'Soil Greens'!D9-$B$8))</f>
        <v>--</v>
      </c>
      <c r="G9" s="65" t="str">
        <f>IF('Soil Greens'!E9="","",IF('Soil Greens'!E9-$B$9&gt;=0,"--",'Soil Greens'!E9-$B$9))</f>
        <v>--</v>
      </c>
      <c r="H9" s="65" t="str">
        <f>IF('Soil Greens'!F9="","",IF('Soil Greens'!F9-$B$10&gt;=0,"--",'Soil Greens'!F9-$B$10))</f>
        <v>--</v>
      </c>
      <c r="I9" s="65" t="str">
        <f>IF('Soil Greens'!G9="","",IF('Soil Greens'!G9-$B$7&gt;=0,"--",'Soil Greens'!G9-$B$7))</f>
        <v>--</v>
      </c>
      <c r="J9" s="65" t="str">
        <f>IF('Soil Greens'!H9="","",IF('Soil Greens'!H9-$B$12&gt;=0,"--",'Soil Greens'!H9-$B$12))</f>
        <v>--</v>
      </c>
      <c r="K9" s="65" t="str">
        <f>IF('Soil Greens'!I9="","",IF('Soil Greens'!I9-$B$13&gt;=0,"--",'Soil Greens'!I9-$B$13))</f>
        <v>--</v>
      </c>
    </row>
    <row r="10" spans="1:11" ht="13.75" customHeight="1" x14ac:dyDescent="0.2">
      <c r="A10" s="56" t="s">
        <v>38</v>
      </c>
      <c r="B10" s="66">
        <f>'Climate Green'!Q14</f>
        <v>49.131301411110464</v>
      </c>
      <c r="C10" s="64">
        <v>5</v>
      </c>
      <c r="D10" s="65">
        <f>IF('Soil Greens'!A10="","",'Soil Greens'!A10)</f>
        <v>6</v>
      </c>
      <c r="E10" s="65" t="str">
        <f>IF('Soil Greens'!C10="","",IF('Soil Greens'!C10-$B$11&gt;=0,"--",'Soil Greens'!C10-$B$11))</f>
        <v>--</v>
      </c>
      <c r="F10" s="65" t="str">
        <f>IF('Soil Greens'!D10="","",IF('Soil Greens'!D10-$B$8&gt;=0,"--",'Soil Greens'!D10-$B$8))</f>
        <v>--</v>
      </c>
      <c r="G10" s="65" t="str">
        <f>IF('Soil Greens'!E10="","",IF('Soil Greens'!E10-$B$9&gt;=0,"--",'Soil Greens'!E10-$B$9))</f>
        <v>--</v>
      </c>
      <c r="H10" s="65" t="str">
        <f>IF('Soil Greens'!F10="","",IF('Soil Greens'!F10-$B$10&gt;=0,"--",'Soil Greens'!F10-$B$10))</f>
        <v>--</v>
      </c>
      <c r="I10" s="65" t="str">
        <f>IF('Soil Greens'!G10="","",IF('Soil Greens'!G10-$B$7&gt;=0,"--",'Soil Greens'!G10-$B$7))</f>
        <v>--</v>
      </c>
      <c r="J10" s="65" t="str">
        <f>IF('Soil Greens'!H10="","",IF('Soil Greens'!H10-$B$12&gt;=0,"--",'Soil Greens'!H10-$B$12))</f>
        <v>--</v>
      </c>
      <c r="K10" s="65" t="str">
        <f>IF('Soil Greens'!I10="","",IF('Soil Greens'!I10-$B$13&gt;=0,"--",'Soil Greens'!I10-$B$13))</f>
        <v>--</v>
      </c>
    </row>
    <row r="11" spans="1:11" ht="13.75" customHeight="1" x14ac:dyDescent="0.2">
      <c r="A11" s="56" t="s">
        <v>35</v>
      </c>
      <c r="B11" s="66">
        <f>'Climate Green'!Q15</f>
        <v>8.557561693332552</v>
      </c>
      <c r="C11" s="64">
        <v>6</v>
      </c>
      <c r="D11" s="65">
        <f>IF('Soil Greens'!A11="","",'Soil Greens'!A11)</f>
        <v>8</v>
      </c>
      <c r="E11" s="65" t="str">
        <f>IF('Soil Greens'!C11="","",IF('Soil Greens'!C11-$B$11&gt;=0,"--",'Soil Greens'!C11-$B$11))</f>
        <v>--</v>
      </c>
      <c r="F11" s="65" t="str">
        <f>IF('Soil Greens'!D11="","",IF('Soil Greens'!D11-$B$8&gt;=0,"--",'Soil Greens'!D11-$B$8))</f>
        <v>--</v>
      </c>
      <c r="G11" s="65" t="str">
        <f>IF('Soil Greens'!E11="","",IF('Soil Greens'!E11-$B$9&gt;=0,"--",'Soil Greens'!E11-$B$9))</f>
        <v>--</v>
      </c>
      <c r="H11" s="65" t="str">
        <f>IF('Soil Greens'!F11="","",IF('Soil Greens'!F11-$B$10&gt;=0,"--",'Soil Greens'!F11-$B$10))</f>
        <v>--</v>
      </c>
      <c r="I11" s="65" t="str">
        <f>IF('Soil Greens'!G11="","",IF('Soil Greens'!G11-$B$7&gt;=0,"--",'Soil Greens'!G11-$B$7))</f>
        <v>--</v>
      </c>
      <c r="J11" s="65" t="str">
        <f>IF('Soil Greens'!H11="","",IF('Soil Greens'!H11-$B$12&gt;=0,"--",'Soil Greens'!H11-$B$12))</f>
        <v>--</v>
      </c>
      <c r="K11" s="65" t="str">
        <f>IF('Soil Greens'!I11="","",IF('Soil Greens'!I11-$B$13&gt;=0,"--",'Soil Greens'!I11-$B$13))</f>
        <v>--</v>
      </c>
    </row>
    <row r="12" spans="1:11" ht="13.75" customHeight="1" x14ac:dyDescent="0.2">
      <c r="A12" s="56" t="s">
        <v>40</v>
      </c>
      <c r="B12" s="66">
        <f>'Climate Green'!Q16</f>
        <v>44.170504112888835</v>
      </c>
      <c r="C12" s="64">
        <v>7</v>
      </c>
      <c r="D12" s="65">
        <f>IF('Soil Greens'!A12="","",'Soil Greens'!A12)</f>
        <v>10</v>
      </c>
      <c r="E12" s="65" t="str">
        <f>IF('Soil Greens'!C12="","",IF('Soil Greens'!C12-$B$11&gt;=0,"--",'Soil Greens'!C12-$B$11))</f>
        <v>--</v>
      </c>
      <c r="F12" s="65" t="str">
        <f>IF('Soil Greens'!D12="","",IF('Soil Greens'!D12-$B$8&gt;=0,"--",'Soil Greens'!D12-$B$8))</f>
        <v>--</v>
      </c>
      <c r="G12" s="65" t="str">
        <f>IF('Soil Greens'!E12="","",IF('Soil Greens'!E12-$B$9&gt;=0,"--",'Soil Greens'!E12-$B$9))</f>
        <v>--</v>
      </c>
      <c r="H12" s="65" t="str">
        <f>IF('Soil Greens'!F12="","",IF('Soil Greens'!F12-$B$10&gt;=0,"--",'Soil Greens'!F12-$B$10))</f>
        <v>--</v>
      </c>
      <c r="I12" s="65" t="str">
        <f>IF('Soil Greens'!G12="","",IF('Soil Greens'!G12-$B$7&gt;=0,"--",'Soil Greens'!G12-$B$7))</f>
        <v>--</v>
      </c>
      <c r="J12" s="65" t="str">
        <f>IF('Soil Greens'!H12="","",IF('Soil Greens'!H12-$B$12&gt;=0,"--",'Soil Greens'!H12-$B$12))</f>
        <v>--</v>
      </c>
      <c r="K12" s="65" t="str">
        <f>IF('Soil Greens'!I12="","",IF('Soil Greens'!I12-$B$13&gt;=0,"--",'Soil Greens'!I12-$B$13))</f>
        <v>--</v>
      </c>
    </row>
    <row r="13" spans="1:11" ht="13.75" customHeight="1" x14ac:dyDescent="0.2">
      <c r="A13" s="56" t="s">
        <v>41</v>
      </c>
      <c r="B13" s="66">
        <f>'Climate Green'!Q17</f>
        <v>6.0639390423333142</v>
      </c>
      <c r="C13" s="64">
        <v>8</v>
      </c>
      <c r="D13" s="65">
        <f>IF('Soil Greens'!A13="","",'Soil Greens'!A13)</f>
        <v>12</v>
      </c>
      <c r="E13" s="65" t="str">
        <f>IF('Soil Greens'!C13="","",IF('Soil Greens'!C13-$B$11&gt;=0,"--",'Soil Greens'!C13-$B$11))</f>
        <v>--</v>
      </c>
      <c r="F13" s="65" t="str">
        <f>IF('Soil Greens'!D13="","",IF('Soil Greens'!D13-$B$8&gt;=0,"--",'Soil Greens'!D13-$B$8))</f>
        <v>--</v>
      </c>
      <c r="G13" s="65" t="str">
        <f>IF('Soil Greens'!E13="","",IF('Soil Greens'!E13-$B$9&gt;=0,"--",'Soil Greens'!E13-$B$9))</f>
        <v>--</v>
      </c>
      <c r="H13" s="65" t="str">
        <f>IF('Soil Greens'!F13="","",IF('Soil Greens'!F13-$B$10&gt;=0,"--",'Soil Greens'!F13-$B$10))</f>
        <v>--</v>
      </c>
      <c r="I13" s="65" t="str">
        <f>IF('Soil Greens'!G13="","",IF('Soil Greens'!G13-$B$7&gt;=0,"--",'Soil Greens'!G13-$B$7))</f>
        <v>--</v>
      </c>
      <c r="J13" s="65" t="str">
        <f>IF('Soil Greens'!H13="","",IF('Soil Greens'!H13-$B$12&gt;=0,"--",'Soil Greens'!H13-$B$12))</f>
        <v>--</v>
      </c>
      <c r="K13" s="65" t="str">
        <f>IF('Soil Greens'!I13="","",IF('Soil Greens'!I13-$B$13&gt;=0,"--",'Soil Greens'!I13-$B$13))</f>
        <v>--</v>
      </c>
    </row>
    <row r="14" spans="1:11" ht="13.75" customHeight="1" x14ac:dyDescent="0.2">
      <c r="A14" s="60"/>
      <c r="B14" s="47"/>
      <c r="C14" s="64">
        <v>9</v>
      </c>
      <c r="D14" s="65">
        <f>IF('Soil Greens'!A14="","",'Soil Greens'!A14)</f>
        <v>16</v>
      </c>
      <c r="E14" s="65" t="str">
        <f>IF('Soil Greens'!C14="","",IF('Soil Greens'!C14-$B$11&gt;=0,"--",'Soil Greens'!C14-$B$11))</f>
        <v>--</v>
      </c>
      <c r="F14" s="65" t="str">
        <f>IF('Soil Greens'!D14="","",IF('Soil Greens'!D14-$B$8&gt;=0,"--",'Soil Greens'!D14-$B$8))</f>
        <v>--</v>
      </c>
      <c r="G14" s="65" t="str">
        <f>IF('Soil Greens'!E14="","",IF('Soil Greens'!E14-$B$9&gt;=0,"--",'Soil Greens'!E14-$B$9))</f>
        <v>--</v>
      </c>
      <c r="H14" s="65" t="str">
        <f>IF('Soil Greens'!F14="","",IF('Soil Greens'!F14-$B$10&gt;=0,"--",'Soil Greens'!F14-$B$10))</f>
        <v>--</v>
      </c>
      <c r="I14" s="65" t="str">
        <f>IF('Soil Greens'!G14="","",IF('Soil Greens'!G14-$B$7&gt;=0,"--",'Soil Greens'!G14-$B$7))</f>
        <v>--</v>
      </c>
      <c r="J14" s="65" t="str">
        <f>IF('Soil Greens'!H14="","",IF('Soil Greens'!H14-$B$12&gt;=0,"--",'Soil Greens'!H14-$B$12))</f>
        <v>--</v>
      </c>
      <c r="K14" s="65" t="str">
        <f>IF('Soil Greens'!I14="","",IF('Soil Greens'!I14-$B$13&gt;=0,"--",'Soil Greens'!I14-$B$13))</f>
        <v>--</v>
      </c>
    </row>
    <row r="15" spans="1:11" ht="13.75" customHeight="1" x14ac:dyDescent="0.2">
      <c r="A15" s="60"/>
      <c r="B15" s="47"/>
      <c r="C15" s="64">
        <v>10</v>
      </c>
      <c r="D15" s="65" t="str">
        <f>IF('Soil Greens'!A16="","",'Soil Greens'!A16)</f>
        <v>AVERAGE</v>
      </c>
      <c r="E15" s="65" t="str">
        <f>IF('Soil Greens'!C16="","",IF('Soil Greens'!C16-$B$11&gt;=0,"--",'Soil Greens'!C16-$B$11))</f>
        <v>--</v>
      </c>
      <c r="F15" s="65" t="str">
        <f>IF('Soil Greens'!D16="","",IF('Soil Greens'!D16-$B$8&gt;=0,"--",'Soil Greens'!D16-$B$8))</f>
        <v>--</v>
      </c>
      <c r="G15" s="65" t="str">
        <f>IF('Soil Greens'!E16="","",IF('Soil Greens'!E16-$B$9&gt;=0,"--",'Soil Greens'!E16-$B$9))</f>
        <v>--</v>
      </c>
      <c r="H15" s="65" t="str">
        <f>IF('Soil Greens'!F16="","",IF('Soil Greens'!F16-$B$10&gt;=0,"--",'Soil Greens'!F16-$B$10))</f>
        <v>--</v>
      </c>
      <c r="I15" s="65" t="str">
        <f>IF('Soil Greens'!G16="","",IF('Soil Greens'!G16-$B$7&gt;=0,"--",'Soil Greens'!G16-$B$7))</f>
        <v>--</v>
      </c>
      <c r="J15" s="65" t="str">
        <f>IF('Soil Greens'!H16="","",IF('Soil Greens'!H16-$B$12&gt;=0,"--",'Soil Greens'!H16-$B$12))</f>
        <v>--</v>
      </c>
      <c r="K15" s="65" t="str">
        <f>IF('Soil Greens'!I16="","",IF('Soil Greens'!I16-$B$13&gt;=0,"--",'Soil Greens'!I16-$B$13))</f>
        <v>--</v>
      </c>
    </row>
    <row r="16" spans="1:11" ht="13.75" customHeight="1" x14ac:dyDescent="0.2">
      <c r="A16" s="60"/>
      <c r="B16" s="47"/>
      <c r="C16" s="64">
        <v>11</v>
      </c>
      <c r="D16" s="65" t="str">
        <f>IF('Soil Greens'!A17="","",'Soil Greens'!A17)</f>
        <v/>
      </c>
      <c r="E16" s="65" t="str">
        <f>IF('Soil Greens'!C17="","",IF('Soil Greens'!C17-$B$11&gt;=0,"--",'Soil Greens'!C17-$B$11))</f>
        <v/>
      </c>
      <c r="F16" s="65" t="str">
        <f>IF('Soil Greens'!D17="","",IF('Soil Greens'!D17-$B$8&gt;=0,"--",'Soil Greens'!D17-$B$8))</f>
        <v/>
      </c>
      <c r="G16" s="65" t="str">
        <f>IF('Soil Greens'!E17="","",IF('Soil Greens'!E17-$B$9&gt;=0,"--",'Soil Greens'!E17-$B$9))</f>
        <v/>
      </c>
      <c r="H16" s="65" t="str">
        <f>IF('Soil Greens'!F17="","",IF('Soil Greens'!F17-$B$10&gt;=0,"--",'Soil Greens'!F17-$B$10))</f>
        <v/>
      </c>
      <c r="I16" s="65" t="str">
        <f>IF('Soil Greens'!G17="","",IF('Soil Greens'!G17-$B$7&gt;=0,"--",'Soil Greens'!G17-$B$7))</f>
        <v/>
      </c>
      <c r="J16" s="65" t="str">
        <f>IF('Soil Greens'!H17="","",IF('Soil Greens'!H17-$B$12&gt;=0,"--",'Soil Greens'!H17-$B$12))</f>
        <v/>
      </c>
      <c r="K16" s="65" t="str">
        <f>IF('Soil Greens'!I17="","",IF('Soil Greens'!I17-$B$13&gt;=0,"--",'Soil Greens'!I17-$B$13))</f>
        <v/>
      </c>
    </row>
    <row r="17" spans="1:11" ht="13.75" customHeight="1" x14ac:dyDescent="0.2">
      <c r="A17" s="60"/>
      <c r="B17" s="47"/>
      <c r="C17" s="64">
        <v>12</v>
      </c>
      <c r="D17" s="65" t="str">
        <f>IF('Soil Greens'!A18="","",'Soil Greens'!A18)</f>
        <v/>
      </c>
      <c r="E17" s="65" t="str">
        <f>IF('Soil Greens'!C18="","",IF('Soil Greens'!C18-$B$11&gt;=0,"--",'Soil Greens'!C18-$B$11))</f>
        <v/>
      </c>
      <c r="F17" s="65" t="str">
        <f>IF('Soil Greens'!D18="","",IF('Soil Greens'!D18-$B$8&gt;=0,"--",'Soil Greens'!D18-$B$8))</f>
        <v/>
      </c>
      <c r="G17" s="65" t="str">
        <f>IF('Soil Greens'!E18="","",IF('Soil Greens'!E18-$B$9&gt;=0,"--",'Soil Greens'!E18-$B$9))</f>
        <v/>
      </c>
      <c r="H17" s="65" t="str">
        <f>IF('Soil Greens'!F18="","",IF('Soil Greens'!F18-$B$10&gt;=0,"--",'Soil Greens'!F18-$B$10))</f>
        <v/>
      </c>
      <c r="I17" s="65" t="str">
        <f>IF('Soil Greens'!G18="","",IF('Soil Greens'!G18-$B$7&gt;=0,"--",'Soil Greens'!G18-$B$7))</f>
        <v/>
      </c>
      <c r="J17" s="65" t="str">
        <f>IF('Soil Greens'!H18="","",IF('Soil Greens'!H18-$B$12&gt;=0,"--",'Soil Greens'!H18-$B$12))</f>
        <v/>
      </c>
      <c r="K17" s="65" t="str">
        <f>IF('Soil Greens'!I18="","",IF('Soil Greens'!I18-$B$13&gt;=0,"--",'Soil Greens'!I18-$B$13))</f>
        <v/>
      </c>
    </row>
    <row r="18" spans="1:11" ht="13.75" customHeight="1" x14ac:dyDescent="0.2">
      <c r="A18" s="60"/>
      <c r="B18" s="47"/>
      <c r="C18" s="64">
        <v>13</v>
      </c>
      <c r="D18" s="65" t="str">
        <f>IF('Soil Greens'!A19="","",'Soil Greens'!A19)</f>
        <v/>
      </c>
      <c r="E18" s="65" t="str">
        <f>IF('Soil Greens'!C19="","",IF('Soil Greens'!C19-$B$11&gt;=0,"--",'Soil Greens'!C19-$B$11))</f>
        <v/>
      </c>
      <c r="F18" s="65" t="str">
        <f>IF('Soil Greens'!D19="","",IF('Soil Greens'!D19-$B$8&gt;=0,"--",'Soil Greens'!D19-$B$8))</f>
        <v/>
      </c>
      <c r="G18" s="65" t="str">
        <f>IF('Soil Greens'!E19="","",IF('Soil Greens'!E19-$B$9&gt;=0,"--",'Soil Greens'!E19-$B$9))</f>
        <v/>
      </c>
      <c r="H18" s="65" t="str">
        <f>IF('Soil Greens'!F19="","",IF('Soil Greens'!F19-$B$10&gt;=0,"--",'Soil Greens'!F19-$B$10))</f>
        <v/>
      </c>
      <c r="I18" s="65" t="str">
        <f>IF('Soil Greens'!G19="","",IF('Soil Greens'!G19-$B$7&gt;=0,"--",'Soil Greens'!G19-$B$7))</f>
        <v/>
      </c>
      <c r="J18" s="65" t="str">
        <f>IF('Soil Greens'!H19="","",IF('Soil Greens'!H19-$B$12&gt;=0,"--",'Soil Greens'!H19-$B$12))</f>
        <v/>
      </c>
      <c r="K18" s="65" t="str">
        <f>IF('Soil Greens'!I19="","",IF('Soil Greens'!I19-$B$13&gt;=0,"--",'Soil Greens'!I19-$B$13))</f>
        <v/>
      </c>
    </row>
    <row r="19" spans="1:11" ht="13.75" customHeight="1" x14ac:dyDescent="0.2">
      <c r="A19" s="60"/>
      <c r="B19" s="47"/>
      <c r="C19" s="64">
        <v>14</v>
      </c>
      <c r="D19" s="65" t="str">
        <f>IF('Soil Greens'!A20="","",'Soil Greens'!A20)</f>
        <v/>
      </c>
      <c r="E19" s="65" t="str">
        <f>IF('Soil Greens'!C20="","",IF('Soil Greens'!C20-$B$11&gt;=0,"--",'Soil Greens'!C20-$B$11))</f>
        <v/>
      </c>
      <c r="F19" s="65" t="str">
        <f>IF('Soil Greens'!D20="","",IF('Soil Greens'!D20-$B$8&gt;=0,"--",'Soil Greens'!D20-$B$8))</f>
        <v/>
      </c>
      <c r="G19" s="65" t="str">
        <f>IF('Soil Greens'!E20="","",IF('Soil Greens'!E20-$B$9&gt;=0,"--",'Soil Greens'!E20-$B$9))</f>
        <v/>
      </c>
      <c r="H19" s="65" t="str">
        <f>IF('Soil Greens'!F20="","",IF('Soil Greens'!F20-$B$10&gt;=0,"--",'Soil Greens'!F20-$B$10))</f>
        <v/>
      </c>
      <c r="I19" s="65" t="str">
        <f>IF('Soil Greens'!G20="","",IF('Soil Greens'!G20-$B$7&gt;=0,"--",'Soil Greens'!G20-$B$7))</f>
        <v/>
      </c>
      <c r="J19" s="65" t="str">
        <f>IF('Soil Greens'!H20="","",IF('Soil Greens'!H20-$B$12&gt;=0,"--",'Soil Greens'!H20-$B$12))</f>
        <v/>
      </c>
      <c r="K19" s="65" t="str">
        <f>IF('Soil Greens'!I20="","",IF('Soil Greens'!I20-$B$13&gt;=0,"--",'Soil Greens'!I20-$B$13))</f>
        <v/>
      </c>
    </row>
    <row r="20" spans="1:11" ht="13.75" customHeight="1" x14ac:dyDescent="0.2">
      <c r="A20" s="60"/>
      <c r="B20" s="47"/>
      <c r="C20" s="64">
        <v>15</v>
      </c>
      <c r="D20" s="65" t="str">
        <f>IF('Soil Greens'!A21="","",'Soil Greens'!A21)</f>
        <v/>
      </c>
      <c r="E20" s="65" t="str">
        <f>IF('Soil Greens'!C21="","",IF('Soil Greens'!C21-$B$11&gt;=0,"--",'Soil Greens'!C21-$B$11))</f>
        <v/>
      </c>
      <c r="F20" s="65" t="str">
        <f>IF('Soil Greens'!D21="","",IF('Soil Greens'!D21-$B$8&gt;=0,"--",'Soil Greens'!D21-$B$8))</f>
        <v/>
      </c>
      <c r="G20" s="65" t="str">
        <f>IF('Soil Greens'!E21="","",IF('Soil Greens'!E21-$B$9&gt;=0,"--",'Soil Greens'!E21-$B$9))</f>
        <v/>
      </c>
      <c r="H20" s="65" t="str">
        <f>IF('Soil Greens'!F21="","",IF('Soil Greens'!F21-$B$10&gt;=0,"--",'Soil Greens'!F21-$B$10))</f>
        <v/>
      </c>
      <c r="I20" s="65" t="str">
        <f>IF('Soil Greens'!G21="","",IF('Soil Greens'!G21-$B$7&gt;=0,"--",'Soil Greens'!G21-$B$7))</f>
        <v/>
      </c>
      <c r="J20" s="65" t="str">
        <f>IF('Soil Greens'!H21="","",IF('Soil Greens'!H21-$B$12&gt;=0,"--",'Soil Greens'!H21-$B$12))</f>
        <v/>
      </c>
      <c r="K20" s="65" t="str">
        <f>IF('Soil Greens'!I21="","",IF('Soil Greens'!I21-$B$13&gt;=0,"--",'Soil Greens'!I21-$B$13))</f>
        <v/>
      </c>
    </row>
    <row r="21" spans="1:11" ht="13.75" customHeight="1" x14ac:dyDescent="0.2">
      <c r="A21" s="60"/>
      <c r="B21" s="47"/>
      <c r="C21" s="64">
        <v>16</v>
      </c>
      <c r="D21" s="65" t="str">
        <f>IF('Soil Greens'!A22="","",'Soil Greens'!A22)</f>
        <v/>
      </c>
      <c r="E21" s="65" t="str">
        <f>IF('Soil Greens'!C22="","",IF('Soil Greens'!C22-$B$11&gt;=0,"--",'Soil Greens'!C22-$B$11))</f>
        <v/>
      </c>
      <c r="F21" s="65" t="str">
        <f>IF('Soil Greens'!D22="","",IF('Soil Greens'!D22-$B$8&gt;=0,"--",'Soil Greens'!D22-$B$8))</f>
        <v/>
      </c>
      <c r="G21" s="65" t="str">
        <f>IF('Soil Greens'!E22="","",IF('Soil Greens'!E22-$B$9&gt;=0,"--",'Soil Greens'!E22-$B$9))</f>
        <v/>
      </c>
      <c r="H21" s="65" t="str">
        <f>IF('Soil Greens'!F22="","",IF('Soil Greens'!F22-$B$10&gt;=0,"--",'Soil Greens'!F22-$B$10))</f>
        <v/>
      </c>
      <c r="I21" s="65" t="str">
        <f>IF('Soil Greens'!G22="","",IF('Soil Greens'!G22-$B$7&gt;=0,"--",'Soil Greens'!G22-$B$7))</f>
        <v/>
      </c>
      <c r="J21" s="65" t="str">
        <f>IF('Soil Greens'!H22="","",IF('Soil Greens'!H22-$B$12&gt;=0,"--",'Soil Greens'!H22-$B$12))</f>
        <v/>
      </c>
      <c r="K21" s="65" t="str">
        <f>IF('Soil Greens'!I22="","",IF('Soil Greens'!I22-$B$13&gt;=0,"--",'Soil Greens'!I22-$B$13))</f>
        <v/>
      </c>
    </row>
    <row r="22" spans="1:11" ht="13.75" customHeight="1" x14ac:dyDescent="0.2">
      <c r="A22" s="60"/>
      <c r="B22" s="47"/>
      <c r="C22" s="64">
        <v>17</v>
      </c>
      <c r="D22" s="65" t="str">
        <f>IF('Soil Greens'!A23="","",'Soil Greens'!A23)</f>
        <v/>
      </c>
      <c r="E22" s="65" t="str">
        <f>IF('Soil Greens'!C23="","",IF('Soil Greens'!C23-$B$11&gt;=0,"--",'Soil Greens'!C23-$B$11))</f>
        <v/>
      </c>
      <c r="F22" s="65" t="str">
        <f>IF('Soil Greens'!D23="","",IF('Soil Greens'!D23-$B$8&gt;=0,"--",'Soil Greens'!D23-$B$8))</f>
        <v/>
      </c>
      <c r="G22" s="65" t="str">
        <f>IF('Soil Greens'!E23="","",IF('Soil Greens'!E23-$B$9&gt;=0,"--",'Soil Greens'!E23-$B$9))</f>
        <v/>
      </c>
      <c r="H22" s="65" t="str">
        <f>IF('Soil Greens'!F23="","",IF('Soil Greens'!F23-$B$10&gt;=0,"--",'Soil Greens'!F23-$B$10))</f>
        <v/>
      </c>
      <c r="I22" s="65" t="str">
        <f>IF('Soil Greens'!G23="","",IF('Soil Greens'!G23-$B$7&gt;=0,"--",'Soil Greens'!G23-$B$7))</f>
        <v/>
      </c>
      <c r="J22" s="65" t="str">
        <f>IF('Soil Greens'!H23="","",IF('Soil Greens'!H23-$B$12&gt;=0,"--",'Soil Greens'!H23-$B$12))</f>
        <v/>
      </c>
      <c r="K22" s="65" t="str">
        <f>IF('Soil Greens'!I23="","",IF('Soil Greens'!I23-$B$13&gt;=0,"--",'Soil Greens'!I23-$B$13))</f>
        <v/>
      </c>
    </row>
    <row r="23" spans="1:11" ht="13.75" customHeight="1" x14ac:dyDescent="0.2">
      <c r="A23" s="60"/>
      <c r="B23" s="47"/>
      <c r="C23" s="64">
        <v>18</v>
      </c>
      <c r="D23" s="65" t="str">
        <f>IF('Soil Greens'!A24="","",'Soil Greens'!A24)</f>
        <v/>
      </c>
      <c r="E23" s="65" t="str">
        <f>IF('Soil Greens'!C24="","",IF('Soil Greens'!C24-$B$11&gt;=0,"--",'Soil Greens'!C24-$B$11))</f>
        <v/>
      </c>
      <c r="F23" s="65" t="str">
        <f>IF('Soil Greens'!D24="","",IF('Soil Greens'!D24-$B$8&gt;=0,"--",'Soil Greens'!D24-$B$8))</f>
        <v/>
      </c>
      <c r="G23" s="65" t="str">
        <f>IF('Soil Greens'!E24="","",IF('Soil Greens'!E24-$B$9&gt;=0,"--",'Soil Greens'!E24-$B$9))</f>
        <v/>
      </c>
      <c r="H23" s="65" t="str">
        <f>IF('Soil Greens'!F24="","",IF('Soil Greens'!F24-$B$10&gt;=0,"--",'Soil Greens'!F24-$B$10))</f>
        <v/>
      </c>
      <c r="I23" s="65" t="str">
        <f>IF('Soil Greens'!G24="","",IF('Soil Greens'!G24-$B$7&gt;=0,"--",'Soil Greens'!G24-$B$7))</f>
        <v/>
      </c>
      <c r="J23" s="65" t="str">
        <f>IF('Soil Greens'!H24="","",IF('Soil Greens'!H24-$B$12&gt;=0,"--",'Soil Greens'!H24-$B$12))</f>
        <v/>
      </c>
      <c r="K23" s="65" t="str">
        <f>IF('Soil Greens'!I24="","",IF('Soil Greens'!I24-$B$13&gt;=0,"--",'Soil Greens'!I24-$B$13))</f>
        <v/>
      </c>
    </row>
    <row r="24" spans="1:11" ht="13.75" customHeight="1" x14ac:dyDescent="0.2">
      <c r="A24" s="60"/>
      <c r="B24" s="47"/>
      <c r="C24" s="64">
        <v>19</v>
      </c>
      <c r="D24" s="65" t="str">
        <f>IF('Soil Greens'!A25="","",'Soil Greens'!A25)</f>
        <v/>
      </c>
      <c r="E24" s="65" t="str">
        <f>IF('Soil Greens'!C25="","",IF('Soil Greens'!C25-$B$11&gt;=0,"--",'Soil Greens'!C25-$B$11))</f>
        <v/>
      </c>
      <c r="F24" s="65" t="str">
        <f>IF('Soil Greens'!D25="","",IF('Soil Greens'!D25-$B$8&gt;=0,"--",'Soil Greens'!D25-$B$8))</f>
        <v/>
      </c>
      <c r="G24" s="65" t="str">
        <f>IF('Soil Greens'!E25="","",IF('Soil Greens'!E25-$B$9&gt;=0,"--",'Soil Greens'!E25-$B$9))</f>
        <v/>
      </c>
      <c r="H24" s="65" t="str">
        <f>IF('Soil Greens'!F25="","",IF('Soil Greens'!F25-$B$10&gt;=0,"--",'Soil Greens'!F25-$B$10))</f>
        <v/>
      </c>
      <c r="I24" s="65" t="str">
        <f>IF('Soil Greens'!G25="","",IF('Soil Greens'!G25-$B$7&gt;=0,"--",'Soil Greens'!G25-$B$7))</f>
        <v/>
      </c>
      <c r="J24" s="65" t="str">
        <f>IF('Soil Greens'!H25="","",IF('Soil Greens'!H25-$B$12&gt;=0,"--",'Soil Greens'!H25-$B$12))</f>
        <v/>
      </c>
      <c r="K24" s="65" t="str">
        <f>IF('Soil Greens'!I25="","",IF('Soil Greens'!I25-$B$13&gt;=0,"--",'Soil Greens'!I25-$B$13))</f>
        <v/>
      </c>
    </row>
    <row r="25" spans="1:11" ht="13.75" customHeight="1" x14ac:dyDescent="0.2">
      <c r="A25" s="60"/>
      <c r="B25" s="47"/>
      <c r="C25" s="64">
        <v>20</v>
      </c>
      <c r="D25" s="65" t="str">
        <f>IF('Soil Greens'!A26="","",'Soil Greens'!A26)</f>
        <v/>
      </c>
      <c r="E25" s="65" t="str">
        <f>IF('Soil Greens'!C26="","",IF('Soil Greens'!C26-$B$11&gt;=0,"--",'Soil Greens'!C26-$B$11))</f>
        <v/>
      </c>
      <c r="F25" s="65" t="str">
        <f>IF('Soil Greens'!D26="","",IF('Soil Greens'!D26-$B$8&gt;=0,"--",'Soil Greens'!D26-$B$8))</f>
        <v/>
      </c>
      <c r="G25" s="65" t="str">
        <f>IF('Soil Greens'!E26="","",IF('Soil Greens'!E26-$B$9&gt;=0,"--",'Soil Greens'!E26-$B$9))</f>
        <v/>
      </c>
      <c r="H25" s="65" t="str">
        <f>IF('Soil Greens'!F26="","",IF('Soil Greens'!F26-$B$10&gt;=0,"--",'Soil Greens'!F26-$B$10))</f>
        <v/>
      </c>
      <c r="I25" s="65" t="str">
        <f>IF('Soil Greens'!G26="","",IF('Soil Greens'!G26-$B$7&gt;=0,"--",'Soil Greens'!G26-$B$7))</f>
        <v/>
      </c>
      <c r="J25" s="65" t="str">
        <f>IF('Soil Greens'!H26="","",IF('Soil Greens'!H26-$B$12&gt;=0,"--",'Soil Greens'!H26-$B$12))</f>
        <v/>
      </c>
      <c r="K25" s="65" t="str">
        <f>IF('Soil Greens'!I26="","",IF('Soil Greens'!I26-$B$13&gt;=0,"--",'Soil Greens'!I26-$B$13))</f>
        <v/>
      </c>
    </row>
    <row r="26" spans="1:11" ht="13.75" customHeight="1" x14ac:dyDescent="0.2">
      <c r="A26" s="60"/>
      <c r="B26" s="47"/>
      <c r="C26" s="64">
        <v>21</v>
      </c>
      <c r="D26" s="65" t="str">
        <f>IF('Soil Greens'!A27="","",'Soil Greens'!A27)</f>
        <v/>
      </c>
      <c r="E26" s="65" t="str">
        <f>IF('Soil Greens'!C27="","",IF('Soil Greens'!C27-$B$11&gt;=0,"--",'Soil Greens'!C27-$B$11))</f>
        <v/>
      </c>
      <c r="F26" s="65" t="str">
        <f>IF('Soil Greens'!D27="","",IF('Soil Greens'!D27-$B$8&gt;=0,"--",'Soil Greens'!D27-$B$8))</f>
        <v/>
      </c>
      <c r="G26" s="65" t="str">
        <f>IF('Soil Greens'!E27="","",IF('Soil Greens'!E27-$B$9&gt;=0,"--",'Soil Greens'!E27-$B$9))</f>
        <v/>
      </c>
      <c r="H26" s="65" t="str">
        <f>IF('Soil Greens'!F27="","",IF('Soil Greens'!F27-$B$10&gt;=0,"--",'Soil Greens'!F27-$B$10))</f>
        <v/>
      </c>
      <c r="I26" s="65" t="str">
        <f>IF('Soil Greens'!G27="","",IF('Soil Greens'!G27-$B$7&gt;=0,"--",'Soil Greens'!G27-$B$7))</f>
        <v/>
      </c>
      <c r="J26" s="65" t="str">
        <f>IF('Soil Greens'!H27="","",IF('Soil Greens'!H27-$B$12&gt;=0,"--",'Soil Greens'!H27-$B$12))</f>
        <v/>
      </c>
      <c r="K26" s="65" t="str">
        <f>IF('Soil Greens'!I27="","",IF('Soil Greens'!I27-$B$13&gt;=0,"--",'Soil Greens'!I27-$B$13))</f>
        <v/>
      </c>
    </row>
    <row r="27" spans="1:11" ht="13.75" customHeight="1" x14ac:dyDescent="0.2">
      <c r="A27" s="60"/>
      <c r="B27" s="47"/>
      <c r="C27" s="64">
        <v>22</v>
      </c>
      <c r="D27" s="65" t="str">
        <f>IF('Soil Greens'!A28="","",'Soil Greens'!A28)</f>
        <v/>
      </c>
      <c r="E27" s="65" t="str">
        <f>IF('Soil Greens'!C28="","",IF('Soil Greens'!C28-$B$11&gt;=0,"--",'Soil Greens'!C28-$B$11))</f>
        <v/>
      </c>
      <c r="F27" s="65" t="str">
        <f>IF('Soil Greens'!D28="","",IF('Soil Greens'!D28-$B$8&gt;=0,"--",'Soil Greens'!D28-$B$8))</f>
        <v/>
      </c>
      <c r="G27" s="65" t="str">
        <f>IF('Soil Greens'!E28="","",IF('Soil Greens'!E28-$B$9&gt;=0,"--",'Soil Greens'!E28-$B$9))</f>
        <v/>
      </c>
      <c r="H27" s="65" t="str">
        <f>IF('Soil Greens'!F28="","",IF('Soil Greens'!F28-$B$10&gt;=0,"--",'Soil Greens'!F28-$B$10))</f>
        <v/>
      </c>
      <c r="I27" s="65" t="str">
        <f>IF('Soil Greens'!G28="","",IF('Soil Greens'!G28-$B$7&gt;=0,"--",'Soil Greens'!G28-$B$7))</f>
        <v/>
      </c>
      <c r="J27" s="65" t="str">
        <f>IF('Soil Greens'!H28="","",IF('Soil Greens'!H28-$B$12&gt;=0,"--",'Soil Greens'!H28-$B$12))</f>
        <v/>
      </c>
      <c r="K27" s="65" t="str">
        <f>IF('Soil Greens'!I28="","",IF('Soil Greens'!I28-$B$13&gt;=0,"--",'Soil Greens'!I28-$B$13))</f>
        <v/>
      </c>
    </row>
    <row r="28" spans="1:11" ht="13.75" customHeight="1" x14ac:dyDescent="0.2">
      <c r="A28" s="60"/>
      <c r="B28" s="47"/>
      <c r="C28" s="64">
        <v>23</v>
      </c>
      <c r="D28" s="65" t="str">
        <f>IF('Soil Greens'!A29="","",'Soil Greens'!A29)</f>
        <v/>
      </c>
      <c r="E28" s="65" t="str">
        <f>IF('Soil Greens'!C29="","",IF('Soil Greens'!C29-$B$11&gt;=0,"--",'Soil Greens'!C29-$B$11))</f>
        <v/>
      </c>
      <c r="F28" s="65" t="str">
        <f>IF('Soil Greens'!D29="","",IF('Soil Greens'!D29-$B$8&gt;=0,"--",'Soil Greens'!D29-$B$8))</f>
        <v/>
      </c>
      <c r="G28" s="65" t="str">
        <f>IF('Soil Greens'!E29="","",IF('Soil Greens'!E29-$B$9&gt;=0,"--",'Soil Greens'!E29-$B$9))</f>
        <v/>
      </c>
      <c r="H28" s="65" t="str">
        <f>IF('Soil Greens'!F29="","",IF('Soil Greens'!F29-$B$10&gt;=0,"--",'Soil Greens'!F29-$B$10))</f>
        <v/>
      </c>
      <c r="I28" s="65" t="str">
        <f>IF('Soil Greens'!G29="","",IF('Soil Greens'!G29-$B$7&gt;=0,"--",'Soil Greens'!G29-$B$7))</f>
        <v/>
      </c>
      <c r="J28" s="65" t="str">
        <f>IF('Soil Greens'!H29="","",IF('Soil Greens'!H29-$B$12&gt;=0,"--",'Soil Greens'!H29-$B$12))</f>
        <v/>
      </c>
      <c r="K28" s="65" t="str">
        <f>IF('Soil Greens'!I29="","",IF('Soil Greens'!I29-$B$13&gt;=0,"--",'Soil Greens'!I29-$B$13))</f>
        <v/>
      </c>
    </row>
    <row r="29" spans="1:11" ht="13.75" customHeight="1" x14ac:dyDescent="0.2">
      <c r="A29" s="60"/>
      <c r="B29" s="47"/>
      <c r="C29" s="64">
        <v>24</v>
      </c>
      <c r="D29" s="65" t="str">
        <f>IF('Soil Greens'!A30="","",'Soil Greens'!A30)</f>
        <v/>
      </c>
      <c r="E29" s="65" t="str">
        <f>IF('Soil Greens'!C30="","",IF('Soil Greens'!C30-$B$11&gt;=0,"--",'Soil Greens'!C30-$B$11))</f>
        <v/>
      </c>
      <c r="F29" s="65" t="str">
        <f>IF('Soil Greens'!D30="","",IF('Soil Greens'!D30-$B$8&gt;=0,"--",'Soil Greens'!D30-$B$8))</f>
        <v/>
      </c>
      <c r="G29" s="65" t="str">
        <f>IF('Soil Greens'!E30="","",IF('Soil Greens'!E30-$B$9&gt;=0,"--",'Soil Greens'!E30-$B$9))</f>
        <v/>
      </c>
      <c r="H29" s="65" t="str">
        <f>IF('Soil Greens'!F30="","",IF('Soil Greens'!F30-$B$10&gt;=0,"--",'Soil Greens'!F30-$B$10))</f>
        <v/>
      </c>
      <c r="I29" s="65" t="str">
        <f>IF('Soil Greens'!G30="","",IF('Soil Greens'!G30-$B$7&gt;=0,"--",'Soil Greens'!G30-$B$7))</f>
        <v/>
      </c>
      <c r="J29" s="65" t="str">
        <f>IF('Soil Greens'!H30="","",IF('Soil Greens'!H30-$B$12&gt;=0,"--",'Soil Greens'!H30-$B$12))</f>
        <v/>
      </c>
      <c r="K29" s="65" t="str">
        <f>IF('Soil Greens'!I30="","",IF('Soil Greens'!I30-$B$13&gt;=0,"--",'Soil Greens'!I30-$B$13))</f>
        <v/>
      </c>
    </row>
    <row r="30" spans="1:11" ht="13.75" customHeight="1" x14ac:dyDescent="0.2">
      <c r="A30" s="60"/>
      <c r="B30" s="47"/>
      <c r="C30" s="64">
        <v>25</v>
      </c>
      <c r="D30" s="65" t="str">
        <f>IF('Soil Greens'!A31="","",'Soil Greens'!A31)</f>
        <v/>
      </c>
      <c r="E30" s="65" t="str">
        <f>IF('Soil Greens'!C31="","",IF('Soil Greens'!C31-$B$11&gt;=0,"--",'Soil Greens'!C31-$B$11))</f>
        <v/>
      </c>
      <c r="F30" s="65" t="str">
        <f>IF('Soil Greens'!D31="","",IF('Soil Greens'!D31-$B$8&gt;=0,"--",'Soil Greens'!D31-$B$8))</f>
        <v/>
      </c>
      <c r="G30" s="65" t="str">
        <f>IF('Soil Greens'!E31="","",IF('Soil Greens'!E31-$B$9&gt;=0,"--",'Soil Greens'!E31-$B$9))</f>
        <v/>
      </c>
      <c r="H30" s="65" t="str">
        <f>IF('Soil Greens'!F31="","",IF('Soil Greens'!F31-$B$10&gt;=0,"--",'Soil Greens'!F31-$B$10))</f>
        <v/>
      </c>
      <c r="I30" s="65" t="str">
        <f>IF('Soil Greens'!G31="","",IF('Soil Greens'!G31-$B$7&gt;=0,"--",'Soil Greens'!G31-$B$7))</f>
        <v/>
      </c>
      <c r="J30" s="65" t="str">
        <f>IF('Soil Greens'!H31="","",IF('Soil Greens'!H31-$B$12&gt;=0,"--",'Soil Greens'!H31-$B$12))</f>
        <v/>
      </c>
      <c r="K30" s="65" t="str">
        <f>IF('Soil Greens'!I31="","",IF('Soil Greens'!I31-$B$13&gt;=0,"--",'Soil Greens'!I31-$B$13))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7" t="s">
        <v>45</v>
      </c>
      <c r="E33" s="78"/>
      <c r="F33" s="78"/>
      <c r="G33" s="78"/>
      <c r="H33" s="78"/>
      <c r="I33" s="78"/>
      <c r="J33" s="78"/>
      <c r="K33" s="78"/>
    </row>
    <row r="34" spans="1:11" ht="13.75" customHeight="1" x14ac:dyDescent="0.2">
      <c r="A34" s="60"/>
      <c r="B34" s="47"/>
      <c r="C34" s="60"/>
      <c r="D34" s="46"/>
      <c r="E34" s="79" t="s">
        <v>46</v>
      </c>
      <c r="F34" s="80"/>
      <c r="G34" s="80"/>
      <c r="H34" s="80"/>
      <c r="I34" s="80"/>
      <c r="J34" s="80"/>
      <c r="K34" s="80"/>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1</v>
      </c>
      <c r="E38" s="65" t="str">
        <f t="shared" ref="E38:E62" si="1">IF(E6&lt;0,ABS(E6)/33,"--")</f>
        <v>--</v>
      </c>
      <c r="F38" s="65" t="str">
        <f t="shared" ref="F38:F62" si="2">IF(F6&lt;0,ABS(F6*2.29/33),"--")</f>
        <v>--</v>
      </c>
      <c r="G38" s="65" t="str">
        <f t="shared" ref="G38:H62" si="3">IF(G6&lt;0,ABS(G6)/33,"--")</f>
        <v>--</v>
      </c>
      <c r="H38" s="65" t="str">
        <f t="shared" si="3"/>
        <v>--</v>
      </c>
      <c r="I38" s="65" t="str">
        <f t="shared" ref="I38:I62" si="4">IF(I6&lt;0,ABS(I6*1.2/33),"--")</f>
        <v>--</v>
      </c>
      <c r="J38" s="65" t="str">
        <f t="shared" ref="J38:K62" si="5">IF(J6&lt;0,ABS(J6)/33,"--")</f>
        <v>--</v>
      </c>
      <c r="K38" s="65" t="str">
        <f t="shared" si="5"/>
        <v>--</v>
      </c>
    </row>
    <row r="39" spans="1:11" ht="13.75" customHeight="1" x14ac:dyDescent="0.2">
      <c r="A39" s="60"/>
      <c r="B39" s="47"/>
      <c r="C39" s="64">
        <v>2</v>
      </c>
      <c r="D39" s="51" t="str">
        <f t="shared" si="0"/>
        <v>2</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17</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f t="shared" si="0"/>
        <v>4</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f t="shared" si="0"/>
        <v>6</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f t="shared" si="0"/>
        <v>8</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f t="shared" si="0"/>
        <v>10</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f t="shared" si="0"/>
        <v>12</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f t="shared" si="0"/>
        <v>16</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si="3"/>
        <v>--</v>
      </c>
      <c r="H54" s="65" t="str">
        <f t="shared" si="3"/>
        <v>--</v>
      </c>
      <c r="I54" s="65" t="str">
        <f t="shared" si="4"/>
        <v>--</v>
      </c>
      <c r="J54" s="65" t="str">
        <f t="shared" si="5"/>
        <v>--</v>
      </c>
      <c r="K54" s="65" t="str">
        <f t="shared" si="5"/>
        <v>--</v>
      </c>
    </row>
    <row r="55" spans="1:11" ht="13.75" customHeight="1" x14ac:dyDescent="0.2">
      <c r="A55" s="60"/>
      <c r="B55" s="47"/>
      <c r="C55" s="64">
        <v>18</v>
      </c>
      <c r="D55" s="51" t="str">
        <f t="shared" si="0"/>
        <v/>
      </c>
      <c r="E55" s="65" t="str">
        <f t="shared" si="1"/>
        <v>--</v>
      </c>
      <c r="F55" s="65" t="str">
        <f t="shared" si="2"/>
        <v>--</v>
      </c>
      <c r="G55" s="65" t="str">
        <f t="shared" si="3"/>
        <v>--</v>
      </c>
      <c r="H55" s="65" t="str">
        <f t="shared" si="3"/>
        <v>--</v>
      </c>
      <c r="I55" s="65" t="str">
        <f t="shared" si="4"/>
        <v>--</v>
      </c>
      <c r="J55" s="65" t="str">
        <f t="shared" si="5"/>
        <v>--</v>
      </c>
      <c r="K55" s="65" t="str">
        <f t="shared" si="5"/>
        <v>--</v>
      </c>
    </row>
    <row r="56" spans="1:11" ht="13.75" customHeight="1" x14ac:dyDescent="0.2">
      <c r="A56" s="60"/>
      <c r="B56" s="47"/>
      <c r="C56" s="64">
        <v>19</v>
      </c>
      <c r="D56" s="51" t="str">
        <f t="shared" si="0"/>
        <v/>
      </c>
      <c r="E56" s="65" t="str">
        <f t="shared" si="1"/>
        <v>--</v>
      </c>
      <c r="F56" s="65" t="str">
        <f t="shared" si="2"/>
        <v>--</v>
      </c>
      <c r="G56" s="65" t="str">
        <f t="shared" si="3"/>
        <v>--</v>
      </c>
      <c r="H56" s="65" t="str">
        <f t="shared" si="3"/>
        <v>--</v>
      </c>
      <c r="I56" s="65" t="str">
        <f t="shared" si="4"/>
        <v>--</v>
      </c>
      <c r="J56" s="65" t="str">
        <f t="shared" si="5"/>
        <v>--</v>
      </c>
      <c r="K56" s="65" t="str">
        <f t="shared" si="5"/>
        <v>--</v>
      </c>
    </row>
    <row r="57" spans="1:11" ht="13.75" customHeight="1" x14ac:dyDescent="0.2">
      <c r="A57" s="60"/>
      <c r="B57" s="47"/>
      <c r="C57" s="64">
        <v>20</v>
      </c>
      <c r="D57" s="51" t="str">
        <f t="shared" si="0"/>
        <v/>
      </c>
      <c r="E57" s="65" t="str">
        <f t="shared" si="1"/>
        <v>--</v>
      </c>
      <c r="F57" s="65" t="str">
        <f t="shared" si="2"/>
        <v>--</v>
      </c>
      <c r="G57" s="65" t="str">
        <f t="shared" si="3"/>
        <v>--</v>
      </c>
      <c r="H57" s="65" t="str">
        <f t="shared" si="3"/>
        <v>--</v>
      </c>
      <c r="I57" s="65" t="str">
        <f t="shared" si="4"/>
        <v>--</v>
      </c>
      <c r="J57" s="65" t="str">
        <f t="shared" si="5"/>
        <v>--</v>
      </c>
      <c r="K57" s="65" t="str">
        <f t="shared" si="5"/>
        <v>--</v>
      </c>
    </row>
    <row r="58" spans="1:11" ht="13.75" customHeight="1" x14ac:dyDescent="0.2">
      <c r="A58" s="60"/>
      <c r="B58" s="47"/>
      <c r="C58" s="64">
        <v>21</v>
      </c>
      <c r="D58" s="51" t="str">
        <f t="shared" si="0"/>
        <v/>
      </c>
      <c r="E58" s="65" t="str">
        <f t="shared" si="1"/>
        <v>--</v>
      </c>
      <c r="F58" s="65" t="str">
        <f t="shared" si="2"/>
        <v>--</v>
      </c>
      <c r="G58" s="65" t="str">
        <f t="shared" si="3"/>
        <v>--</v>
      </c>
      <c r="H58" s="65" t="str">
        <f t="shared" si="3"/>
        <v>--</v>
      </c>
      <c r="I58" s="65" t="str">
        <f t="shared" si="4"/>
        <v>--</v>
      </c>
      <c r="J58" s="65" t="str">
        <f t="shared" si="5"/>
        <v>--</v>
      </c>
      <c r="K58" s="65" t="str">
        <f t="shared" si="5"/>
        <v>--</v>
      </c>
    </row>
    <row r="59" spans="1:11" ht="13.75" customHeight="1" x14ac:dyDescent="0.2">
      <c r="A59" s="60"/>
      <c r="B59" s="47"/>
      <c r="C59" s="64">
        <v>22</v>
      </c>
      <c r="D59" s="51" t="str">
        <f t="shared" si="0"/>
        <v/>
      </c>
      <c r="E59" s="65" t="str">
        <f t="shared" si="1"/>
        <v>--</v>
      </c>
      <c r="F59" s="65" t="str">
        <f t="shared" si="2"/>
        <v>--</v>
      </c>
      <c r="G59" s="65" t="str">
        <f t="shared" si="3"/>
        <v>--</v>
      </c>
      <c r="H59" s="65" t="str">
        <f t="shared" si="3"/>
        <v>--</v>
      </c>
      <c r="I59" s="65" t="str">
        <f t="shared" si="4"/>
        <v>--</v>
      </c>
      <c r="J59" s="65" t="str">
        <f t="shared" si="5"/>
        <v>--</v>
      </c>
      <c r="K59" s="65" t="str">
        <f t="shared" si="5"/>
        <v>--</v>
      </c>
    </row>
    <row r="60" spans="1:11" ht="13.75" customHeight="1" x14ac:dyDescent="0.2">
      <c r="A60" s="60"/>
      <c r="B60" s="47"/>
      <c r="C60" s="64">
        <v>23</v>
      </c>
      <c r="D60" s="51" t="str">
        <f t="shared" si="0"/>
        <v/>
      </c>
      <c r="E60" s="65" t="str">
        <f t="shared" si="1"/>
        <v>--</v>
      </c>
      <c r="F60" s="65" t="str">
        <f t="shared" si="2"/>
        <v>--</v>
      </c>
      <c r="G60" s="65" t="str">
        <f t="shared" si="3"/>
        <v>--</v>
      </c>
      <c r="H60" s="65" t="str">
        <f t="shared" si="3"/>
        <v>--</v>
      </c>
      <c r="I60" s="65" t="str">
        <f t="shared" si="4"/>
        <v>--</v>
      </c>
      <c r="J60" s="65" t="str">
        <f t="shared" si="5"/>
        <v>--</v>
      </c>
      <c r="K60" s="65" t="str">
        <f t="shared" si="5"/>
        <v>--</v>
      </c>
    </row>
    <row r="61" spans="1:11" ht="13.75" customHeight="1" x14ac:dyDescent="0.2">
      <c r="A61" s="60"/>
      <c r="B61" s="47"/>
      <c r="C61" s="64">
        <v>24</v>
      </c>
      <c r="D61" s="51" t="str">
        <f t="shared" si="0"/>
        <v/>
      </c>
      <c r="E61" s="65" t="str">
        <f t="shared" si="1"/>
        <v>--</v>
      </c>
      <c r="F61" s="65" t="str">
        <f t="shared" si="2"/>
        <v>--</v>
      </c>
      <c r="G61" s="65" t="str">
        <f t="shared" si="3"/>
        <v>--</v>
      </c>
      <c r="H61" s="65" t="str">
        <f t="shared" si="3"/>
        <v>--</v>
      </c>
      <c r="I61" s="65" t="str">
        <f t="shared" si="4"/>
        <v>--</v>
      </c>
      <c r="J61" s="65" t="str">
        <f t="shared" si="5"/>
        <v>--</v>
      </c>
      <c r="K61" s="65" t="str">
        <f t="shared" si="5"/>
        <v>--</v>
      </c>
    </row>
    <row r="62" spans="1:11" ht="13.75" customHeight="1" x14ac:dyDescent="0.2">
      <c r="A62" s="60"/>
      <c r="B62" s="47"/>
      <c r="C62" s="64">
        <v>25</v>
      </c>
      <c r="D62" s="51" t="str">
        <f t="shared" si="0"/>
        <v/>
      </c>
      <c r="E62" s="65" t="str">
        <f t="shared" si="1"/>
        <v>--</v>
      </c>
      <c r="F62" s="65" t="str">
        <f t="shared" si="2"/>
        <v>--</v>
      </c>
      <c r="G62" s="65" t="str">
        <f t="shared" si="3"/>
        <v>--</v>
      </c>
      <c r="H62" s="65" t="str">
        <f t="shared" si="3"/>
        <v>--</v>
      </c>
      <c r="I62" s="65" t="str">
        <f t="shared" si="4"/>
        <v>--</v>
      </c>
      <c r="J62" s="65" t="str">
        <f t="shared" si="5"/>
        <v>--</v>
      </c>
      <c r="K62" s="65" t="str">
        <f t="shared" si="5"/>
        <v>--</v>
      </c>
    </row>
    <row r="66" spans="1:6" ht="13" customHeight="1" x14ac:dyDescent="0.2">
      <c r="A66" s="48" t="s">
        <v>58</v>
      </c>
    </row>
    <row r="67" spans="1:6" ht="13" customHeight="1" x14ac:dyDescent="0.2">
      <c r="B67" s="48">
        <f>'Climate Green'!O10</f>
        <v>1.0437962221538832</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68" t="e">
        <f>(K40/B69)&amp;":"&amp;(B69/B69)</f>
        <v>#VALUE!</v>
      </c>
    </row>
    <row r="71" spans="1:6" ht="13" customHeight="1" x14ac:dyDescent="0.2">
      <c r="D71" s="53" t="e">
        <f>(K41/B70)&amp;":"&amp;(B70/B70)</f>
        <v>#VALUE!</v>
      </c>
    </row>
    <row r="72" spans="1:6" ht="13" customHeight="1" x14ac:dyDescent="0.2">
      <c r="D72" s="53" t="e">
        <f>(K42/B71)&amp;":"&amp;(B71/B71)</f>
        <v>#VALUE!</v>
      </c>
    </row>
  </sheetData>
  <mergeCells count="5">
    <mergeCell ref="E2:K2"/>
    <mergeCell ref="E34:K34"/>
    <mergeCell ref="D1:K1"/>
    <mergeCell ref="D33:K33"/>
    <mergeCell ref="B2:B6"/>
  </mergeCells>
  <pageMargins left="0.75" right="0.75" top="1" bottom="1" header="0.3" footer="0.3"/>
  <pageSetup orientation="landscape"/>
  <headerFooter>
    <oddFooter>&amp;C&amp;"Helvetica Neue,Regular"&amp;12&amp;K000000&amp;P</oddFooter>
  </headerFooter>
  <ignoredErrors>
    <ignoredError sqref="I38"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IU30"/>
  <sheetViews>
    <sheetView showGridLines="0" tabSelected="1" workbookViewId="0">
      <selection activeCell="N15" sqref="N15"/>
    </sheetView>
  </sheetViews>
  <sheetFormatPr baseColWidth="10" defaultRowHeight="13" customHeight="1" x14ac:dyDescent="0.2"/>
  <cols>
    <col min="1" max="1" width="16.5" style="55" customWidth="1"/>
    <col min="2" max="255" width="10.83203125" style="48"/>
    <col min="256" max="16384" width="10.83203125" style="47"/>
  </cols>
  <sheetData>
    <row r="1" spans="1:255" ht="13.75" customHeight="1" x14ac:dyDescent="0.2">
      <c r="A1" s="46"/>
      <c r="B1" s="79" t="s">
        <v>32</v>
      </c>
      <c r="C1" s="80"/>
      <c r="D1" s="80"/>
      <c r="E1" s="80"/>
      <c r="F1" s="80"/>
      <c r="G1" s="80"/>
      <c r="H1" s="80"/>
      <c r="I1" s="80"/>
      <c r="J1" s="47"/>
    </row>
    <row r="2" spans="1:255" ht="13.75" customHeight="1" x14ac:dyDescent="0.2">
      <c r="A2" s="46"/>
      <c r="B2" s="47"/>
      <c r="C2" s="77" t="s">
        <v>33</v>
      </c>
      <c r="D2" s="78"/>
      <c r="E2" s="78"/>
      <c r="F2" s="78"/>
      <c r="G2" s="78"/>
      <c r="H2" s="78"/>
      <c r="I2" s="78"/>
      <c r="J2" s="47"/>
    </row>
    <row r="3" spans="1:255" ht="13.75" customHeight="1" x14ac:dyDescent="0.2">
      <c r="A3" s="46"/>
      <c r="B3" s="47"/>
      <c r="C3" s="56"/>
      <c r="D3" s="57"/>
      <c r="E3" s="57"/>
      <c r="F3" s="57"/>
      <c r="G3" s="57"/>
      <c r="H3" s="57"/>
      <c r="I3" s="57"/>
      <c r="J3" s="47"/>
    </row>
    <row r="4" spans="1:255" s="49" customFormat="1" ht="13.75" customHeight="1" x14ac:dyDescent="0.2">
      <c r="A4" s="58" t="s">
        <v>57</v>
      </c>
      <c r="B4" s="59" t="s">
        <v>34</v>
      </c>
      <c r="C4" s="59" t="s">
        <v>35</v>
      </c>
      <c r="D4" s="59" t="s">
        <v>36</v>
      </c>
      <c r="E4" s="59" t="s">
        <v>37</v>
      </c>
      <c r="F4" s="59" t="s">
        <v>38</v>
      </c>
      <c r="G4" s="59" t="s">
        <v>39</v>
      </c>
      <c r="H4" s="59" t="s">
        <v>40</v>
      </c>
      <c r="I4" s="59" t="s">
        <v>41</v>
      </c>
      <c r="K4" s="50"/>
      <c r="L4" s="50" t="s">
        <v>73</v>
      </c>
      <c r="M4" s="50"/>
      <c r="N4" s="50" t="s">
        <v>74</v>
      </c>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c r="BJ4" s="50"/>
      <c r="BK4" s="50"/>
      <c r="BL4" s="50"/>
      <c r="BM4" s="50"/>
      <c r="BN4" s="50"/>
      <c r="BO4" s="50"/>
      <c r="BP4" s="50"/>
      <c r="BQ4" s="50"/>
      <c r="BR4" s="50"/>
      <c r="BS4" s="50"/>
      <c r="BT4" s="50"/>
      <c r="BU4" s="50"/>
      <c r="BV4" s="50"/>
      <c r="BW4" s="50"/>
      <c r="BX4" s="50"/>
      <c r="BY4" s="50"/>
      <c r="BZ4" s="50"/>
      <c r="CA4" s="50"/>
      <c r="CB4" s="50"/>
      <c r="CC4" s="50"/>
      <c r="CD4" s="50"/>
      <c r="CE4" s="50"/>
      <c r="CF4" s="50"/>
      <c r="CG4" s="50"/>
      <c r="CH4" s="50"/>
      <c r="CI4" s="50"/>
      <c r="CJ4" s="50"/>
      <c r="CK4" s="50"/>
      <c r="CL4" s="50"/>
      <c r="CM4" s="50"/>
      <c r="CN4" s="50"/>
      <c r="CO4" s="50"/>
      <c r="CP4" s="50"/>
      <c r="CQ4" s="50"/>
      <c r="CR4" s="50"/>
      <c r="CS4" s="50"/>
      <c r="CT4" s="50"/>
      <c r="CU4" s="50"/>
      <c r="CV4" s="50"/>
      <c r="CW4" s="50"/>
      <c r="CX4" s="50"/>
      <c r="CY4" s="50"/>
      <c r="CZ4" s="50"/>
      <c r="DA4" s="50"/>
      <c r="DB4" s="50"/>
      <c r="DC4" s="50"/>
      <c r="DD4" s="50"/>
      <c r="DE4" s="50"/>
      <c r="DF4" s="50"/>
      <c r="DG4" s="50"/>
      <c r="DH4" s="50"/>
      <c r="DI4" s="50"/>
      <c r="DJ4" s="50"/>
      <c r="DK4" s="50"/>
      <c r="DL4" s="50"/>
      <c r="DM4" s="50"/>
      <c r="DN4" s="50"/>
      <c r="DO4" s="50"/>
      <c r="DP4" s="50"/>
      <c r="DQ4" s="50"/>
      <c r="DR4" s="50"/>
      <c r="DS4" s="50"/>
      <c r="DT4" s="50"/>
      <c r="DU4" s="50"/>
      <c r="DV4" s="50"/>
      <c r="DW4" s="50"/>
      <c r="DX4" s="50"/>
      <c r="DY4" s="50"/>
      <c r="DZ4" s="50"/>
      <c r="EA4" s="50"/>
      <c r="EB4" s="50"/>
      <c r="EC4" s="50"/>
      <c r="ED4" s="50"/>
      <c r="EE4" s="50"/>
      <c r="EF4" s="50"/>
      <c r="EG4" s="50"/>
      <c r="EH4" s="50"/>
      <c r="EI4" s="50"/>
      <c r="EJ4" s="50"/>
      <c r="EK4" s="50"/>
      <c r="EL4" s="50"/>
      <c r="EM4" s="50"/>
      <c r="EN4" s="50"/>
      <c r="EO4" s="50"/>
      <c r="EP4" s="50"/>
      <c r="EQ4" s="50"/>
      <c r="ER4" s="50"/>
      <c r="ES4" s="50"/>
      <c r="ET4" s="50"/>
      <c r="EU4" s="50"/>
      <c r="EV4" s="50"/>
      <c r="EW4" s="50"/>
      <c r="EX4" s="50"/>
      <c r="EY4" s="50"/>
      <c r="EZ4" s="50"/>
      <c r="FA4" s="50"/>
      <c r="FB4" s="50"/>
      <c r="FC4" s="50"/>
      <c r="FD4" s="50"/>
      <c r="FE4" s="50"/>
      <c r="FF4" s="50"/>
      <c r="FG4" s="50"/>
      <c r="FH4" s="50"/>
      <c r="FI4" s="50"/>
      <c r="FJ4" s="50"/>
      <c r="FK4" s="50"/>
      <c r="FL4" s="50"/>
      <c r="FM4" s="50"/>
      <c r="FN4" s="50"/>
      <c r="FO4" s="50"/>
      <c r="FP4" s="50"/>
      <c r="FQ4" s="50"/>
      <c r="FR4" s="50"/>
      <c r="FS4" s="50"/>
      <c r="FT4" s="50"/>
      <c r="FU4" s="50"/>
      <c r="FV4" s="50"/>
      <c r="FW4" s="50"/>
      <c r="FX4" s="50"/>
      <c r="FY4" s="50"/>
      <c r="FZ4" s="50"/>
      <c r="GA4" s="50"/>
      <c r="GB4" s="50"/>
      <c r="GC4" s="50"/>
      <c r="GD4" s="50"/>
      <c r="GE4" s="50"/>
      <c r="GF4" s="50"/>
      <c r="GG4" s="50"/>
      <c r="GH4" s="50"/>
      <c r="GI4" s="50"/>
      <c r="GJ4" s="50"/>
      <c r="GK4" s="50"/>
      <c r="GL4" s="50"/>
      <c r="GM4" s="50"/>
      <c r="GN4" s="50"/>
      <c r="GO4" s="50"/>
      <c r="GP4" s="50"/>
      <c r="GQ4" s="50"/>
      <c r="GR4" s="50"/>
      <c r="GS4" s="50"/>
      <c r="GT4" s="50"/>
      <c r="GU4" s="50"/>
      <c r="GV4" s="50"/>
      <c r="GW4" s="50"/>
      <c r="GX4" s="50"/>
      <c r="GY4" s="50"/>
      <c r="GZ4" s="50"/>
      <c r="HA4" s="50"/>
      <c r="HB4" s="50"/>
      <c r="HC4" s="50"/>
      <c r="HD4" s="50"/>
      <c r="HE4" s="50"/>
      <c r="HF4" s="50"/>
      <c r="HG4" s="50"/>
      <c r="HH4" s="50"/>
      <c r="HI4" s="50"/>
      <c r="HJ4" s="50"/>
      <c r="HK4" s="50"/>
      <c r="HL4" s="50"/>
      <c r="HM4" s="50"/>
      <c r="HN4" s="50"/>
      <c r="HO4" s="50"/>
      <c r="HP4" s="50"/>
      <c r="HQ4" s="50"/>
      <c r="HR4" s="50"/>
      <c r="HS4" s="50"/>
      <c r="HT4" s="50"/>
      <c r="HU4" s="50"/>
      <c r="HV4" s="50"/>
      <c r="HW4" s="50"/>
      <c r="HX4" s="50"/>
      <c r="HY4" s="50"/>
      <c r="HZ4" s="50"/>
      <c r="IA4" s="50"/>
      <c r="IB4" s="50"/>
      <c r="IC4" s="50"/>
      <c r="ID4" s="50"/>
      <c r="IE4" s="50"/>
      <c r="IF4" s="50"/>
      <c r="IG4" s="50"/>
      <c r="IH4" s="50"/>
      <c r="II4" s="50"/>
      <c r="IJ4" s="50"/>
      <c r="IK4" s="50"/>
      <c r="IL4" s="50"/>
      <c r="IM4" s="50"/>
      <c r="IN4" s="50"/>
      <c r="IO4" s="50"/>
      <c r="IP4" s="50"/>
      <c r="IQ4" s="50"/>
      <c r="IR4" s="50"/>
      <c r="IS4" s="50"/>
      <c r="IT4" s="50"/>
      <c r="IU4" s="50"/>
    </row>
    <row r="5" spans="1:255" s="49" customFormat="1" ht="13.75" customHeight="1" x14ac:dyDescent="0.2">
      <c r="A5" s="71"/>
      <c r="B5" s="71"/>
      <c r="C5" s="71"/>
      <c r="D5" s="71"/>
      <c r="E5" s="71"/>
      <c r="F5" s="71"/>
      <c r="G5" s="71"/>
      <c r="H5" s="71"/>
      <c r="I5" s="71"/>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0"/>
      <c r="CZ5" s="50"/>
      <c r="DA5" s="50"/>
      <c r="DB5" s="50"/>
      <c r="DC5" s="50"/>
      <c r="DD5" s="50"/>
      <c r="DE5" s="50"/>
      <c r="DF5" s="50"/>
      <c r="DG5" s="50"/>
      <c r="DH5" s="50"/>
      <c r="DI5" s="50"/>
      <c r="DJ5" s="50"/>
      <c r="DK5" s="50"/>
      <c r="DL5" s="50"/>
      <c r="DM5" s="50"/>
      <c r="DN5" s="50"/>
      <c r="DO5" s="50"/>
      <c r="DP5" s="50"/>
      <c r="DQ5" s="50"/>
      <c r="DR5" s="50"/>
      <c r="DS5" s="50"/>
      <c r="DT5" s="50"/>
      <c r="DU5" s="50"/>
      <c r="DV5" s="50"/>
      <c r="DW5" s="50"/>
      <c r="DX5" s="50"/>
      <c r="DY5" s="50"/>
      <c r="DZ5" s="50"/>
      <c r="EA5" s="50"/>
      <c r="EB5" s="50"/>
      <c r="EC5" s="50"/>
      <c r="ED5" s="50"/>
      <c r="EE5" s="50"/>
      <c r="EF5" s="50"/>
      <c r="EG5" s="50"/>
      <c r="EH5" s="50"/>
      <c r="EI5" s="50"/>
      <c r="EJ5" s="50"/>
      <c r="EK5" s="50"/>
      <c r="EL5" s="50"/>
      <c r="EM5" s="50"/>
      <c r="EN5" s="50"/>
      <c r="EO5" s="50"/>
      <c r="EP5" s="50"/>
      <c r="EQ5" s="50"/>
      <c r="ER5" s="50"/>
      <c r="ES5" s="50"/>
      <c r="ET5" s="50"/>
      <c r="EU5" s="50"/>
      <c r="EV5" s="50"/>
      <c r="EW5" s="50"/>
      <c r="EX5" s="50"/>
      <c r="EY5" s="50"/>
      <c r="EZ5" s="50"/>
      <c r="FA5" s="50"/>
      <c r="FB5" s="50"/>
      <c r="FC5" s="50"/>
      <c r="FD5" s="50"/>
      <c r="FE5" s="50"/>
      <c r="FF5" s="50"/>
      <c r="FG5" s="50"/>
      <c r="FH5" s="50"/>
      <c r="FI5" s="50"/>
      <c r="FJ5" s="50"/>
      <c r="FK5" s="50"/>
      <c r="FL5" s="50"/>
      <c r="FM5" s="50"/>
      <c r="FN5" s="50"/>
      <c r="FO5" s="50"/>
      <c r="FP5" s="50"/>
      <c r="FQ5" s="50"/>
      <c r="FR5" s="50"/>
      <c r="FS5" s="50"/>
      <c r="FT5" s="50"/>
      <c r="FU5" s="50"/>
      <c r="FV5" s="50"/>
      <c r="FW5" s="50"/>
      <c r="FX5" s="50"/>
      <c r="FY5" s="50"/>
      <c r="FZ5" s="50"/>
      <c r="GA5" s="50"/>
      <c r="GB5" s="50"/>
      <c r="GC5" s="50"/>
      <c r="GD5" s="50"/>
      <c r="GE5" s="50"/>
      <c r="GF5" s="50"/>
      <c r="GG5" s="50"/>
      <c r="GH5" s="50"/>
      <c r="GI5" s="50"/>
      <c r="GJ5" s="50"/>
      <c r="GK5" s="50"/>
      <c r="GL5" s="50"/>
      <c r="GM5" s="50"/>
      <c r="GN5" s="50"/>
      <c r="GO5" s="50"/>
      <c r="GP5" s="50"/>
      <c r="GQ5" s="50"/>
      <c r="GR5" s="50"/>
      <c r="GS5" s="50"/>
      <c r="GT5" s="50"/>
      <c r="GU5" s="50"/>
      <c r="GV5" s="50"/>
      <c r="GW5" s="50"/>
      <c r="GX5" s="50"/>
      <c r="GY5" s="50"/>
      <c r="GZ5" s="50"/>
      <c r="HA5" s="50"/>
      <c r="HB5" s="50"/>
      <c r="HC5" s="50"/>
      <c r="HD5" s="50"/>
      <c r="HE5" s="50"/>
      <c r="HF5" s="50"/>
      <c r="HG5" s="50"/>
      <c r="HH5" s="50"/>
      <c r="HI5" s="50"/>
      <c r="HJ5" s="50"/>
      <c r="HK5" s="50"/>
      <c r="HL5" s="50"/>
      <c r="HM5" s="50"/>
      <c r="HN5" s="50"/>
      <c r="HO5" s="50"/>
      <c r="HP5" s="50"/>
      <c r="HQ5" s="50"/>
      <c r="HR5" s="50"/>
      <c r="HS5" s="50"/>
      <c r="HT5" s="50"/>
      <c r="HU5" s="50"/>
      <c r="HV5" s="50"/>
      <c r="HW5" s="50"/>
      <c r="HX5" s="50"/>
      <c r="HY5" s="50"/>
      <c r="HZ5" s="50"/>
      <c r="IA5" s="50"/>
      <c r="IB5" s="50"/>
      <c r="IC5" s="50"/>
      <c r="ID5" s="50"/>
      <c r="IE5" s="50"/>
      <c r="IF5" s="50"/>
      <c r="IG5" s="50"/>
      <c r="IH5" s="50"/>
      <c r="II5" s="50"/>
      <c r="IJ5" s="50"/>
      <c r="IK5" s="50"/>
      <c r="IL5" s="50"/>
      <c r="IM5" s="50"/>
      <c r="IN5" s="50"/>
      <c r="IO5" s="50"/>
      <c r="IP5" s="50"/>
      <c r="IQ5" s="50"/>
      <c r="IR5" s="50"/>
      <c r="IS5" s="50"/>
      <c r="IT5" s="50"/>
      <c r="IU5" s="50"/>
    </row>
    <row r="6" spans="1:255" ht="13.75" customHeight="1" x14ac:dyDescent="0.2">
      <c r="A6" s="51" t="s">
        <v>71</v>
      </c>
      <c r="B6" s="52">
        <v>7.7</v>
      </c>
      <c r="C6" s="53">
        <v>22</v>
      </c>
      <c r="D6" s="53">
        <v>107</v>
      </c>
      <c r="E6" s="53">
        <v>667</v>
      </c>
      <c r="F6" s="53">
        <v>93</v>
      </c>
      <c r="G6" s="53">
        <v>112</v>
      </c>
      <c r="H6" s="53">
        <v>324</v>
      </c>
      <c r="I6" s="53">
        <v>38</v>
      </c>
      <c r="J6" s="54"/>
      <c r="L6" s="48">
        <v>2.44</v>
      </c>
      <c r="N6" s="48">
        <v>1.9</v>
      </c>
    </row>
    <row r="7" spans="1:255" ht="13.75" customHeight="1" x14ac:dyDescent="0.2">
      <c r="A7" s="51" t="s">
        <v>64</v>
      </c>
      <c r="B7" s="52">
        <v>7.3</v>
      </c>
      <c r="C7" s="53">
        <v>20</v>
      </c>
      <c r="D7" s="53">
        <v>94</v>
      </c>
      <c r="E7" s="53">
        <v>684</v>
      </c>
      <c r="F7" s="53">
        <v>83</v>
      </c>
      <c r="G7" s="53">
        <v>71</v>
      </c>
      <c r="H7" s="53">
        <v>236</v>
      </c>
      <c r="I7" s="53">
        <v>30</v>
      </c>
      <c r="J7" s="54"/>
      <c r="L7" s="48">
        <v>2.48</v>
      </c>
      <c r="N7" s="48">
        <v>2.2000000000000002</v>
      </c>
    </row>
    <row r="8" spans="1:255" ht="13.75" customHeight="1" x14ac:dyDescent="0.2">
      <c r="A8" s="51" t="s">
        <v>72</v>
      </c>
      <c r="B8" s="52">
        <v>7.3</v>
      </c>
      <c r="C8" s="53">
        <v>33</v>
      </c>
      <c r="D8" s="53">
        <v>125</v>
      </c>
      <c r="E8" s="53">
        <v>915</v>
      </c>
      <c r="F8" s="53">
        <v>121</v>
      </c>
      <c r="G8" s="53">
        <v>128</v>
      </c>
      <c r="H8" s="53">
        <v>261</v>
      </c>
      <c r="I8" s="53">
        <v>35</v>
      </c>
      <c r="J8" s="54"/>
      <c r="L8" s="48">
        <v>2.15</v>
      </c>
      <c r="N8" s="48">
        <v>1.1000000000000001</v>
      </c>
    </row>
    <row r="9" spans="1:255" ht="13.75" customHeight="1" x14ac:dyDescent="0.2">
      <c r="A9" s="46">
        <v>4</v>
      </c>
      <c r="B9" s="52">
        <v>7.6</v>
      </c>
      <c r="C9" s="52">
        <v>41</v>
      </c>
      <c r="D9" s="52">
        <v>136</v>
      </c>
      <c r="E9" s="52">
        <v>923</v>
      </c>
      <c r="F9" s="52">
        <v>132</v>
      </c>
      <c r="G9" s="52">
        <v>119</v>
      </c>
      <c r="H9" s="52">
        <v>332</v>
      </c>
      <c r="I9" s="52">
        <v>38</v>
      </c>
      <c r="J9" s="54"/>
      <c r="L9" s="48">
        <v>2.59</v>
      </c>
      <c r="N9" s="48">
        <v>1.4</v>
      </c>
    </row>
    <row r="10" spans="1:255" ht="13.75" customHeight="1" x14ac:dyDescent="0.2">
      <c r="A10" s="46">
        <v>6</v>
      </c>
      <c r="B10" s="52">
        <v>7.3</v>
      </c>
      <c r="C10" s="53">
        <v>21</v>
      </c>
      <c r="D10" s="53">
        <v>96</v>
      </c>
      <c r="E10" s="53">
        <v>723</v>
      </c>
      <c r="F10" s="53">
        <v>93</v>
      </c>
      <c r="G10" s="53">
        <v>82</v>
      </c>
      <c r="H10" s="53">
        <v>250</v>
      </c>
      <c r="I10" s="53">
        <v>30</v>
      </c>
      <c r="J10" s="54"/>
      <c r="L10" s="48">
        <v>2.38</v>
      </c>
      <c r="N10" s="48">
        <v>1.8</v>
      </c>
    </row>
    <row r="11" spans="1:255" ht="13.75" customHeight="1" x14ac:dyDescent="0.2">
      <c r="A11" s="46">
        <v>8</v>
      </c>
      <c r="B11" s="52">
        <v>7.4</v>
      </c>
      <c r="C11" s="53">
        <v>23</v>
      </c>
      <c r="D11" s="53">
        <v>113</v>
      </c>
      <c r="E11" s="53">
        <v>765</v>
      </c>
      <c r="F11" s="53">
        <v>111</v>
      </c>
      <c r="G11" s="53">
        <v>111</v>
      </c>
      <c r="H11" s="53">
        <v>166</v>
      </c>
      <c r="I11" s="53">
        <v>41</v>
      </c>
      <c r="J11" s="54"/>
      <c r="L11" s="48">
        <v>2.78</v>
      </c>
      <c r="N11" s="48">
        <v>2.2000000000000002</v>
      </c>
    </row>
    <row r="12" spans="1:255" ht="13.75" customHeight="1" x14ac:dyDescent="0.2">
      <c r="A12" s="46">
        <v>10</v>
      </c>
      <c r="B12" s="52">
        <v>7.4</v>
      </c>
      <c r="C12" s="53">
        <v>18</v>
      </c>
      <c r="D12" s="53">
        <v>96</v>
      </c>
      <c r="E12" s="53">
        <v>511</v>
      </c>
      <c r="F12" s="53">
        <v>79</v>
      </c>
      <c r="G12" s="53">
        <v>79</v>
      </c>
      <c r="H12" s="53">
        <v>181</v>
      </c>
      <c r="I12" s="53">
        <v>30</v>
      </c>
      <c r="J12" s="54"/>
      <c r="L12" s="48">
        <v>2.06</v>
      </c>
      <c r="N12" s="48">
        <v>1.2</v>
      </c>
    </row>
    <row r="13" spans="1:255" ht="13.75" customHeight="1" x14ac:dyDescent="0.2">
      <c r="A13" s="46">
        <v>12</v>
      </c>
      <c r="B13" s="52">
        <v>7.3</v>
      </c>
      <c r="C13" s="53">
        <v>15</v>
      </c>
      <c r="D13" s="53">
        <v>102</v>
      </c>
      <c r="E13" s="53">
        <v>644</v>
      </c>
      <c r="F13" s="75">
        <v>76</v>
      </c>
      <c r="G13" s="53">
        <v>77</v>
      </c>
      <c r="H13" s="53">
        <v>237</v>
      </c>
      <c r="I13" s="53">
        <v>35</v>
      </c>
      <c r="J13" s="54"/>
      <c r="L13" s="48">
        <v>1.87</v>
      </c>
      <c r="N13" s="48">
        <v>1.6</v>
      </c>
    </row>
    <row r="14" spans="1:255" ht="13.75" customHeight="1" x14ac:dyDescent="0.2">
      <c r="A14" s="46">
        <v>16</v>
      </c>
      <c r="B14" s="52">
        <v>7.3</v>
      </c>
      <c r="C14" s="53">
        <v>24</v>
      </c>
      <c r="D14" s="53">
        <v>98</v>
      </c>
      <c r="E14" s="53">
        <v>661</v>
      </c>
      <c r="F14" s="75">
        <v>89</v>
      </c>
      <c r="G14" s="53">
        <v>83</v>
      </c>
      <c r="H14" s="53">
        <v>292</v>
      </c>
      <c r="I14" s="53">
        <v>35</v>
      </c>
      <c r="J14" s="54"/>
      <c r="L14" s="48">
        <v>2.4500000000000002</v>
      </c>
      <c r="N14" s="48">
        <v>2</v>
      </c>
    </row>
    <row r="15" spans="1:255" ht="13.75" customHeight="1" x14ac:dyDescent="0.2">
      <c r="A15" s="46" t="s">
        <v>75</v>
      </c>
      <c r="B15" s="52">
        <f t="shared" ref="B15:I15" si="0">AVERAGE(B6:B14)</f>
        <v>7.3999999999999995</v>
      </c>
      <c r="C15" s="52">
        <f t="shared" si="0"/>
        <v>24.111111111111111</v>
      </c>
      <c r="D15" s="52">
        <f t="shared" si="0"/>
        <v>107.44444444444444</v>
      </c>
      <c r="E15" s="52">
        <f t="shared" si="0"/>
        <v>721.44444444444446</v>
      </c>
      <c r="F15" s="52">
        <f t="shared" si="0"/>
        <v>97.444444444444443</v>
      </c>
      <c r="G15" s="52">
        <f t="shared" si="0"/>
        <v>95.777777777777771</v>
      </c>
      <c r="H15" s="52">
        <f t="shared" si="0"/>
        <v>253.22222222222223</v>
      </c>
      <c r="I15" s="52">
        <f t="shared" si="0"/>
        <v>34.666666666666664</v>
      </c>
      <c r="J15" s="54"/>
      <c r="L15" s="48">
        <f>AVERAGE(L6:L14)</f>
        <v>2.3555555555555556</v>
      </c>
      <c r="N15" s="48">
        <f>AVERAGE(N6:N14)</f>
        <v>1.7111111111111112</v>
      </c>
    </row>
    <row r="16" spans="1:255" ht="13.75" customHeight="1" x14ac:dyDescent="0.2">
      <c r="A16" s="46"/>
      <c r="B16" s="52"/>
      <c r="C16" s="53"/>
      <c r="D16" s="53"/>
      <c r="E16" s="53"/>
      <c r="F16" s="53"/>
      <c r="G16" s="53"/>
      <c r="H16" s="53"/>
      <c r="I16" s="53"/>
      <c r="J16" s="54"/>
    </row>
    <row r="17" spans="1:10" ht="13.75" customHeight="1" x14ac:dyDescent="0.2">
      <c r="A17" s="46"/>
      <c r="B17" s="52"/>
      <c r="C17" s="53"/>
      <c r="D17" s="53"/>
      <c r="E17" s="53"/>
      <c r="F17" s="53"/>
      <c r="G17" s="53"/>
      <c r="H17" s="53"/>
      <c r="I17" s="53"/>
      <c r="J17" s="54"/>
    </row>
    <row r="18" spans="1:10" ht="13.75" customHeight="1" x14ac:dyDescent="0.2">
      <c r="A18" s="46"/>
      <c r="B18" s="52"/>
      <c r="C18" s="53"/>
      <c r="D18" s="53"/>
      <c r="E18" s="53"/>
      <c r="F18" s="53"/>
      <c r="G18" s="53"/>
      <c r="H18" s="53"/>
      <c r="I18" s="53"/>
      <c r="J18" s="54"/>
    </row>
    <row r="19" spans="1:10" ht="13.75" customHeight="1" x14ac:dyDescent="0.2">
      <c r="A19" s="46"/>
      <c r="B19" s="52"/>
      <c r="C19" s="53"/>
      <c r="D19" s="53"/>
      <c r="E19" s="53"/>
      <c r="F19" s="53"/>
      <c r="G19" s="53"/>
      <c r="H19" s="53"/>
      <c r="I19" s="53"/>
      <c r="J19" s="54"/>
    </row>
    <row r="20" spans="1:10" ht="13.75" customHeight="1" x14ac:dyDescent="0.2">
      <c r="A20" s="46"/>
      <c r="B20" s="52"/>
      <c r="C20" s="53"/>
      <c r="D20" s="53"/>
      <c r="E20" s="53"/>
      <c r="F20" s="53"/>
      <c r="G20" s="53"/>
      <c r="H20" s="53"/>
      <c r="I20" s="53"/>
      <c r="J20" s="54"/>
    </row>
    <row r="21" spans="1:10" ht="13.75" customHeight="1" x14ac:dyDescent="0.2">
      <c r="A21" s="46"/>
      <c r="B21" s="52"/>
      <c r="C21" s="53"/>
      <c r="D21" s="53"/>
      <c r="E21" s="53"/>
      <c r="F21" s="53"/>
      <c r="G21" s="53"/>
      <c r="H21" s="53"/>
      <c r="I21" s="53"/>
      <c r="J21" s="54"/>
    </row>
    <row r="22" spans="1:10" ht="13.75" customHeight="1" x14ac:dyDescent="0.2">
      <c r="A22" s="46"/>
      <c r="B22" s="52"/>
      <c r="C22" s="53"/>
      <c r="D22" s="53"/>
      <c r="E22" s="53"/>
      <c r="F22" s="53"/>
      <c r="G22" s="53"/>
      <c r="H22" s="53"/>
      <c r="I22" s="53"/>
      <c r="J22" s="54"/>
    </row>
    <row r="23" spans="1:10" ht="13.75" customHeight="1" x14ac:dyDescent="0.2">
      <c r="A23" s="46"/>
      <c r="B23" s="52"/>
      <c r="C23" s="53"/>
      <c r="D23" s="53"/>
      <c r="E23" s="53"/>
      <c r="F23" s="53"/>
      <c r="G23" s="53"/>
      <c r="H23" s="53"/>
      <c r="I23" s="53"/>
      <c r="J23" s="54"/>
    </row>
    <row r="24" spans="1:10" ht="13.75" customHeight="1" x14ac:dyDescent="0.2">
      <c r="A24" s="46"/>
      <c r="B24" s="52"/>
      <c r="C24" s="53"/>
      <c r="D24" s="53"/>
      <c r="E24" s="53"/>
      <c r="F24" s="53"/>
      <c r="G24" s="53"/>
      <c r="H24" s="53"/>
      <c r="I24" s="53"/>
      <c r="J24" s="54"/>
    </row>
    <row r="25" spans="1:10" ht="13.75" customHeight="1" x14ac:dyDescent="0.2">
      <c r="A25" s="46"/>
      <c r="B25" s="52"/>
      <c r="C25" s="53"/>
      <c r="D25" s="53"/>
      <c r="E25" s="53"/>
      <c r="F25" s="53"/>
      <c r="G25" s="53"/>
      <c r="H25" s="53"/>
      <c r="I25" s="53"/>
      <c r="J25" s="54"/>
    </row>
    <row r="26" spans="1:10" ht="13.75" customHeight="1" x14ac:dyDescent="0.2">
      <c r="A26" s="46"/>
      <c r="B26" s="52"/>
      <c r="C26" s="53"/>
      <c r="D26" s="53"/>
      <c r="E26" s="53"/>
      <c r="F26" s="53"/>
      <c r="G26" s="53"/>
      <c r="H26" s="53"/>
      <c r="I26" s="53"/>
      <c r="J26" s="54"/>
    </row>
    <row r="27" spans="1:10" ht="13.75" customHeight="1" x14ac:dyDescent="0.2">
      <c r="A27" s="46"/>
      <c r="B27" s="52"/>
      <c r="C27" s="53"/>
      <c r="D27" s="53"/>
      <c r="E27" s="53"/>
      <c r="F27" s="53"/>
      <c r="G27" s="53"/>
      <c r="H27" s="53"/>
      <c r="I27" s="53"/>
      <c r="J27" s="54"/>
    </row>
    <row r="28" spans="1:10" ht="13.75" customHeight="1" x14ac:dyDescent="0.2">
      <c r="A28" s="46"/>
      <c r="B28" s="52"/>
      <c r="C28" s="53"/>
      <c r="D28" s="53"/>
      <c r="E28" s="53"/>
      <c r="F28" s="53"/>
      <c r="G28" s="53"/>
      <c r="H28" s="53"/>
      <c r="I28" s="53"/>
      <c r="J28" s="54"/>
    </row>
    <row r="29" spans="1:10" ht="13.75" customHeight="1" x14ac:dyDescent="0.2">
      <c r="A29" s="46"/>
      <c r="B29" s="52"/>
      <c r="C29" s="53"/>
      <c r="D29" s="53"/>
      <c r="E29" s="53"/>
      <c r="F29" s="53"/>
      <c r="G29" s="53"/>
      <c r="H29" s="53"/>
      <c r="I29" s="53"/>
      <c r="J29" s="54"/>
    </row>
    <row r="30" spans="1:10" ht="13.75" customHeight="1" x14ac:dyDescent="0.2">
      <c r="A30" s="46"/>
      <c r="B30" s="52"/>
      <c r="C30" s="53"/>
      <c r="D30" s="53"/>
      <c r="E30" s="53"/>
      <c r="F30" s="53"/>
      <c r="G30" s="53"/>
      <c r="H30" s="53"/>
      <c r="I30" s="53"/>
      <c r="J30" s="54"/>
    </row>
  </sheetData>
  <mergeCells count="2">
    <mergeCell ref="B1:I1"/>
    <mergeCell ref="C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C000"/>
  </sheetPr>
  <dimension ref="A1:K70"/>
  <sheetViews>
    <sheetView showGridLines="0" workbookViewId="0">
      <selection activeCell="S48" sqref="S48"/>
    </sheetView>
  </sheetViews>
  <sheetFormatPr baseColWidth="10" defaultRowHeight="13" customHeight="1" x14ac:dyDescent="0.2"/>
  <cols>
    <col min="1" max="1" width="8.5" style="48" customWidth="1"/>
    <col min="2" max="2" width="10.83203125" style="48"/>
    <col min="3" max="3" width="4.83203125" style="48" customWidth="1"/>
    <col min="4" max="4" width="15.6640625" style="55" customWidth="1"/>
    <col min="5" max="16384" width="10.83203125" style="48"/>
  </cols>
  <sheetData>
    <row r="1" spans="1:11" ht="26" customHeight="1" x14ac:dyDescent="0.2">
      <c r="A1" s="60"/>
      <c r="B1" s="47"/>
      <c r="C1" s="60"/>
      <c r="D1" s="81" t="s">
        <v>42</v>
      </c>
      <c r="E1" s="78"/>
      <c r="F1" s="78"/>
      <c r="G1" s="78"/>
      <c r="H1" s="78"/>
      <c r="I1" s="78"/>
      <c r="J1" s="78"/>
      <c r="K1" s="78"/>
    </row>
    <row r="2" spans="1:11" ht="13.75" customHeight="1" x14ac:dyDescent="0.2">
      <c r="A2" s="60"/>
      <c r="B2" s="81" t="s">
        <v>43</v>
      </c>
      <c r="C2" s="60"/>
      <c r="D2" s="46"/>
      <c r="E2" s="79" t="s">
        <v>44</v>
      </c>
      <c r="F2" s="80"/>
      <c r="G2" s="80"/>
      <c r="H2" s="80"/>
      <c r="I2" s="80"/>
      <c r="J2" s="80"/>
      <c r="K2" s="80"/>
    </row>
    <row r="3" spans="1:11" ht="13.75" customHeight="1" x14ac:dyDescent="0.2">
      <c r="A3" s="60"/>
      <c r="B3" s="81"/>
      <c r="C3" s="60"/>
      <c r="D3" s="46"/>
      <c r="E3" s="61"/>
      <c r="F3" s="62"/>
      <c r="G3" s="62"/>
      <c r="H3" s="62"/>
      <c r="I3" s="62"/>
      <c r="J3" s="62"/>
      <c r="K3" s="62"/>
    </row>
    <row r="4" spans="1:11" ht="13" customHeight="1" x14ac:dyDescent="0.2">
      <c r="A4" s="60"/>
      <c r="B4" s="82"/>
      <c r="C4" s="63"/>
      <c r="D4" s="58" t="s">
        <v>57</v>
      </c>
      <c r="E4" s="59" t="s">
        <v>35</v>
      </c>
      <c r="F4" s="59" t="s">
        <v>36</v>
      </c>
      <c r="G4" s="59" t="s">
        <v>37</v>
      </c>
      <c r="H4" s="59" t="s">
        <v>38</v>
      </c>
      <c r="I4" s="59" t="s">
        <v>39</v>
      </c>
      <c r="J4" s="59" t="s">
        <v>40</v>
      </c>
      <c r="K4" s="59" t="s">
        <v>41</v>
      </c>
    </row>
    <row r="5" spans="1:11" ht="13" customHeight="1" x14ac:dyDescent="0.2">
      <c r="A5" s="60"/>
      <c r="B5" s="82"/>
      <c r="C5" s="63"/>
      <c r="D5" s="58"/>
      <c r="E5" s="59"/>
      <c r="F5" s="59"/>
      <c r="G5" s="59"/>
      <c r="H5" s="59"/>
      <c r="I5" s="59"/>
      <c r="J5" s="59"/>
      <c r="K5" s="59"/>
    </row>
    <row r="6" spans="1:11" ht="13.75" customHeight="1" x14ac:dyDescent="0.2">
      <c r="A6" s="60"/>
      <c r="B6" s="82"/>
      <c r="C6" s="64">
        <v>1</v>
      </c>
      <c r="D6" s="65" t="str">
        <f>IF('Soil Tees'!A6="","",'Soil Tees'!A6)</f>
        <v>1</v>
      </c>
      <c r="E6" s="65" t="str">
        <f>IF('Soil Tees'!C6="","",IF('Soil Tees'!C6-$B$11&gt;=0,"--",'Soil Tees'!C6-$B$11))</f>
        <v>--</v>
      </c>
      <c r="F6" s="65" t="str">
        <f>IF('Soil Tees'!D6="","",IF('Soil Tees'!D6-$B$8&gt;=0,"--",'Soil Tees'!D6-$B$8))</f>
        <v>--</v>
      </c>
      <c r="G6" s="65" t="str">
        <f>IF('Soil Tees'!E6="","",IF('Soil Tees'!E6-$B$9&gt;=0,"--",'Soil Tees'!E6-$B$9))</f>
        <v>--</v>
      </c>
      <c r="H6" s="65" t="str">
        <f>IF('Soil Tees'!F6="","",IF('Soil Tees'!F6-$B$10&gt;=0,"--",'Soil Tees'!F6-$B$10))</f>
        <v>--</v>
      </c>
      <c r="I6" s="65" t="str">
        <f>IF('Soil Tees'!G6="","",IF('Soil Tees'!G6-$B$7&gt;=0,"--",'Soil Tees'!G6-$B$7))</f>
        <v>--</v>
      </c>
      <c r="J6" s="65" t="str">
        <f>IF('Soil Tees'!H6="","",IF('Soil Tees'!H6-$B$12&gt;=0,"--",'Soil Tees'!H6-$B$12))</f>
        <v>--</v>
      </c>
      <c r="K6" s="65" t="str">
        <f>IF('Soil Tees'!I6="","",IF('Soil Tees'!I6-$B$13&gt;=0,"--",'Soil Tees'!I6-$B$13))</f>
        <v>--</v>
      </c>
    </row>
    <row r="7" spans="1:11" ht="13.75" customHeight="1" x14ac:dyDescent="0.2">
      <c r="A7" s="56" t="s">
        <v>39</v>
      </c>
      <c r="B7" s="66">
        <f>'Climate Tee'!Q11</f>
        <v>61.423562116509061</v>
      </c>
      <c r="C7" s="64">
        <v>2</v>
      </c>
      <c r="D7" s="65" t="str">
        <f>IF('Soil Tees'!A7="","",'Soil Tees'!A7)</f>
        <v>2</v>
      </c>
      <c r="E7" s="65" t="str">
        <f>IF('Soil Tees'!C7="","",IF('Soil Tees'!C7-$B$11&gt;=0,"--",'Soil Tees'!C7-$B$11))</f>
        <v>--</v>
      </c>
      <c r="F7" s="65" t="str">
        <f>IF('Soil Tees'!D7="","",IF('Soil Tees'!D7-$B$8&gt;=0,"--",'Soil Tees'!D7-$B$8))</f>
        <v>--</v>
      </c>
      <c r="G7" s="65" t="str">
        <f>IF('Soil Tees'!E7="","",IF('Soil Tees'!E7-$B$9&gt;=0,"--",'Soil Tees'!E7-$B$9))</f>
        <v>--</v>
      </c>
      <c r="H7" s="65" t="str">
        <f>IF('Soil Tees'!F7="","",IF('Soil Tees'!F7-$B$10&gt;=0,"--",'Soil Tees'!F7-$B$10))</f>
        <v>--</v>
      </c>
      <c r="I7" s="65" t="str">
        <f>IF('Soil Tees'!G7="","",IF('Soil Tees'!G7-$B$7&gt;=0,"--",'Soil Tees'!G7-$B$7))</f>
        <v>--</v>
      </c>
      <c r="J7" s="65" t="str">
        <f>IF('Soil Tees'!H7="","",IF('Soil Tees'!H7-$B$12&gt;=0,"--",'Soil Tees'!H7-$B$12))</f>
        <v>--</v>
      </c>
      <c r="K7" s="65" t="str">
        <f>IF('Soil Tees'!I7="","",IF('Soil Tees'!I7-$B$13&gt;=0,"--",'Soil Tees'!I7-$B$13))</f>
        <v>--</v>
      </c>
    </row>
    <row r="8" spans="1:11" ht="13.75" customHeight="1" x14ac:dyDescent="0.2">
      <c r="A8" s="56" t="s">
        <v>36</v>
      </c>
      <c r="B8" s="66">
        <f>'Climate Tee'!Q12</f>
        <v>27.105890529127265</v>
      </c>
      <c r="C8" s="64">
        <v>3</v>
      </c>
      <c r="D8" s="65" t="str">
        <f>IF('Soil Tees'!A8="","",'Soil Tees'!A8)</f>
        <v>17</v>
      </c>
      <c r="E8" s="65" t="str">
        <f>IF('Soil Tees'!C8="","",IF('Soil Tees'!C8-$B$11&gt;=0,"--",'Soil Tees'!C8-$B$11))</f>
        <v>--</v>
      </c>
      <c r="F8" s="65" t="str">
        <f>IF('Soil Tees'!D8="","",IF('Soil Tees'!D8-$B$8&gt;=0,"--",'Soil Tees'!D8-$B$8))</f>
        <v>--</v>
      </c>
      <c r="G8" s="65" t="str">
        <f>IF('Soil Tees'!E8="","",IF('Soil Tees'!E8-$B$9&gt;=0,"--",'Soil Tees'!E8-$B$9))</f>
        <v>--</v>
      </c>
      <c r="H8" s="65" t="str">
        <f>IF('Soil Tees'!F8="","",IF('Soil Tees'!F8-$B$10&gt;=0,"--",'Soil Tees'!F8-$B$10))</f>
        <v>--</v>
      </c>
      <c r="I8" s="65" t="str">
        <f>IF('Soil Tees'!G8="","",IF('Soil Tees'!G8-$B$7&gt;=0,"--",'Soil Tees'!G8-$B$7))</f>
        <v>--</v>
      </c>
      <c r="J8" s="65" t="str">
        <f>IF('Soil Tees'!H8="","",IF('Soil Tees'!H8-$B$12&gt;=0,"--",'Soil Tees'!H8-$B$12))</f>
        <v>--</v>
      </c>
      <c r="K8" s="65" t="str">
        <f>IF('Soil Tees'!I8="","",IF('Soil Tees'!I8-$B$13&gt;=0,"--",'Soil Tees'!I8-$B$13))</f>
        <v>--</v>
      </c>
    </row>
    <row r="9" spans="1:11" ht="13.75" customHeight="1" x14ac:dyDescent="0.2">
      <c r="A9" s="56" t="s">
        <v>37</v>
      </c>
      <c r="B9" s="66">
        <f>'Climate Tee'!Q13</f>
        <v>335.88471242330183</v>
      </c>
      <c r="C9" s="64">
        <v>4</v>
      </c>
      <c r="D9" s="65">
        <f>IF('Soil Tees'!A9="","",'Soil Tees'!A9)</f>
        <v>4</v>
      </c>
      <c r="E9" s="65" t="str">
        <f>IF('Soil Tees'!C9="","",IF('Soil Tees'!C9-$B$11&gt;=0,"--",'Soil Tees'!C9-$B$11))</f>
        <v>--</v>
      </c>
      <c r="F9" s="65" t="str">
        <f>IF('Soil Tees'!D9="","",IF('Soil Tees'!D9-$B$8&gt;=0,"--",'Soil Tees'!D9-$B$8))</f>
        <v>--</v>
      </c>
      <c r="G9" s="65" t="str">
        <f>IF('Soil Tees'!E9="","",IF('Soil Tees'!E9-$B$9&gt;=0,"--",'Soil Tees'!E9-$B$9))</f>
        <v>--</v>
      </c>
      <c r="H9" s="65" t="str">
        <f>IF('Soil Tees'!F9="","",IF('Soil Tees'!F9-$B$10&gt;=0,"--",'Soil Tees'!F9-$B$10))</f>
        <v>--</v>
      </c>
      <c r="I9" s="65" t="str">
        <f>IF('Soil Tees'!G9="","",IF('Soil Tees'!G9-$B$7&gt;=0,"--",'Soil Tees'!G9-$B$7))</f>
        <v>--</v>
      </c>
      <c r="J9" s="65" t="str">
        <f>IF('Soil Tees'!H9="","",IF('Soil Tees'!H9-$B$12&gt;=0,"--",'Soil Tees'!H9-$B$12))</f>
        <v>--</v>
      </c>
      <c r="K9" s="65" t="str">
        <f>IF('Soil Tees'!I9="","",IF('Soil Tees'!I9-$B$13&gt;=0,"--",'Soil Tees'!I9-$B$13))</f>
        <v>--</v>
      </c>
    </row>
    <row r="10" spans="1:11" ht="13.75" customHeight="1" x14ac:dyDescent="0.2">
      <c r="A10" s="56" t="s">
        <v>38</v>
      </c>
      <c r="B10" s="66">
        <f>'Climate Tee'!Q14</f>
        <v>50.052945264563633</v>
      </c>
      <c r="C10" s="64">
        <v>5</v>
      </c>
      <c r="D10" s="65">
        <f>IF('Soil Tees'!A10="","",'Soil Tees'!A10)</f>
        <v>6</v>
      </c>
      <c r="E10" s="65" t="str">
        <f>IF('Soil Tees'!C10="","",IF('Soil Tees'!C10-$B$11&gt;=0,"--",'Soil Tees'!C10-$B$11))</f>
        <v>--</v>
      </c>
      <c r="F10" s="65" t="str">
        <f>IF('Soil Tees'!D10="","",IF('Soil Tees'!D10-$B$8&gt;=0,"--",'Soil Tees'!D10-$B$8))</f>
        <v>--</v>
      </c>
      <c r="G10" s="65" t="str">
        <f>IF('Soil Tees'!E10="","",IF('Soil Tees'!E10-$B$9&gt;=0,"--",'Soil Tees'!E10-$B$9))</f>
        <v>--</v>
      </c>
      <c r="H10" s="65" t="str">
        <f>IF('Soil Tees'!F10="","",IF('Soil Tees'!F10-$B$10&gt;=0,"--",'Soil Tees'!F10-$B$10))</f>
        <v>--</v>
      </c>
      <c r="I10" s="65" t="str">
        <f>IF('Soil Tees'!G10="","",IF('Soil Tees'!G10-$B$7&gt;=0,"--",'Soil Tees'!G10-$B$7))</f>
        <v>--</v>
      </c>
      <c r="J10" s="65" t="str">
        <f>IF('Soil Tees'!H10="","",IF('Soil Tees'!H10-$B$12&gt;=0,"--",'Soil Tees'!H10-$B$12))</f>
        <v>--</v>
      </c>
      <c r="K10" s="65" t="str">
        <f>IF('Soil Tees'!I10="","",IF('Soil Tees'!I10-$B$13&gt;=0,"--",'Soil Tees'!I10-$B$13))</f>
        <v>--</v>
      </c>
    </row>
    <row r="11" spans="1:11" ht="13.75" customHeight="1" x14ac:dyDescent="0.2">
      <c r="A11" s="56" t="s">
        <v>35</v>
      </c>
      <c r="B11" s="66">
        <f>'Climate Tee'!Q15</f>
        <v>9.6635343174763584</v>
      </c>
      <c r="C11" s="64">
        <v>6</v>
      </c>
      <c r="D11" s="65">
        <f>IF('Soil Tees'!A11="","",'Soil Tees'!A11)</f>
        <v>8</v>
      </c>
      <c r="E11" s="65" t="str">
        <f>IF('Soil Tees'!C11="","",IF('Soil Tees'!C11-$B$11&gt;=0,"--",'Soil Tees'!C11-$B$11))</f>
        <v>--</v>
      </c>
      <c r="F11" s="65" t="str">
        <f>IF('Soil Tees'!D11="","",IF('Soil Tees'!D11-$B$8&gt;=0,"--",'Soil Tees'!D11-$B$8))</f>
        <v>--</v>
      </c>
      <c r="G11" s="65" t="str">
        <f>IF('Soil Tees'!E11="","",IF('Soil Tees'!E11-$B$9&gt;=0,"--",'Soil Tees'!E11-$B$9))</f>
        <v>--</v>
      </c>
      <c r="H11" s="65" t="str">
        <f>IF('Soil Tees'!F11="","",IF('Soil Tees'!F11-$B$10&gt;=0,"--",'Soil Tees'!F11-$B$10))</f>
        <v>--</v>
      </c>
      <c r="I11" s="65" t="str">
        <f>IF('Soil Tees'!G11="","",IF('Soil Tees'!G11-$B$7&gt;=0,"--",'Soil Tees'!G11-$B$7))</f>
        <v>--</v>
      </c>
      <c r="J11" s="65" t="str">
        <f>IF('Soil Tees'!H11="","",IF('Soil Tees'!H11-$B$12&gt;=0,"--",'Soil Tees'!H11-$B$12))</f>
        <v>--</v>
      </c>
      <c r="K11" s="65" t="str">
        <f>IF('Soil Tees'!I11="","",IF('Soil Tees'!I11-$B$13&gt;=0,"--",'Soil Tees'!I11-$B$13))</f>
        <v>--</v>
      </c>
    </row>
    <row r="12" spans="1:11" ht="13.75" customHeight="1" x14ac:dyDescent="0.2">
      <c r="A12" s="56" t="s">
        <v>40</v>
      </c>
      <c r="B12" s="66">
        <f>'Climate Tee'!Q16</f>
        <v>44.244235621165089</v>
      </c>
      <c r="C12" s="64">
        <v>7</v>
      </c>
      <c r="D12" s="65">
        <f>IF('Soil Tees'!A12="","",'Soil Tees'!A12)</f>
        <v>10</v>
      </c>
      <c r="E12" s="65" t="str">
        <f>IF('Soil Tees'!C12="","",IF('Soil Tees'!C12-$B$11&gt;=0,"--",'Soil Tees'!C12-$B$11))</f>
        <v>--</v>
      </c>
      <c r="F12" s="65" t="str">
        <f>IF('Soil Tees'!D12="","",IF('Soil Tees'!D12-$B$8&gt;=0,"--",'Soil Tees'!D12-$B$8))</f>
        <v>--</v>
      </c>
      <c r="G12" s="65" t="str">
        <f>IF('Soil Tees'!E12="","",IF('Soil Tees'!E12-$B$9&gt;=0,"--",'Soil Tees'!E12-$B$9))</f>
        <v>--</v>
      </c>
      <c r="H12" s="65" t="str">
        <f>IF('Soil Tees'!F12="","",IF('Soil Tees'!F12-$B$10&gt;=0,"--",'Soil Tees'!F12-$B$10))</f>
        <v>--</v>
      </c>
      <c r="I12" s="65" t="str">
        <f>IF('Soil Tees'!G12="","",IF('Soil Tees'!G12-$B$7&gt;=0,"--",'Soil Tees'!G12-$B$7))</f>
        <v>--</v>
      </c>
      <c r="J12" s="65" t="str">
        <f>IF('Soil Tees'!H12="","",IF('Soil Tees'!H12-$B$12&gt;=0,"--",'Soil Tees'!H12-$B$12))</f>
        <v>--</v>
      </c>
      <c r="K12" s="65" t="str">
        <f>IF('Soil Tees'!I12="","",IF('Soil Tees'!I12-$B$13&gt;=0,"--",'Soil Tees'!I12-$B$13))</f>
        <v>--</v>
      </c>
    </row>
    <row r="13" spans="1:11" ht="13.75" customHeight="1" x14ac:dyDescent="0.2">
      <c r="A13" s="56" t="s">
        <v>41</v>
      </c>
      <c r="B13" s="66">
        <f>'Climate Tee'!Q17</f>
        <v>6.0915883579369092</v>
      </c>
      <c r="C13" s="64">
        <v>8</v>
      </c>
      <c r="D13" s="65">
        <f>IF('Soil Tees'!A13="","",'Soil Tees'!A13)</f>
        <v>12</v>
      </c>
      <c r="E13" s="65" t="str">
        <f>IF('Soil Tees'!C13="","",IF('Soil Tees'!C13-$B$11&gt;=0,"--",'Soil Tees'!C13-$B$11))</f>
        <v>--</v>
      </c>
      <c r="F13" s="65" t="str">
        <f>IF('Soil Tees'!D13="","",IF('Soil Tees'!D13-$B$8&gt;=0,"--",'Soil Tees'!D13-$B$8))</f>
        <v>--</v>
      </c>
      <c r="G13" s="65" t="str">
        <f>IF('Soil Tees'!E13="","",IF('Soil Tees'!E13-$B$9&gt;=0,"--",'Soil Tees'!E13-$B$9))</f>
        <v>--</v>
      </c>
      <c r="H13" s="65" t="str">
        <f>IF('Soil Tees'!F13="","",IF('Soil Tees'!F13-$B$10&gt;=0,"--",'Soil Tees'!F13-$B$10))</f>
        <v>--</v>
      </c>
      <c r="I13" s="65" t="str">
        <f>IF('Soil Tees'!G13="","",IF('Soil Tees'!G13-$B$7&gt;=0,"--",'Soil Tees'!G13-$B$7))</f>
        <v>--</v>
      </c>
      <c r="J13" s="65" t="str">
        <f>IF('Soil Tees'!H13="","",IF('Soil Tees'!H13-$B$12&gt;=0,"--",'Soil Tees'!H13-$B$12))</f>
        <v>--</v>
      </c>
      <c r="K13" s="65" t="str">
        <f>IF('Soil Tees'!I13="","",IF('Soil Tees'!I13-$B$13&gt;=0,"--",'Soil Tees'!I13-$B$13))</f>
        <v>--</v>
      </c>
    </row>
    <row r="14" spans="1:11" ht="13.75" customHeight="1" x14ac:dyDescent="0.2">
      <c r="A14" s="60"/>
      <c r="B14" s="47"/>
      <c r="C14" s="64">
        <v>9</v>
      </c>
      <c r="D14" s="65">
        <f>IF('Soil Tees'!A14="","",'Soil Tees'!A14)</f>
        <v>16</v>
      </c>
      <c r="E14" s="65" t="str">
        <f>IF('Soil Tees'!C14="","",IF('Soil Tees'!C14-$B$11&gt;=0,"--",'Soil Tees'!C14-$B$11))</f>
        <v>--</v>
      </c>
      <c r="F14" s="65" t="str">
        <f>IF('Soil Tees'!D14="","",IF('Soil Tees'!D14-$B$8&gt;=0,"--",'Soil Tees'!D14-$B$8))</f>
        <v>--</v>
      </c>
      <c r="G14" s="65" t="str">
        <f>IF('Soil Tees'!E14="","",IF('Soil Tees'!E14-$B$9&gt;=0,"--",'Soil Tees'!E14-$B$9))</f>
        <v>--</v>
      </c>
      <c r="H14" s="65" t="str">
        <f>IF('Soil Tees'!F14="","",IF('Soil Tees'!F14-$B$10&gt;=0,"--",'Soil Tees'!F14-$B$10))</f>
        <v>--</v>
      </c>
      <c r="I14" s="65" t="str">
        <f>IF('Soil Tees'!G14="","",IF('Soil Tees'!G14-$B$7&gt;=0,"--",'Soil Tees'!G14-$B$7))</f>
        <v>--</v>
      </c>
      <c r="J14" s="65" t="str">
        <f>IF('Soil Tees'!H14="","",IF('Soil Tees'!H14-$B$12&gt;=0,"--",'Soil Tees'!H14-$B$12))</f>
        <v>--</v>
      </c>
      <c r="K14" s="65" t="str">
        <f>IF('Soil Tees'!I14="","",IF('Soil Tees'!I14-$B$13&gt;=0,"--",'Soil Tees'!I14-$B$13))</f>
        <v>--</v>
      </c>
    </row>
    <row r="15" spans="1:11" ht="13.75" customHeight="1" x14ac:dyDescent="0.2">
      <c r="A15" s="60"/>
      <c r="B15" s="47"/>
      <c r="C15" s="64">
        <v>10</v>
      </c>
      <c r="D15" s="65" t="str">
        <f>IF('Soil Tees'!A15="","",'Soil Tees'!A15)</f>
        <v>AVERAGE</v>
      </c>
      <c r="E15" s="65" t="str">
        <f>IF('Soil Tees'!C15="","",IF('Soil Tees'!C15-$B$11&gt;=0,"--",'Soil Tees'!C15-$B$11))</f>
        <v>--</v>
      </c>
      <c r="F15" s="65" t="str">
        <f>IF('Soil Tees'!D15="","",IF('Soil Tees'!D15-$B$8&gt;=0,"--",'Soil Tees'!D15-$B$8))</f>
        <v>--</v>
      </c>
      <c r="G15" s="65" t="str">
        <f>IF('Soil Tees'!E15="","",IF('Soil Tees'!E15-$B$9&gt;=0,"--",'Soil Tees'!E15-$B$9))</f>
        <v>--</v>
      </c>
      <c r="H15" s="65" t="str">
        <f>IF('Soil Tees'!F15="","",IF('Soil Tees'!F15-$B$10&gt;=0,"--",'Soil Tees'!F15-$B$10))</f>
        <v>--</v>
      </c>
      <c r="I15" s="65" t="str">
        <f>IF('Soil Tees'!G15="","",IF('Soil Tees'!G15-$B$7&gt;=0,"--",'Soil Tees'!G15-$B$7))</f>
        <v>--</v>
      </c>
      <c r="J15" s="65" t="str">
        <f>IF('Soil Tees'!H15="","",IF('Soil Tees'!H15-$B$12&gt;=0,"--",'Soil Tees'!H15-$B$12))</f>
        <v>--</v>
      </c>
      <c r="K15" s="65" t="str">
        <f>IF('Soil Tees'!I15="","",IF('Soil Tees'!I15-$B$13&gt;=0,"--",'Soil Tees'!I15-$B$13))</f>
        <v>--</v>
      </c>
    </row>
    <row r="16" spans="1:11" ht="13.75" customHeight="1" x14ac:dyDescent="0.2">
      <c r="A16" s="60"/>
      <c r="B16" s="47"/>
      <c r="C16" s="64">
        <v>11</v>
      </c>
      <c r="D16" s="65" t="str">
        <f>IF('Soil Tees'!A16="","",'Soil Tees'!A16)</f>
        <v/>
      </c>
      <c r="E16" s="65" t="str">
        <f>IF('Soil Tees'!C16="","",IF('Soil Tees'!C16-$B$11&gt;=0,"--",'Soil Tees'!C16-$B$11))</f>
        <v/>
      </c>
      <c r="F16" s="65" t="str">
        <f>IF('Soil Tees'!D16="","",IF('Soil Tees'!D16-$B$8&gt;=0,"--",'Soil Tees'!D16-$B$8))</f>
        <v/>
      </c>
      <c r="G16" s="65" t="str">
        <f>IF('Soil Tees'!E16="","",IF('Soil Tees'!E16-$B$9&gt;=0,"--",'Soil Tees'!E16-$B$9))</f>
        <v/>
      </c>
      <c r="H16" s="65" t="str">
        <f>IF('Soil Tees'!F16="","",IF('Soil Tees'!F16-$B$10&gt;=0,"--",'Soil Tees'!F16-$B$10))</f>
        <v/>
      </c>
      <c r="I16" s="65" t="str">
        <f>IF('Soil Tees'!G16="","",IF('Soil Tees'!G16-$B$7&gt;=0,"--",'Soil Tees'!G16-$B$7))</f>
        <v/>
      </c>
      <c r="J16" s="65" t="str">
        <f>IF('Soil Tees'!H16="","",IF('Soil Tees'!H16-$B$12&gt;=0,"--",'Soil Tees'!H16-$B$12))</f>
        <v/>
      </c>
      <c r="K16" s="65" t="str">
        <f>IF('Soil Tees'!I16="","",IF('Soil Tees'!I16-$B$13&gt;=0,"--",'Soil Tees'!I16-$B$13))</f>
        <v/>
      </c>
    </row>
    <row r="17" spans="1:11" ht="13.75" customHeight="1" x14ac:dyDescent="0.2">
      <c r="A17" s="60"/>
      <c r="B17" s="47"/>
      <c r="C17" s="64">
        <v>12</v>
      </c>
      <c r="D17" s="65" t="str">
        <f>IF('Soil Tees'!A17="","",'Soil Tees'!A17)</f>
        <v/>
      </c>
      <c r="E17" s="65" t="str">
        <f>IF('Soil Tees'!C17="","",IF('Soil Tees'!C17-$B$11&gt;=0,"--",'Soil Tees'!C17-$B$11))</f>
        <v/>
      </c>
      <c r="F17" s="65" t="str">
        <f>IF('Soil Tees'!D17="","",IF('Soil Tees'!D17-$B$8&gt;=0,"--",'Soil Tees'!D17-$B$8))</f>
        <v/>
      </c>
      <c r="G17" s="65" t="str">
        <f>IF('Soil Tees'!E17="","",IF('Soil Tees'!E17-$B$9&gt;=0,"--",'Soil Tees'!E17-$B$9))</f>
        <v/>
      </c>
      <c r="H17" s="65" t="str">
        <f>IF('Soil Tees'!F17="","",IF('Soil Tees'!F17-$B$10&gt;=0,"--",'Soil Tees'!F17-$B$10))</f>
        <v/>
      </c>
      <c r="I17" s="65" t="str">
        <f>IF('Soil Tees'!G17="","",IF('Soil Tees'!G17-$B$7&gt;=0,"--",'Soil Tees'!G17-$B$7))</f>
        <v/>
      </c>
      <c r="J17" s="65" t="str">
        <f>IF('Soil Tees'!H17="","",IF('Soil Tees'!H17-$B$12&gt;=0,"--",'Soil Tees'!H17-$B$12))</f>
        <v/>
      </c>
      <c r="K17" s="65" t="str">
        <f>IF('Soil Tees'!I17="","",IF('Soil Tees'!I17-$B$13&gt;=0,"--",'Soil Tees'!I17-$B$13))</f>
        <v/>
      </c>
    </row>
    <row r="18" spans="1:11" ht="13.75" customHeight="1" x14ac:dyDescent="0.2">
      <c r="A18" s="60"/>
      <c r="B18" s="47"/>
      <c r="C18" s="64">
        <v>13</v>
      </c>
      <c r="D18" s="65" t="str">
        <f>IF('Soil Tees'!A18="","",'Soil Tees'!A18)</f>
        <v/>
      </c>
      <c r="E18" s="65" t="str">
        <f>IF('Soil Tees'!C18="","",IF('Soil Tees'!C18-$B$11&gt;=0,"--",'Soil Tees'!C18-$B$11))</f>
        <v/>
      </c>
      <c r="F18" s="65" t="str">
        <f>IF('Soil Tees'!D18="","",IF('Soil Tees'!D18-$B$8&gt;=0,"--",'Soil Tees'!D18-$B$8))</f>
        <v/>
      </c>
      <c r="G18" s="65" t="str">
        <f>IF('Soil Tees'!E18="","",IF('Soil Tees'!E18-$B$9&gt;=0,"--",'Soil Tees'!E18-$B$9))</f>
        <v/>
      </c>
      <c r="H18" s="65" t="str">
        <f>IF('Soil Tees'!F18="","",IF('Soil Tees'!F18-$B$10&gt;=0,"--",'Soil Tees'!F18-$B$10))</f>
        <v/>
      </c>
      <c r="I18" s="65" t="str">
        <f>IF('Soil Tees'!G18="","",IF('Soil Tees'!G18-$B$7&gt;=0,"--",'Soil Tees'!G18-$B$7))</f>
        <v/>
      </c>
      <c r="J18" s="65" t="str">
        <f>IF('Soil Tees'!H18="","",IF('Soil Tees'!H18-$B$12&gt;=0,"--",'Soil Tees'!H18-$B$12))</f>
        <v/>
      </c>
      <c r="K18" s="65" t="str">
        <f>IF('Soil Tees'!I18="","",IF('Soil Tees'!I18-$B$13&gt;=0,"--",'Soil Tees'!I18-$B$13))</f>
        <v/>
      </c>
    </row>
    <row r="19" spans="1:11" ht="13.75" customHeight="1" x14ac:dyDescent="0.2">
      <c r="A19" s="60"/>
      <c r="B19" s="47"/>
      <c r="C19" s="64">
        <v>14</v>
      </c>
      <c r="D19" s="65" t="str">
        <f>IF('Soil Tees'!A19="","",'Soil Tees'!A19)</f>
        <v/>
      </c>
      <c r="E19" s="65" t="str">
        <f>IF('Soil Tees'!C19="","",IF('Soil Tees'!C19-$B$11&gt;=0,"--",'Soil Tees'!C19-$B$11))</f>
        <v/>
      </c>
      <c r="F19" s="65" t="str">
        <f>IF('Soil Tees'!D19="","",IF('Soil Tees'!D19-$B$8&gt;=0,"--",'Soil Tees'!D19-$B$8))</f>
        <v/>
      </c>
      <c r="G19" s="65" t="str">
        <f>IF('Soil Tees'!E19="","",IF('Soil Tees'!E19-$B$9&gt;=0,"--",'Soil Tees'!E19-$B$9))</f>
        <v/>
      </c>
      <c r="H19" s="65" t="str">
        <f>IF('Soil Tees'!F19="","",IF('Soil Tees'!F19-$B$10&gt;=0,"--",'Soil Tees'!F19-$B$10))</f>
        <v/>
      </c>
      <c r="I19" s="65" t="str">
        <f>IF('Soil Tees'!G19="","",IF('Soil Tees'!G19-$B$7&gt;=0,"--",'Soil Tees'!G19-$B$7))</f>
        <v/>
      </c>
      <c r="J19" s="65" t="str">
        <f>IF('Soil Tees'!H19="","",IF('Soil Tees'!H19-$B$12&gt;=0,"--",'Soil Tees'!H19-$B$12))</f>
        <v/>
      </c>
      <c r="K19" s="65" t="str">
        <f>IF('Soil Tees'!I19="","",IF('Soil Tees'!I19-$B$13&gt;=0,"--",'Soil Tees'!I19-$B$13))</f>
        <v/>
      </c>
    </row>
    <row r="20" spans="1:11" ht="13.75" customHeight="1" x14ac:dyDescent="0.2">
      <c r="A20" s="60"/>
      <c r="B20" s="47"/>
      <c r="C20" s="64">
        <v>15</v>
      </c>
      <c r="D20" s="65" t="str">
        <f>IF('Soil Tees'!A20="","",'Soil Tees'!A20)</f>
        <v/>
      </c>
      <c r="E20" s="65" t="str">
        <f>IF('Soil Tees'!C20="","",IF('Soil Tees'!C20-$B$11&gt;=0,"--",'Soil Tees'!C20-$B$11))</f>
        <v/>
      </c>
      <c r="F20" s="65" t="str">
        <f>IF('Soil Tees'!D20="","",IF('Soil Tees'!D20-$B$8&gt;=0,"--",'Soil Tees'!D20-$B$8))</f>
        <v/>
      </c>
      <c r="G20" s="65" t="str">
        <f>IF('Soil Tees'!E20="","",IF('Soil Tees'!E20-$B$9&gt;=0,"--",'Soil Tees'!E20-$B$9))</f>
        <v/>
      </c>
      <c r="H20" s="65" t="str">
        <f>IF('Soil Tees'!F20="","",IF('Soil Tees'!F20-$B$10&gt;=0,"--",'Soil Tees'!F20-$B$10))</f>
        <v/>
      </c>
      <c r="I20" s="65" t="str">
        <f>IF('Soil Tees'!G20="","",IF('Soil Tees'!G20-$B$7&gt;=0,"--",'Soil Tees'!G20-$B$7))</f>
        <v/>
      </c>
      <c r="J20" s="65" t="str">
        <f>IF('Soil Tees'!H20="","",IF('Soil Tees'!H20-$B$12&gt;=0,"--",'Soil Tees'!H20-$B$12))</f>
        <v/>
      </c>
      <c r="K20" s="65" t="str">
        <f>IF('Soil Tees'!I20="","",IF('Soil Tees'!I20-$B$13&gt;=0,"--",'Soil Tees'!I20-$B$13))</f>
        <v/>
      </c>
    </row>
    <row r="21" spans="1:11" ht="13.75" customHeight="1" x14ac:dyDescent="0.2">
      <c r="A21" s="60"/>
      <c r="B21" s="47"/>
      <c r="C21" s="64">
        <v>16</v>
      </c>
      <c r="D21" s="65" t="str">
        <f>IF('Soil Tees'!A21="","",'Soil Tees'!A21)</f>
        <v/>
      </c>
      <c r="E21" s="65" t="str">
        <f>IF('Soil Tees'!C21="","",IF('Soil Tees'!C21-$B$11&gt;=0,"--",'Soil Tees'!C21-$B$11))</f>
        <v/>
      </c>
      <c r="F21" s="65" t="str">
        <f>IF('Soil Tees'!D21="","",IF('Soil Tees'!D21-$B$8&gt;=0,"--",'Soil Tees'!D21-$B$8))</f>
        <v/>
      </c>
      <c r="G21" s="65" t="str">
        <f>IF('Soil Tees'!E21="","",IF('Soil Tees'!E21-$B$9&gt;=0,"--",'Soil Tees'!E21-$B$9))</f>
        <v/>
      </c>
      <c r="H21" s="65" t="str">
        <f>IF('Soil Tees'!F21="","",IF('Soil Tees'!F21-$B$10&gt;=0,"--",'Soil Tees'!F21-$B$10))</f>
        <v/>
      </c>
      <c r="I21" s="65" t="str">
        <f>IF('Soil Tees'!G21="","",IF('Soil Tees'!G21-$B$7&gt;=0,"--",'Soil Tees'!G21-$B$7))</f>
        <v/>
      </c>
      <c r="J21" s="65" t="str">
        <f>IF('Soil Tees'!H21="","",IF('Soil Tees'!H21-$B$12&gt;=0,"--",'Soil Tees'!H21-$B$12))</f>
        <v/>
      </c>
      <c r="K21" s="65" t="str">
        <f>IF('Soil Tees'!I21="","",IF('Soil Tees'!I21-$B$13&gt;=0,"--",'Soil Tees'!I21-$B$13))</f>
        <v/>
      </c>
    </row>
    <row r="22" spans="1:11" ht="13.75" customHeight="1" x14ac:dyDescent="0.2">
      <c r="A22" s="60"/>
      <c r="B22" s="47"/>
      <c r="C22" s="64">
        <v>17</v>
      </c>
      <c r="D22" s="65" t="str">
        <f>IF('Soil Tees'!A22="","",'Soil Tees'!A22)</f>
        <v/>
      </c>
      <c r="E22" s="65" t="str">
        <f>IF('Soil Tees'!C22="","",IF('Soil Tees'!C22-$B$11&gt;=0,"--",'Soil Tees'!C22-$B$11))</f>
        <v/>
      </c>
      <c r="F22" s="65" t="str">
        <f>IF('Soil Tees'!D22="","",IF('Soil Tees'!D22-$B$8&gt;=0,"--",'Soil Tees'!D22-$B$8))</f>
        <v/>
      </c>
      <c r="G22" s="65" t="str">
        <f>IF('Soil Tees'!E22="","",IF('Soil Tees'!E22-$B$9&gt;=0,"--",'Soil Tees'!E22-$B$9))</f>
        <v/>
      </c>
      <c r="H22" s="65" t="str">
        <f>IF('Soil Tees'!F22="","",IF('Soil Tees'!F22-$B$10&gt;=0,"--",'Soil Tees'!F22-$B$10))</f>
        <v/>
      </c>
      <c r="I22" s="65" t="str">
        <f>IF('Soil Tees'!G22="","",IF('Soil Tees'!G22-$B$7&gt;=0,"--",'Soil Tees'!G22-$B$7))</f>
        <v/>
      </c>
      <c r="J22" s="65" t="str">
        <f>IF('Soil Tees'!H22="","",IF('Soil Tees'!H22-$B$12&gt;=0,"--",'Soil Tees'!H22-$B$12))</f>
        <v/>
      </c>
      <c r="K22" s="65" t="str">
        <f>IF('Soil Tees'!I22="","",IF('Soil Tees'!I22-$B$13&gt;=0,"--",'Soil Tees'!I22-$B$13))</f>
        <v/>
      </c>
    </row>
    <row r="23" spans="1:11" ht="13.75" customHeight="1" x14ac:dyDescent="0.2">
      <c r="A23" s="60"/>
      <c r="B23" s="47"/>
      <c r="C23" s="64">
        <v>18</v>
      </c>
      <c r="D23" s="65" t="str">
        <f>IF('Soil Tees'!A23="","",'Soil Tees'!A23)</f>
        <v/>
      </c>
      <c r="E23" s="65" t="str">
        <f>IF('Soil Tees'!C23="","",IF('Soil Tees'!C23-$B$11&gt;=0,"--",'Soil Tees'!C23-$B$11))</f>
        <v/>
      </c>
      <c r="F23" s="65" t="str">
        <f>IF('Soil Tees'!D23="","",IF('Soil Tees'!D23-$B$8&gt;=0,"--",'Soil Tees'!D23-$B$8))</f>
        <v/>
      </c>
      <c r="G23" s="65" t="str">
        <f>IF('Soil Tees'!E23="","",IF('Soil Tees'!E23-$B$9&gt;=0,"--",'Soil Tees'!E23-$B$9))</f>
        <v/>
      </c>
      <c r="H23" s="65" t="str">
        <f>IF('Soil Tees'!F23="","",IF('Soil Tees'!F23-$B$10&gt;=0,"--",'Soil Tees'!F23-$B$10))</f>
        <v/>
      </c>
      <c r="I23" s="65" t="str">
        <f>IF('Soil Tees'!G23="","",IF('Soil Tees'!G23-$B$7&gt;=0,"--",'Soil Tees'!G23-$B$7))</f>
        <v/>
      </c>
      <c r="J23" s="65" t="str">
        <f>IF('Soil Tees'!H23="","",IF('Soil Tees'!H23-$B$12&gt;=0,"--",'Soil Tees'!H23-$B$12))</f>
        <v/>
      </c>
      <c r="K23" s="65" t="str">
        <f>IF('Soil Tees'!I23="","",IF('Soil Tees'!I23-$B$13&gt;=0,"--",'Soil Tees'!I23-$B$13))</f>
        <v/>
      </c>
    </row>
    <row r="24" spans="1:11" ht="13.75" customHeight="1" x14ac:dyDescent="0.2">
      <c r="A24" s="60"/>
      <c r="B24" s="47"/>
      <c r="C24" s="64">
        <v>19</v>
      </c>
      <c r="D24" s="65" t="str">
        <f>IF('Soil Tees'!A24="","",'Soil Tees'!A24)</f>
        <v/>
      </c>
      <c r="E24" s="65" t="str">
        <f>IF('Soil Tees'!C24="","",IF('Soil Tees'!C24-$B$11&gt;=0,"--",'Soil Tees'!C24-$B$11))</f>
        <v/>
      </c>
      <c r="F24" s="65" t="str">
        <f>IF('Soil Tees'!D24="","",IF('Soil Tees'!D24-$B$8&gt;=0,"--",'Soil Tees'!D24-$B$8))</f>
        <v/>
      </c>
      <c r="G24" s="65" t="str">
        <f>IF('Soil Tees'!E24="","",IF('Soil Tees'!E24-$B$9&gt;=0,"--",'Soil Tees'!E24-$B$9))</f>
        <v/>
      </c>
      <c r="H24" s="65" t="str">
        <f>IF('Soil Tees'!F24="","",IF('Soil Tees'!F24-$B$10&gt;=0,"--",'Soil Tees'!F24-$B$10))</f>
        <v/>
      </c>
      <c r="I24" s="65" t="str">
        <f>IF('Soil Tees'!G24="","",IF('Soil Tees'!G24-$B$7&gt;=0,"--",'Soil Tees'!G24-$B$7))</f>
        <v/>
      </c>
      <c r="J24" s="65" t="str">
        <f>IF('Soil Tees'!H24="","",IF('Soil Tees'!H24-$B$12&gt;=0,"--",'Soil Tees'!H24-$B$12))</f>
        <v/>
      </c>
      <c r="K24" s="65" t="str">
        <f>IF('Soil Tees'!I24="","",IF('Soil Tees'!I24-$B$13&gt;=0,"--",'Soil Tees'!I24-$B$13))</f>
        <v/>
      </c>
    </row>
    <row r="25" spans="1:11" ht="13.75" customHeight="1" x14ac:dyDescent="0.2">
      <c r="A25" s="60"/>
      <c r="B25" s="47"/>
      <c r="C25" s="64">
        <v>20</v>
      </c>
      <c r="D25" s="65" t="str">
        <f>IF('Soil Tees'!A25="","",'Soil Tees'!A25)</f>
        <v/>
      </c>
      <c r="E25" s="65" t="str">
        <f>IF('Soil Tees'!C25="","",IF('Soil Tees'!C25-$B$11&gt;=0,"--",'Soil Tees'!C25-$B$11))</f>
        <v/>
      </c>
      <c r="F25" s="65" t="str">
        <f>IF('Soil Tees'!D25="","",IF('Soil Tees'!D25-$B$8&gt;=0,"--",'Soil Tees'!D25-$B$8))</f>
        <v/>
      </c>
      <c r="G25" s="65" t="str">
        <f>IF('Soil Tees'!E25="","",IF('Soil Tees'!E25-$B$9&gt;=0,"--",'Soil Tees'!E25-$B$9))</f>
        <v/>
      </c>
      <c r="H25" s="65" t="str">
        <f>IF('Soil Tees'!F25="","",IF('Soil Tees'!F25-$B$10&gt;=0,"--",'Soil Tees'!F25-$B$10))</f>
        <v/>
      </c>
      <c r="I25" s="65" t="str">
        <f>IF('Soil Tees'!G25="","",IF('Soil Tees'!G25-$B$7&gt;=0,"--",'Soil Tees'!G25-$B$7))</f>
        <v/>
      </c>
      <c r="J25" s="65" t="str">
        <f>IF('Soil Tees'!H25="","",IF('Soil Tees'!H25-$B$12&gt;=0,"--",'Soil Tees'!H25-$B$12))</f>
        <v/>
      </c>
      <c r="K25" s="65" t="str">
        <f>IF('Soil Tees'!I25="","",IF('Soil Tees'!I25-$B$13&gt;=0,"--",'Soil Tees'!I25-$B$13))</f>
        <v/>
      </c>
    </row>
    <row r="26" spans="1:11" ht="13.75" customHeight="1" x14ac:dyDescent="0.2">
      <c r="A26" s="60"/>
      <c r="B26" s="47"/>
      <c r="C26" s="64">
        <v>21</v>
      </c>
      <c r="D26" s="65" t="str">
        <f>IF('Soil Tees'!A26="","",'Soil Tees'!A26)</f>
        <v/>
      </c>
      <c r="E26" s="65" t="str">
        <f>IF('Soil Tees'!C26="","",IF('Soil Tees'!C26-$B$11&gt;=0,"--",'Soil Tees'!C26-$B$11))</f>
        <v/>
      </c>
      <c r="F26" s="65" t="str">
        <f>IF('Soil Tees'!D26="","",IF('Soil Tees'!D26-$B$8&gt;=0,"--",'Soil Tees'!D26-$B$8))</f>
        <v/>
      </c>
      <c r="G26" s="65" t="str">
        <f>IF('Soil Tees'!E26="","",IF('Soil Tees'!E26-$B$9&gt;=0,"--",'Soil Tees'!E26-$B$9))</f>
        <v/>
      </c>
      <c r="H26" s="65" t="str">
        <f>IF('Soil Tees'!F26="","",IF('Soil Tees'!F26-$B$10&gt;=0,"--",'Soil Tees'!F26-$B$10))</f>
        <v/>
      </c>
      <c r="I26" s="65" t="str">
        <f>IF('Soil Tees'!G26="","",IF('Soil Tees'!G26-$B$7&gt;=0,"--",'Soil Tees'!G26-$B$7))</f>
        <v/>
      </c>
      <c r="J26" s="65" t="str">
        <f>IF('Soil Tees'!H26="","",IF('Soil Tees'!H26-$B$12&gt;=0,"--",'Soil Tees'!H26-$B$12))</f>
        <v/>
      </c>
      <c r="K26" s="65" t="str">
        <f>IF('Soil Tees'!I26="","",IF('Soil Tees'!I26-$B$13&gt;=0,"--",'Soil Tees'!I26-$B$13))</f>
        <v/>
      </c>
    </row>
    <row r="27" spans="1:11" ht="13.75" customHeight="1" x14ac:dyDescent="0.2">
      <c r="A27" s="60"/>
      <c r="B27" s="47"/>
      <c r="C27" s="64">
        <v>22</v>
      </c>
      <c r="D27" s="65" t="str">
        <f>IF('Soil Tees'!A27="","",'Soil Tees'!A27)</f>
        <v/>
      </c>
      <c r="E27" s="65" t="str">
        <f>IF('Soil Tees'!C27="","",IF('Soil Tees'!C27-$B$11&gt;=0,"--",'Soil Tees'!C27-$B$11))</f>
        <v/>
      </c>
      <c r="F27" s="65" t="str">
        <f>IF('Soil Tees'!D27="","",IF('Soil Tees'!D27-$B$8&gt;=0,"--",'Soil Tees'!D27-$B$8))</f>
        <v/>
      </c>
      <c r="G27" s="65" t="str">
        <f>IF('Soil Tees'!E27="","",IF('Soil Tees'!E27-$B$9&gt;=0,"--",'Soil Tees'!E27-$B$9))</f>
        <v/>
      </c>
      <c r="H27" s="65" t="str">
        <f>IF('Soil Tees'!F27="","",IF('Soil Tees'!F27-$B$10&gt;=0,"--",'Soil Tees'!F27-$B$10))</f>
        <v/>
      </c>
      <c r="I27" s="65" t="str">
        <f>IF('Soil Tees'!G27="","",IF('Soil Tees'!G27-$B$7&gt;=0,"--",'Soil Tees'!G27-$B$7))</f>
        <v/>
      </c>
      <c r="J27" s="65" t="str">
        <f>IF('Soil Tees'!H27="","",IF('Soil Tees'!H27-$B$12&gt;=0,"--",'Soil Tees'!H27-$B$12))</f>
        <v/>
      </c>
      <c r="K27" s="65" t="str">
        <f>IF('Soil Tees'!I27="","",IF('Soil Tees'!I27-$B$13&gt;=0,"--",'Soil Tees'!I27-$B$13))</f>
        <v/>
      </c>
    </row>
    <row r="28" spans="1:11" ht="13.75" customHeight="1" x14ac:dyDescent="0.2">
      <c r="A28" s="60"/>
      <c r="B28" s="47"/>
      <c r="C28" s="64">
        <v>23</v>
      </c>
      <c r="D28" s="65" t="str">
        <f>IF('Soil Tees'!A28="","",'Soil Tees'!A28)</f>
        <v/>
      </c>
      <c r="E28" s="65" t="str">
        <f>IF('Soil Tees'!C28="","",IF('Soil Tees'!C28-$B$11&gt;=0,"--",'Soil Tees'!C28-$B$11))</f>
        <v/>
      </c>
      <c r="F28" s="65" t="str">
        <f>IF('Soil Tees'!D28="","",IF('Soil Tees'!D28-$B$8&gt;=0,"--",'Soil Tees'!D28-$B$8))</f>
        <v/>
      </c>
      <c r="G28" s="65" t="str">
        <f>IF('Soil Tees'!E28="","",IF('Soil Tees'!E28-$B$9&gt;=0,"--",'Soil Tees'!E28-$B$9))</f>
        <v/>
      </c>
      <c r="H28" s="65" t="str">
        <f>IF('Soil Tees'!F28="","",IF('Soil Tees'!F28-$B$10&gt;=0,"--",'Soil Tees'!F28-$B$10))</f>
        <v/>
      </c>
      <c r="I28" s="65" t="str">
        <f>IF('Soil Tees'!G28="","",IF('Soil Tees'!G28-$B$7&gt;=0,"--",'Soil Tees'!G28-$B$7))</f>
        <v/>
      </c>
      <c r="J28" s="65" t="str">
        <f>IF('Soil Tees'!H28="","",IF('Soil Tees'!H28-$B$12&gt;=0,"--",'Soil Tees'!H28-$B$12))</f>
        <v/>
      </c>
      <c r="K28" s="65" t="str">
        <f>IF('Soil Tees'!I28="","",IF('Soil Tees'!I28-$B$13&gt;=0,"--",'Soil Tees'!I28-$B$13))</f>
        <v/>
      </c>
    </row>
    <row r="29" spans="1:11" ht="13.75" customHeight="1" x14ac:dyDescent="0.2">
      <c r="A29" s="60"/>
      <c r="B29" s="47"/>
      <c r="C29" s="64">
        <v>24</v>
      </c>
      <c r="D29" s="65" t="str">
        <f>IF('Soil Tees'!A29="","",'Soil Tees'!A29)</f>
        <v/>
      </c>
      <c r="E29" s="65" t="str">
        <f>IF('Soil Tees'!C29="","",IF('Soil Tees'!C29-$B$11&gt;=0,"--",'Soil Tees'!C29-$B$11))</f>
        <v/>
      </c>
      <c r="F29" s="65" t="str">
        <f>IF('Soil Tees'!D29="","",IF('Soil Tees'!D29-$B$8&gt;=0,"--",'Soil Tees'!D29-$B$8))</f>
        <v/>
      </c>
      <c r="G29" s="65" t="str">
        <f>IF('Soil Tees'!E29="","",IF('Soil Tees'!E29-$B$9&gt;=0,"--",'Soil Tees'!E29-$B$9))</f>
        <v/>
      </c>
      <c r="H29" s="65" t="str">
        <f>IF('Soil Tees'!F29="","",IF('Soil Tees'!F29-$B$10&gt;=0,"--",'Soil Tees'!F29-$B$10))</f>
        <v/>
      </c>
      <c r="I29" s="65" t="str">
        <f>IF('Soil Tees'!G29="","",IF('Soil Tees'!G29-$B$7&gt;=0,"--",'Soil Tees'!G29-$B$7))</f>
        <v/>
      </c>
      <c r="J29" s="65" t="str">
        <f>IF('Soil Tees'!H29="","",IF('Soil Tees'!H29-$B$12&gt;=0,"--",'Soil Tees'!H29-$B$12))</f>
        <v/>
      </c>
      <c r="K29" s="65" t="str">
        <f>IF('Soil Tees'!I29="","",IF('Soil Tees'!I29-$B$13&gt;=0,"--",'Soil Tees'!I29-$B$13))</f>
        <v/>
      </c>
    </row>
    <row r="30" spans="1:11" ht="13.75" customHeight="1" x14ac:dyDescent="0.2">
      <c r="A30" s="60"/>
      <c r="B30" s="47"/>
      <c r="C30" s="64">
        <v>25</v>
      </c>
      <c r="D30" s="65" t="str">
        <f>IF('Soil Tees'!A30="","",'Soil Tees'!A30)</f>
        <v/>
      </c>
      <c r="E30" s="65" t="str">
        <f>IF('Soil Tees'!C30="","",IF('Soil Tees'!C30-$B$11&gt;=0,"--",'Soil Tees'!C30-$B$11))</f>
        <v/>
      </c>
      <c r="F30" s="65" t="str">
        <f>IF('Soil Tees'!D30="","",IF('Soil Tees'!D30-$B$8&gt;=0,"--",'Soil Tees'!D30-$B$8))</f>
        <v/>
      </c>
      <c r="G30" s="65" t="str">
        <f>IF('Soil Tees'!E30="","",IF('Soil Tees'!E30-$B$9&gt;=0,"--",'Soil Tees'!E30-$B$9))</f>
        <v/>
      </c>
      <c r="H30" s="65" t="str">
        <f>IF('Soil Tees'!F30="","",IF('Soil Tees'!F30-$B$10&gt;=0,"--",'Soil Tees'!F30-$B$10))</f>
        <v/>
      </c>
      <c r="I30" s="65" t="str">
        <f>IF('Soil Tees'!G30="","",IF('Soil Tees'!G30-$B$7&gt;=0,"--",'Soil Tees'!G30-$B$7))</f>
        <v/>
      </c>
      <c r="J30" s="65" t="str">
        <f>IF('Soil Tees'!H30="","",IF('Soil Tees'!H30-$B$12&gt;=0,"--",'Soil Tees'!H30-$B$12))</f>
        <v/>
      </c>
      <c r="K30" s="65" t="str">
        <f>IF('Soil Tees'!I30="","",IF('Soil Tees'!I30-$B$13&gt;=0,"--",'Soil Tees'!I30-$B$13))</f>
        <v/>
      </c>
    </row>
    <row r="31" spans="1:11" ht="13.75" customHeight="1" x14ac:dyDescent="0.2">
      <c r="A31" s="60"/>
      <c r="B31" s="47"/>
      <c r="C31" s="60"/>
      <c r="D31" s="46"/>
      <c r="E31" s="57"/>
      <c r="F31" s="57"/>
      <c r="G31" s="57"/>
      <c r="H31" s="57"/>
      <c r="I31" s="57"/>
      <c r="J31" s="57"/>
      <c r="K31" s="57"/>
    </row>
    <row r="32" spans="1:11" ht="13.75" customHeight="1" x14ac:dyDescent="0.2">
      <c r="A32" s="60"/>
      <c r="B32" s="47"/>
      <c r="C32" s="60"/>
      <c r="D32" s="46"/>
      <c r="E32" s="47"/>
      <c r="F32" s="47"/>
      <c r="G32" s="47"/>
      <c r="H32" s="47"/>
      <c r="I32" s="47"/>
      <c r="J32" s="47"/>
      <c r="K32" s="47"/>
    </row>
    <row r="33" spans="1:11" ht="13.75" customHeight="1" x14ac:dyDescent="0.2">
      <c r="A33" s="60"/>
      <c r="B33" s="47"/>
      <c r="C33" s="60"/>
      <c r="D33" s="77" t="s">
        <v>45</v>
      </c>
      <c r="E33" s="78"/>
      <c r="F33" s="78"/>
      <c r="G33" s="78"/>
      <c r="H33" s="78"/>
      <c r="I33" s="78"/>
      <c r="J33" s="78"/>
      <c r="K33" s="78"/>
    </row>
    <row r="34" spans="1:11" ht="13.75" customHeight="1" x14ac:dyDescent="0.2">
      <c r="A34" s="60"/>
      <c r="B34" s="47"/>
      <c r="C34" s="60"/>
      <c r="D34" s="46"/>
      <c r="E34" s="79" t="s">
        <v>46</v>
      </c>
      <c r="F34" s="80"/>
      <c r="G34" s="80"/>
      <c r="H34" s="80"/>
      <c r="I34" s="80"/>
      <c r="J34" s="80"/>
      <c r="K34" s="80"/>
    </row>
    <row r="35" spans="1:11" ht="13.75" customHeight="1" x14ac:dyDescent="0.2">
      <c r="A35" s="60"/>
      <c r="B35" s="47"/>
      <c r="C35" s="60"/>
      <c r="D35" s="46"/>
      <c r="E35" s="61"/>
      <c r="F35" s="62"/>
      <c r="G35" s="62"/>
      <c r="H35" s="62"/>
      <c r="I35" s="62"/>
      <c r="J35" s="62"/>
      <c r="K35" s="62"/>
    </row>
    <row r="36" spans="1:11" ht="13.75" customHeight="1" x14ac:dyDescent="0.25">
      <c r="A36" s="60"/>
      <c r="B36" s="47"/>
      <c r="C36" s="60"/>
      <c r="D36" s="58" t="s">
        <v>57</v>
      </c>
      <c r="E36" s="59" t="s">
        <v>35</v>
      </c>
      <c r="F36" s="59" t="s">
        <v>62</v>
      </c>
      <c r="G36" s="59" t="s">
        <v>37</v>
      </c>
      <c r="H36" s="59" t="s">
        <v>38</v>
      </c>
      <c r="I36" s="59" t="s">
        <v>63</v>
      </c>
      <c r="J36" s="59" t="s">
        <v>40</v>
      </c>
      <c r="K36" s="59" t="s">
        <v>41</v>
      </c>
    </row>
    <row r="37" spans="1:11" ht="13.75" customHeight="1" x14ac:dyDescent="0.2">
      <c r="A37" s="60"/>
      <c r="B37" s="47"/>
      <c r="C37" s="60"/>
      <c r="D37" s="58"/>
      <c r="E37" s="59"/>
      <c r="F37" s="59"/>
      <c r="G37" s="59"/>
      <c r="H37" s="59"/>
      <c r="I37" s="59"/>
      <c r="J37" s="59"/>
      <c r="K37" s="59"/>
    </row>
    <row r="38" spans="1:11" ht="13.75" customHeight="1" x14ac:dyDescent="0.2">
      <c r="A38" s="60"/>
      <c r="B38" s="47"/>
      <c r="C38" s="64">
        <v>1</v>
      </c>
      <c r="D38" s="51" t="str">
        <f t="shared" ref="D38:D62" si="0">D6</f>
        <v>1</v>
      </c>
      <c r="E38" s="65" t="str">
        <f t="shared" ref="E38:E62" si="1">IF(E6&lt;0,ABS(E6)/33,"--")</f>
        <v>--</v>
      </c>
      <c r="F38" s="65" t="str">
        <f t="shared" ref="F38:F62" si="2">IF(F6&lt;0,ABS(F6*2.29/33),"--")</f>
        <v>--</v>
      </c>
      <c r="G38" s="65" t="str">
        <f t="shared" ref="G38:H53" si="3">IF(G6&lt;0,ABS(G6)/33,"--")</f>
        <v>--</v>
      </c>
      <c r="H38" s="65" t="str">
        <f t="shared" si="3"/>
        <v>--</v>
      </c>
      <c r="I38" s="65" t="str">
        <f t="shared" ref="I38:I62" si="4">IF(I6&lt;0,ABS(I6*1.2/33),"--")</f>
        <v>--</v>
      </c>
      <c r="J38" s="65" t="str">
        <f t="shared" ref="J38:K53" si="5">IF(J6&lt;0,ABS(J6)/33,"--")</f>
        <v>--</v>
      </c>
      <c r="K38" s="65" t="str">
        <f t="shared" si="5"/>
        <v>--</v>
      </c>
    </row>
    <row r="39" spans="1:11" ht="13.75" customHeight="1" x14ac:dyDescent="0.2">
      <c r="A39" s="60"/>
      <c r="B39" s="47"/>
      <c r="C39" s="64">
        <v>2</v>
      </c>
      <c r="D39" s="51" t="str">
        <f t="shared" si="0"/>
        <v>2</v>
      </c>
      <c r="E39" s="65" t="str">
        <f t="shared" si="1"/>
        <v>--</v>
      </c>
      <c r="F39" s="65" t="str">
        <f t="shared" si="2"/>
        <v>--</v>
      </c>
      <c r="G39" s="65" t="str">
        <f t="shared" si="3"/>
        <v>--</v>
      </c>
      <c r="H39" s="65" t="str">
        <f t="shared" si="3"/>
        <v>--</v>
      </c>
      <c r="I39" s="65" t="str">
        <f t="shared" si="4"/>
        <v>--</v>
      </c>
      <c r="J39" s="65" t="str">
        <f t="shared" si="5"/>
        <v>--</v>
      </c>
      <c r="K39" s="65" t="str">
        <f t="shared" si="5"/>
        <v>--</v>
      </c>
    </row>
    <row r="40" spans="1:11" ht="13.75" customHeight="1" x14ac:dyDescent="0.2">
      <c r="A40" s="60"/>
      <c r="B40" s="47"/>
      <c r="C40" s="64">
        <v>3</v>
      </c>
      <c r="D40" s="51" t="str">
        <f t="shared" si="0"/>
        <v>17</v>
      </c>
      <c r="E40" s="65" t="str">
        <f t="shared" si="1"/>
        <v>--</v>
      </c>
      <c r="F40" s="65" t="str">
        <f t="shared" si="2"/>
        <v>--</v>
      </c>
      <c r="G40" s="65" t="str">
        <f t="shared" si="3"/>
        <v>--</v>
      </c>
      <c r="H40" s="65" t="str">
        <f t="shared" si="3"/>
        <v>--</v>
      </c>
      <c r="I40" s="65" t="str">
        <f t="shared" si="4"/>
        <v>--</v>
      </c>
      <c r="J40" s="65" t="str">
        <f t="shared" si="5"/>
        <v>--</v>
      </c>
      <c r="K40" s="65" t="str">
        <f t="shared" si="5"/>
        <v>--</v>
      </c>
    </row>
    <row r="41" spans="1:11" ht="13.75" customHeight="1" x14ac:dyDescent="0.2">
      <c r="A41" s="60"/>
      <c r="B41" s="47"/>
      <c r="C41" s="64">
        <v>4</v>
      </c>
      <c r="D41" s="51">
        <f t="shared" si="0"/>
        <v>4</v>
      </c>
      <c r="E41" s="65" t="str">
        <f t="shared" si="1"/>
        <v>--</v>
      </c>
      <c r="F41" s="65" t="str">
        <f t="shared" si="2"/>
        <v>--</v>
      </c>
      <c r="G41" s="65" t="str">
        <f t="shared" si="3"/>
        <v>--</v>
      </c>
      <c r="H41" s="65" t="str">
        <f t="shared" si="3"/>
        <v>--</v>
      </c>
      <c r="I41" s="65" t="str">
        <f t="shared" si="4"/>
        <v>--</v>
      </c>
      <c r="J41" s="65" t="str">
        <f t="shared" si="5"/>
        <v>--</v>
      </c>
      <c r="K41" s="65" t="str">
        <f t="shared" si="5"/>
        <v>--</v>
      </c>
    </row>
    <row r="42" spans="1:11" ht="13.75" customHeight="1" x14ac:dyDescent="0.2">
      <c r="A42" s="60"/>
      <c r="B42" s="47"/>
      <c r="C42" s="64">
        <v>5</v>
      </c>
      <c r="D42" s="51">
        <f t="shared" si="0"/>
        <v>6</v>
      </c>
      <c r="E42" s="65" t="str">
        <f t="shared" si="1"/>
        <v>--</v>
      </c>
      <c r="F42" s="65" t="str">
        <f t="shared" si="2"/>
        <v>--</v>
      </c>
      <c r="G42" s="65" t="str">
        <f t="shared" si="3"/>
        <v>--</v>
      </c>
      <c r="H42" s="65" t="str">
        <f t="shared" si="3"/>
        <v>--</v>
      </c>
      <c r="I42" s="65" t="str">
        <f t="shared" si="4"/>
        <v>--</v>
      </c>
      <c r="J42" s="65" t="str">
        <f t="shared" si="5"/>
        <v>--</v>
      </c>
      <c r="K42" s="65" t="str">
        <f t="shared" si="5"/>
        <v>--</v>
      </c>
    </row>
    <row r="43" spans="1:11" ht="13.75" customHeight="1" x14ac:dyDescent="0.2">
      <c r="A43" s="60"/>
      <c r="B43" s="47"/>
      <c r="C43" s="64">
        <v>6</v>
      </c>
      <c r="D43" s="51">
        <f t="shared" si="0"/>
        <v>8</v>
      </c>
      <c r="E43" s="65" t="str">
        <f t="shared" si="1"/>
        <v>--</v>
      </c>
      <c r="F43" s="65" t="str">
        <f t="shared" si="2"/>
        <v>--</v>
      </c>
      <c r="G43" s="65" t="str">
        <f t="shared" si="3"/>
        <v>--</v>
      </c>
      <c r="H43" s="65" t="str">
        <f t="shared" si="3"/>
        <v>--</v>
      </c>
      <c r="I43" s="65" t="str">
        <f t="shared" si="4"/>
        <v>--</v>
      </c>
      <c r="J43" s="65" t="str">
        <f t="shared" si="5"/>
        <v>--</v>
      </c>
      <c r="K43" s="65" t="str">
        <f t="shared" si="5"/>
        <v>--</v>
      </c>
    </row>
    <row r="44" spans="1:11" ht="13.75" customHeight="1" x14ac:dyDescent="0.2">
      <c r="A44" s="60"/>
      <c r="B44" s="47"/>
      <c r="C44" s="64">
        <v>7</v>
      </c>
      <c r="D44" s="51">
        <f t="shared" si="0"/>
        <v>10</v>
      </c>
      <c r="E44" s="65" t="str">
        <f t="shared" si="1"/>
        <v>--</v>
      </c>
      <c r="F44" s="65" t="str">
        <f t="shared" si="2"/>
        <v>--</v>
      </c>
      <c r="G44" s="65" t="str">
        <f t="shared" si="3"/>
        <v>--</v>
      </c>
      <c r="H44" s="65" t="str">
        <f t="shared" si="3"/>
        <v>--</v>
      </c>
      <c r="I44" s="65" t="str">
        <f t="shared" si="4"/>
        <v>--</v>
      </c>
      <c r="J44" s="65" t="str">
        <f t="shared" si="5"/>
        <v>--</v>
      </c>
      <c r="K44" s="65" t="str">
        <f t="shared" si="5"/>
        <v>--</v>
      </c>
    </row>
    <row r="45" spans="1:11" ht="13.75" customHeight="1" x14ac:dyDescent="0.2">
      <c r="A45" s="60"/>
      <c r="B45" s="47"/>
      <c r="C45" s="64">
        <v>8</v>
      </c>
      <c r="D45" s="51">
        <f t="shared" si="0"/>
        <v>12</v>
      </c>
      <c r="E45" s="65" t="str">
        <f t="shared" si="1"/>
        <v>--</v>
      </c>
      <c r="F45" s="65" t="str">
        <f t="shared" si="2"/>
        <v>--</v>
      </c>
      <c r="G45" s="65" t="str">
        <f t="shared" si="3"/>
        <v>--</v>
      </c>
      <c r="H45" s="65" t="str">
        <f t="shared" si="3"/>
        <v>--</v>
      </c>
      <c r="I45" s="65" t="str">
        <f t="shared" si="4"/>
        <v>--</v>
      </c>
      <c r="J45" s="65" t="str">
        <f t="shared" si="5"/>
        <v>--</v>
      </c>
      <c r="K45" s="65" t="str">
        <f t="shared" si="5"/>
        <v>--</v>
      </c>
    </row>
    <row r="46" spans="1:11" ht="13.75" customHeight="1" x14ac:dyDescent="0.2">
      <c r="A46" s="60"/>
      <c r="B46" s="47"/>
      <c r="C46" s="64">
        <v>9</v>
      </c>
      <c r="D46" s="51">
        <f t="shared" si="0"/>
        <v>16</v>
      </c>
      <c r="E46" s="65" t="str">
        <f t="shared" si="1"/>
        <v>--</v>
      </c>
      <c r="F46" s="65" t="str">
        <f t="shared" si="2"/>
        <v>--</v>
      </c>
      <c r="G46" s="65" t="str">
        <f t="shared" si="3"/>
        <v>--</v>
      </c>
      <c r="H46" s="65" t="str">
        <f t="shared" si="3"/>
        <v>--</v>
      </c>
      <c r="I46" s="65" t="str">
        <f t="shared" si="4"/>
        <v>--</v>
      </c>
      <c r="J46" s="65" t="str">
        <f t="shared" si="5"/>
        <v>--</v>
      </c>
      <c r="K46" s="65" t="str">
        <f t="shared" si="5"/>
        <v>--</v>
      </c>
    </row>
    <row r="47" spans="1:11" ht="13.75" customHeight="1" x14ac:dyDescent="0.2">
      <c r="A47" s="60"/>
      <c r="B47" s="47"/>
      <c r="C47" s="64">
        <v>10</v>
      </c>
      <c r="D47" s="51" t="str">
        <f t="shared" si="0"/>
        <v>AVERAGE</v>
      </c>
      <c r="E47" s="65" t="str">
        <f t="shared" si="1"/>
        <v>--</v>
      </c>
      <c r="F47" s="65" t="str">
        <f t="shared" si="2"/>
        <v>--</v>
      </c>
      <c r="G47" s="65" t="str">
        <f t="shared" si="3"/>
        <v>--</v>
      </c>
      <c r="H47" s="65" t="str">
        <f t="shared" si="3"/>
        <v>--</v>
      </c>
      <c r="I47" s="65" t="str">
        <f t="shared" si="4"/>
        <v>--</v>
      </c>
      <c r="J47" s="65" t="str">
        <f t="shared" si="5"/>
        <v>--</v>
      </c>
      <c r="K47" s="65" t="str">
        <f t="shared" si="5"/>
        <v>--</v>
      </c>
    </row>
    <row r="48" spans="1:11" ht="13.75" customHeight="1" x14ac:dyDescent="0.2">
      <c r="A48" s="60"/>
      <c r="B48" s="47"/>
      <c r="C48" s="64">
        <v>11</v>
      </c>
      <c r="D48" s="51" t="str">
        <f t="shared" si="0"/>
        <v/>
      </c>
      <c r="E48" s="65" t="str">
        <f t="shared" si="1"/>
        <v>--</v>
      </c>
      <c r="F48" s="65" t="str">
        <f t="shared" si="2"/>
        <v>--</v>
      </c>
      <c r="G48" s="65" t="str">
        <f t="shared" si="3"/>
        <v>--</v>
      </c>
      <c r="H48" s="65" t="str">
        <f t="shared" si="3"/>
        <v>--</v>
      </c>
      <c r="I48" s="65" t="str">
        <f t="shared" si="4"/>
        <v>--</v>
      </c>
      <c r="J48" s="65" t="str">
        <f t="shared" si="5"/>
        <v>--</v>
      </c>
      <c r="K48" s="65" t="str">
        <f t="shared" si="5"/>
        <v>--</v>
      </c>
    </row>
    <row r="49" spans="1:11" ht="13.75" customHeight="1" x14ac:dyDescent="0.2">
      <c r="A49" s="60"/>
      <c r="B49" s="47"/>
      <c r="C49" s="64">
        <v>12</v>
      </c>
      <c r="D49" s="51" t="str">
        <f t="shared" si="0"/>
        <v/>
      </c>
      <c r="E49" s="65" t="str">
        <f t="shared" si="1"/>
        <v>--</v>
      </c>
      <c r="F49" s="65" t="str">
        <f t="shared" si="2"/>
        <v>--</v>
      </c>
      <c r="G49" s="65" t="str">
        <f t="shared" si="3"/>
        <v>--</v>
      </c>
      <c r="H49" s="65" t="str">
        <f t="shared" si="3"/>
        <v>--</v>
      </c>
      <c r="I49" s="65" t="str">
        <f t="shared" si="4"/>
        <v>--</v>
      </c>
      <c r="J49" s="65" t="str">
        <f t="shared" si="5"/>
        <v>--</v>
      </c>
      <c r="K49" s="65" t="str">
        <f t="shared" si="5"/>
        <v>--</v>
      </c>
    </row>
    <row r="50" spans="1:11" ht="13.75" customHeight="1" x14ac:dyDescent="0.2">
      <c r="A50" s="60"/>
      <c r="B50" s="47"/>
      <c r="C50" s="64">
        <v>13</v>
      </c>
      <c r="D50" s="51" t="str">
        <f t="shared" si="0"/>
        <v/>
      </c>
      <c r="E50" s="65" t="str">
        <f t="shared" si="1"/>
        <v>--</v>
      </c>
      <c r="F50" s="65" t="str">
        <f t="shared" si="2"/>
        <v>--</v>
      </c>
      <c r="G50" s="65" t="str">
        <f t="shared" si="3"/>
        <v>--</v>
      </c>
      <c r="H50" s="65" t="str">
        <f t="shared" si="3"/>
        <v>--</v>
      </c>
      <c r="I50" s="65" t="str">
        <f t="shared" si="4"/>
        <v>--</v>
      </c>
      <c r="J50" s="65" t="str">
        <f t="shared" si="5"/>
        <v>--</v>
      </c>
      <c r="K50" s="65" t="str">
        <f t="shared" si="5"/>
        <v>--</v>
      </c>
    </row>
    <row r="51" spans="1:11" ht="13.75" customHeight="1" x14ac:dyDescent="0.2">
      <c r="A51" s="60"/>
      <c r="B51" s="47"/>
      <c r="C51" s="64">
        <v>14</v>
      </c>
      <c r="D51" s="51" t="str">
        <f t="shared" si="0"/>
        <v/>
      </c>
      <c r="E51" s="65" t="str">
        <f t="shared" si="1"/>
        <v>--</v>
      </c>
      <c r="F51" s="65" t="str">
        <f t="shared" si="2"/>
        <v>--</v>
      </c>
      <c r="G51" s="65" t="str">
        <f t="shared" si="3"/>
        <v>--</v>
      </c>
      <c r="H51" s="65" t="str">
        <f t="shared" si="3"/>
        <v>--</v>
      </c>
      <c r="I51" s="65" t="str">
        <f t="shared" si="4"/>
        <v>--</v>
      </c>
      <c r="J51" s="65" t="str">
        <f t="shared" si="5"/>
        <v>--</v>
      </c>
      <c r="K51" s="65" t="str">
        <f t="shared" si="5"/>
        <v>--</v>
      </c>
    </row>
    <row r="52" spans="1:11" ht="13.75" customHeight="1" x14ac:dyDescent="0.2">
      <c r="A52" s="60"/>
      <c r="B52" s="47"/>
      <c r="C52" s="64">
        <v>15</v>
      </c>
      <c r="D52" s="51" t="str">
        <f t="shared" si="0"/>
        <v/>
      </c>
      <c r="E52" s="65" t="str">
        <f t="shared" si="1"/>
        <v>--</v>
      </c>
      <c r="F52" s="65" t="str">
        <f t="shared" si="2"/>
        <v>--</v>
      </c>
      <c r="G52" s="65" t="str">
        <f t="shared" si="3"/>
        <v>--</v>
      </c>
      <c r="H52" s="65" t="str">
        <f t="shared" si="3"/>
        <v>--</v>
      </c>
      <c r="I52" s="65" t="str">
        <f t="shared" si="4"/>
        <v>--</v>
      </c>
      <c r="J52" s="65" t="str">
        <f t="shared" si="5"/>
        <v>--</v>
      </c>
      <c r="K52" s="65" t="str">
        <f t="shared" si="5"/>
        <v>--</v>
      </c>
    </row>
    <row r="53" spans="1:11" ht="13.75" customHeight="1" x14ac:dyDescent="0.2">
      <c r="A53" s="60"/>
      <c r="B53" s="47"/>
      <c r="C53" s="64">
        <v>16</v>
      </c>
      <c r="D53" s="51" t="str">
        <f t="shared" si="0"/>
        <v/>
      </c>
      <c r="E53" s="65" t="str">
        <f t="shared" si="1"/>
        <v>--</v>
      </c>
      <c r="F53" s="65" t="str">
        <f t="shared" si="2"/>
        <v>--</v>
      </c>
      <c r="G53" s="65" t="str">
        <f t="shared" si="3"/>
        <v>--</v>
      </c>
      <c r="H53" s="65" t="str">
        <f t="shared" si="3"/>
        <v>--</v>
      </c>
      <c r="I53" s="65" t="str">
        <f t="shared" si="4"/>
        <v>--</v>
      </c>
      <c r="J53" s="65" t="str">
        <f t="shared" si="5"/>
        <v>--</v>
      </c>
      <c r="K53" s="65" t="str">
        <f t="shared" si="5"/>
        <v>--</v>
      </c>
    </row>
    <row r="54" spans="1:11" ht="13.75" customHeight="1" x14ac:dyDescent="0.2">
      <c r="A54" s="60"/>
      <c r="B54" s="47"/>
      <c r="C54" s="64">
        <v>17</v>
      </c>
      <c r="D54" s="51" t="str">
        <f t="shared" si="0"/>
        <v/>
      </c>
      <c r="E54" s="65" t="str">
        <f t="shared" si="1"/>
        <v>--</v>
      </c>
      <c r="F54" s="65" t="str">
        <f t="shared" si="2"/>
        <v>--</v>
      </c>
      <c r="G54" s="65" t="str">
        <f t="shared" ref="G54:H62" si="6">IF(G22&lt;0,ABS(G22)/33,"--")</f>
        <v>--</v>
      </c>
      <c r="H54" s="65" t="str">
        <f t="shared" si="6"/>
        <v>--</v>
      </c>
      <c r="I54" s="65" t="str">
        <f t="shared" si="4"/>
        <v>--</v>
      </c>
      <c r="J54" s="65" t="str">
        <f t="shared" ref="J54:K62" si="7">IF(J22&lt;0,ABS(J22)/33,"--")</f>
        <v>--</v>
      </c>
      <c r="K54" s="65" t="str">
        <f t="shared" si="7"/>
        <v>--</v>
      </c>
    </row>
    <row r="55" spans="1:11" ht="13.75" customHeight="1" x14ac:dyDescent="0.2">
      <c r="A55" s="60"/>
      <c r="B55" s="47"/>
      <c r="C55" s="64">
        <v>18</v>
      </c>
      <c r="D55" s="51" t="str">
        <f t="shared" si="0"/>
        <v/>
      </c>
      <c r="E55" s="65" t="str">
        <f t="shared" si="1"/>
        <v>--</v>
      </c>
      <c r="F55" s="65" t="str">
        <f t="shared" si="2"/>
        <v>--</v>
      </c>
      <c r="G55" s="65" t="str">
        <f t="shared" si="6"/>
        <v>--</v>
      </c>
      <c r="H55" s="65" t="str">
        <f t="shared" si="6"/>
        <v>--</v>
      </c>
      <c r="I55" s="65" t="str">
        <f t="shared" si="4"/>
        <v>--</v>
      </c>
      <c r="J55" s="65" t="str">
        <f t="shared" si="7"/>
        <v>--</v>
      </c>
      <c r="K55" s="65" t="str">
        <f t="shared" si="7"/>
        <v>--</v>
      </c>
    </row>
    <row r="56" spans="1:11" ht="13.75" customHeight="1" x14ac:dyDescent="0.2">
      <c r="A56" s="60"/>
      <c r="B56" s="47"/>
      <c r="C56" s="64">
        <v>19</v>
      </c>
      <c r="D56" s="51" t="str">
        <f t="shared" si="0"/>
        <v/>
      </c>
      <c r="E56" s="65" t="str">
        <f t="shared" si="1"/>
        <v>--</v>
      </c>
      <c r="F56" s="65" t="str">
        <f t="shared" si="2"/>
        <v>--</v>
      </c>
      <c r="G56" s="65" t="str">
        <f t="shared" si="6"/>
        <v>--</v>
      </c>
      <c r="H56" s="65" t="str">
        <f t="shared" si="6"/>
        <v>--</v>
      </c>
      <c r="I56" s="65" t="str">
        <f t="shared" si="4"/>
        <v>--</v>
      </c>
      <c r="J56" s="65" t="str">
        <f t="shared" si="7"/>
        <v>--</v>
      </c>
      <c r="K56" s="65" t="str">
        <f t="shared" si="7"/>
        <v>--</v>
      </c>
    </row>
    <row r="57" spans="1:11" ht="13.75" customHeight="1" x14ac:dyDescent="0.2">
      <c r="A57" s="60"/>
      <c r="B57" s="47"/>
      <c r="C57" s="64">
        <v>20</v>
      </c>
      <c r="D57" s="51" t="str">
        <f t="shared" si="0"/>
        <v/>
      </c>
      <c r="E57" s="65" t="str">
        <f t="shared" si="1"/>
        <v>--</v>
      </c>
      <c r="F57" s="65" t="str">
        <f t="shared" si="2"/>
        <v>--</v>
      </c>
      <c r="G57" s="65" t="str">
        <f t="shared" si="6"/>
        <v>--</v>
      </c>
      <c r="H57" s="65" t="str">
        <f t="shared" si="6"/>
        <v>--</v>
      </c>
      <c r="I57" s="65" t="str">
        <f t="shared" si="4"/>
        <v>--</v>
      </c>
      <c r="J57" s="65" t="str">
        <f t="shared" si="7"/>
        <v>--</v>
      </c>
      <c r="K57" s="65" t="str">
        <f t="shared" si="7"/>
        <v>--</v>
      </c>
    </row>
    <row r="58" spans="1:11" ht="13.75" customHeight="1" x14ac:dyDescent="0.2">
      <c r="A58" s="60"/>
      <c r="B58" s="47"/>
      <c r="C58" s="64">
        <v>21</v>
      </c>
      <c r="D58" s="51" t="str">
        <f t="shared" si="0"/>
        <v/>
      </c>
      <c r="E58" s="65" t="str">
        <f t="shared" si="1"/>
        <v>--</v>
      </c>
      <c r="F58" s="65" t="str">
        <f t="shared" si="2"/>
        <v>--</v>
      </c>
      <c r="G58" s="65" t="str">
        <f t="shared" si="6"/>
        <v>--</v>
      </c>
      <c r="H58" s="65" t="str">
        <f t="shared" si="6"/>
        <v>--</v>
      </c>
      <c r="I58" s="65" t="str">
        <f t="shared" si="4"/>
        <v>--</v>
      </c>
      <c r="J58" s="65" t="str">
        <f t="shared" si="7"/>
        <v>--</v>
      </c>
      <c r="K58" s="65" t="str">
        <f t="shared" si="7"/>
        <v>--</v>
      </c>
    </row>
    <row r="59" spans="1:11" ht="13.75" customHeight="1" x14ac:dyDescent="0.2">
      <c r="A59" s="60"/>
      <c r="B59" s="47"/>
      <c r="C59" s="64">
        <v>22</v>
      </c>
      <c r="D59" s="51" t="str">
        <f t="shared" si="0"/>
        <v/>
      </c>
      <c r="E59" s="65" t="str">
        <f t="shared" si="1"/>
        <v>--</v>
      </c>
      <c r="F59" s="65" t="str">
        <f t="shared" si="2"/>
        <v>--</v>
      </c>
      <c r="G59" s="65" t="str">
        <f t="shared" si="6"/>
        <v>--</v>
      </c>
      <c r="H59" s="65" t="str">
        <f t="shared" si="6"/>
        <v>--</v>
      </c>
      <c r="I59" s="65" t="str">
        <f t="shared" si="4"/>
        <v>--</v>
      </c>
      <c r="J59" s="65" t="str">
        <f t="shared" si="7"/>
        <v>--</v>
      </c>
      <c r="K59" s="65" t="str">
        <f t="shared" si="7"/>
        <v>--</v>
      </c>
    </row>
    <row r="60" spans="1:11" ht="13.75" customHeight="1" x14ac:dyDescent="0.2">
      <c r="A60" s="60"/>
      <c r="B60" s="47"/>
      <c r="C60" s="64">
        <v>23</v>
      </c>
      <c r="D60" s="51" t="str">
        <f t="shared" si="0"/>
        <v/>
      </c>
      <c r="E60" s="65" t="str">
        <f t="shared" si="1"/>
        <v>--</v>
      </c>
      <c r="F60" s="65" t="str">
        <f t="shared" si="2"/>
        <v>--</v>
      </c>
      <c r="G60" s="65" t="str">
        <f t="shared" si="6"/>
        <v>--</v>
      </c>
      <c r="H60" s="65" t="str">
        <f t="shared" si="6"/>
        <v>--</v>
      </c>
      <c r="I60" s="65" t="str">
        <f t="shared" si="4"/>
        <v>--</v>
      </c>
      <c r="J60" s="65" t="str">
        <f t="shared" si="7"/>
        <v>--</v>
      </c>
      <c r="K60" s="65" t="str">
        <f t="shared" si="7"/>
        <v>--</v>
      </c>
    </row>
    <row r="61" spans="1:11" ht="13.75" customHeight="1" x14ac:dyDescent="0.2">
      <c r="A61" s="60"/>
      <c r="B61" s="47"/>
      <c r="C61" s="64">
        <v>24</v>
      </c>
      <c r="D61" s="51" t="str">
        <f t="shared" si="0"/>
        <v/>
      </c>
      <c r="E61" s="65" t="str">
        <f t="shared" si="1"/>
        <v>--</v>
      </c>
      <c r="F61" s="65" t="str">
        <f t="shared" si="2"/>
        <v>--</v>
      </c>
      <c r="G61" s="65" t="str">
        <f t="shared" si="6"/>
        <v>--</v>
      </c>
      <c r="H61" s="65" t="str">
        <f t="shared" si="6"/>
        <v>--</v>
      </c>
      <c r="I61" s="65" t="str">
        <f t="shared" si="4"/>
        <v>--</v>
      </c>
      <c r="J61" s="65" t="str">
        <f t="shared" si="7"/>
        <v>--</v>
      </c>
      <c r="K61" s="65" t="str">
        <f t="shared" si="7"/>
        <v>--</v>
      </c>
    </row>
    <row r="62" spans="1:11" ht="13.75" customHeight="1" x14ac:dyDescent="0.2">
      <c r="A62" s="60"/>
      <c r="B62" s="47"/>
      <c r="C62" s="64">
        <v>25</v>
      </c>
      <c r="D62" s="51" t="str">
        <f t="shared" si="0"/>
        <v/>
      </c>
      <c r="E62" s="65" t="str">
        <f t="shared" si="1"/>
        <v>--</v>
      </c>
      <c r="F62" s="65" t="str">
        <f t="shared" si="2"/>
        <v>--</v>
      </c>
      <c r="G62" s="65" t="str">
        <f t="shared" si="6"/>
        <v>--</v>
      </c>
      <c r="H62" s="65" t="str">
        <f t="shared" si="6"/>
        <v>--</v>
      </c>
      <c r="I62" s="65" t="str">
        <f t="shared" si="4"/>
        <v>--</v>
      </c>
      <c r="J62" s="65" t="str">
        <f t="shared" si="7"/>
        <v>--</v>
      </c>
      <c r="K62" s="65" t="str">
        <f t="shared" si="7"/>
        <v>--</v>
      </c>
    </row>
    <row r="66" spans="1:6" ht="13" customHeight="1" x14ac:dyDescent="0.2">
      <c r="A66" s="48" t="s">
        <v>58</v>
      </c>
    </row>
    <row r="67" spans="1:6" ht="13" customHeight="1" x14ac:dyDescent="0.2">
      <c r="B67" s="70">
        <f>'Climate Tee'!O10</f>
        <v>1.4951675614636708</v>
      </c>
      <c r="D67" s="53" t="e">
        <f>(I38/B67)&amp;":"&amp;(B67/B67)</f>
        <v>#VALUE!</v>
      </c>
      <c r="F67" s="54" t="s">
        <v>39</v>
      </c>
    </row>
    <row r="68" spans="1:6" ht="13" customHeight="1" x14ac:dyDescent="0.2">
      <c r="D68" s="53" t="e">
        <f>(K38/B67)&amp;":"&amp;(B67/B67)</f>
        <v>#VALUE!</v>
      </c>
      <c r="F68" s="48" t="s">
        <v>41</v>
      </c>
    </row>
    <row r="69" spans="1:6" ht="13" customHeight="1" x14ac:dyDescent="0.2">
      <c r="D69" s="53" t="e">
        <f>(F38/$B$67)&amp;":"&amp;($B$67/$B$67)</f>
        <v>#VALUE!</v>
      </c>
      <c r="F69" s="48" t="s">
        <v>36</v>
      </c>
    </row>
    <row r="70" spans="1:6" ht="13" customHeight="1" x14ac:dyDescent="0.2">
      <c r="D70" s="53" t="e">
        <f>(J38/$B$67)&amp;":"&amp;($B$67/$B$67)</f>
        <v>#VALUE!</v>
      </c>
      <c r="F70" s="48" t="s">
        <v>40</v>
      </c>
    </row>
  </sheetData>
  <mergeCells count="5">
    <mergeCell ref="D1:K1"/>
    <mergeCell ref="B2:B6"/>
    <mergeCell ref="E2:K2"/>
    <mergeCell ref="D33:K33"/>
    <mergeCell ref="E34:K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Climate Green</vt:lpstr>
      <vt:lpstr>Climate Tee</vt:lpstr>
      <vt:lpstr>Climate Fairway</vt:lpstr>
      <vt:lpstr>Climate Rough</vt:lpstr>
      <vt:lpstr>Om% Potential</vt:lpstr>
      <vt:lpstr>Soil Greens</vt:lpstr>
      <vt:lpstr>Deficit Greens</vt:lpstr>
      <vt:lpstr>Soil Tees</vt:lpstr>
      <vt:lpstr>Deficit Tees</vt:lpstr>
      <vt:lpstr>Soil Fairways</vt:lpstr>
      <vt:lpstr>Deficit Fairways</vt:lpstr>
      <vt:lpstr>Soil Rough</vt:lpstr>
      <vt:lpstr>Deficit Rough</vt:lpstr>
      <vt:lpstr>Tissue</vt:lpstr>
      <vt:lpstr>MLSN</vt:lpstr>
      <vt:lpstr>% GP Month</vt:lpstr>
      <vt:lpstr>'Climate Green'!Print_Area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Foerster</cp:lastModifiedBy>
  <cp:lastPrinted>2020-03-05T15:55:23Z</cp:lastPrinted>
  <dcterms:created xsi:type="dcterms:W3CDTF">2020-03-04T23:12:04Z</dcterms:created>
  <dcterms:modified xsi:type="dcterms:W3CDTF">2021-08-07T17:39:57Z</dcterms:modified>
</cp:coreProperties>
</file>