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flub\Desktop\prj_LSHTM_study\prj_polio_environmental_sampling\data\"/>
    </mc:Choice>
  </mc:AlternateContent>
  <xr:revisionPtr revIDLastSave="0" documentId="13_ncr:1_{E7A7B653-53EE-48B2-8920-021E4232F9F1}" xr6:coauthVersionLast="47" xr6:coauthVersionMax="47" xr10:uidLastSave="{00000000-0000-0000-0000-000000000000}"/>
  <bookViews>
    <workbookView xWindow="-28995" yWindow="5175" windowWidth="22905" windowHeight="14580" xr2:uid="{00000000-000D-0000-FFFF-FFFF00000000}"/>
  </bookViews>
  <sheets>
    <sheet name="new_calculation" sheetId="5" r:id="rId1"/>
    <sheet name="calc_sheet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6" l="1"/>
  <c r="E24" i="6"/>
  <c r="G22" i="6"/>
  <c r="D19" i="6"/>
  <c r="F16" i="6"/>
  <c r="H16" i="6" s="1"/>
  <c r="F17" i="6"/>
  <c r="H17" i="6" s="1"/>
  <c r="F14" i="6"/>
  <c r="H14" i="6" s="1"/>
  <c r="F11" i="6"/>
  <c r="H11" i="6" s="1"/>
  <c r="F6" i="6"/>
  <c r="H6" i="6" s="1"/>
  <c r="F4" i="6"/>
  <c r="H4" i="6" s="1"/>
  <c r="F2" i="6"/>
  <c r="H2" i="6" s="1"/>
  <c r="G21" i="6" l="1"/>
  <c r="G20" i="6" l="1"/>
</calcChain>
</file>

<file path=xl/sharedStrings.xml><?xml version="1.0" encoding="utf-8"?>
<sst xmlns="http://schemas.openxmlformats.org/spreadsheetml/2006/main" count="192" uniqueCount="93">
  <si>
    <t>Province</t>
  </si>
  <si>
    <t>Gauteng</t>
  </si>
  <si>
    <t>Western Cape</t>
  </si>
  <si>
    <t>Free State</t>
  </si>
  <si>
    <t>Eastern Cape</t>
  </si>
  <si>
    <t>Mangaung</t>
    <phoneticPr fontId="1"/>
  </si>
  <si>
    <t>Mangaung</t>
  </si>
  <si>
    <t>Plant name</t>
  </si>
  <si>
    <t>Sampling and testing for polio currently (27 Nov 2023)</t>
  </si>
  <si>
    <t>Metro or District</t>
  </si>
  <si>
    <t>Subdistrict</t>
  </si>
  <si>
    <t>GPS latitude</t>
  </si>
  <si>
    <t>GPS longitude</t>
  </si>
  <si>
    <t>Population size served by the facility</t>
  </si>
  <si>
    <t>East Bank</t>
  </si>
  <si>
    <t>yes</t>
  </si>
  <si>
    <t>Buffalo City Local Municipality</t>
  </si>
  <si>
    <t>No subdistrict</t>
  </si>
  <si>
    <t>Gonubie</t>
  </si>
  <si>
    <t>-32.99566101</t>
  </si>
  <si>
    <t>27.94453667</t>
  </si>
  <si>
    <t>-32.958212</t>
  </si>
  <si>
    <t>27.992651</t>
  </si>
  <si>
    <t>Bloemspruit</t>
  </si>
  <si>
    <t>Bloemfontein</t>
  </si>
  <si>
    <t>-29.19139</t>
  </si>
  <si>
    <t>26.311111</t>
  </si>
  <si>
    <t>Sterkwater</t>
  </si>
  <si>
    <t>-29.189652</t>
  </si>
  <si>
    <t>26.307921</t>
  </si>
  <si>
    <t>Northern</t>
  </si>
  <si>
    <t>City of Johannesburg Metropolitan Municipality</t>
  </si>
  <si>
    <t>Goudkoppies</t>
  </si>
  <si>
    <t>Bushkoppies</t>
  </si>
  <si>
    <t>-25.946217013856803</t>
  </si>
  <si>
    <t>27.991099813196936</t>
  </si>
  <si>
    <t>-26.27156588594717</t>
  </si>
  <si>
    <t>27.92772325111846</t>
  </si>
  <si>
    <t>-26.308760185516384</t>
  </si>
  <si>
    <t>27.931098</t>
  </si>
  <si>
    <t>Rooiwal Eastern</t>
  </si>
  <si>
    <t>City of Tshwane Metropolitan Municipality</t>
    <phoneticPr fontId="3" type="noConversion"/>
  </si>
  <si>
    <t>Tshwane North (sub-districts 1,2)</t>
  </si>
  <si>
    <t>-25.556713583026873</t>
  </si>
  <si>
    <t>28.22917977836285</t>
  </si>
  <si>
    <t>Daspoort</t>
  </si>
  <si>
    <t>City of Tshwane Metropolitan Municipality</t>
  </si>
  <si>
    <t>Tshwane North (sub-districts 3,4,6,7)</t>
  </si>
  <si>
    <t>-25.732909507238592</t>
  </si>
  <si>
    <t>28.17885941872112</t>
  </si>
  <si>
    <t>Hartebeesfontein</t>
  </si>
  <si>
    <t>Ekurhuleni Metropolitan Municipality</t>
  </si>
  <si>
    <t>Ekurhuleni North (N1, N2)</t>
  </si>
  <si>
    <t>-26.01972</t>
  </si>
  <si>
    <t>28.2825</t>
  </si>
  <si>
    <t>Olifantsfontein</t>
  </si>
  <si>
    <t>-25.938998023393346</t>
  </si>
  <si>
    <t>28.212020650674127</t>
  </si>
  <si>
    <t>Vlakplaats</t>
  </si>
  <si>
    <t>Ekurhuleni South (S1, S2)</t>
  </si>
  <si>
    <t>-26.351186177558482</t>
  </si>
  <si>
    <t>28.183739748767774</t>
  </si>
  <si>
    <t>Central</t>
  </si>
  <si>
    <t>KwazuluNatal</t>
  </si>
  <si>
    <t>eThekwini Metropolitan Municipality</t>
  </si>
  <si>
    <t>eThekwini North</t>
  </si>
  <si>
    <t>-29.88027922422232</t>
  </si>
  <si>
    <t>31.05813838931792</t>
  </si>
  <si>
    <t>-29.795551013650652</t>
  </si>
  <si>
    <t>30.99827716654433</t>
  </si>
  <si>
    <t>Rustenburg</t>
  </si>
  <si>
    <t>NorthWest</t>
  </si>
  <si>
    <t>Bojanala District Municipality</t>
  </si>
  <si>
    <t>-25.653620918691562</t>
  </si>
  <si>
    <t>27.282654819293104</t>
  </si>
  <si>
    <t>Borcherd's Quarry</t>
  </si>
  <si>
    <t>City of Cape Town Metropolitan Municipality</t>
  </si>
  <si>
    <t>Zandvliet</t>
  </si>
  <si>
    <t>-33.96694</t>
  </si>
  <si>
    <t>18.586667</t>
  </si>
  <si>
    <t>-34.04917</t>
  </si>
  <si>
    <t>18.723333</t>
  </si>
  <si>
    <t>District level covered population</t>
    <phoneticPr fontId="1"/>
  </si>
  <si>
    <t>Imputed population</t>
    <phoneticPr fontId="1"/>
  </si>
  <si>
    <t>District population size</t>
    <phoneticPr fontId="1"/>
  </si>
  <si>
    <t>ES coverage</t>
    <phoneticPr fontId="1"/>
  </si>
  <si>
    <t>ES coverage by population (average)</t>
    <phoneticPr fontId="1"/>
  </si>
  <si>
    <t>ES coverage by population 
(average by each ES coverage)</t>
    <phoneticPr fontId="1"/>
  </si>
  <si>
    <t>Buffalo City Local Municipality</t>
    <phoneticPr fontId="1"/>
  </si>
  <si>
    <t>ES coverage by population , median</t>
    <phoneticPr fontId="1"/>
  </si>
  <si>
    <t>Total ES covered population</t>
    <phoneticPr fontId="1"/>
  </si>
  <si>
    <t>Total ZAF population</t>
    <phoneticPr fontId="1"/>
  </si>
  <si>
    <t>National ES coverage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</si>
</sst>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/>
    </xf>
    <xf numFmtId="49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49" fontId="0" fillId="2" borderId="1" xfId="0" applyNumberForma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49" fontId="0" fillId="3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DAF6C-BF8F-4FF5-ACEE-409E2910C007}">
  <dimension ref="A1:H18"/>
  <sheetViews>
    <sheetView tabSelected="1" zoomScale="70" zoomScaleNormal="70" workbookViewId="0">
      <selection activeCell="G5" sqref="G5"/>
    </sheetView>
  </sheetViews>
  <sheetFormatPr defaultRowHeight="18" x14ac:dyDescent="0.8"/>
  <cols>
    <col min="1" max="1" width="17.44140625" bestFit="1" customWidth="1"/>
    <col min="2" max="2" width="9.83203125" bestFit="1" customWidth="1"/>
    <col min="3" max="3" width="8.83203125" bestFit="1" customWidth="1"/>
    <col min="4" max="4" width="45.33203125" bestFit="1" customWidth="1"/>
    <col min="5" max="5" width="36.33203125" bestFit="1" customWidth="1"/>
    <col min="6" max="6" width="20.94140625" bestFit="1" customWidth="1"/>
    <col min="7" max="7" width="19.94140625" bestFit="1" customWidth="1"/>
    <col min="8" max="8" width="8.6640625" bestFit="1" customWidth="1"/>
  </cols>
  <sheetData>
    <row r="1" spans="1:8" ht="126" x14ac:dyDescent="0.8">
      <c r="A1" s="2" t="s">
        <v>7</v>
      </c>
      <c r="B1" s="3" t="s">
        <v>8</v>
      </c>
      <c r="C1" s="3" t="s">
        <v>0</v>
      </c>
      <c r="D1" s="4" t="s">
        <v>9</v>
      </c>
      <c r="E1" s="4" t="s">
        <v>10</v>
      </c>
      <c r="F1" s="5" t="s">
        <v>11</v>
      </c>
      <c r="G1" s="6" t="s">
        <v>12</v>
      </c>
      <c r="H1" s="7" t="s">
        <v>13</v>
      </c>
    </row>
    <row r="2" spans="1:8" ht="36" x14ac:dyDescent="0.8">
      <c r="A2" s="8" t="s">
        <v>14</v>
      </c>
      <c r="B2" s="8" t="s">
        <v>15</v>
      </c>
      <c r="C2" s="9" t="s">
        <v>4</v>
      </c>
      <c r="D2" s="10" t="s">
        <v>16</v>
      </c>
      <c r="E2" s="10" t="s">
        <v>17</v>
      </c>
      <c r="F2" s="11" t="s">
        <v>19</v>
      </c>
      <c r="G2" s="12" t="s">
        <v>20</v>
      </c>
      <c r="H2" s="10">
        <v>141000</v>
      </c>
    </row>
    <row r="3" spans="1:8" ht="36" x14ac:dyDescent="0.8">
      <c r="A3" s="8" t="s">
        <v>18</v>
      </c>
      <c r="B3" s="8" t="s">
        <v>15</v>
      </c>
      <c r="C3" s="9" t="s">
        <v>4</v>
      </c>
      <c r="D3" s="10" t="s">
        <v>16</v>
      </c>
      <c r="E3" s="10" t="s">
        <v>17</v>
      </c>
      <c r="F3" s="11" t="s">
        <v>21</v>
      </c>
      <c r="G3" s="12" t="s">
        <v>22</v>
      </c>
      <c r="H3" s="10">
        <v>30400</v>
      </c>
    </row>
    <row r="4" spans="1:8" ht="36" x14ac:dyDescent="0.8">
      <c r="A4" s="8" t="s">
        <v>23</v>
      </c>
      <c r="B4" s="8" t="s">
        <v>15</v>
      </c>
      <c r="C4" s="9" t="s">
        <v>3</v>
      </c>
      <c r="D4" s="10" t="s">
        <v>6</v>
      </c>
      <c r="E4" s="10" t="s">
        <v>24</v>
      </c>
      <c r="F4" s="13" t="s">
        <v>25</v>
      </c>
      <c r="G4" s="14" t="s">
        <v>26</v>
      </c>
      <c r="H4" s="10">
        <v>350000</v>
      </c>
    </row>
    <row r="5" spans="1:8" ht="36" x14ac:dyDescent="0.8">
      <c r="A5" s="8" t="s">
        <v>27</v>
      </c>
      <c r="B5" s="8" t="s">
        <v>15</v>
      </c>
      <c r="C5" s="9" t="s">
        <v>3</v>
      </c>
      <c r="D5" s="10" t="s">
        <v>6</v>
      </c>
      <c r="E5" s="10" t="s">
        <v>24</v>
      </c>
      <c r="F5" s="13" t="s">
        <v>28</v>
      </c>
      <c r="G5" s="14" t="s">
        <v>29</v>
      </c>
      <c r="H5" s="10">
        <v>200000</v>
      </c>
    </row>
    <row r="6" spans="1:8" x14ac:dyDescent="0.8">
      <c r="A6" s="8" t="s">
        <v>30</v>
      </c>
      <c r="B6" s="8" t="s">
        <v>15</v>
      </c>
      <c r="C6" s="9" t="s">
        <v>1</v>
      </c>
      <c r="D6" s="10" t="s">
        <v>31</v>
      </c>
      <c r="E6" s="10" t="s">
        <v>17</v>
      </c>
      <c r="F6" s="15" t="s">
        <v>34</v>
      </c>
      <c r="G6" s="16" t="s">
        <v>35</v>
      </c>
      <c r="H6" s="10">
        <v>1200000</v>
      </c>
    </row>
    <row r="7" spans="1:8" x14ac:dyDescent="0.8">
      <c r="A7" s="8" t="s">
        <v>32</v>
      </c>
      <c r="B7" s="8" t="s">
        <v>15</v>
      </c>
      <c r="C7" s="9" t="s">
        <v>1</v>
      </c>
      <c r="D7" s="10" t="s">
        <v>31</v>
      </c>
      <c r="E7" s="10" t="s">
        <v>17</v>
      </c>
      <c r="F7" s="11" t="s">
        <v>36</v>
      </c>
      <c r="G7" s="12" t="s">
        <v>37</v>
      </c>
      <c r="H7" s="10">
        <v>500000</v>
      </c>
    </row>
    <row r="8" spans="1:8" x14ac:dyDescent="0.8">
      <c r="A8" s="8" t="s">
        <v>33</v>
      </c>
      <c r="B8" s="8" t="s">
        <v>15</v>
      </c>
      <c r="C8" s="9" t="s">
        <v>1</v>
      </c>
      <c r="D8" s="10" t="s">
        <v>31</v>
      </c>
      <c r="E8" s="10" t="s">
        <v>17</v>
      </c>
      <c r="F8" s="15" t="s">
        <v>38</v>
      </c>
      <c r="G8" s="16" t="s">
        <v>39</v>
      </c>
      <c r="H8" s="10">
        <v>850000</v>
      </c>
    </row>
    <row r="9" spans="1:8" x14ac:dyDescent="0.8">
      <c r="A9" s="8" t="s">
        <v>40</v>
      </c>
      <c r="B9" s="8" t="s">
        <v>15</v>
      </c>
      <c r="C9" s="9" t="s">
        <v>1</v>
      </c>
      <c r="D9" s="10" t="s">
        <v>41</v>
      </c>
      <c r="E9" s="10" t="s">
        <v>42</v>
      </c>
      <c r="F9" s="15" t="s">
        <v>43</v>
      </c>
      <c r="G9" s="16" t="s">
        <v>44</v>
      </c>
      <c r="H9" s="10"/>
    </row>
    <row r="10" spans="1:8" x14ac:dyDescent="0.8">
      <c r="A10" s="8" t="s">
        <v>45</v>
      </c>
      <c r="B10" s="8" t="s">
        <v>15</v>
      </c>
      <c r="C10" s="9" t="s">
        <v>1</v>
      </c>
      <c r="D10" s="10" t="s">
        <v>46</v>
      </c>
      <c r="E10" s="10" t="s">
        <v>47</v>
      </c>
      <c r="F10" s="15" t="s">
        <v>48</v>
      </c>
      <c r="G10" s="16" t="s">
        <v>49</v>
      </c>
      <c r="H10" s="10">
        <v>6.3550000000000004</v>
      </c>
    </row>
    <row r="11" spans="1:8" x14ac:dyDescent="0.8">
      <c r="A11" s="8" t="s">
        <v>50</v>
      </c>
      <c r="B11" s="8" t="s">
        <v>15</v>
      </c>
      <c r="C11" s="9" t="s">
        <v>1</v>
      </c>
      <c r="D11" s="10" t="s">
        <v>51</v>
      </c>
      <c r="E11" s="10" t="s">
        <v>52</v>
      </c>
      <c r="F11" s="11" t="s">
        <v>53</v>
      </c>
      <c r="G11" s="12" t="s">
        <v>54</v>
      </c>
      <c r="H11" s="10">
        <v>100000</v>
      </c>
    </row>
    <row r="12" spans="1:8" x14ac:dyDescent="0.8">
      <c r="A12" s="8" t="s">
        <v>55</v>
      </c>
      <c r="B12" s="8" t="s">
        <v>15</v>
      </c>
      <c r="C12" s="9" t="s">
        <v>1</v>
      </c>
      <c r="D12" s="10" t="s">
        <v>51</v>
      </c>
      <c r="E12" s="10" t="s">
        <v>52</v>
      </c>
      <c r="F12" s="15" t="s">
        <v>56</v>
      </c>
      <c r="G12" s="16" t="s">
        <v>57</v>
      </c>
      <c r="H12" s="10">
        <v>100000</v>
      </c>
    </row>
    <row r="13" spans="1:8" x14ac:dyDescent="0.8">
      <c r="A13" s="8" t="s">
        <v>58</v>
      </c>
      <c r="B13" s="8" t="s">
        <v>15</v>
      </c>
      <c r="C13" s="9" t="s">
        <v>1</v>
      </c>
      <c r="D13" s="10" t="s">
        <v>51</v>
      </c>
      <c r="E13" s="10" t="s">
        <v>59</v>
      </c>
      <c r="F13" s="11" t="s">
        <v>60</v>
      </c>
      <c r="G13" s="12" t="s">
        <v>61</v>
      </c>
      <c r="H13" s="10">
        <v>200000</v>
      </c>
    </row>
    <row r="14" spans="1:8" ht="36" x14ac:dyDescent="0.8">
      <c r="A14" s="8" t="s">
        <v>62</v>
      </c>
      <c r="B14" s="8" t="s">
        <v>15</v>
      </c>
      <c r="C14" s="9" t="s">
        <v>63</v>
      </c>
      <c r="D14" s="10" t="s">
        <v>64</v>
      </c>
      <c r="E14" s="10" t="s">
        <v>65</v>
      </c>
      <c r="F14" s="11" t="s">
        <v>66</v>
      </c>
      <c r="G14" s="12" t="s">
        <v>67</v>
      </c>
      <c r="H14" s="10">
        <v>350000</v>
      </c>
    </row>
    <row r="15" spans="1:8" ht="36" x14ac:dyDescent="0.8">
      <c r="A15" s="8" t="s">
        <v>30</v>
      </c>
      <c r="B15" s="8" t="s">
        <v>15</v>
      </c>
      <c r="C15" s="9" t="s">
        <v>63</v>
      </c>
      <c r="D15" s="10" t="s">
        <v>64</v>
      </c>
      <c r="E15" s="10" t="s">
        <v>65</v>
      </c>
      <c r="F15" s="11" t="s">
        <v>68</v>
      </c>
      <c r="G15" s="12" t="s">
        <v>69</v>
      </c>
      <c r="H15" s="10">
        <v>316425</v>
      </c>
    </row>
    <row r="16" spans="1:8" ht="36" x14ac:dyDescent="0.8">
      <c r="A16" s="8" t="s">
        <v>70</v>
      </c>
      <c r="B16" s="8" t="s">
        <v>15</v>
      </c>
      <c r="C16" s="9" t="s">
        <v>71</v>
      </c>
      <c r="D16" t="s">
        <v>72</v>
      </c>
      <c r="E16" s="10" t="s">
        <v>17</v>
      </c>
      <c r="F16" s="11" t="s">
        <v>73</v>
      </c>
      <c r="G16" s="12" t="s">
        <v>74</v>
      </c>
      <c r="H16" s="10">
        <v>509000</v>
      </c>
    </row>
    <row r="17" spans="1:8" ht="36" x14ac:dyDescent="0.8">
      <c r="A17" s="8" t="s">
        <v>75</v>
      </c>
      <c r="B17" s="8" t="s">
        <v>15</v>
      </c>
      <c r="C17" s="9" t="s">
        <v>2</v>
      </c>
      <c r="D17" s="10" t="s">
        <v>76</v>
      </c>
      <c r="E17" s="10" t="s">
        <v>17</v>
      </c>
      <c r="F17" s="15" t="s">
        <v>78</v>
      </c>
      <c r="G17" s="16" t="s">
        <v>79</v>
      </c>
      <c r="H17" s="10">
        <v>380000</v>
      </c>
    </row>
    <row r="18" spans="1:8" ht="36" x14ac:dyDescent="0.8">
      <c r="A18" s="8" t="s">
        <v>77</v>
      </c>
      <c r="B18" s="8" t="s">
        <v>15</v>
      </c>
      <c r="C18" s="9" t="s">
        <v>2</v>
      </c>
      <c r="D18" s="10" t="s">
        <v>76</v>
      </c>
      <c r="E18" s="10" t="s">
        <v>17</v>
      </c>
      <c r="F18" s="15" t="s">
        <v>80</v>
      </c>
      <c r="G18" s="16" t="s">
        <v>81</v>
      </c>
      <c r="H18" s="10">
        <v>460000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F007-C6D2-4ED4-92C1-FD94651FF6E3}">
  <dimension ref="A1:H26"/>
  <sheetViews>
    <sheetView zoomScale="70" zoomScaleNormal="70" workbookViewId="0">
      <selection activeCell="C23" sqref="C23"/>
    </sheetView>
  </sheetViews>
  <sheetFormatPr defaultRowHeight="18" x14ac:dyDescent="0.8"/>
  <cols>
    <col min="1" max="1" width="24.77734375" customWidth="1"/>
    <col min="2" max="2" width="45.33203125" bestFit="1" customWidth="1"/>
    <col min="3" max="3" width="22.33203125" customWidth="1"/>
    <col min="4" max="4" width="37.5546875" bestFit="1" customWidth="1"/>
    <col min="5" max="5" width="20.0546875" bestFit="1" customWidth="1"/>
    <col min="6" max="6" width="32.6640625" bestFit="1" customWidth="1"/>
    <col min="7" max="7" width="23.6640625" bestFit="1" customWidth="1"/>
  </cols>
  <sheetData>
    <row r="1" spans="1:8" x14ac:dyDescent="0.8">
      <c r="A1" s="3" t="s">
        <v>0</v>
      </c>
      <c r="B1" s="4" t="s">
        <v>9</v>
      </c>
      <c r="C1" s="2" t="s">
        <v>7</v>
      </c>
      <c r="D1" s="7" t="s">
        <v>13</v>
      </c>
      <c r="E1" s="7" t="s">
        <v>83</v>
      </c>
      <c r="F1" t="s">
        <v>82</v>
      </c>
      <c r="G1" t="s">
        <v>84</v>
      </c>
      <c r="H1" t="s">
        <v>85</v>
      </c>
    </row>
    <row r="2" spans="1:8" x14ac:dyDescent="0.8">
      <c r="A2" s="9" t="s">
        <v>4</v>
      </c>
      <c r="B2" s="10" t="s">
        <v>88</v>
      </c>
      <c r="C2" s="8" t="s">
        <v>14</v>
      </c>
      <c r="D2" s="10">
        <v>141000</v>
      </c>
      <c r="E2" s="10">
        <v>141000</v>
      </c>
      <c r="F2">
        <f>SUM(D2:D3)</f>
        <v>171400</v>
      </c>
      <c r="G2">
        <v>760840</v>
      </c>
      <c r="H2">
        <f>F2/G2*100</f>
        <v>22.527732506177383</v>
      </c>
    </row>
    <row r="3" spans="1:8" x14ac:dyDescent="0.8">
      <c r="A3" s="9" t="s">
        <v>4</v>
      </c>
      <c r="B3" s="10" t="s">
        <v>16</v>
      </c>
      <c r="C3" s="8" t="s">
        <v>18</v>
      </c>
      <c r="D3" s="10">
        <v>30400</v>
      </c>
      <c r="E3" s="10">
        <v>30400</v>
      </c>
    </row>
    <row r="4" spans="1:8" x14ac:dyDescent="0.8">
      <c r="A4" s="9" t="s">
        <v>3</v>
      </c>
      <c r="B4" s="10" t="s">
        <v>5</v>
      </c>
      <c r="C4" s="8" t="s">
        <v>23</v>
      </c>
      <c r="D4" s="10">
        <v>350000</v>
      </c>
      <c r="E4" s="10">
        <v>350000</v>
      </c>
      <c r="F4">
        <f>SUM(D4:D5)</f>
        <v>550000</v>
      </c>
      <c r="G4">
        <v>826621</v>
      </c>
      <c r="H4">
        <f>F4/G4*100</f>
        <v>66.535933638269526</v>
      </c>
    </row>
    <row r="5" spans="1:8" x14ac:dyDescent="0.8">
      <c r="A5" s="9" t="s">
        <v>3</v>
      </c>
      <c r="B5" s="10" t="s">
        <v>6</v>
      </c>
      <c r="C5" s="8" t="s">
        <v>27</v>
      </c>
      <c r="D5" s="10">
        <v>200000</v>
      </c>
      <c r="E5" s="10">
        <v>200000</v>
      </c>
    </row>
    <row r="6" spans="1:8" x14ac:dyDescent="0.8">
      <c r="A6" s="9" t="s">
        <v>1</v>
      </c>
      <c r="B6" s="10" t="s">
        <v>31</v>
      </c>
      <c r="C6" s="8" t="s">
        <v>30</v>
      </c>
      <c r="D6" s="10">
        <v>1200000</v>
      </c>
      <c r="E6" s="10">
        <v>1200000</v>
      </c>
      <c r="F6">
        <f>SUM(D6:D8)</f>
        <v>2550000</v>
      </c>
      <c r="G6">
        <v>5540727</v>
      </c>
      <c r="H6">
        <f>F6/G6*100</f>
        <v>46.022841406912846</v>
      </c>
    </row>
    <row r="7" spans="1:8" x14ac:dyDescent="0.8">
      <c r="A7" s="9" t="s">
        <v>1</v>
      </c>
      <c r="B7" s="10" t="s">
        <v>31</v>
      </c>
      <c r="C7" s="8" t="s">
        <v>32</v>
      </c>
      <c r="D7" s="10">
        <v>500000</v>
      </c>
      <c r="E7" s="10">
        <v>500000</v>
      </c>
    </row>
    <row r="8" spans="1:8" x14ac:dyDescent="0.8">
      <c r="A8" s="9" t="s">
        <v>1</v>
      </c>
      <c r="B8" s="10" t="s">
        <v>31</v>
      </c>
      <c r="C8" s="8" t="s">
        <v>33</v>
      </c>
      <c r="D8" s="10">
        <v>850000</v>
      </c>
      <c r="E8" s="10">
        <v>850000</v>
      </c>
    </row>
    <row r="9" spans="1:8" x14ac:dyDescent="0.8">
      <c r="A9" s="9" t="s">
        <v>1</v>
      </c>
      <c r="B9" s="10" t="s">
        <v>41</v>
      </c>
      <c r="C9" s="8" t="s">
        <v>40</v>
      </c>
      <c r="D9" s="10"/>
      <c r="E9" s="10">
        <v>350000</v>
      </c>
    </row>
    <row r="10" spans="1:8" x14ac:dyDescent="0.8">
      <c r="A10" s="9" t="s">
        <v>1</v>
      </c>
      <c r="B10" s="10" t="s">
        <v>46</v>
      </c>
      <c r="C10" s="8" t="s">
        <v>45</v>
      </c>
      <c r="D10" s="10"/>
      <c r="E10" s="10">
        <v>350000</v>
      </c>
    </row>
    <row r="11" spans="1:8" x14ac:dyDescent="0.8">
      <c r="A11" s="9" t="s">
        <v>1</v>
      </c>
      <c r="B11" s="10" t="s">
        <v>51</v>
      </c>
      <c r="C11" s="8" t="s">
        <v>50</v>
      </c>
      <c r="D11" s="10">
        <v>100000</v>
      </c>
      <c r="E11" s="10">
        <v>100000</v>
      </c>
      <c r="F11">
        <f>SUM(D11:D13)</f>
        <v>400000</v>
      </c>
      <c r="G11">
        <v>3739653</v>
      </c>
      <c r="H11">
        <f>F11/G11*100</f>
        <v>10.696179565323307</v>
      </c>
    </row>
    <row r="12" spans="1:8" x14ac:dyDescent="0.8">
      <c r="A12" s="9" t="s">
        <v>1</v>
      </c>
      <c r="B12" s="10" t="s">
        <v>51</v>
      </c>
      <c r="C12" s="8" t="s">
        <v>55</v>
      </c>
      <c r="D12" s="10">
        <v>100000</v>
      </c>
      <c r="E12" s="10">
        <v>100000</v>
      </c>
    </row>
    <row r="13" spans="1:8" x14ac:dyDescent="0.8">
      <c r="A13" s="9" t="s">
        <v>1</v>
      </c>
      <c r="B13" s="10" t="s">
        <v>51</v>
      </c>
      <c r="C13" s="8" t="s">
        <v>58</v>
      </c>
      <c r="D13" s="10">
        <v>200000</v>
      </c>
      <c r="E13" s="10">
        <v>200000</v>
      </c>
    </row>
    <row r="14" spans="1:8" x14ac:dyDescent="0.8">
      <c r="A14" s="9" t="s">
        <v>63</v>
      </c>
      <c r="B14" s="10" t="s">
        <v>64</v>
      </c>
      <c r="C14" s="8" t="s">
        <v>62</v>
      </c>
      <c r="D14" s="10">
        <v>350000</v>
      </c>
      <c r="E14" s="10">
        <v>350000</v>
      </c>
      <c r="F14">
        <f>SUM(D14:D15)</f>
        <v>666425</v>
      </c>
      <c r="G14">
        <v>3587907</v>
      </c>
      <c r="H14">
        <f>F14/G14*100</f>
        <v>18.574199386996373</v>
      </c>
    </row>
    <row r="15" spans="1:8" x14ac:dyDescent="0.8">
      <c r="A15" s="9" t="s">
        <v>63</v>
      </c>
      <c r="B15" s="10" t="s">
        <v>64</v>
      </c>
      <c r="C15" s="8" t="s">
        <v>30</v>
      </c>
      <c r="D15" s="10">
        <v>316425</v>
      </c>
      <c r="E15" s="10">
        <v>316425</v>
      </c>
    </row>
    <row r="16" spans="1:8" x14ac:dyDescent="0.8">
      <c r="A16" s="9" t="s">
        <v>71</v>
      </c>
      <c r="B16" t="s">
        <v>72</v>
      </c>
      <c r="C16" s="8" t="s">
        <v>70</v>
      </c>
      <c r="D16" s="10">
        <v>509000</v>
      </c>
      <c r="E16" s="10">
        <v>509000</v>
      </c>
      <c r="F16">
        <f>D16</f>
        <v>509000</v>
      </c>
      <c r="G16">
        <v>1786678</v>
      </c>
      <c r="H16">
        <f>F16/G16*100</f>
        <v>28.488625258720372</v>
      </c>
    </row>
    <row r="17" spans="1:8" x14ac:dyDescent="0.8">
      <c r="A17" s="9" t="s">
        <v>2</v>
      </c>
      <c r="B17" s="10" t="s">
        <v>76</v>
      </c>
      <c r="C17" s="8" t="s">
        <v>75</v>
      </c>
      <c r="D17" s="10">
        <v>380000</v>
      </c>
      <c r="E17" s="10">
        <v>380000</v>
      </c>
      <c r="F17">
        <f>SUM(D17:D18)</f>
        <v>840000</v>
      </c>
      <c r="G17">
        <v>4436413</v>
      </c>
      <c r="H17">
        <f>F17/G17*100</f>
        <v>18.934215547560608</v>
      </c>
    </row>
    <row r="18" spans="1:8" x14ac:dyDescent="0.8">
      <c r="A18" s="9" t="s">
        <v>2</v>
      </c>
      <c r="B18" s="10" t="s">
        <v>76</v>
      </c>
      <c r="C18" s="8" t="s">
        <v>77</v>
      </c>
      <c r="D18" s="10">
        <v>460000</v>
      </c>
      <c r="E18" s="10">
        <v>460000</v>
      </c>
    </row>
    <row r="19" spans="1:8" x14ac:dyDescent="0.8">
      <c r="D19">
        <f>MEDIAN(D2:D18)</f>
        <v>350000</v>
      </c>
    </row>
    <row r="20" spans="1:8" x14ac:dyDescent="0.8">
      <c r="F20" t="s">
        <v>86</v>
      </c>
      <c r="G20">
        <f>SUM(F2:F18)/SUM(G2:G18)*100</f>
        <v>27.500697693908251</v>
      </c>
    </row>
    <row r="21" spans="1:8" ht="36" x14ac:dyDescent="0.8">
      <c r="F21" s="1" t="s">
        <v>87</v>
      </c>
      <c r="G21">
        <f>AVERAGE(H2:H17)</f>
        <v>30.254246758565777</v>
      </c>
    </row>
    <row r="22" spans="1:8" x14ac:dyDescent="0.8">
      <c r="F22" t="s">
        <v>89</v>
      </c>
      <c r="G22">
        <f>MEDIAN(H2:H17)</f>
        <v>22.527732506177383</v>
      </c>
    </row>
    <row r="24" spans="1:8" x14ac:dyDescent="0.8">
      <c r="D24" t="s">
        <v>90</v>
      </c>
      <c r="E24">
        <f>SUM(E2:E18)</f>
        <v>6386825</v>
      </c>
    </row>
    <row r="25" spans="1:8" x14ac:dyDescent="0.8">
      <c r="D25" t="s">
        <v>91</v>
      </c>
      <c r="E25">
        <v>56463617</v>
      </c>
    </row>
    <row r="26" spans="1:8" x14ac:dyDescent="0.8">
      <c r="D26" t="s">
        <v>92</v>
      </c>
      <c r="E26">
        <f>E24/E25*100</f>
        <v>11.311398984588607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new_calculation</vt:lpstr>
      <vt:lpstr>calc_sheet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朝倉利晃</dc:creator>
  <cp:lastModifiedBy>利晃 朝倉</cp:lastModifiedBy>
  <dcterms:created xsi:type="dcterms:W3CDTF">2015-06-05T18:17:20Z</dcterms:created>
  <dcterms:modified xsi:type="dcterms:W3CDTF">2024-08-15T09:24:42Z</dcterms:modified>
</cp:coreProperties>
</file>