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erp_alvas\attainment\"/>
    </mc:Choice>
  </mc:AlternateContent>
  <bookViews>
    <workbookView xWindow="0" yWindow="0" windowWidth="20490" windowHeight="7755" activeTab="3"/>
  </bookViews>
  <sheets>
    <sheet name="IA" sheetId="6" r:id="rId1"/>
    <sheet name="Course End Survey (CES)" sheetId="2" r:id="rId2"/>
    <sheet name="CO Attainment" sheetId="3" r:id="rId3"/>
    <sheet name="PO ATTAINMENT" sheetId="9" r:id="rId4"/>
  </sheets>
  <calcPr calcId="162913" iterateDelta="1E-4"/>
  <fileRecoveryPr autoRecover="0"/>
</workbook>
</file>

<file path=xl/calcChain.xml><?xml version="1.0" encoding="utf-8"?>
<calcChain xmlns="http://schemas.openxmlformats.org/spreadsheetml/2006/main">
  <c r="P20" i="9" l="1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E46" i="9" l="1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AG135" i="6" l="1"/>
  <c r="AH135" i="6" s="1"/>
  <c r="AI135" i="6" s="1"/>
  <c r="AJ135" i="6" s="1"/>
  <c r="AG136" i="6"/>
  <c r="AH136" i="6" s="1"/>
  <c r="AI136" i="6" s="1"/>
  <c r="AJ136" i="6" s="1"/>
  <c r="AR31" i="6" l="1"/>
  <c r="AS31" i="6"/>
  <c r="AU31" i="6"/>
  <c r="AV31" i="6"/>
  <c r="AX31" i="6"/>
  <c r="AY31" i="6"/>
  <c r="BA31" i="6"/>
  <c r="BB31" i="6"/>
  <c r="BD31" i="6"/>
  <c r="BE31" i="6"/>
  <c r="BG31" i="6"/>
  <c r="BH31" i="6"/>
  <c r="BI31" i="6" s="1"/>
  <c r="BC31" i="6" l="1"/>
  <c r="AW31" i="6"/>
  <c r="AT31" i="6"/>
  <c r="BF31" i="6"/>
  <c r="AZ31" i="6"/>
  <c r="AG10" i="6"/>
  <c r="B15" i="9" l="1"/>
  <c r="AQ11" i="6" l="1"/>
  <c r="AH10" i="6" l="1"/>
  <c r="BH133" i="6"/>
  <c r="BH134" i="6"/>
  <c r="BH135" i="6"/>
  <c r="BH136" i="6"/>
  <c r="BG133" i="6"/>
  <c r="BG134" i="6"/>
  <c r="BG135" i="6"/>
  <c r="BG136" i="6"/>
  <c r="BD133" i="6"/>
  <c r="BD134" i="6"/>
  <c r="BD135" i="6"/>
  <c r="BD136" i="6"/>
  <c r="BA133" i="6"/>
  <c r="BA134" i="6"/>
  <c r="BA135" i="6"/>
  <c r="BA136" i="6"/>
  <c r="AY133" i="6"/>
  <c r="AY134" i="6"/>
  <c r="AY135" i="6"/>
  <c r="AY136" i="6"/>
  <c r="AX133" i="6"/>
  <c r="AX134" i="6"/>
  <c r="AX135" i="6"/>
  <c r="AX136" i="6"/>
  <c r="AV133" i="6"/>
  <c r="AV134" i="6"/>
  <c r="AV135" i="6"/>
  <c r="AV136" i="6"/>
  <c r="AU133" i="6"/>
  <c r="AU134" i="6"/>
  <c r="AU135" i="6"/>
  <c r="AU136" i="6"/>
  <c r="AS133" i="6"/>
  <c r="AS134" i="6"/>
  <c r="AS135" i="6"/>
  <c r="AS136" i="6"/>
  <c r="AR133" i="6"/>
  <c r="AR134" i="6"/>
  <c r="AR135" i="6"/>
  <c r="AR136" i="6"/>
  <c r="C4" i="9"/>
  <c r="B4" i="3"/>
  <c r="C7" i="9"/>
  <c r="C6" i="9"/>
  <c r="C5" i="9"/>
  <c r="B6" i="3"/>
  <c r="B5" i="3"/>
  <c r="A19" i="9"/>
  <c r="A18" i="9"/>
  <c r="G4" i="2"/>
  <c r="A14" i="3" s="1"/>
  <c r="F4" i="2"/>
  <c r="A13" i="3" s="1"/>
  <c r="E4" i="2"/>
  <c r="A12" i="3" s="1"/>
  <c r="D4" i="2"/>
  <c r="A11" i="3" s="1"/>
  <c r="C4" i="2"/>
  <c r="A10" i="3" s="1"/>
  <c r="B4" i="2"/>
  <c r="A9" i="3" s="1"/>
  <c r="BI135" i="6" l="1"/>
  <c r="BI134" i="6"/>
  <c r="BI133" i="6"/>
  <c r="BI136" i="6"/>
  <c r="AZ134" i="6"/>
  <c r="AZ133" i="6"/>
  <c r="AZ136" i="6"/>
  <c r="AZ135" i="6"/>
  <c r="AW134" i="6"/>
  <c r="AW133" i="6"/>
  <c r="AW136" i="6"/>
  <c r="AW135" i="6"/>
  <c r="AT134" i="6"/>
  <c r="AT133" i="6"/>
  <c r="AT136" i="6"/>
  <c r="AT135" i="6"/>
  <c r="AY54" i="6"/>
  <c r="AY22" i="6"/>
  <c r="AI10" i="6"/>
  <c r="AJ10" i="6"/>
  <c r="A12" i="9"/>
  <c r="A27" i="9" s="1"/>
  <c r="A42" i="9" s="1"/>
  <c r="A9" i="9"/>
  <c r="A24" i="9" s="1"/>
  <c r="A39" i="9" s="1"/>
  <c r="A13" i="9"/>
  <c r="A28" i="9" s="1"/>
  <c r="A43" i="9" s="1"/>
  <c r="A10" i="9"/>
  <c r="A25" i="9" s="1"/>
  <c r="A40" i="9" s="1"/>
  <c r="A14" i="9"/>
  <c r="A29" i="9" s="1"/>
  <c r="A44" i="9" s="1"/>
  <c r="A11" i="9"/>
  <c r="A26" i="9" s="1"/>
  <c r="A41" i="9" s="1"/>
  <c r="AY16" i="6"/>
  <c r="AY17" i="6"/>
  <c r="AY18" i="6"/>
  <c r="AY19" i="6"/>
  <c r="AY20" i="6"/>
  <c r="AY21" i="6"/>
  <c r="AY23" i="6"/>
  <c r="AY24" i="6"/>
  <c r="AY25" i="6"/>
  <c r="AY26" i="6"/>
  <c r="AY27" i="6"/>
  <c r="AY28" i="6"/>
  <c r="AY29" i="6"/>
  <c r="AY30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5" i="6"/>
  <c r="AY56" i="6"/>
  <c r="AY57" i="6"/>
  <c r="AY58" i="6"/>
  <c r="AY59" i="6"/>
  <c r="AY60" i="6"/>
  <c r="AY61" i="6"/>
  <c r="AY62" i="6"/>
  <c r="AY6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4" i="6"/>
  <c r="AY115" i="6"/>
  <c r="AY116" i="6"/>
  <c r="AY117" i="6"/>
  <c r="AY118" i="6"/>
  <c r="AY119" i="6"/>
  <c r="AY120" i="6"/>
  <c r="AY121" i="6"/>
  <c r="AY122" i="6"/>
  <c r="AY123" i="6"/>
  <c r="AY124" i="6"/>
  <c r="AY125" i="6"/>
  <c r="AY126" i="6"/>
  <c r="AY127" i="6"/>
  <c r="AY128" i="6"/>
  <c r="AY129" i="6"/>
  <c r="AY130" i="6"/>
  <c r="AY131" i="6"/>
  <c r="AY132" i="6"/>
  <c r="AY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25" i="6"/>
  <c r="BH126" i="6"/>
  <c r="BH127" i="6"/>
  <c r="BH128" i="6"/>
  <c r="BH129" i="6"/>
  <c r="BH130" i="6"/>
  <c r="BH131" i="6"/>
  <c r="BH132" i="6"/>
  <c r="BH15" i="6"/>
  <c r="BH14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5" i="6"/>
  <c r="BE14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B49" i="6"/>
  <c r="BB50" i="6"/>
  <c r="BB51" i="6"/>
  <c r="BB52" i="6"/>
  <c r="BB53" i="6"/>
  <c r="BB54" i="6"/>
  <c r="BB55" i="6"/>
  <c r="BB56" i="6"/>
  <c r="BB57" i="6"/>
  <c r="BB58" i="6"/>
  <c r="BB59" i="6"/>
  <c r="BB60" i="6"/>
  <c r="BB61" i="6"/>
  <c r="BB62" i="6"/>
  <c r="BB63" i="6"/>
  <c r="BB64" i="6"/>
  <c r="BB65" i="6"/>
  <c r="BB66" i="6"/>
  <c r="BB67" i="6"/>
  <c r="BB68" i="6"/>
  <c r="BB69" i="6"/>
  <c r="BB70" i="6"/>
  <c r="BB71" i="6"/>
  <c r="BB72" i="6"/>
  <c r="BB73" i="6"/>
  <c r="BB74" i="6"/>
  <c r="BB75" i="6"/>
  <c r="BB76" i="6"/>
  <c r="BB77" i="6"/>
  <c r="BB78" i="6"/>
  <c r="BB79" i="6"/>
  <c r="BB80" i="6"/>
  <c r="BB81" i="6"/>
  <c r="BB82" i="6"/>
  <c r="BB83" i="6"/>
  <c r="BB84" i="6"/>
  <c r="BB85" i="6"/>
  <c r="BB86" i="6"/>
  <c r="BB87" i="6"/>
  <c r="BB88" i="6"/>
  <c r="BB89" i="6"/>
  <c r="BB90" i="6"/>
  <c r="BB91" i="6"/>
  <c r="BB92" i="6"/>
  <c r="BB93" i="6"/>
  <c r="BB94" i="6"/>
  <c r="BB95" i="6"/>
  <c r="BB96" i="6"/>
  <c r="BB97" i="6"/>
  <c r="BB98" i="6"/>
  <c r="BB99" i="6"/>
  <c r="BB100" i="6"/>
  <c r="BB101" i="6"/>
  <c r="BB102" i="6"/>
  <c r="BB103" i="6"/>
  <c r="BB104" i="6"/>
  <c r="BB105" i="6"/>
  <c r="BB106" i="6"/>
  <c r="BB107" i="6"/>
  <c r="BB108" i="6"/>
  <c r="BB109" i="6"/>
  <c r="BB110" i="6"/>
  <c r="BB111" i="6"/>
  <c r="BB112" i="6"/>
  <c r="BB113" i="6"/>
  <c r="BB114" i="6"/>
  <c r="BB115" i="6"/>
  <c r="BB116" i="6"/>
  <c r="BB117" i="6"/>
  <c r="BB118" i="6"/>
  <c r="BB119" i="6"/>
  <c r="BB120" i="6"/>
  <c r="BB121" i="6"/>
  <c r="BB122" i="6"/>
  <c r="BB123" i="6"/>
  <c r="BB124" i="6"/>
  <c r="BB125" i="6"/>
  <c r="BB126" i="6"/>
  <c r="BB127" i="6"/>
  <c r="BB128" i="6"/>
  <c r="BB129" i="6"/>
  <c r="BB130" i="6"/>
  <c r="BB131" i="6"/>
  <c r="BB132" i="6"/>
  <c r="BB15" i="6"/>
  <c r="BB14" i="6"/>
  <c r="AY14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5" i="6"/>
  <c r="AV14" i="6"/>
  <c r="AS14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5" i="6"/>
  <c r="AR14" i="6"/>
  <c r="BE136" i="6" l="1"/>
  <c r="BF136" i="6" s="1"/>
  <c r="BE133" i="6"/>
  <c r="BF133" i="6" s="1"/>
  <c r="BE134" i="6"/>
  <c r="BF134" i="6" s="1"/>
  <c r="BE135" i="6"/>
  <c r="BF135" i="6" s="1"/>
  <c r="BB136" i="6"/>
  <c r="BC136" i="6" s="1"/>
  <c r="BB133" i="6"/>
  <c r="BC133" i="6" s="1"/>
  <c r="BB134" i="6"/>
  <c r="BC134" i="6" s="1"/>
  <c r="BB135" i="6"/>
  <c r="BC135" i="6" s="1"/>
  <c r="AX12" i="6"/>
  <c r="BG12" i="6"/>
  <c r="AU12" i="6"/>
  <c r="AR12" i="6"/>
  <c r="AT14" i="6"/>
  <c r="G8" i="2"/>
  <c r="F8" i="2"/>
  <c r="E8" i="2"/>
  <c r="D8" i="2"/>
  <c r="C8" i="2"/>
  <c r="B8" i="2"/>
  <c r="BA12" i="6" l="1"/>
  <c r="BD12" i="6"/>
  <c r="G9" i="2"/>
  <c r="E14" i="3"/>
  <c r="F9" i="2"/>
  <c r="E13" i="3" s="1"/>
  <c r="E9" i="2"/>
  <c r="E12" i="3" s="1"/>
  <c r="D9" i="2"/>
  <c r="E11" i="3" s="1"/>
  <c r="C9" i="2"/>
  <c r="E10" i="3" s="1"/>
  <c r="B9" i="2"/>
  <c r="E9" i="3" s="1"/>
  <c r="AW7" i="6"/>
  <c r="H7" i="3" s="1"/>
  <c r="AW6" i="6"/>
  <c r="H6" i="3" s="1"/>
  <c r="AW5" i="6"/>
  <c r="H5" i="3" s="1"/>
  <c r="E15" i="3" l="1"/>
  <c r="A19" i="2"/>
  <c r="A18" i="2"/>
  <c r="A17" i="2"/>
  <c r="BG16" i="6" l="1"/>
  <c r="BI16" i="6" s="1"/>
  <c r="BG17" i="6"/>
  <c r="BI17" i="6" s="1"/>
  <c r="BG18" i="6"/>
  <c r="BI18" i="6" s="1"/>
  <c r="BG19" i="6"/>
  <c r="BI19" i="6" s="1"/>
  <c r="BG20" i="6"/>
  <c r="BI20" i="6" s="1"/>
  <c r="BG21" i="6"/>
  <c r="BI21" i="6" s="1"/>
  <c r="BG22" i="6"/>
  <c r="BI22" i="6" s="1"/>
  <c r="BG23" i="6"/>
  <c r="BI23" i="6" s="1"/>
  <c r="BG24" i="6"/>
  <c r="BI24" i="6" s="1"/>
  <c r="BG25" i="6"/>
  <c r="BI25" i="6" s="1"/>
  <c r="BG26" i="6"/>
  <c r="BI26" i="6" s="1"/>
  <c r="BG27" i="6"/>
  <c r="BI27" i="6" s="1"/>
  <c r="BG28" i="6"/>
  <c r="BI28" i="6" s="1"/>
  <c r="BG29" i="6"/>
  <c r="BI29" i="6" s="1"/>
  <c r="BG30" i="6"/>
  <c r="BI30" i="6" s="1"/>
  <c r="BG32" i="6"/>
  <c r="BI32" i="6" s="1"/>
  <c r="BG33" i="6"/>
  <c r="BI33" i="6" s="1"/>
  <c r="BG34" i="6"/>
  <c r="BI34" i="6" s="1"/>
  <c r="BG35" i="6"/>
  <c r="BI35" i="6" s="1"/>
  <c r="BG36" i="6"/>
  <c r="BI36" i="6" s="1"/>
  <c r="BG37" i="6"/>
  <c r="BI37" i="6" s="1"/>
  <c r="BG38" i="6"/>
  <c r="BI38" i="6" s="1"/>
  <c r="BG39" i="6"/>
  <c r="BI39" i="6" s="1"/>
  <c r="BG40" i="6"/>
  <c r="BI40" i="6" s="1"/>
  <c r="BG41" i="6"/>
  <c r="BI41" i="6" s="1"/>
  <c r="BG42" i="6"/>
  <c r="BI42" i="6" s="1"/>
  <c r="BG43" i="6"/>
  <c r="BI43" i="6" s="1"/>
  <c r="BG44" i="6"/>
  <c r="BI44" i="6" s="1"/>
  <c r="BG45" i="6"/>
  <c r="BI45" i="6" s="1"/>
  <c r="BG46" i="6"/>
  <c r="BI46" i="6" s="1"/>
  <c r="BG47" i="6"/>
  <c r="BI47" i="6" s="1"/>
  <c r="BG48" i="6"/>
  <c r="BI48" i="6" s="1"/>
  <c r="BG49" i="6"/>
  <c r="BI49" i="6" s="1"/>
  <c r="BG50" i="6"/>
  <c r="BI50" i="6" s="1"/>
  <c r="BG51" i="6"/>
  <c r="BI51" i="6" s="1"/>
  <c r="BG52" i="6"/>
  <c r="BI52" i="6" s="1"/>
  <c r="BG53" i="6"/>
  <c r="BI53" i="6" s="1"/>
  <c r="BG54" i="6"/>
  <c r="BI54" i="6" s="1"/>
  <c r="BG55" i="6"/>
  <c r="BI55" i="6" s="1"/>
  <c r="BG56" i="6"/>
  <c r="BI56" i="6" s="1"/>
  <c r="BG57" i="6"/>
  <c r="BI57" i="6" s="1"/>
  <c r="BG58" i="6"/>
  <c r="BI58" i="6" s="1"/>
  <c r="BG59" i="6"/>
  <c r="BI59" i="6" s="1"/>
  <c r="BG60" i="6"/>
  <c r="BI60" i="6" s="1"/>
  <c r="BG61" i="6"/>
  <c r="BI61" i="6" s="1"/>
  <c r="BG62" i="6"/>
  <c r="BI62" i="6" s="1"/>
  <c r="BG63" i="6"/>
  <c r="BI63" i="6" s="1"/>
  <c r="BG64" i="6"/>
  <c r="BI64" i="6" s="1"/>
  <c r="BG65" i="6"/>
  <c r="BI65" i="6" s="1"/>
  <c r="BG66" i="6"/>
  <c r="BI66" i="6" s="1"/>
  <c r="BG67" i="6"/>
  <c r="BI67" i="6" s="1"/>
  <c r="BG68" i="6"/>
  <c r="BI68" i="6" s="1"/>
  <c r="BG69" i="6"/>
  <c r="BI69" i="6" s="1"/>
  <c r="BG70" i="6"/>
  <c r="BI70" i="6" s="1"/>
  <c r="BG71" i="6"/>
  <c r="BI71" i="6" s="1"/>
  <c r="BG72" i="6"/>
  <c r="BI72" i="6" s="1"/>
  <c r="BG73" i="6"/>
  <c r="BI73" i="6" s="1"/>
  <c r="BG74" i="6"/>
  <c r="BI74" i="6" s="1"/>
  <c r="BG75" i="6"/>
  <c r="BI75" i="6" s="1"/>
  <c r="BG76" i="6"/>
  <c r="BI76" i="6" s="1"/>
  <c r="BG77" i="6"/>
  <c r="BI77" i="6" s="1"/>
  <c r="BG78" i="6"/>
  <c r="BI78" i="6" s="1"/>
  <c r="BG79" i="6"/>
  <c r="BI79" i="6" s="1"/>
  <c r="BG80" i="6"/>
  <c r="BI80" i="6" s="1"/>
  <c r="BG81" i="6"/>
  <c r="BI81" i="6" s="1"/>
  <c r="BG82" i="6"/>
  <c r="BI82" i="6" s="1"/>
  <c r="BG83" i="6"/>
  <c r="BI83" i="6" s="1"/>
  <c r="BG84" i="6"/>
  <c r="BI84" i="6" s="1"/>
  <c r="BG85" i="6"/>
  <c r="BI85" i="6" s="1"/>
  <c r="BG86" i="6"/>
  <c r="BI86" i="6" s="1"/>
  <c r="BG87" i="6"/>
  <c r="BI87" i="6" s="1"/>
  <c r="BG88" i="6"/>
  <c r="BI88" i="6" s="1"/>
  <c r="BG89" i="6"/>
  <c r="BI89" i="6" s="1"/>
  <c r="BG90" i="6"/>
  <c r="BI90" i="6" s="1"/>
  <c r="BG91" i="6"/>
  <c r="BI91" i="6" s="1"/>
  <c r="BG92" i="6"/>
  <c r="BI92" i="6" s="1"/>
  <c r="BG93" i="6"/>
  <c r="BI93" i="6" s="1"/>
  <c r="BG94" i="6"/>
  <c r="BI94" i="6" s="1"/>
  <c r="BG95" i="6"/>
  <c r="BI95" i="6" s="1"/>
  <c r="BG96" i="6"/>
  <c r="BI96" i="6" s="1"/>
  <c r="BG97" i="6"/>
  <c r="BI97" i="6" s="1"/>
  <c r="BG98" i="6"/>
  <c r="BI98" i="6" s="1"/>
  <c r="BG99" i="6"/>
  <c r="BI99" i="6" s="1"/>
  <c r="BG100" i="6"/>
  <c r="BI100" i="6" s="1"/>
  <c r="BG101" i="6"/>
  <c r="BI101" i="6" s="1"/>
  <c r="BG102" i="6"/>
  <c r="BI102" i="6" s="1"/>
  <c r="BG103" i="6"/>
  <c r="BI103" i="6" s="1"/>
  <c r="BG104" i="6"/>
  <c r="BI104" i="6" s="1"/>
  <c r="BG105" i="6"/>
  <c r="BI105" i="6" s="1"/>
  <c r="BG106" i="6"/>
  <c r="BI106" i="6" s="1"/>
  <c r="BG107" i="6"/>
  <c r="BI107" i="6" s="1"/>
  <c r="BG108" i="6"/>
  <c r="BI108" i="6" s="1"/>
  <c r="BG109" i="6"/>
  <c r="BI109" i="6" s="1"/>
  <c r="BG110" i="6"/>
  <c r="BI110" i="6" s="1"/>
  <c r="BG111" i="6"/>
  <c r="BI111" i="6" s="1"/>
  <c r="BG112" i="6"/>
  <c r="BI112" i="6" s="1"/>
  <c r="BG113" i="6"/>
  <c r="BI113" i="6" s="1"/>
  <c r="BG114" i="6"/>
  <c r="BI114" i="6" s="1"/>
  <c r="BG115" i="6"/>
  <c r="BI115" i="6" s="1"/>
  <c r="BG116" i="6"/>
  <c r="BI116" i="6" s="1"/>
  <c r="BG117" i="6"/>
  <c r="BI117" i="6" s="1"/>
  <c r="BG118" i="6"/>
  <c r="BI118" i="6" s="1"/>
  <c r="BG119" i="6"/>
  <c r="BI119" i="6" s="1"/>
  <c r="BG120" i="6"/>
  <c r="BI120" i="6" s="1"/>
  <c r="BG121" i="6"/>
  <c r="BI121" i="6" s="1"/>
  <c r="BG122" i="6"/>
  <c r="BI122" i="6" s="1"/>
  <c r="BG123" i="6"/>
  <c r="BI123" i="6" s="1"/>
  <c r="BG124" i="6"/>
  <c r="BI124" i="6" s="1"/>
  <c r="BG125" i="6"/>
  <c r="BI125" i="6" s="1"/>
  <c r="BG126" i="6"/>
  <c r="BI126" i="6" s="1"/>
  <c r="BG127" i="6"/>
  <c r="BI127" i="6" s="1"/>
  <c r="BG128" i="6"/>
  <c r="BI128" i="6" s="1"/>
  <c r="BG129" i="6"/>
  <c r="BI129" i="6" s="1"/>
  <c r="BG130" i="6"/>
  <c r="BI130" i="6" s="1"/>
  <c r="BG131" i="6"/>
  <c r="BI131" i="6" s="1"/>
  <c r="BG132" i="6"/>
  <c r="BI132" i="6" s="1"/>
  <c r="BG15" i="6"/>
  <c r="BI15" i="6" s="1"/>
  <c r="BG14" i="6"/>
  <c r="BI14" i="6" s="1"/>
  <c r="BD16" i="6"/>
  <c r="BF16" i="6" s="1"/>
  <c r="BD17" i="6"/>
  <c r="BF17" i="6" s="1"/>
  <c r="BD18" i="6"/>
  <c r="BF18" i="6" s="1"/>
  <c r="BD19" i="6"/>
  <c r="BF19" i="6" s="1"/>
  <c r="BD20" i="6"/>
  <c r="BF20" i="6" s="1"/>
  <c r="BD21" i="6"/>
  <c r="BF21" i="6" s="1"/>
  <c r="BD22" i="6"/>
  <c r="BF22" i="6" s="1"/>
  <c r="BD23" i="6"/>
  <c r="BF23" i="6" s="1"/>
  <c r="BD24" i="6"/>
  <c r="BF24" i="6" s="1"/>
  <c r="BD25" i="6"/>
  <c r="BF25" i="6" s="1"/>
  <c r="BD26" i="6"/>
  <c r="BF26" i="6" s="1"/>
  <c r="BD27" i="6"/>
  <c r="BF27" i="6" s="1"/>
  <c r="BD28" i="6"/>
  <c r="BF28" i="6" s="1"/>
  <c r="BD29" i="6"/>
  <c r="BF29" i="6" s="1"/>
  <c r="BD30" i="6"/>
  <c r="BF30" i="6" s="1"/>
  <c r="BD32" i="6"/>
  <c r="BF32" i="6" s="1"/>
  <c r="BD33" i="6"/>
  <c r="BF33" i="6" s="1"/>
  <c r="BD34" i="6"/>
  <c r="BF34" i="6" s="1"/>
  <c r="BD35" i="6"/>
  <c r="BF35" i="6" s="1"/>
  <c r="BD36" i="6"/>
  <c r="BF36" i="6" s="1"/>
  <c r="BD37" i="6"/>
  <c r="BF37" i="6" s="1"/>
  <c r="BD38" i="6"/>
  <c r="BF38" i="6" s="1"/>
  <c r="BD39" i="6"/>
  <c r="BF39" i="6" s="1"/>
  <c r="BD40" i="6"/>
  <c r="BF40" i="6" s="1"/>
  <c r="BD41" i="6"/>
  <c r="BF41" i="6" s="1"/>
  <c r="BD42" i="6"/>
  <c r="BF42" i="6" s="1"/>
  <c r="BD43" i="6"/>
  <c r="BF43" i="6" s="1"/>
  <c r="BD44" i="6"/>
  <c r="BF44" i="6" s="1"/>
  <c r="BD45" i="6"/>
  <c r="BF45" i="6" s="1"/>
  <c r="BD46" i="6"/>
  <c r="BF46" i="6" s="1"/>
  <c r="BD47" i="6"/>
  <c r="BF47" i="6" s="1"/>
  <c r="BD48" i="6"/>
  <c r="BF48" i="6" s="1"/>
  <c r="BD49" i="6"/>
  <c r="BF49" i="6" s="1"/>
  <c r="BD50" i="6"/>
  <c r="BF50" i="6" s="1"/>
  <c r="BD51" i="6"/>
  <c r="BF51" i="6" s="1"/>
  <c r="BD52" i="6"/>
  <c r="BF52" i="6" s="1"/>
  <c r="BD53" i="6"/>
  <c r="BF53" i="6" s="1"/>
  <c r="BD54" i="6"/>
  <c r="BF54" i="6" s="1"/>
  <c r="BD55" i="6"/>
  <c r="BF55" i="6" s="1"/>
  <c r="BD56" i="6"/>
  <c r="BF56" i="6" s="1"/>
  <c r="BD57" i="6"/>
  <c r="BF57" i="6" s="1"/>
  <c r="BD58" i="6"/>
  <c r="BF58" i="6" s="1"/>
  <c r="BD59" i="6"/>
  <c r="BF59" i="6" s="1"/>
  <c r="BD60" i="6"/>
  <c r="BF60" i="6" s="1"/>
  <c r="BD61" i="6"/>
  <c r="BF61" i="6" s="1"/>
  <c r="BD62" i="6"/>
  <c r="BF62" i="6" s="1"/>
  <c r="BD63" i="6"/>
  <c r="BF63" i="6" s="1"/>
  <c r="BD64" i="6"/>
  <c r="BF64" i="6" s="1"/>
  <c r="BD65" i="6"/>
  <c r="BF65" i="6" s="1"/>
  <c r="BD66" i="6"/>
  <c r="BF66" i="6" s="1"/>
  <c r="BD67" i="6"/>
  <c r="BF67" i="6" s="1"/>
  <c r="BD68" i="6"/>
  <c r="BF68" i="6" s="1"/>
  <c r="BD69" i="6"/>
  <c r="BF69" i="6" s="1"/>
  <c r="BD70" i="6"/>
  <c r="BF70" i="6" s="1"/>
  <c r="BD71" i="6"/>
  <c r="BF71" i="6" s="1"/>
  <c r="BD72" i="6"/>
  <c r="BF72" i="6" s="1"/>
  <c r="BD73" i="6"/>
  <c r="BF73" i="6" s="1"/>
  <c r="BD74" i="6"/>
  <c r="BF74" i="6" s="1"/>
  <c r="BD75" i="6"/>
  <c r="BF75" i="6" s="1"/>
  <c r="BD76" i="6"/>
  <c r="BF76" i="6" s="1"/>
  <c r="BD77" i="6"/>
  <c r="BF77" i="6" s="1"/>
  <c r="BD78" i="6"/>
  <c r="BF78" i="6" s="1"/>
  <c r="BD79" i="6"/>
  <c r="BF79" i="6" s="1"/>
  <c r="BD80" i="6"/>
  <c r="BF80" i="6" s="1"/>
  <c r="BD81" i="6"/>
  <c r="BF81" i="6" s="1"/>
  <c r="BD82" i="6"/>
  <c r="BF82" i="6" s="1"/>
  <c r="BD83" i="6"/>
  <c r="BF83" i="6" s="1"/>
  <c r="BD84" i="6"/>
  <c r="BF84" i="6" s="1"/>
  <c r="BD85" i="6"/>
  <c r="BF85" i="6" s="1"/>
  <c r="BD86" i="6"/>
  <c r="BF86" i="6" s="1"/>
  <c r="BD87" i="6"/>
  <c r="BF87" i="6" s="1"/>
  <c r="BD88" i="6"/>
  <c r="BF88" i="6" s="1"/>
  <c r="BD89" i="6"/>
  <c r="BF89" i="6" s="1"/>
  <c r="BD90" i="6"/>
  <c r="BF90" i="6" s="1"/>
  <c r="BD91" i="6"/>
  <c r="BF91" i="6" s="1"/>
  <c r="BD92" i="6"/>
  <c r="BF92" i="6" s="1"/>
  <c r="BD93" i="6"/>
  <c r="BF93" i="6" s="1"/>
  <c r="BD94" i="6"/>
  <c r="BF94" i="6" s="1"/>
  <c r="BD95" i="6"/>
  <c r="BF95" i="6" s="1"/>
  <c r="BD96" i="6"/>
  <c r="BF96" i="6" s="1"/>
  <c r="BD97" i="6"/>
  <c r="BF97" i="6" s="1"/>
  <c r="BD98" i="6"/>
  <c r="BF98" i="6" s="1"/>
  <c r="BD99" i="6"/>
  <c r="BF99" i="6" s="1"/>
  <c r="BD100" i="6"/>
  <c r="BF100" i="6" s="1"/>
  <c r="BD101" i="6"/>
  <c r="BF101" i="6" s="1"/>
  <c r="BD102" i="6"/>
  <c r="BF102" i="6" s="1"/>
  <c r="BD103" i="6"/>
  <c r="BF103" i="6" s="1"/>
  <c r="BD104" i="6"/>
  <c r="BF104" i="6" s="1"/>
  <c r="BD105" i="6"/>
  <c r="BF105" i="6" s="1"/>
  <c r="BD106" i="6"/>
  <c r="BF106" i="6" s="1"/>
  <c r="BD107" i="6"/>
  <c r="BF107" i="6" s="1"/>
  <c r="BD108" i="6"/>
  <c r="BF108" i="6" s="1"/>
  <c r="BD109" i="6"/>
  <c r="BF109" i="6" s="1"/>
  <c r="BD110" i="6"/>
  <c r="BF110" i="6" s="1"/>
  <c r="BD111" i="6"/>
  <c r="BF111" i="6" s="1"/>
  <c r="BD112" i="6"/>
  <c r="BF112" i="6" s="1"/>
  <c r="BD113" i="6"/>
  <c r="BF113" i="6" s="1"/>
  <c r="BD114" i="6"/>
  <c r="BF114" i="6" s="1"/>
  <c r="BD115" i="6"/>
  <c r="BF115" i="6" s="1"/>
  <c r="BD116" i="6"/>
  <c r="BF116" i="6" s="1"/>
  <c r="BD117" i="6"/>
  <c r="BF117" i="6" s="1"/>
  <c r="BD118" i="6"/>
  <c r="BF118" i="6" s="1"/>
  <c r="BD119" i="6"/>
  <c r="BF119" i="6" s="1"/>
  <c r="BD120" i="6"/>
  <c r="BF120" i="6" s="1"/>
  <c r="BD121" i="6"/>
  <c r="BF121" i="6" s="1"/>
  <c r="BD122" i="6"/>
  <c r="BF122" i="6" s="1"/>
  <c r="BD123" i="6"/>
  <c r="BF123" i="6" s="1"/>
  <c r="BD124" i="6"/>
  <c r="BF124" i="6" s="1"/>
  <c r="BD125" i="6"/>
  <c r="BF125" i="6" s="1"/>
  <c r="BD126" i="6"/>
  <c r="BF126" i="6" s="1"/>
  <c r="BD127" i="6"/>
  <c r="BF127" i="6" s="1"/>
  <c r="BD128" i="6"/>
  <c r="BF128" i="6" s="1"/>
  <c r="BD129" i="6"/>
  <c r="BF129" i="6" s="1"/>
  <c r="BD130" i="6"/>
  <c r="BF130" i="6" s="1"/>
  <c r="BD131" i="6"/>
  <c r="BF131" i="6" s="1"/>
  <c r="BD132" i="6"/>
  <c r="BF132" i="6" s="1"/>
  <c r="BD15" i="6"/>
  <c r="BF15" i="6" s="1"/>
  <c r="BD14" i="6"/>
  <c r="BF14" i="6" s="1"/>
  <c r="BA16" i="6"/>
  <c r="BC16" i="6" s="1"/>
  <c r="BA17" i="6"/>
  <c r="BC17" i="6" s="1"/>
  <c r="BA18" i="6"/>
  <c r="BC18" i="6" s="1"/>
  <c r="BA19" i="6"/>
  <c r="BC19" i="6" s="1"/>
  <c r="BA20" i="6"/>
  <c r="BC20" i="6" s="1"/>
  <c r="BA21" i="6"/>
  <c r="BC21" i="6" s="1"/>
  <c r="BA22" i="6"/>
  <c r="BC22" i="6" s="1"/>
  <c r="BA23" i="6"/>
  <c r="BC23" i="6" s="1"/>
  <c r="BA24" i="6"/>
  <c r="BC24" i="6" s="1"/>
  <c r="BA25" i="6"/>
  <c r="BC25" i="6" s="1"/>
  <c r="BA26" i="6"/>
  <c r="BC26" i="6" s="1"/>
  <c r="BA27" i="6"/>
  <c r="BC27" i="6" s="1"/>
  <c r="BA28" i="6"/>
  <c r="BC28" i="6" s="1"/>
  <c r="BA29" i="6"/>
  <c r="BC29" i="6" s="1"/>
  <c r="BA30" i="6"/>
  <c r="BC30" i="6" s="1"/>
  <c r="BA32" i="6"/>
  <c r="BC32" i="6" s="1"/>
  <c r="BA33" i="6"/>
  <c r="BC33" i="6" s="1"/>
  <c r="BA34" i="6"/>
  <c r="BC34" i="6" s="1"/>
  <c r="BA35" i="6"/>
  <c r="BC35" i="6" s="1"/>
  <c r="BA36" i="6"/>
  <c r="BC36" i="6" s="1"/>
  <c r="BA37" i="6"/>
  <c r="BC37" i="6" s="1"/>
  <c r="BA38" i="6"/>
  <c r="BC38" i="6" s="1"/>
  <c r="BA39" i="6"/>
  <c r="BC39" i="6" s="1"/>
  <c r="BA40" i="6"/>
  <c r="BC40" i="6" s="1"/>
  <c r="BA41" i="6"/>
  <c r="BC41" i="6" s="1"/>
  <c r="BA42" i="6"/>
  <c r="BC42" i="6" s="1"/>
  <c r="BA43" i="6"/>
  <c r="BC43" i="6" s="1"/>
  <c r="BA44" i="6"/>
  <c r="BC44" i="6" s="1"/>
  <c r="BA45" i="6"/>
  <c r="BC45" i="6" s="1"/>
  <c r="BA46" i="6"/>
  <c r="BC46" i="6" s="1"/>
  <c r="BA47" i="6"/>
  <c r="BC47" i="6" s="1"/>
  <c r="BA48" i="6"/>
  <c r="BC48" i="6" s="1"/>
  <c r="BA49" i="6"/>
  <c r="BC49" i="6" s="1"/>
  <c r="BA50" i="6"/>
  <c r="BC50" i="6" s="1"/>
  <c r="BA51" i="6"/>
  <c r="BC51" i="6" s="1"/>
  <c r="BA52" i="6"/>
  <c r="BC52" i="6" s="1"/>
  <c r="BA53" i="6"/>
  <c r="BC53" i="6" s="1"/>
  <c r="BA54" i="6"/>
  <c r="BC54" i="6" s="1"/>
  <c r="BA55" i="6"/>
  <c r="BC55" i="6" s="1"/>
  <c r="BA56" i="6"/>
  <c r="BC56" i="6" s="1"/>
  <c r="BA57" i="6"/>
  <c r="BC57" i="6" s="1"/>
  <c r="BA58" i="6"/>
  <c r="BC58" i="6" s="1"/>
  <c r="BA59" i="6"/>
  <c r="BC59" i="6" s="1"/>
  <c r="BA60" i="6"/>
  <c r="BC60" i="6" s="1"/>
  <c r="BA61" i="6"/>
  <c r="BC61" i="6" s="1"/>
  <c r="BA62" i="6"/>
  <c r="BC62" i="6" s="1"/>
  <c r="BA63" i="6"/>
  <c r="BC63" i="6" s="1"/>
  <c r="BA64" i="6"/>
  <c r="BC64" i="6" s="1"/>
  <c r="BA65" i="6"/>
  <c r="BC65" i="6" s="1"/>
  <c r="BA66" i="6"/>
  <c r="BC66" i="6" s="1"/>
  <c r="BA67" i="6"/>
  <c r="BC67" i="6" s="1"/>
  <c r="BA68" i="6"/>
  <c r="BC68" i="6" s="1"/>
  <c r="BA69" i="6"/>
  <c r="BC69" i="6" s="1"/>
  <c r="BA70" i="6"/>
  <c r="BC70" i="6" s="1"/>
  <c r="BA71" i="6"/>
  <c r="BC71" i="6" s="1"/>
  <c r="BA72" i="6"/>
  <c r="BC72" i="6" s="1"/>
  <c r="BA73" i="6"/>
  <c r="BC73" i="6" s="1"/>
  <c r="BA74" i="6"/>
  <c r="BC74" i="6" s="1"/>
  <c r="BA75" i="6"/>
  <c r="BC75" i="6" s="1"/>
  <c r="BA76" i="6"/>
  <c r="BC76" i="6" s="1"/>
  <c r="BA77" i="6"/>
  <c r="BC77" i="6" s="1"/>
  <c r="BA78" i="6"/>
  <c r="BC78" i="6" s="1"/>
  <c r="BA79" i="6"/>
  <c r="BC79" i="6" s="1"/>
  <c r="BA80" i="6"/>
  <c r="BC80" i="6" s="1"/>
  <c r="BA81" i="6"/>
  <c r="BC81" i="6" s="1"/>
  <c r="BA82" i="6"/>
  <c r="BC82" i="6" s="1"/>
  <c r="BA83" i="6"/>
  <c r="BC83" i="6" s="1"/>
  <c r="BA84" i="6"/>
  <c r="BC84" i="6" s="1"/>
  <c r="BA85" i="6"/>
  <c r="BC85" i="6" s="1"/>
  <c r="BA86" i="6"/>
  <c r="BC86" i="6" s="1"/>
  <c r="BA87" i="6"/>
  <c r="BC87" i="6" s="1"/>
  <c r="BA88" i="6"/>
  <c r="BC88" i="6" s="1"/>
  <c r="BA89" i="6"/>
  <c r="BC89" i="6" s="1"/>
  <c r="BA90" i="6"/>
  <c r="BC90" i="6" s="1"/>
  <c r="BA91" i="6"/>
  <c r="BC91" i="6" s="1"/>
  <c r="BA92" i="6"/>
  <c r="BC92" i="6" s="1"/>
  <c r="BA93" i="6"/>
  <c r="BC93" i="6" s="1"/>
  <c r="BA94" i="6"/>
  <c r="BC94" i="6" s="1"/>
  <c r="BA95" i="6"/>
  <c r="BC95" i="6" s="1"/>
  <c r="BA96" i="6"/>
  <c r="BC96" i="6" s="1"/>
  <c r="BA97" i="6"/>
  <c r="BC97" i="6" s="1"/>
  <c r="BA98" i="6"/>
  <c r="BC98" i="6" s="1"/>
  <c r="BA99" i="6"/>
  <c r="BC99" i="6" s="1"/>
  <c r="BA100" i="6"/>
  <c r="BC100" i="6" s="1"/>
  <c r="BA101" i="6"/>
  <c r="BC101" i="6" s="1"/>
  <c r="BA102" i="6"/>
  <c r="BC102" i="6" s="1"/>
  <c r="BA103" i="6"/>
  <c r="BC103" i="6" s="1"/>
  <c r="BA104" i="6"/>
  <c r="BC104" i="6" s="1"/>
  <c r="BA105" i="6"/>
  <c r="BC105" i="6" s="1"/>
  <c r="BA106" i="6"/>
  <c r="BC106" i="6" s="1"/>
  <c r="BA107" i="6"/>
  <c r="BC107" i="6" s="1"/>
  <c r="BA108" i="6"/>
  <c r="BC108" i="6" s="1"/>
  <c r="BA109" i="6"/>
  <c r="BC109" i="6" s="1"/>
  <c r="BA110" i="6"/>
  <c r="BC110" i="6" s="1"/>
  <c r="BA111" i="6"/>
  <c r="BC111" i="6" s="1"/>
  <c r="BA112" i="6"/>
  <c r="BC112" i="6" s="1"/>
  <c r="BA113" i="6"/>
  <c r="BC113" i="6" s="1"/>
  <c r="BA114" i="6"/>
  <c r="BC114" i="6" s="1"/>
  <c r="BA115" i="6"/>
  <c r="BC115" i="6" s="1"/>
  <c r="BA116" i="6"/>
  <c r="BC116" i="6" s="1"/>
  <c r="BA117" i="6"/>
  <c r="BC117" i="6" s="1"/>
  <c r="BA118" i="6"/>
  <c r="BC118" i="6" s="1"/>
  <c r="BA119" i="6"/>
  <c r="BC119" i="6" s="1"/>
  <c r="BA120" i="6"/>
  <c r="BC120" i="6" s="1"/>
  <c r="BA121" i="6"/>
  <c r="BC121" i="6" s="1"/>
  <c r="BA122" i="6"/>
  <c r="BC122" i="6" s="1"/>
  <c r="BA123" i="6"/>
  <c r="BC123" i="6" s="1"/>
  <c r="BA124" i="6"/>
  <c r="BC124" i="6" s="1"/>
  <c r="BA125" i="6"/>
  <c r="BC125" i="6" s="1"/>
  <c r="BA126" i="6"/>
  <c r="BC126" i="6" s="1"/>
  <c r="BA127" i="6"/>
  <c r="BC127" i="6" s="1"/>
  <c r="BA128" i="6"/>
  <c r="BC128" i="6" s="1"/>
  <c r="BA129" i="6"/>
  <c r="BC129" i="6" s="1"/>
  <c r="BA130" i="6"/>
  <c r="BC130" i="6" s="1"/>
  <c r="BA131" i="6"/>
  <c r="BC131" i="6" s="1"/>
  <c r="BA132" i="6"/>
  <c r="BC132" i="6" s="1"/>
  <c r="BA15" i="6"/>
  <c r="BC15" i="6" s="1"/>
  <c r="BA14" i="6"/>
  <c r="BC14" i="6" s="1"/>
  <c r="AX16" i="6"/>
  <c r="AZ16" i="6" s="1"/>
  <c r="AX17" i="6"/>
  <c r="AZ17" i="6" s="1"/>
  <c r="AX18" i="6"/>
  <c r="AZ18" i="6" s="1"/>
  <c r="AX19" i="6"/>
  <c r="AZ19" i="6" s="1"/>
  <c r="AX20" i="6"/>
  <c r="AZ20" i="6" s="1"/>
  <c r="AX21" i="6"/>
  <c r="AZ21" i="6" s="1"/>
  <c r="AX22" i="6"/>
  <c r="AZ22" i="6" s="1"/>
  <c r="AX23" i="6"/>
  <c r="AZ23" i="6" s="1"/>
  <c r="AX24" i="6"/>
  <c r="AZ24" i="6" s="1"/>
  <c r="AX25" i="6"/>
  <c r="AZ25" i="6" s="1"/>
  <c r="AX26" i="6"/>
  <c r="AZ26" i="6" s="1"/>
  <c r="AX27" i="6"/>
  <c r="AZ27" i="6" s="1"/>
  <c r="AX28" i="6"/>
  <c r="AZ28" i="6" s="1"/>
  <c r="AX29" i="6"/>
  <c r="AZ29" i="6" s="1"/>
  <c r="AX30" i="6"/>
  <c r="AZ30" i="6" s="1"/>
  <c r="AX32" i="6"/>
  <c r="AZ32" i="6" s="1"/>
  <c r="AX33" i="6"/>
  <c r="AZ33" i="6" s="1"/>
  <c r="AX34" i="6"/>
  <c r="AZ34" i="6" s="1"/>
  <c r="AX35" i="6"/>
  <c r="AZ35" i="6" s="1"/>
  <c r="AX36" i="6"/>
  <c r="AZ36" i="6" s="1"/>
  <c r="AX37" i="6"/>
  <c r="AZ37" i="6" s="1"/>
  <c r="AX38" i="6"/>
  <c r="AZ38" i="6" s="1"/>
  <c r="AX39" i="6"/>
  <c r="AZ39" i="6" s="1"/>
  <c r="AX40" i="6"/>
  <c r="AZ40" i="6" s="1"/>
  <c r="AX41" i="6"/>
  <c r="AZ41" i="6" s="1"/>
  <c r="AX42" i="6"/>
  <c r="AZ42" i="6" s="1"/>
  <c r="AX43" i="6"/>
  <c r="AZ43" i="6" s="1"/>
  <c r="AX44" i="6"/>
  <c r="AZ44" i="6" s="1"/>
  <c r="AX45" i="6"/>
  <c r="AZ45" i="6" s="1"/>
  <c r="AX46" i="6"/>
  <c r="AZ46" i="6" s="1"/>
  <c r="AX47" i="6"/>
  <c r="AZ47" i="6" s="1"/>
  <c r="AX48" i="6"/>
  <c r="AZ48" i="6" s="1"/>
  <c r="AX49" i="6"/>
  <c r="AZ49" i="6" s="1"/>
  <c r="AX50" i="6"/>
  <c r="AZ50" i="6" s="1"/>
  <c r="AX51" i="6"/>
  <c r="AZ51" i="6" s="1"/>
  <c r="AX52" i="6"/>
  <c r="AZ52" i="6" s="1"/>
  <c r="AX53" i="6"/>
  <c r="AZ53" i="6" s="1"/>
  <c r="AX54" i="6"/>
  <c r="AZ54" i="6" s="1"/>
  <c r="AX55" i="6"/>
  <c r="AZ55" i="6" s="1"/>
  <c r="AX56" i="6"/>
  <c r="AZ56" i="6" s="1"/>
  <c r="AX57" i="6"/>
  <c r="AZ57" i="6" s="1"/>
  <c r="AX58" i="6"/>
  <c r="AZ58" i="6" s="1"/>
  <c r="AX59" i="6"/>
  <c r="AZ59" i="6" s="1"/>
  <c r="AX60" i="6"/>
  <c r="AZ60" i="6" s="1"/>
  <c r="AX61" i="6"/>
  <c r="AZ61" i="6" s="1"/>
  <c r="AX62" i="6"/>
  <c r="AZ62" i="6" s="1"/>
  <c r="AX63" i="6"/>
  <c r="AZ63" i="6" s="1"/>
  <c r="AX64" i="6"/>
  <c r="AZ64" i="6" s="1"/>
  <c r="AX65" i="6"/>
  <c r="AZ65" i="6" s="1"/>
  <c r="AX66" i="6"/>
  <c r="AZ66" i="6" s="1"/>
  <c r="AX67" i="6"/>
  <c r="AZ67" i="6" s="1"/>
  <c r="AX68" i="6"/>
  <c r="AZ68" i="6" s="1"/>
  <c r="AX69" i="6"/>
  <c r="AZ69" i="6" s="1"/>
  <c r="AX70" i="6"/>
  <c r="AZ70" i="6" s="1"/>
  <c r="AX71" i="6"/>
  <c r="AZ71" i="6" s="1"/>
  <c r="AX72" i="6"/>
  <c r="AZ72" i="6" s="1"/>
  <c r="AX73" i="6"/>
  <c r="AZ73" i="6" s="1"/>
  <c r="AX74" i="6"/>
  <c r="AZ74" i="6" s="1"/>
  <c r="AX75" i="6"/>
  <c r="AZ75" i="6" s="1"/>
  <c r="AX76" i="6"/>
  <c r="AZ76" i="6" s="1"/>
  <c r="AX77" i="6"/>
  <c r="AZ77" i="6" s="1"/>
  <c r="AX78" i="6"/>
  <c r="AZ78" i="6" s="1"/>
  <c r="AX79" i="6"/>
  <c r="AZ79" i="6" s="1"/>
  <c r="AX80" i="6"/>
  <c r="AZ80" i="6" s="1"/>
  <c r="AX81" i="6"/>
  <c r="AZ81" i="6" s="1"/>
  <c r="AX82" i="6"/>
  <c r="AZ82" i="6" s="1"/>
  <c r="AX83" i="6"/>
  <c r="AZ83" i="6" s="1"/>
  <c r="AX84" i="6"/>
  <c r="AZ84" i="6" s="1"/>
  <c r="AX85" i="6"/>
  <c r="AZ85" i="6" s="1"/>
  <c r="AX86" i="6"/>
  <c r="AZ86" i="6" s="1"/>
  <c r="AX87" i="6"/>
  <c r="AZ87" i="6" s="1"/>
  <c r="AX88" i="6"/>
  <c r="AZ88" i="6" s="1"/>
  <c r="AX89" i="6"/>
  <c r="AZ89" i="6" s="1"/>
  <c r="AX90" i="6"/>
  <c r="AZ90" i="6" s="1"/>
  <c r="AX91" i="6"/>
  <c r="AZ91" i="6" s="1"/>
  <c r="AX92" i="6"/>
  <c r="AZ92" i="6" s="1"/>
  <c r="AX93" i="6"/>
  <c r="AZ93" i="6" s="1"/>
  <c r="AX94" i="6"/>
  <c r="AZ94" i="6" s="1"/>
  <c r="AX95" i="6"/>
  <c r="AZ95" i="6" s="1"/>
  <c r="AX96" i="6"/>
  <c r="AZ96" i="6" s="1"/>
  <c r="AX97" i="6"/>
  <c r="AZ97" i="6" s="1"/>
  <c r="AX98" i="6"/>
  <c r="AZ98" i="6" s="1"/>
  <c r="AX99" i="6"/>
  <c r="AZ99" i="6" s="1"/>
  <c r="AX100" i="6"/>
  <c r="AZ100" i="6" s="1"/>
  <c r="AX101" i="6"/>
  <c r="AZ101" i="6" s="1"/>
  <c r="AX102" i="6"/>
  <c r="AZ102" i="6" s="1"/>
  <c r="AX103" i="6"/>
  <c r="AZ103" i="6" s="1"/>
  <c r="AX104" i="6"/>
  <c r="AZ104" i="6" s="1"/>
  <c r="AX105" i="6"/>
  <c r="AZ105" i="6" s="1"/>
  <c r="AX106" i="6"/>
  <c r="AZ106" i="6" s="1"/>
  <c r="AX107" i="6"/>
  <c r="AZ107" i="6" s="1"/>
  <c r="AX108" i="6"/>
  <c r="AZ108" i="6" s="1"/>
  <c r="AX109" i="6"/>
  <c r="AZ109" i="6" s="1"/>
  <c r="AX110" i="6"/>
  <c r="AZ110" i="6" s="1"/>
  <c r="AX111" i="6"/>
  <c r="AZ111" i="6" s="1"/>
  <c r="AX112" i="6"/>
  <c r="AZ112" i="6" s="1"/>
  <c r="AX113" i="6"/>
  <c r="AZ113" i="6" s="1"/>
  <c r="AX114" i="6"/>
  <c r="AZ114" i="6" s="1"/>
  <c r="AX115" i="6"/>
  <c r="AZ115" i="6" s="1"/>
  <c r="AX116" i="6"/>
  <c r="AZ116" i="6" s="1"/>
  <c r="AX117" i="6"/>
  <c r="AZ117" i="6" s="1"/>
  <c r="AX118" i="6"/>
  <c r="AZ118" i="6" s="1"/>
  <c r="AX119" i="6"/>
  <c r="AZ119" i="6" s="1"/>
  <c r="AX120" i="6"/>
  <c r="AZ120" i="6" s="1"/>
  <c r="AX121" i="6"/>
  <c r="AZ121" i="6" s="1"/>
  <c r="AX122" i="6"/>
  <c r="AZ122" i="6" s="1"/>
  <c r="AX123" i="6"/>
  <c r="AZ123" i="6" s="1"/>
  <c r="AX124" i="6"/>
  <c r="AZ124" i="6" s="1"/>
  <c r="AX125" i="6"/>
  <c r="AZ125" i="6" s="1"/>
  <c r="AX126" i="6"/>
  <c r="AZ126" i="6" s="1"/>
  <c r="AX127" i="6"/>
  <c r="AZ127" i="6" s="1"/>
  <c r="AX128" i="6"/>
  <c r="AZ128" i="6" s="1"/>
  <c r="AX129" i="6"/>
  <c r="AZ129" i="6" s="1"/>
  <c r="AX130" i="6"/>
  <c r="AZ130" i="6" s="1"/>
  <c r="AX131" i="6"/>
  <c r="AZ131" i="6" s="1"/>
  <c r="AX132" i="6"/>
  <c r="AZ132" i="6" s="1"/>
  <c r="AX15" i="6"/>
  <c r="AZ15" i="6" s="1"/>
  <c r="AX14" i="6"/>
  <c r="AZ14" i="6" s="1"/>
  <c r="AU20" i="6"/>
  <c r="AW20" i="6" s="1"/>
  <c r="AU21" i="6"/>
  <c r="AW21" i="6" s="1"/>
  <c r="AU22" i="6"/>
  <c r="AW22" i="6" s="1"/>
  <c r="AU23" i="6"/>
  <c r="AW23" i="6" s="1"/>
  <c r="AU24" i="6"/>
  <c r="AW24" i="6" s="1"/>
  <c r="AU25" i="6"/>
  <c r="AW25" i="6" s="1"/>
  <c r="AU26" i="6"/>
  <c r="AW26" i="6" s="1"/>
  <c r="AU27" i="6"/>
  <c r="AW27" i="6" s="1"/>
  <c r="AU28" i="6"/>
  <c r="AW28" i="6" s="1"/>
  <c r="AU29" i="6"/>
  <c r="AW29" i="6" s="1"/>
  <c r="AU30" i="6"/>
  <c r="AW30" i="6" s="1"/>
  <c r="AU32" i="6"/>
  <c r="AW32" i="6" s="1"/>
  <c r="AU33" i="6"/>
  <c r="AW33" i="6" s="1"/>
  <c r="AU34" i="6"/>
  <c r="AW34" i="6" s="1"/>
  <c r="AU35" i="6"/>
  <c r="AW35" i="6" s="1"/>
  <c r="AU36" i="6"/>
  <c r="AW36" i="6" s="1"/>
  <c r="AU37" i="6"/>
  <c r="AW37" i="6" s="1"/>
  <c r="AU38" i="6"/>
  <c r="AW38" i="6" s="1"/>
  <c r="AU39" i="6"/>
  <c r="AW39" i="6" s="1"/>
  <c r="AU40" i="6"/>
  <c r="AW40" i="6" s="1"/>
  <c r="AU41" i="6"/>
  <c r="AW41" i="6" s="1"/>
  <c r="AU42" i="6"/>
  <c r="AW42" i="6" s="1"/>
  <c r="AU43" i="6"/>
  <c r="AW43" i="6" s="1"/>
  <c r="AU44" i="6"/>
  <c r="AW44" i="6" s="1"/>
  <c r="AU45" i="6"/>
  <c r="AW45" i="6" s="1"/>
  <c r="AU46" i="6"/>
  <c r="AW46" i="6" s="1"/>
  <c r="AU47" i="6"/>
  <c r="AW47" i="6" s="1"/>
  <c r="AU48" i="6"/>
  <c r="AW48" i="6" s="1"/>
  <c r="AU49" i="6"/>
  <c r="AW49" i="6" s="1"/>
  <c r="AU50" i="6"/>
  <c r="AW50" i="6" s="1"/>
  <c r="AU51" i="6"/>
  <c r="AW51" i="6" s="1"/>
  <c r="AU52" i="6"/>
  <c r="AW52" i="6" s="1"/>
  <c r="AU53" i="6"/>
  <c r="AW53" i="6" s="1"/>
  <c r="AU54" i="6"/>
  <c r="AW54" i="6" s="1"/>
  <c r="AU55" i="6"/>
  <c r="AW55" i="6" s="1"/>
  <c r="AU56" i="6"/>
  <c r="AW56" i="6" s="1"/>
  <c r="AU57" i="6"/>
  <c r="AW57" i="6" s="1"/>
  <c r="AU58" i="6"/>
  <c r="AW58" i="6" s="1"/>
  <c r="AU59" i="6"/>
  <c r="AW59" i="6" s="1"/>
  <c r="AU60" i="6"/>
  <c r="AW60" i="6" s="1"/>
  <c r="AU61" i="6"/>
  <c r="AW61" i="6" s="1"/>
  <c r="AU62" i="6"/>
  <c r="AW62" i="6" s="1"/>
  <c r="AU63" i="6"/>
  <c r="AW63" i="6" s="1"/>
  <c r="AU64" i="6"/>
  <c r="AW64" i="6" s="1"/>
  <c r="AU65" i="6"/>
  <c r="AW65" i="6" s="1"/>
  <c r="AU66" i="6"/>
  <c r="AW66" i="6" s="1"/>
  <c r="AU67" i="6"/>
  <c r="AW67" i="6" s="1"/>
  <c r="AU68" i="6"/>
  <c r="AW68" i="6" s="1"/>
  <c r="AU69" i="6"/>
  <c r="AW69" i="6" s="1"/>
  <c r="AU70" i="6"/>
  <c r="AW70" i="6" s="1"/>
  <c r="AU71" i="6"/>
  <c r="AW71" i="6" s="1"/>
  <c r="AU72" i="6"/>
  <c r="AW72" i="6" s="1"/>
  <c r="AU73" i="6"/>
  <c r="AW73" i="6" s="1"/>
  <c r="AU74" i="6"/>
  <c r="AW74" i="6" s="1"/>
  <c r="AU75" i="6"/>
  <c r="AW75" i="6" s="1"/>
  <c r="AU76" i="6"/>
  <c r="AW76" i="6" s="1"/>
  <c r="AU77" i="6"/>
  <c r="AW77" i="6" s="1"/>
  <c r="AU78" i="6"/>
  <c r="AW78" i="6" s="1"/>
  <c r="AU79" i="6"/>
  <c r="AW79" i="6" s="1"/>
  <c r="AU80" i="6"/>
  <c r="AW80" i="6" s="1"/>
  <c r="AU81" i="6"/>
  <c r="AW81" i="6" s="1"/>
  <c r="AU82" i="6"/>
  <c r="AW82" i="6" s="1"/>
  <c r="AU83" i="6"/>
  <c r="AW83" i="6" s="1"/>
  <c r="AU84" i="6"/>
  <c r="AW84" i="6" s="1"/>
  <c r="AU85" i="6"/>
  <c r="AW85" i="6" s="1"/>
  <c r="AU86" i="6"/>
  <c r="AW86" i="6" s="1"/>
  <c r="AU87" i="6"/>
  <c r="AW87" i="6" s="1"/>
  <c r="AU88" i="6"/>
  <c r="AW88" i="6" s="1"/>
  <c r="AU89" i="6"/>
  <c r="AW89" i="6" s="1"/>
  <c r="AU90" i="6"/>
  <c r="AW90" i="6" s="1"/>
  <c r="AU91" i="6"/>
  <c r="AW91" i="6" s="1"/>
  <c r="AU92" i="6"/>
  <c r="AW92" i="6" s="1"/>
  <c r="AU93" i="6"/>
  <c r="AW93" i="6" s="1"/>
  <c r="AU94" i="6"/>
  <c r="AW94" i="6" s="1"/>
  <c r="AU95" i="6"/>
  <c r="AW95" i="6" s="1"/>
  <c r="AU96" i="6"/>
  <c r="AW96" i="6" s="1"/>
  <c r="AU97" i="6"/>
  <c r="AW97" i="6" s="1"/>
  <c r="AU98" i="6"/>
  <c r="AW98" i="6" s="1"/>
  <c r="AU99" i="6"/>
  <c r="AW99" i="6" s="1"/>
  <c r="AU100" i="6"/>
  <c r="AW100" i="6" s="1"/>
  <c r="AU101" i="6"/>
  <c r="AW101" i="6" s="1"/>
  <c r="AU102" i="6"/>
  <c r="AW102" i="6" s="1"/>
  <c r="AU103" i="6"/>
  <c r="AW103" i="6" s="1"/>
  <c r="AU104" i="6"/>
  <c r="AW104" i="6" s="1"/>
  <c r="AU105" i="6"/>
  <c r="AW105" i="6" s="1"/>
  <c r="AU106" i="6"/>
  <c r="AW106" i="6" s="1"/>
  <c r="AU107" i="6"/>
  <c r="AW107" i="6" s="1"/>
  <c r="AU108" i="6"/>
  <c r="AW108" i="6" s="1"/>
  <c r="AU109" i="6"/>
  <c r="AW109" i="6" s="1"/>
  <c r="AU110" i="6"/>
  <c r="AW110" i="6" s="1"/>
  <c r="AU111" i="6"/>
  <c r="AW111" i="6" s="1"/>
  <c r="AU112" i="6"/>
  <c r="AW112" i="6" s="1"/>
  <c r="AU113" i="6"/>
  <c r="AW113" i="6" s="1"/>
  <c r="AU114" i="6"/>
  <c r="AW114" i="6" s="1"/>
  <c r="AU115" i="6"/>
  <c r="AW115" i="6" s="1"/>
  <c r="AU116" i="6"/>
  <c r="AW116" i="6" s="1"/>
  <c r="AU117" i="6"/>
  <c r="AW117" i="6" s="1"/>
  <c r="AU118" i="6"/>
  <c r="AW118" i="6" s="1"/>
  <c r="AU119" i="6"/>
  <c r="AW119" i="6" s="1"/>
  <c r="AU120" i="6"/>
  <c r="AW120" i="6" s="1"/>
  <c r="AU121" i="6"/>
  <c r="AW121" i="6" s="1"/>
  <c r="AU122" i="6"/>
  <c r="AW122" i="6" s="1"/>
  <c r="AU123" i="6"/>
  <c r="AW123" i="6" s="1"/>
  <c r="AU124" i="6"/>
  <c r="AW124" i="6" s="1"/>
  <c r="AU125" i="6"/>
  <c r="AW125" i="6" s="1"/>
  <c r="AU126" i="6"/>
  <c r="AW126" i="6" s="1"/>
  <c r="AU127" i="6"/>
  <c r="AW127" i="6" s="1"/>
  <c r="AU128" i="6"/>
  <c r="AW128" i="6" s="1"/>
  <c r="AU129" i="6"/>
  <c r="AW129" i="6" s="1"/>
  <c r="AU130" i="6"/>
  <c r="AW130" i="6" s="1"/>
  <c r="AU131" i="6"/>
  <c r="AW131" i="6" s="1"/>
  <c r="AU132" i="6"/>
  <c r="AW132" i="6" s="1"/>
  <c r="AU16" i="6"/>
  <c r="AW16" i="6" s="1"/>
  <c r="AU17" i="6"/>
  <c r="AW17" i="6" s="1"/>
  <c r="AU18" i="6"/>
  <c r="AW18" i="6" s="1"/>
  <c r="AU19" i="6"/>
  <c r="AW19" i="6" s="1"/>
  <c r="AU15" i="6"/>
  <c r="AW15" i="6" s="1"/>
  <c r="AU14" i="6"/>
  <c r="AW14" i="6" s="1"/>
  <c r="AZ12" i="6" l="1"/>
  <c r="AW12" i="6"/>
  <c r="BI12" i="6"/>
  <c r="BF12" i="6"/>
  <c r="BC12" i="6"/>
  <c r="AR16" i="6"/>
  <c r="AT16" i="6" s="1"/>
  <c r="AR17" i="6"/>
  <c r="AT17" i="6" s="1"/>
  <c r="AR18" i="6"/>
  <c r="AT18" i="6" s="1"/>
  <c r="AR19" i="6"/>
  <c r="AT19" i="6" s="1"/>
  <c r="AR20" i="6"/>
  <c r="AT20" i="6" s="1"/>
  <c r="AR21" i="6"/>
  <c r="AT21" i="6" s="1"/>
  <c r="AR22" i="6"/>
  <c r="AT22" i="6" s="1"/>
  <c r="AR23" i="6"/>
  <c r="AT23" i="6" s="1"/>
  <c r="AR24" i="6"/>
  <c r="AT24" i="6" s="1"/>
  <c r="AR25" i="6"/>
  <c r="AT25" i="6" s="1"/>
  <c r="AR26" i="6"/>
  <c r="AT26" i="6" s="1"/>
  <c r="AR27" i="6"/>
  <c r="AT27" i="6" s="1"/>
  <c r="AR28" i="6"/>
  <c r="AT28" i="6" s="1"/>
  <c r="AR29" i="6"/>
  <c r="AT29" i="6" s="1"/>
  <c r="AR30" i="6"/>
  <c r="AT30" i="6" s="1"/>
  <c r="AR32" i="6"/>
  <c r="AT32" i="6" s="1"/>
  <c r="AR33" i="6"/>
  <c r="AT33" i="6" s="1"/>
  <c r="AR34" i="6"/>
  <c r="AT34" i="6" s="1"/>
  <c r="AR35" i="6"/>
  <c r="AT35" i="6" s="1"/>
  <c r="AR36" i="6"/>
  <c r="AT36" i="6" s="1"/>
  <c r="AR37" i="6"/>
  <c r="AT37" i="6" s="1"/>
  <c r="AR38" i="6"/>
  <c r="AT38" i="6" s="1"/>
  <c r="AR39" i="6"/>
  <c r="AT39" i="6" s="1"/>
  <c r="AR40" i="6"/>
  <c r="AT40" i="6" s="1"/>
  <c r="AR41" i="6"/>
  <c r="AT41" i="6" s="1"/>
  <c r="AR42" i="6"/>
  <c r="AT42" i="6" s="1"/>
  <c r="AR43" i="6"/>
  <c r="AT43" i="6" s="1"/>
  <c r="AR44" i="6"/>
  <c r="AT44" i="6" s="1"/>
  <c r="AR45" i="6"/>
  <c r="AT45" i="6" s="1"/>
  <c r="AR46" i="6"/>
  <c r="AT46" i="6" s="1"/>
  <c r="AR47" i="6"/>
  <c r="AT47" i="6" s="1"/>
  <c r="AR48" i="6"/>
  <c r="AT48" i="6" s="1"/>
  <c r="AR49" i="6"/>
  <c r="AT49" i="6" s="1"/>
  <c r="AR50" i="6"/>
  <c r="AT50" i="6" s="1"/>
  <c r="AR51" i="6"/>
  <c r="AT51" i="6" s="1"/>
  <c r="AR52" i="6"/>
  <c r="AT52" i="6" s="1"/>
  <c r="AR53" i="6"/>
  <c r="AT53" i="6" s="1"/>
  <c r="AR54" i="6"/>
  <c r="AT54" i="6" s="1"/>
  <c r="AR55" i="6"/>
  <c r="AT55" i="6" s="1"/>
  <c r="AR56" i="6"/>
  <c r="AT56" i="6" s="1"/>
  <c r="AR57" i="6"/>
  <c r="AT57" i="6" s="1"/>
  <c r="AR58" i="6"/>
  <c r="AT58" i="6" s="1"/>
  <c r="AR59" i="6"/>
  <c r="AT59" i="6" s="1"/>
  <c r="AR60" i="6"/>
  <c r="AT60" i="6" s="1"/>
  <c r="AR61" i="6"/>
  <c r="AT61" i="6" s="1"/>
  <c r="AR62" i="6"/>
  <c r="AT62" i="6" s="1"/>
  <c r="AR63" i="6"/>
  <c r="AT63" i="6" s="1"/>
  <c r="AR64" i="6"/>
  <c r="AT64" i="6" s="1"/>
  <c r="AR65" i="6"/>
  <c r="AT65" i="6" s="1"/>
  <c r="AR66" i="6"/>
  <c r="AT66" i="6" s="1"/>
  <c r="AR67" i="6"/>
  <c r="AT67" i="6" s="1"/>
  <c r="AR68" i="6"/>
  <c r="AT68" i="6" s="1"/>
  <c r="AR69" i="6"/>
  <c r="AT69" i="6" s="1"/>
  <c r="AR70" i="6"/>
  <c r="AT70" i="6" s="1"/>
  <c r="AR71" i="6"/>
  <c r="AT71" i="6" s="1"/>
  <c r="AR72" i="6"/>
  <c r="AT72" i="6" s="1"/>
  <c r="AR73" i="6"/>
  <c r="AT73" i="6" s="1"/>
  <c r="AR74" i="6"/>
  <c r="AT74" i="6" s="1"/>
  <c r="AR75" i="6"/>
  <c r="AT75" i="6" s="1"/>
  <c r="AR76" i="6"/>
  <c r="AT76" i="6" s="1"/>
  <c r="AR77" i="6"/>
  <c r="AT77" i="6" s="1"/>
  <c r="AR78" i="6"/>
  <c r="AT78" i="6" s="1"/>
  <c r="AR79" i="6"/>
  <c r="AT79" i="6" s="1"/>
  <c r="AR80" i="6"/>
  <c r="AT80" i="6" s="1"/>
  <c r="AR81" i="6"/>
  <c r="AT81" i="6" s="1"/>
  <c r="AR82" i="6"/>
  <c r="AT82" i="6" s="1"/>
  <c r="AR83" i="6"/>
  <c r="AT83" i="6" s="1"/>
  <c r="AR84" i="6"/>
  <c r="AT84" i="6" s="1"/>
  <c r="AR85" i="6"/>
  <c r="AT85" i="6" s="1"/>
  <c r="AR86" i="6"/>
  <c r="AT86" i="6" s="1"/>
  <c r="AR87" i="6"/>
  <c r="AT87" i="6" s="1"/>
  <c r="AR88" i="6"/>
  <c r="AT88" i="6" s="1"/>
  <c r="AR89" i="6"/>
  <c r="AT89" i="6" s="1"/>
  <c r="AR90" i="6"/>
  <c r="AT90" i="6" s="1"/>
  <c r="AR91" i="6"/>
  <c r="AT91" i="6" s="1"/>
  <c r="AR92" i="6"/>
  <c r="AT92" i="6" s="1"/>
  <c r="AR93" i="6"/>
  <c r="AT93" i="6" s="1"/>
  <c r="AR94" i="6"/>
  <c r="AT94" i="6" s="1"/>
  <c r="AR95" i="6"/>
  <c r="AT95" i="6" s="1"/>
  <c r="AR96" i="6"/>
  <c r="AT96" i="6" s="1"/>
  <c r="AR97" i="6"/>
  <c r="AT97" i="6" s="1"/>
  <c r="AR98" i="6"/>
  <c r="AT98" i="6" s="1"/>
  <c r="AR99" i="6"/>
  <c r="AT99" i="6" s="1"/>
  <c r="AR100" i="6"/>
  <c r="AT100" i="6" s="1"/>
  <c r="AR101" i="6"/>
  <c r="AT101" i="6" s="1"/>
  <c r="AR102" i="6"/>
  <c r="AT102" i="6" s="1"/>
  <c r="AR103" i="6"/>
  <c r="AT103" i="6" s="1"/>
  <c r="AR104" i="6"/>
  <c r="AT104" i="6" s="1"/>
  <c r="AR105" i="6"/>
  <c r="AT105" i="6" s="1"/>
  <c r="AR106" i="6"/>
  <c r="AT106" i="6" s="1"/>
  <c r="AR107" i="6"/>
  <c r="AT107" i="6" s="1"/>
  <c r="AR108" i="6"/>
  <c r="AT108" i="6" s="1"/>
  <c r="AR109" i="6"/>
  <c r="AT109" i="6" s="1"/>
  <c r="AR110" i="6"/>
  <c r="AT110" i="6" s="1"/>
  <c r="AR111" i="6"/>
  <c r="AT111" i="6" s="1"/>
  <c r="AR112" i="6"/>
  <c r="AT112" i="6" s="1"/>
  <c r="AR113" i="6"/>
  <c r="AT113" i="6" s="1"/>
  <c r="AR114" i="6"/>
  <c r="AT114" i="6" s="1"/>
  <c r="AR115" i="6"/>
  <c r="AT115" i="6" s="1"/>
  <c r="AR116" i="6"/>
  <c r="AT116" i="6" s="1"/>
  <c r="AR117" i="6"/>
  <c r="AT117" i="6" s="1"/>
  <c r="AR118" i="6"/>
  <c r="AT118" i="6" s="1"/>
  <c r="AR119" i="6"/>
  <c r="AT119" i="6" s="1"/>
  <c r="AR120" i="6"/>
  <c r="AT120" i="6" s="1"/>
  <c r="AR121" i="6"/>
  <c r="AT121" i="6" s="1"/>
  <c r="AR122" i="6"/>
  <c r="AT122" i="6" s="1"/>
  <c r="AR123" i="6"/>
  <c r="AT123" i="6" s="1"/>
  <c r="AR124" i="6"/>
  <c r="AT124" i="6" s="1"/>
  <c r="AR125" i="6"/>
  <c r="AT125" i="6" s="1"/>
  <c r="AR126" i="6"/>
  <c r="AT126" i="6" s="1"/>
  <c r="AR127" i="6"/>
  <c r="AT127" i="6" s="1"/>
  <c r="AR128" i="6"/>
  <c r="AT128" i="6" s="1"/>
  <c r="AR129" i="6"/>
  <c r="AT129" i="6" s="1"/>
  <c r="AR130" i="6"/>
  <c r="AT130" i="6" s="1"/>
  <c r="AR131" i="6"/>
  <c r="AT131" i="6" s="1"/>
  <c r="AR132" i="6"/>
  <c r="AT132" i="6" s="1"/>
  <c r="AR15" i="6"/>
  <c r="AT15" i="6" s="1"/>
  <c r="AT12" i="6" l="1"/>
  <c r="BF11" i="6"/>
  <c r="BF10" i="6" s="1"/>
  <c r="B13" i="3" s="1"/>
  <c r="BI11" i="6"/>
  <c r="BI10" i="6" s="1"/>
  <c r="B14" i="3" s="1"/>
  <c r="AZ11" i="6"/>
  <c r="AZ10" i="6" s="1"/>
  <c r="B11" i="3" s="1"/>
  <c r="BC11" i="6"/>
  <c r="BC10" i="6" s="1"/>
  <c r="B12" i="3" s="1"/>
  <c r="AW11" i="6"/>
  <c r="AW10" i="6" s="1"/>
  <c r="B10" i="3" s="1"/>
  <c r="AT11" i="6" l="1"/>
  <c r="AT10" i="6" s="1"/>
  <c r="B9" i="3" s="1"/>
  <c r="AQ12" i="6"/>
  <c r="AQ13" i="6" s="1"/>
  <c r="A8" i="2"/>
  <c r="D46" i="9" l="1"/>
  <c r="C14" i="3" l="1"/>
  <c r="D14" i="3" s="1"/>
  <c r="F14" i="3" s="1"/>
  <c r="C10" i="3"/>
  <c r="D10" i="3" s="1"/>
  <c r="F10" i="3" s="1"/>
  <c r="C13" i="3"/>
  <c r="D13" i="3" s="1"/>
  <c r="F13" i="3" s="1"/>
  <c r="C9" i="3"/>
  <c r="D9" i="3" s="1"/>
  <c r="C12" i="3"/>
  <c r="D12" i="3" s="1"/>
  <c r="F12" i="3" s="1"/>
  <c r="C11" i="3"/>
  <c r="D11" i="3" s="1"/>
  <c r="F11" i="3" s="1"/>
  <c r="B43" i="9"/>
  <c r="B44" i="9"/>
  <c r="E44" i="9" l="1"/>
  <c r="I44" i="9"/>
  <c r="M44" i="9"/>
  <c r="Q44" i="9"/>
  <c r="R44" i="9"/>
  <c r="G44" i="9"/>
  <c r="O44" i="9"/>
  <c r="H44" i="9"/>
  <c r="L44" i="9"/>
  <c r="F44" i="9"/>
  <c r="J44" i="9"/>
  <c r="N44" i="9"/>
  <c r="K44" i="9"/>
  <c r="D44" i="9"/>
  <c r="P44" i="9"/>
  <c r="G43" i="9"/>
  <c r="K43" i="9"/>
  <c r="O43" i="9"/>
  <c r="I43" i="9"/>
  <c r="Q43" i="9"/>
  <c r="F43" i="9"/>
  <c r="N43" i="9"/>
  <c r="H43" i="9"/>
  <c r="L43" i="9"/>
  <c r="P43" i="9"/>
  <c r="D43" i="9"/>
  <c r="M43" i="9"/>
  <c r="J43" i="9"/>
  <c r="R43" i="9"/>
  <c r="E43" i="9"/>
  <c r="F9" i="3"/>
  <c r="F15" i="3" s="1"/>
  <c r="D15" i="3"/>
  <c r="D31" i="9"/>
  <c r="B39" i="9" l="1"/>
  <c r="B28" i="9"/>
  <c r="E39" i="9" l="1"/>
  <c r="I39" i="9"/>
  <c r="M39" i="9"/>
  <c r="Q39" i="9"/>
  <c r="K39" i="9"/>
  <c r="L39" i="9"/>
  <c r="D39" i="9"/>
  <c r="F39" i="9"/>
  <c r="J39" i="9"/>
  <c r="N39" i="9"/>
  <c r="R39" i="9"/>
  <c r="G39" i="9"/>
  <c r="O39" i="9"/>
  <c r="H39" i="9"/>
  <c r="P39" i="9"/>
  <c r="R28" i="9"/>
  <c r="H28" i="9"/>
  <c r="L28" i="9"/>
  <c r="P28" i="9"/>
  <c r="K28" i="9"/>
  <c r="E28" i="9"/>
  <c r="I28" i="9"/>
  <c r="M28" i="9"/>
  <c r="Q28" i="9"/>
  <c r="O28" i="9"/>
  <c r="D28" i="9"/>
  <c r="F28" i="9"/>
  <c r="J28" i="9"/>
  <c r="N28" i="9"/>
  <c r="G28" i="9"/>
  <c r="B41" i="9"/>
  <c r="B42" i="9"/>
  <c r="B40" i="9"/>
  <c r="B27" i="9"/>
  <c r="R45" i="9" l="1"/>
  <c r="R47" i="9" s="1"/>
  <c r="R49" i="9" s="1"/>
  <c r="I45" i="9"/>
  <c r="I47" i="9" s="1"/>
  <c r="I49" i="9" s="1"/>
  <c r="N42" i="9"/>
  <c r="G42" i="9"/>
  <c r="K42" i="9"/>
  <c r="O42" i="9"/>
  <c r="E42" i="9"/>
  <c r="M42" i="9"/>
  <c r="F42" i="9"/>
  <c r="R42" i="9"/>
  <c r="H42" i="9"/>
  <c r="L42" i="9"/>
  <c r="P42" i="9"/>
  <c r="I42" i="9"/>
  <c r="Q42" i="9"/>
  <c r="D42" i="9"/>
  <c r="J42" i="9"/>
  <c r="G41" i="9"/>
  <c r="K41" i="9"/>
  <c r="O41" i="9"/>
  <c r="H41" i="9"/>
  <c r="P41" i="9"/>
  <c r="N41" i="9"/>
  <c r="D41" i="9"/>
  <c r="L41" i="9"/>
  <c r="J41" i="9"/>
  <c r="E41" i="9"/>
  <c r="I41" i="9"/>
  <c r="M41" i="9"/>
  <c r="Q41" i="9"/>
  <c r="F41" i="9"/>
  <c r="R41" i="9"/>
  <c r="K40" i="9"/>
  <c r="K45" i="9" s="1"/>
  <c r="K47" i="9" s="1"/>
  <c r="K49" i="9" s="1"/>
  <c r="H40" i="9"/>
  <c r="H45" i="9" s="1"/>
  <c r="H47" i="9" s="1"/>
  <c r="H49" i="9" s="1"/>
  <c r="L40" i="9"/>
  <c r="L45" i="9" s="1"/>
  <c r="L47" i="9" s="1"/>
  <c r="L49" i="9" s="1"/>
  <c r="P40" i="9"/>
  <c r="P45" i="9" s="1"/>
  <c r="P47" i="9" s="1"/>
  <c r="P49" i="9" s="1"/>
  <c r="E40" i="9"/>
  <c r="E45" i="9" s="1"/>
  <c r="E47" i="9" s="1"/>
  <c r="E49" i="9" s="1"/>
  <c r="I40" i="9"/>
  <c r="M40" i="9"/>
  <c r="M45" i="9" s="1"/>
  <c r="M47" i="9" s="1"/>
  <c r="M49" i="9" s="1"/>
  <c r="Q40" i="9"/>
  <c r="Q45" i="9" s="1"/>
  <c r="Q47" i="9" s="1"/>
  <c r="Q49" i="9" s="1"/>
  <c r="F40" i="9"/>
  <c r="F45" i="9" s="1"/>
  <c r="F47" i="9" s="1"/>
  <c r="F49" i="9" s="1"/>
  <c r="J40" i="9"/>
  <c r="J45" i="9" s="1"/>
  <c r="J47" i="9" s="1"/>
  <c r="J49" i="9" s="1"/>
  <c r="N40" i="9"/>
  <c r="N45" i="9" s="1"/>
  <c r="N47" i="9" s="1"/>
  <c r="N49" i="9" s="1"/>
  <c r="R40" i="9"/>
  <c r="G40" i="9"/>
  <c r="G45" i="9" s="1"/>
  <c r="G47" i="9" s="1"/>
  <c r="G49" i="9" s="1"/>
  <c r="O40" i="9"/>
  <c r="O45" i="9" s="1"/>
  <c r="O47" i="9" s="1"/>
  <c r="O49" i="9" s="1"/>
  <c r="D40" i="9"/>
  <c r="G27" i="9"/>
  <c r="K27" i="9"/>
  <c r="O27" i="9"/>
  <c r="D27" i="9"/>
  <c r="J27" i="9"/>
  <c r="R27" i="9"/>
  <c r="H27" i="9"/>
  <c r="L27" i="9"/>
  <c r="P27" i="9"/>
  <c r="N27" i="9"/>
  <c r="E27" i="9"/>
  <c r="I27" i="9"/>
  <c r="M27" i="9"/>
  <c r="Q27" i="9"/>
  <c r="F27" i="9"/>
  <c r="B24" i="9"/>
  <c r="B25" i="9"/>
  <c r="B29" i="9"/>
  <c r="B26" i="9"/>
  <c r="E26" i="9" l="1"/>
  <c r="I26" i="9"/>
  <c r="M26" i="9"/>
  <c r="Q26" i="9"/>
  <c r="D26" i="9"/>
  <c r="P26" i="9"/>
  <c r="F26" i="9"/>
  <c r="J26" i="9"/>
  <c r="N26" i="9"/>
  <c r="R26" i="9"/>
  <c r="L26" i="9"/>
  <c r="G26" i="9"/>
  <c r="K26" i="9"/>
  <c r="O26" i="9"/>
  <c r="H26" i="9"/>
  <c r="G29" i="9"/>
  <c r="K29" i="9"/>
  <c r="O29" i="9"/>
  <c r="J29" i="9"/>
  <c r="H29" i="9"/>
  <c r="L29" i="9"/>
  <c r="P29" i="9"/>
  <c r="N29" i="9"/>
  <c r="E29" i="9"/>
  <c r="I29" i="9"/>
  <c r="M29" i="9"/>
  <c r="Q29" i="9"/>
  <c r="D29" i="9"/>
  <c r="F29" i="9"/>
  <c r="R29" i="9"/>
  <c r="E24" i="9"/>
  <c r="I24" i="9"/>
  <c r="M24" i="9"/>
  <c r="Q24" i="9"/>
  <c r="J24" i="9"/>
  <c r="N24" i="9"/>
  <c r="L24" i="9"/>
  <c r="D24" i="9"/>
  <c r="F24" i="9"/>
  <c r="R24" i="9"/>
  <c r="H24" i="9"/>
  <c r="G24" i="9"/>
  <c r="K24" i="9"/>
  <c r="O24" i="9"/>
  <c r="P24" i="9"/>
  <c r="G25" i="9"/>
  <c r="K25" i="9"/>
  <c r="O25" i="9"/>
  <c r="L25" i="9"/>
  <c r="P25" i="9"/>
  <c r="N25" i="9"/>
  <c r="H25" i="9"/>
  <c r="J25" i="9"/>
  <c r="E25" i="9"/>
  <c r="I25" i="9"/>
  <c r="M25" i="9"/>
  <c r="Q25" i="9"/>
  <c r="D25" i="9"/>
  <c r="F25" i="9"/>
  <c r="R25" i="9"/>
  <c r="D45" i="9"/>
  <c r="P30" i="9" l="1"/>
  <c r="P32" i="9" s="1"/>
  <c r="P34" i="9" s="1"/>
  <c r="H30" i="9"/>
  <c r="H32" i="9" s="1"/>
  <c r="H34" i="9" s="1"/>
  <c r="O30" i="9"/>
  <c r="O32" i="9" s="1"/>
  <c r="O34" i="9" s="1"/>
  <c r="R30" i="9"/>
  <c r="R32" i="9" s="1"/>
  <c r="R34" i="9" s="1"/>
  <c r="N30" i="9"/>
  <c r="N32" i="9" s="1"/>
  <c r="N34" i="9" s="1"/>
  <c r="I30" i="9"/>
  <c r="I32" i="9" s="1"/>
  <c r="I34" i="9" s="1"/>
  <c r="K30" i="9"/>
  <c r="K32" i="9" s="1"/>
  <c r="K34" i="9" s="1"/>
  <c r="F30" i="9"/>
  <c r="F32" i="9" s="1"/>
  <c r="F34" i="9" s="1"/>
  <c r="J30" i="9"/>
  <c r="J32" i="9" s="1"/>
  <c r="J34" i="9" s="1"/>
  <c r="E30" i="9"/>
  <c r="E32" i="9" s="1"/>
  <c r="E34" i="9" s="1"/>
  <c r="G30" i="9"/>
  <c r="G32" i="9" s="1"/>
  <c r="G34" i="9" s="1"/>
  <c r="Q30" i="9"/>
  <c r="Q32" i="9" s="1"/>
  <c r="Q34" i="9" s="1"/>
  <c r="L30" i="9"/>
  <c r="L32" i="9" s="1"/>
  <c r="L34" i="9" s="1"/>
  <c r="M30" i="9"/>
  <c r="M32" i="9" s="1"/>
  <c r="M34" i="9" s="1"/>
  <c r="L18" i="9"/>
  <c r="L19" i="9"/>
  <c r="F19" i="9"/>
  <c r="D19" i="9"/>
  <c r="N19" i="9"/>
  <c r="D47" i="9"/>
  <c r="D49" i="9" s="1"/>
  <c r="B19" i="9" s="1"/>
  <c r="O19" i="9"/>
  <c r="G19" i="9"/>
  <c r="C19" i="9"/>
  <c r="J19" i="9"/>
  <c r="I19" i="9"/>
  <c r="E19" i="9"/>
  <c r="P19" i="9"/>
  <c r="K19" i="9"/>
  <c r="H19" i="9"/>
  <c r="M19" i="9"/>
  <c r="D30" i="9"/>
  <c r="D32" i="9" l="1"/>
  <c r="D34" i="9" s="1"/>
  <c r="O18" i="9"/>
  <c r="C18" i="9"/>
  <c r="G18" i="9"/>
  <c r="K18" i="9"/>
  <c r="M18" i="9"/>
  <c r="D18" i="9"/>
  <c r="E18" i="9"/>
  <c r="I18" i="9"/>
  <c r="J18" i="9"/>
  <c r="H18" i="9"/>
  <c r="N18" i="9"/>
  <c r="P18" i="9"/>
  <c r="F18" i="9"/>
  <c r="B18" i="9" l="1"/>
  <c r="B20" i="9" s="1"/>
</calcChain>
</file>

<file path=xl/sharedStrings.xml><?xml version="1.0" encoding="utf-8"?>
<sst xmlns="http://schemas.openxmlformats.org/spreadsheetml/2006/main" count="269" uniqueCount="139">
  <si>
    <t>Students' rating</t>
  </si>
  <si>
    <t>COURSE OUTCOMES (COs) ASSESSMENT MATRIX</t>
  </si>
  <si>
    <t>PROGRAMME OUTCOME &amp; PROGRAMME SPECIFIC OUTCOME ASSESSMENT MATRIX</t>
  </si>
  <si>
    <t>Q1</t>
  </si>
  <si>
    <t>Q2</t>
  </si>
  <si>
    <t>Q3</t>
  </si>
  <si>
    <t>Q4</t>
  </si>
  <si>
    <t>Department of Computer Science and  Engineering</t>
  </si>
  <si>
    <t>Department of Computer Science and Engineering</t>
  </si>
  <si>
    <t>No. of students</t>
  </si>
  <si>
    <t>COs</t>
  </si>
  <si>
    <t>Formative Assessment</t>
  </si>
  <si>
    <t>Summative Assessment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</si>
  <si>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</si>
  <si>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</si>
  <si>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</si>
  <si>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</si>
  <si>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</si>
  <si>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</si>
  <si>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</si>
  <si>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</si>
  <si>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</si>
  <si>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</si>
  <si>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</si>
  <si>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</si>
  <si>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Indirect Assessment Attainment Level</t>
  </si>
  <si>
    <t>USN</t>
  </si>
  <si>
    <t>Name</t>
  </si>
  <si>
    <t>CO Mapped</t>
  </si>
  <si>
    <t>Max. Marks</t>
  </si>
  <si>
    <t>Alva's Institute of Engineering and Technology, Moodbidri</t>
  </si>
  <si>
    <t>Semester:</t>
  </si>
  <si>
    <t>DIV:</t>
  </si>
  <si>
    <t>Course Code:</t>
  </si>
  <si>
    <t>Student Count</t>
  </si>
  <si>
    <t>Name of Course Teacher:</t>
  </si>
  <si>
    <t>Course Name:</t>
  </si>
  <si>
    <t xml:space="preserve">Alva's Institute of Engineering and Technology </t>
  </si>
  <si>
    <r>
      <rPr>
        <b/>
        <sz val="16"/>
        <color theme="1"/>
        <rFont val="Bookman Old Style"/>
        <family val="1"/>
      </rPr>
      <t>Alva’s Institute of Engineering &amp; Technology</t>
    </r>
    <r>
      <rPr>
        <b/>
        <sz val="20"/>
        <color theme="1"/>
        <rFont val="Bookman Old Style"/>
        <family val="1"/>
      </rPr>
      <t xml:space="preserve">
</t>
    </r>
    <r>
      <rPr>
        <b/>
        <sz val="8"/>
        <color theme="1"/>
        <rFont val="Bookman Old Style"/>
        <family val="1"/>
      </rPr>
      <t xml:space="preserve">Shobhavana Campus, Mijar, Moodbidri, D.K – 574225
Phone: 08258-262725, Fax: 08258-262726
</t>
    </r>
  </si>
  <si>
    <t>CO</t>
  </si>
  <si>
    <t>AVG</t>
  </si>
  <si>
    <t>CO Attainment Grade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</si>
  <si>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</si>
  <si>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</si>
  <si>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</si>
  <si>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</si>
  <si>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</si>
  <si>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</si>
  <si>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</si>
  <si>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</si>
  <si>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</si>
  <si>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Weighted Sum ---&gt;</t>
  </si>
  <si>
    <t>PO Attainment in percentage</t>
  </si>
  <si>
    <t>:-----------&gt;</t>
  </si>
  <si>
    <t>PO Attained Grade</t>
  </si>
  <si>
    <t>Max Marks</t>
  </si>
  <si>
    <t>A1</t>
  </si>
  <si>
    <t>A2</t>
  </si>
  <si>
    <t>A3</t>
  </si>
  <si>
    <t>A4</t>
  </si>
  <si>
    <t>A5</t>
  </si>
  <si>
    <t>Set Target:</t>
  </si>
  <si>
    <t>Faculty Name:</t>
  </si>
  <si>
    <t>Academic Year:</t>
  </si>
  <si>
    <t>Course Name &amp; Course Code:</t>
  </si>
  <si>
    <t>Average</t>
  </si>
  <si>
    <t>PSO1</t>
  </si>
  <si>
    <t>PSO2</t>
  </si>
  <si>
    <t>PSO3</t>
  </si>
  <si>
    <t>Q5</t>
  </si>
  <si>
    <t>Q6</t>
  </si>
  <si>
    <t>Cos</t>
  </si>
  <si>
    <t>CO Attainment - Direct</t>
  </si>
  <si>
    <t>CO Attainment Indirect</t>
  </si>
  <si>
    <t>CO Attainment</t>
  </si>
  <si>
    <t>Total Attainment Direct</t>
  </si>
  <si>
    <t>Faculty Name &amp; Signature:</t>
  </si>
  <si>
    <t>HOD Signature:</t>
  </si>
  <si>
    <t>PO Attainment Calculation Direct</t>
  </si>
  <si>
    <t>PO Attainment Calculation Indirect</t>
  </si>
  <si>
    <t>Key Words (POs)</t>
  </si>
  <si>
    <t>Apply Knowledge</t>
  </si>
  <si>
    <t>Solve Problems</t>
  </si>
  <si>
    <t>Design/ Development of Solution</t>
  </si>
  <si>
    <t>Conduct Investigations</t>
  </si>
  <si>
    <t>Use Modern Tools</t>
  </si>
  <si>
    <t>Engineer and Society</t>
  </si>
  <si>
    <t>Environment and Sustainability</t>
  </si>
  <si>
    <t>Professional Ethics</t>
  </si>
  <si>
    <t>Individual and Team Work</t>
  </si>
  <si>
    <t>Communicate Effectively</t>
  </si>
  <si>
    <t>Project Management and Finance</t>
  </si>
  <si>
    <t>Life-long Learning</t>
  </si>
  <si>
    <t>Professional Skils</t>
  </si>
  <si>
    <t>Problrm Solving Skills</t>
  </si>
  <si>
    <t>Successful Cereer &amp; Entrepreneurship</t>
  </si>
  <si>
    <t xml:space="preserve"> of marks</t>
  </si>
  <si>
    <t xml:space="preserve">% of students scoring greater than or equal to </t>
  </si>
  <si>
    <t>% of Max. Marks</t>
  </si>
  <si>
    <t>Assignment</t>
  </si>
  <si>
    <t>Summative</t>
  </si>
  <si>
    <t xml:space="preserve">% of maximum marks </t>
  </si>
  <si>
    <t xml:space="preserve">Attainment Level 1: 50% students rated more than or equal to </t>
  </si>
  <si>
    <t xml:space="preserve">Attainment Level 2: 60% students rated more than or equal to </t>
  </si>
  <si>
    <t xml:space="preserve">Attainment Level 3: 70% students rated more than or equal to </t>
  </si>
  <si>
    <t>Max Weight --------&gt;</t>
  </si>
  <si>
    <t>Attainment Level</t>
  </si>
  <si>
    <t>CO1</t>
  </si>
  <si>
    <t>SUM</t>
  </si>
  <si>
    <t>COUNT</t>
  </si>
  <si>
    <t>%</t>
  </si>
  <si>
    <t>Level</t>
  </si>
  <si>
    <t>Percentage</t>
  </si>
  <si>
    <t>CO2</t>
  </si>
  <si>
    <t>CO3</t>
  </si>
  <si>
    <t>CO4</t>
  </si>
  <si>
    <t>CO5</t>
  </si>
  <si>
    <t>CO6</t>
  </si>
  <si>
    <t>One ( Some Ability )</t>
  </si>
  <si>
    <t>Two ( Adequate Ability )</t>
  </si>
  <si>
    <t>Three ( More than Adequate Ability )</t>
  </si>
  <si>
    <t>Four ( High Ability )</t>
  </si>
  <si>
    <t>Zero ( No Ability )</t>
  </si>
  <si>
    <t>Component</t>
  </si>
  <si>
    <t>Experiment. No.</t>
  </si>
  <si>
    <t>Performance</t>
  </si>
  <si>
    <t>Formative Assessmsent Tool</t>
  </si>
  <si>
    <t>Internals</t>
  </si>
  <si>
    <t>C/V &amp; Record</t>
  </si>
  <si>
    <t>Academic Year :</t>
  </si>
  <si>
    <t>Indirect :</t>
  </si>
  <si>
    <r>
      <t xml:space="preserve">Note:
</t>
    </r>
    <r>
      <rPr>
        <b/>
        <sz val="12"/>
        <color rgb="FFC00000"/>
        <rFont val="Times New Roman"/>
        <family val="1"/>
      </rPr>
      <t>Total Attainment Direct</t>
    </r>
    <r>
      <rPr>
        <sz val="12"/>
        <color rgb="FFFF0000"/>
        <rFont val="Times New Roman"/>
        <family val="1"/>
      </rPr>
      <t xml:space="preserve"> = (Weightage*Formative Assessment)+(Weightage*Summative Assessment)</t>
    </r>
  </si>
  <si>
    <r>
      <rPr>
        <b/>
        <sz val="12"/>
        <color rgb="FFC00000"/>
        <rFont val="Times New Roman"/>
        <family val="1"/>
      </rPr>
      <t>CO Attainment</t>
    </r>
    <r>
      <rPr>
        <sz val="12"/>
        <color rgb="FFFF0000"/>
        <rFont val="Times New Roman"/>
        <family val="1"/>
      </rPr>
      <t xml:space="preserve"> = (Weightage*Total Attaiinment Direct)+(Weightage*CO Attainment Indirect) </t>
    </r>
  </si>
  <si>
    <t>Direct :</t>
  </si>
  <si>
    <t>Formative % :</t>
  </si>
  <si>
    <t>Summative % :</t>
  </si>
  <si>
    <t>LEVEL 1:</t>
  </si>
  <si>
    <t>LEVEL 2:</t>
  </si>
  <si>
    <t>LEVEL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</si>
</sst>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8"/>
      <color theme="1"/>
      <name val="Bookman Old Style"/>
      <family val="1"/>
    </font>
    <font>
      <sz val="10"/>
      <color rgb="FF000000"/>
      <name val="Bookman Old Style"/>
      <family val="1"/>
    </font>
    <font>
      <sz val="12"/>
      <color rgb="FF000000"/>
      <name val="Bookman Old Style"/>
      <family val="1"/>
    </font>
    <font>
      <b/>
      <sz val="16"/>
      <color rgb="FF000000"/>
      <name val="Bookman Old Style"/>
      <family val="1"/>
    </font>
    <font>
      <sz val="22"/>
      <color rgb="FF000000"/>
      <name val="Bookman Old Style"/>
      <family val="1"/>
    </font>
    <font>
      <b/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1"/>
      <color rgb="FFC00000"/>
      <name val="Bookman Old Style"/>
      <family val="1"/>
    </font>
    <font>
      <b/>
      <sz val="10"/>
      <color rgb="FF000000"/>
      <name val="Arial"/>
      <family val="2"/>
    </font>
    <font>
      <b/>
      <sz val="15"/>
      <color theme="1"/>
      <name val="Bookman Old Style"/>
      <family val="1"/>
    </font>
    <font>
      <b/>
      <sz val="12"/>
      <color theme="1"/>
      <name val="Bookman Old Style"/>
      <family val="1"/>
    </font>
    <font>
      <sz val="12"/>
      <color rgb="FFFF0000"/>
      <name val="Times New Roman"/>
      <family val="1"/>
    </font>
    <font>
      <b/>
      <sz val="10"/>
      <color theme="1"/>
      <name val="Bookman Old Style"/>
      <family val="1"/>
    </font>
    <font>
      <b/>
      <sz val="14"/>
      <color rgb="FF0070C0"/>
      <name val="Times New Roman"/>
      <family val="1"/>
    </font>
    <font>
      <b/>
      <sz val="11"/>
      <color rgb="FF000000"/>
      <name val="Bookman Old Style"/>
      <family val="1"/>
    </font>
    <font>
      <b/>
      <sz val="10"/>
      <color rgb="FF000000"/>
      <name val="Bookman Old Style"/>
      <family val="1"/>
    </font>
    <font>
      <b/>
      <sz val="8"/>
      <color rgb="FF000000"/>
      <name val="Bookman Old Style"/>
      <family val="1"/>
    </font>
    <font>
      <sz val="8"/>
      <color rgb="FF000000"/>
      <name val="Bookman Old Style"/>
      <family val="1"/>
    </font>
    <font>
      <b/>
      <sz val="6"/>
      <color rgb="FF000000"/>
      <name val="Bookman Old Style"/>
      <family val="1"/>
    </font>
    <font>
      <b/>
      <sz val="7"/>
      <color rgb="FF000000"/>
      <name val="Bookman Old Style"/>
      <family val="1"/>
    </font>
    <font>
      <b/>
      <sz val="11"/>
      <color theme="0"/>
      <name val="Bookman Old Style"/>
      <family val="1"/>
    </font>
    <font>
      <b/>
      <sz val="11"/>
      <name val="Bookman Old Style"/>
      <family val="1"/>
    </font>
    <font>
      <b/>
      <sz val="14"/>
      <color rgb="FF000000"/>
      <name val="Bookman Old Style"/>
      <family val="1"/>
    </font>
    <font>
      <b/>
      <sz val="12"/>
      <color rgb="FF000000"/>
      <name val="Bookman Old Style"/>
      <family val="1"/>
    </font>
    <font>
      <sz val="11"/>
      <color rgb="FF000000"/>
      <name val="Bookman Old Style"/>
      <family val="1"/>
    </font>
    <font>
      <sz val="11"/>
      <color theme="1"/>
      <name val="Bookman Old Style"/>
      <family val="1"/>
    </font>
    <font>
      <sz val="12"/>
      <name val="Bookman Old Style"/>
      <family val="1"/>
    </font>
    <font>
      <b/>
      <sz val="12"/>
      <color rgb="FFC00000"/>
      <name val="Times New Roman"/>
      <family val="1"/>
    </font>
    <font>
      <sz val="10"/>
      <color theme="9"/>
      <name val="Arial"/>
      <family val="2"/>
    </font>
    <font>
      <b/>
      <sz val="11"/>
      <color rgb="FFFF0000"/>
      <name val="Bookman Old Style"/>
      <family val="1"/>
    </font>
    <font>
      <b/>
      <sz val="22"/>
      <name val="Bookman Old Style"/>
      <family val="1"/>
    </font>
    <font>
      <b/>
      <sz val="12"/>
      <name val="Bookman Old Style"/>
      <family val="1"/>
    </font>
    <font>
      <b/>
      <sz val="14"/>
      <name val="Bookman Old Style"/>
      <family val="1"/>
    </font>
    <font>
      <b/>
      <sz val="16"/>
      <name val="Bookman Old Style"/>
      <family val="1"/>
    </font>
    <font>
      <b/>
      <sz val="18"/>
      <name val="Bookman Old Style"/>
      <family val="1"/>
    </font>
    <font>
      <sz val="10"/>
      <name val="Bookman Old Style"/>
      <family val="1"/>
    </font>
    <font>
      <b/>
      <sz val="14"/>
      <color rgb="FF0070C0"/>
      <name val="Bookman Old Style"/>
      <family val="1"/>
    </font>
    <font>
      <b/>
      <sz val="11"/>
      <color rgb="FF0070C0"/>
      <name val="Bookman Old Style"/>
      <family val="1"/>
    </font>
    <font>
      <b/>
      <sz val="8"/>
      <name val="Bookman Old Style"/>
      <family val="1"/>
    </font>
    <font>
      <b/>
      <sz val="10"/>
      <name val="Bookman Old Style"/>
      <family val="1"/>
    </font>
    <font>
      <sz val="10"/>
      <color theme="0"/>
      <name val="Bookman Old Style"/>
      <family val="1"/>
    </font>
    <font>
      <b/>
      <sz val="10"/>
      <color rgb="FFFF0000"/>
      <name val="Bookman Old Style"/>
      <family val="1"/>
    </font>
    <font>
      <b/>
      <sz val="16"/>
      <color rgb="FF0070C0"/>
      <name val="Bookman Old Style"/>
      <family val="1"/>
    </font>
    <font>
      <sz val="10"/>
      <color rgb="FFFF0000"/>
      <name val="Bookman Old Style"/>
      <family val="1"/>
    </font>
    <font>
      <sz val="16"/>
      <name val="Bookman Old Style"/>
      <family val="1"/>
    </font>
    <font>
      <sz val="14"/>
      <name val="Bookman Old Style"/>
      <family val="1"/>
    </font>
    <font>
      <b/>
      <sz val="9"/>
      <color theme="5" tint="-0.249977111117893"/>
      <name val="Bookman Old Style"/>
      <family val="1"/>
    </font>
    <font>
      <sz val="10"/>
      <color rgb="FF000000"/>
      <name val="Arial"/>
      <family val="2"/>
    </font>
    <font>
      <sz val="12"/>
      <color theme="1"/>
      <name val="Cambria"/>
      <family val="1"/>
    </font>
    <font>
      <sz val="12"/>
      <color rgb="FF333333"/>
      <name val="Times New Roman"/>
      <family val="1"/>
    </font>
    <font>
      <sz val="12"/>
      <color rgb="FF333333"/>
      <name val="Times New Roman"/>
      <family val="1"/>
      <charset val="204"/>
    </font>
    <font>
      <sz val="11"/>
      <color rgb="FF000000"/>
      <name val="DejaVu Serif Condensed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rgb="FF00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rgb="FF00FF00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</fills>
  <borders count="1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5" fillId="0" borderId="7"/>
    <xf numFmtId="0" fontId="57" fillId="0" borderId="7"/>
    <xf numFmtId="0" fontId="57" fillId="0" borderId="7"/>
    <xf numFmtId="0" fontId="1" fillId="0" borderId="7"/>
    <xf numFmtId="9" fontId="1" fillId="0" borderId="7" applyFont="0" applyFill="0" applyBorder="0" applyAlignment="0" applyProtection="0"/>
    <xf numFmtId="0" fontId="1" fillId="0" borderId="7"/>
    <xf numFmtId="9" fontId="1" fillId="0" borderId="7" applyFont="0" applyFill="0" applyBorder="0" applyAlignment="0" applyProtection="0"/>
    <xf numFmtId="0" fontId="57" fillId="0" borderId="7"/>
    <xf numFmtId="0" fontId="57" fillId="0" borderId="7"/>
    <xf numFmtId="0" fontId="57" fillId="0" borderId="7"/>
    <xf numFmtId="0" fontId="57" fillId="0" borderId="7"/>
    <xf numFmtId="0" fontId="57" fillId="0" borderId="7"/>
  </cellStyleXfs>
  <cellXfs count="487"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Alignment="1"/>
    <xf numFmtId="0" fontId="0" fillId="0" borderId="7" xfId="0" applyFont="1" applyBorder="1"/>
    <xf numFmtId="0" fontId="0" fillId="0" borderId="7" xfId="0" applyFont="1" applyBorder="1" applyAlignment="1"/>
    <xf numFmtId="0" fontId="0" fillId="0" borderId="0" xfId="0" applyFont="1" applyAlignment="1"/>
    <xf numFmtId="0" fontId="7" fillId="0" borderId="7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0" fillId="0" borderId="0" xfId="0" applyFont="1" applyAlignment="1"/>
    <xf numFmtId="0" fontId="12" fillId="0" borderId="22" xfId="0" applyFont="1" applyBorder="1" applyAlignment="1">
      <alignment horizontal="center" vertical="top" wrapText="1"/>
    </xf>
    <xf numFmtId="0" fontId="12" fillId="0" borderId="16" xfId="0" applyFont="1" applyBorder="1" applyAlignment="1">
      <alignment horizontal="center" vertical="top" wrapText="1"/>
    </xf>
    <xf numFmtId="0" fontId="11" fillId="0" borderId="62" xfId="0" applyFont="1" applyBorder="1" applyAlignment="1">
      <alignment horizontal="center" vertical="center"/>
    </xf>
    <xf numFmtId="0" fontId="11" fillId="0" borderId="0" xfId="0" applyFont="1"/>
    <xf numFmtId="0" fontId="11" fillId="0" borderId="7" xfId="0" applyFont="1" applyBorder="1" applyAlignment="1">
      <alignment horizontal="center" vertical="center"/>
    </xf>
    <xf numFmtId="0" fontId="18" fillId="0" borderId="0" xfId="0" applyFont="1" applyAlignment="1"/>
    <xf numFmtId="0" fontId="13" fillId="0" borderId="60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17" fillId="0" borderId="78" xfId="0" applyFont="1" applyBorder="1" applyAlignment="1">
      <alignment horizontal="center"/>
    </xf>
    <xf numFmtId="0" fontId="16" fillId="0" borderId="66" xfId="0" applyFont="1" applyBorder="1" applyAlignment="1">
      <alignment horizontal="center" vertical="top" wrapText="1"/>
    </xf>
    <xf numFmtId="0" fontId="16" fillId="0" borderId="67" xfId="0" applyFont="1" applyBorder="1" applyAlignment="1">
      <alignment horizontal="center" vertical="top" wrapText="1"/>
    </xf>
    <xf numFmtId="0" fontId="13" fillId="0" borderId="67" xfId="0" applyFont="1" applyBorder="1" applyAlignment="1">
      <alignment horizontal="center" vertical="top"/>
    </xf>
    <xf numFmtId="0" fontId="13" fillId="0" borderId="68" xfId="0" applyFont="1" applyBorder="1" applyAlignment="1">
      <alignment horizontal="center" vertical="top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23" fillId="0" borderId="7" xfId="0" applyFont="1" applyFill="1" applyBorder="1" applyAlignment="1">
      <alignment vertical="center" wrapText="1"/>
    </xf>
    <xf numFmtId="0" fontId="12" fillId="0" borderId="21" xfId="0" applyFont="1" applyBorder="1" applyAlignment="1">
      <alignment horizontal="center" vertical="top" wrapText="1"/>
    </xf>
    <xf numFmtId="0" fontId="12" fillId="0" borderId="3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0" fontId="12" fillId="0" borderId="33" xfId="0" applyFont="1" applyBorder="1" applyAlignment="1">
      <alignment horizontal="center" vertical="top" wrapText="1"/>
    </xf>
    <xf numFmtId="0" fontId="12" fillId="0" borderId="34" xfId="0" applyFont="1" applyBorder="1" applyAlignment="1">
      <alignment horizontal="center" vertical="top" wrapText="1"/>
    </xf>
    <xf numFmtId="0" fontId="12" fillId="0" borderId="18" xfId="0" applyFont="1" applyBorder="1" applyAlignment="1">
      <alignment horizontal="center" vertical="top" wrapText="1"/>
    </xf>
    <xf numFmtId="0" fontId="12" fillId="0" borderId="36" xfId="0" applyFont="1" applyBorder="1" applyAlignment="1">
      <alignment horizontal="center" vertical="top" wrapText="1"/>
    </xf>
    <xf numFmtId="0" fontId="17" fillId="0" borderId="66" xfId="0" applyFont="1" applyBorder="1" applyAlignment="1">
      <alignment horizontal="center"/>
    </xf>
    <xf numFmtId="0" fontId="9" fillId="8" borderId="46" xfId="0" applyFont="1" applyFill="1" applyBorder="1" applyAlignment="1">
      <alignment horizontal="center"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27" fillId="0" borderId="0" xfId="0" applyFont="1" applyAlignment="1"/>
    <xf numFmtId="0" fontId="26" fillId="12" borderId="60" xfId="0" applyFont="1" applyFill="1" applyBorder="1" applyAlignment="1">
      <alignment horizontal="center" vertical="center" wrapText="1"/>
    </xf>
    <xf numFmtId="0" fontId="25" fillId="0" borderId="37" xfId="0" applyFont="1" applyBorder="1"/>
    <xf numFmtId="0" fontId="25" fillId="0" borderId="62" xfId="0" applyFont="1" applyBorder="1"/>
    <xf numFmtId="0" fontId="26" fillId="12" borderId="38" xfId="0" applyFont="1" applyFill="1" applyBorder="1" applyAlignment="1">
      <alignment horizontal="center" vertical="center" wrapText="1"/>
    </xf>
    <xf numFmtId="0" fontId="26" fillId="12" borderId="59" xfId="0" applyFont="1" applyFill="1" applyBorder="1" applyAlignment="1">
      <alignment horizontal="center" vertical="center" wrapText="1"/>
    </xf>
    <xf numFmtId="0" fontId="29" fillId="12" borderId="38" xfId="0" applyFont="1" applyFill="1" applyBorder="1" applyAlignment="1">
      <alignment horizontal="center" vertical="center" wrapText="1"/>
    </xf>
    <xf numFmtId="0" fontId="29" fillId="12" borderId="59" xfId="0" applyFont="1" applyFill="1" applyBorder="1" applyAlignment="1">
      <alignment horizontal="center" vertical="center" wrapText="1"/>
    </xf>
    <xf numFmtId="0" fontId="28" fillId="12" borderId="38" xfId="0" applyFont="1" applyFill="1" applyBorder="1" applyAlignment="1">
      <alignment horizontal="center" vertical="center" wrapText="1"/>
    </xf>
    <xf numFmtId="0" fontId="29" fillId="12" borderId="95" xfId="0" applyFont="1" applyFill="1" applyBorder="1" applyAlignment="1">
      <alignment horizontal="center" vertical="center" wrapText="1"/>
    </xf>
    <xf numFmtId="0" fontId="26" fillId="12" borderId="96" xfId="0" applyFont="1" applyFill="1" applyBorder="1" applyAlignment="1">
      <alignment horizontal="center" vertical="center" wrapText="1"/>
    </xf>
    <xf numFmtId="0" fontId="26" fillId="6" borderId="46" xfId="0" applyFont="1" applyFill="1" applyBorder="1" applyAlignment="1">
      <alignment horizontal="center" wrapText="1"/>
    </xf>
    <xf numFmtId="0" fontId="30" fillId="0" borderId="0" xfId="0" applyFont="1" applyAlignment="1"/>
    <xf numFmtId="0" fontId="11" fillId="0" borderId="70" xfId="0" applyFont="1" applyBorder="1" applyAlignment="1">
      <alignment horizontal="center" vertical="center"/>
    </xf>
    <xf numFmtId="0" fontId="15" fillId="0" borderId="86" xfId="0" applyFont="1" applyBorder="1" applyAlignment="1">
      <alignment horizontal="center" vertical="center" wrapText="1"/>
    </xf>
    <xf numFmtId="0" fontId="15" fillId="0" borderId="87" xfId="0" applyFont="1" applyBorder="1" applyAlignment="1">
      <alignment horizontal="center" vertical="center" wrapText="1"/>
    </xf>
    <xf numFmtId="0" fontId="15" fillId="0" borderId="88" xfId="0" applyFont="1" applyBorder="1" applyAlignment="1">
      <alignment horizontal="center" vertical="center" wrapText="1"/>
    </xf>
    <xf numFmtId="0" fontId="15" fillId="0" borderId="60" xfId="0" applyFont="1" applyBorder="1" applyAlignment="1">
      <alignment horizontal="center" vertical="center"/>
    </xf>
    <xf numFmtId="0" fontId="33" fillId="15" borderId="60" xfId="0" applyFont="1" applyFill="1" applyBorder="1" applyAlignment="1">
      <alignment horizontal="center"/>
    </xf>
    <xf numFmtId="0" fontId="34" fillId="0" borderId="16" xfId="0" applyFont="1" applyFill="1" applyBorder="1" applyAlignment="1">
      <alignment horizontal="center"/>
    </xf>
    <xf numFmtId="0" fontId="34" fillId="0" borderId="17" xfId="0" applyFont="1" applyFill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24" fillId="0" borderId="17" xfId="0" applyFont="1" applyFill="1" applyBorder="1" applyAlignment="1">
      <alignment horizontal="center"/>
    </xf>
    <xf numFmtId="0" fontId="34" fillId="0" borderId="26" xfId="0" applyFont="1" applyFill="1" applyBorder="1" applyAlignment="1">
      <alignment horizontal="center"/>
    </xf>
    <xf numFmtId="0" fontId="34" fillId="0" borderId="16" xfId="0" applyFont="1" applyFill="1" applyBorder="1" applyAlignment="1">
      <alignment horizontal="right"/>
    </xf>
    <xf numFmtId="0" fontId="34" fillId="0" borderId="16" xfId="0" applyFont="1" applyFill="1" applyBorder="1" applyAlignment="1"/>
    <xf numFmtId="0" fontId="34" fillId="0" borderId="16" xfId="0" applyFont="1" applyBorder="1" applyAlignment="1">
      <alignment horizontal="right"/>
    </xf>
    <xf numFmtId="0" fontId="34" fillId="0" borderId="16" xfId="0" applyFont="1" applyBorder="1" applyAlignment="1"/>
    <xf numFmtId="0" fontId="34" fillId="0" borderId="34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4" fillId="0" borderId="36" xfId="0" applyFont="1" applyBorder="1" applyAlignment="1">
      <alignment horizontal="center"/>
    </xf>
    <xf numFmtId="2" fontId="34" fillId="0" borderId="66" xfId="0" applyNumberFormat="1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32" xfId="0" applyFont="1" applyBorder="1" applyAlignment="1">
      <alignment horizontal="center"/>
    </xf>
    <xf numFmtId="0" fontId="25" fillId="0" borderId="93" xfId="0" applyFont="1" applyBorder="1" applyAlignment="1">
      <alignment horizontal="center"/>
    </xf>
    <xf numFmtId="0" fontId="25" fillId="0" borderId="33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24" fillId="0" borderId="77" xfId="0" applyFont="1" applyBorder="1" applyAlignment="1">
      <alignment horizontal="center"/>
    </xf>
    <xf numFmtId="0" fontId="25" fillId="18" borderId="48" xfId="0" applyFont="1" applyFill="1" applyBorder="1"/>
    <xf numFmtId="0" fontId="34" fillId="0" borderId="0" xfId="0" applyFont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34" fillId="0" borderId="7" xfId="0" applyFont="1" applyFill="1" applyBorder="1" applyAlignment="1">
      <alignment horizontal="center"/>
    </xf>
    <xf numFmtId="0" fontId="24" fillId="0" borderId="47" xfId="0" applyFont="1" applyFill="1" applyBorder="1" applyAlignment="1">
      <alignment horizontal="center"/>
    </xf>
    <xf numFmtId="0" fontId="34" fillId="0" borderId="60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0" fontId="34" fillId="0" borderId="46" xfId="0" applyFont="1" applyFill="1" applyBorder="1" applyAlignment="1">
      <alignment horizontal="center" vertical="center"/>
    </xf>
    <xf numFmtId="0" fontId="34" fillId="0" borderId="46" xfId="0" applyFont="1" applyFill="1" applyBorder="1" applyAlignment="1">
      <alignment horizontal="center"/>
    </xf>
    <xf numFmtId="0" fontId="34" fillId="0" borderId="16" xfId="0" applyFont="1" applyFill="1" applyBorder="1" applyAlignment="1">
      <alignment horizontal="center" vertical="center"/>
    </xf>
    <xf numFmtId="0" fontId="34" fillId="0" borderId="2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/>
    </xf>
    <xf numFmtId="0" fontId="34" fillId="0" borderId="63" xfId="0" applyFont="1" applyFill="1" applyBorder="1" applyAlignment="1">
      <alignment horizontal="center"/>
    </xf>
    <xf numFmtId="0" fontId="24" fillId="0" borderId="60" xfId="0" applyFont="1" applyFill="1" applyBorder="1" applyAlignment="1">
      <alignment horizontal="center"/>
    </xf>
    <xf numFmtId="0" fontId="34" fillId="0" borderId="60" xfId="0" applyFont="1" applyFill="1" applyBorder="1" applyAlignment="1">
      <alignment horizontal="center" vertical="center"/>
    </xf>
    <xf numFmtId="0" fontId="31" fillId="11" borderId="97" xfId="0" applyNumberFormat="1" applyFont="1" applyFill="1" applyBorder="1" applyAlignment="1">
      <alignment horizontal="center" vertical="center"/>
    </xf>
    <xf numFmtId="0" fontId="24" fillId="17" borderId="98" xfId="0" applyFont="1" applyFill="1" applyBorder="1" applyAlignment="1">
      <alignment horizontal="center"/>
    </xf>
    <xf numFmtId="0" fontId="0" fillId="0" borderId="0" xfId="0" applyFont="1" applyAlignment="1"/>
    <xf numFmtId="2" fontId="34" fillId="0" borderId="101" xfId="0" applyNumberFormat="1" applyFont="1" applyBorder="1" applyAlignment="1">
      <alignment horizontal="center"/>
    </xf>
    <xf numFmtId="0" fontId="15" fillId="0" borderId="60" xfId="0" applyFont="1" applyBorder="1" applyAlignment="1">
      <alignment horizontal="center"/>
    </xf>
    <xf numFmtId="0" fontId="38" fillId="0" borderId="7" xfId="0" applyFont="1" applyBorder="1"/>
    <xf numFmtId="0" fontId="3" fillId="0" borderId="7" xfId="0" applyFont="1" applyBorder="1"/>
    <xf numFmtId="0" fontId="33" fillId="11" borderId="66" xfId="0" applyFont="1" applyFill="1" applyBorder="1" applyAlignment="1">
      <alignment horizontal="center"/>
    </xf>
    <xf numFmtId="0" fontId="15" fillId="0" borderId="48" xfId="0" applyFont="1" applyBorder="1" applyAlignment="1">
      <alignment horizontal="center" vertical="center" wrapText="1"/>
    </xf>
    <xf numFmtId="0" fontId="13" fillId="11" borderId="105" xfId="0" applyFont="1" applyFill="1" applyBorder="1" applyAlignment="1">
      <alignment horizontal="center"/>
    </xf>
    <xf numFmtId="0" fontId="13" fillId="11" borderId="106" xfId="0" applyFont="1" applyFill="1" applyBorder="1" applyAlignment="1">
      <alignment horizontal="center"/>
    </xf>
    <xf numFmtId="0" fontId="13" fillId="11" borderId="46" xfId="0" applyFont="1" applyFill="1" applyBorder="1" applyAlignment="1">
      <alignment horizontal="center"/>
    </xf>
    <xf numFmtId="0" fontId="24" fillId="0" borderId="37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0" fillId="0" borderId="0" xfId="0" applyFont="1" applyAlignment="1"/>
    <xf numFmtId="0" fontId="24" fillId="0" borderId="47" xfId="0" applyFont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4" fillId="0" borderId="55" xfId="0" applyFont="1" applyFill="1" applyBorder="1" applyAlignment="1">
      <alignment horizontal="center" vertical="center"/>
    </xf>
    <xf numFmtId="0" fontId="41" fillId="0" borderId="57" xfId="0" applyFont="1" applyFill="1" applyBorder="1" applyAlignment="1">
      <alignment horizontal="center" vertical="center"/>
    </xf>
    <xf numFmtId="0" fontId="41" fillId="21" borderId="57" xfId="0" applyFont="1" applyFill="1" applyBorder="1" applyAlignment="1">
      <alignment horizontal="center" vertical="center"/>
    </xf>
    <xf numFmtId="0" fontId="41" fillId="21" borderId="58" xfId="0" applyFont="1" applyFill="1" applyBorder="1" applyAlignment="1">
      <alignment horizontal="center" vertical="center"/>
    </xf>
    <xf numFmtId="0" fontId="41" fillId="0" borderId="53" xfId="0" applyFont="1" applyFill="1" applyBorder="1" applyAlignment="1">
      <alignment horizontal="center" vertical="center"/>
    </xf>
    <xf numFmtId="0" fontId="41" fillId="0" borderId="51" xfId="0" applyFont="1" applyFill="1" applyBorder="1" applyAlignment="1">
      <alignment horizontal="center" vertical="center"/>
    </xf>
    <xf numFmtId="0" fontId="33" fillId="0" borderId="38" xfId="0" applyFont="1" applyBorder="1" applyAlignment="1">
      <alignment horizontal="center"/>
    </xf>
    <xf numFmtId="0" fontId="33" fillId="0" borderId="46" xfId="0" applyFont="1" applyBorder="1" applyAlignment="1">
      <alignment horizontal="center"/>
    </xf>
    <xf numFmtId="0" fontId="41" fillId="10" borderId="28" xfId="0" applyFont="1" applyFill="1" applyBorder="1" applyAlignment="1">
      <alignment horizontal="center" vertical="center"/>
    </xf>
    <xf numFmtId="0" fontId="41" fillId="10" borderId="42" xfId="0" applyFont="1" applyFill="1" applyBorder="1" applyAlignment="1">
      <alignment horizontal="center" vertical="center"/>
    </xf>
    <xf numFmtId="0" fontId="41" fillId="0" borderId="59" xfId="0" applyFont="1" applyFill="1" applyBorder="1" applyAlignment="1">
      <alignment horizontal="center" vertical="center"/>
    </xf>
    <xf numFmtId="0" fontId="41" fillId="0" borderId="76" xfId="0" applyFont="1" applyFill="1" applyBorder="1" applyAlignment="1">
      <alignment horizontal="center" vertical="center"/>
    </xf>
    <xf numFmtId="0" fontId="41" fillId="10" borderId="39" xfId="0" applyFont="1" applyFill="1" applyBorder="1" applyAlignment="1">
      <alignment horizontal="center" vertical="center"/>
    </xf>
    <xf numFmtId="0" fontId="41" fillId="10" borderId="40" xfId="0" applyFont="1" applyFill="1" applyBorder="1" applyAlignment="1">
      <alignment horizontal="center" vertical="center" wrapText="1"/>
    </xf>
    <xf numFmtId="0" fontId="41" fillId="10" borderId="41" xfId="0" applyFont="1" applyFill="1" applyBorder="1" applyAlignment="1">
      <alignment horizontal="center" vertical="center" wrapText="1"/>
    </xf>
    <xf numFmtId="0" fontId="41" fillId="10" borderId="5" xfId="0" applyNumberFormat="1" applyFont="1" applyFill="1" applyBorder="1" applyAlignment="1">
      <alignment horizontal="center" vertical="center"/>
    </xf>
    <xf numFmtId="0" fontId="41" fillId="10" borderId="5" xfId="0" applyFont="1" applyFill="1" applyBorder="1" applyAlignment="1">
      <alignment horizontal="center" vertical="center"/>
    </xf>
    <xf numFmtId="2" fontId="41" fillId="10" borderId="29" xfId="0" applyNumberFormat="1" applyFont="1" applyFill="1" applyBorder="1" applyAlignment="1">
      <alignment horizontal="center" vertical="center"/>
    </xf>
    <xf numFmtId="0" fontId="33" fillId="11" borderId="89" xfId="0" applyFont="1" applyFill="1" applyBorder="1" applyAlignment="1">
      <alignment horizontal="center" vertical="center"/>
    </xf>
    <xf numFmtId="0" fontId="33" fillId="13" borderId="86" xfId="0" applyFont="1" applyFill="1" applyBorder="1" applyAlignment="1">
      <alignment horizontal="center" vertical="center"/>
    </xf>
    <xf numFmtId="0" fontId="33" fillId="11" borderId="90" xfId="0" applyFont="1" applyFill="1" applyBorder="1" applyAlignment="1">
      <alignment horizontal="center" vertical="center"/>
    </xf>
    <xf numFmtId="0" fontId="33" fillId="13" borderId="87" xfId="0" applyFont="1" applyFill="1" applyBorder="1" applyAlignment="1">
      <alignment horizontal="center" vertical="center"/>
    </xf>
    <xf numFmtId="0" fontId="41" fillId="10" borderId="43" xfId="0" applyNumberFormat="1" applyFont="1" applyFill="1" applyBorder="1" applyAlignment="1">
      <alignment horizontal="center" vertical="center"/>
    </xf>
    <xf numFmtId="0" fontId="41" fillId="10" borderId="43" xfId="0" applyFont="1" applyFill="1" applyBorder="1" applyAlignment="1">
      <alignment horizontal="center" vertical="center"/>
    </xf>
    <xf numFmtId="2" fontId="41" fillId="10" borderId="44" xfId="0" applyNumberFormat="1" applyFont="1" applyFill="1" applyBorder="1" applyAlignment="1">
      <alignment horizontal="center" vertical="center"/>
    </xf>
    <xf numFmtId="0" fontId="33" fillId="11" borderId="91" xfId="0" applyFont="1" applyFill="1" applyBorder="1" applyAlignment="1">
      <alignment horizontal="center" vertical="center"/>
    </xf>
    <xf numFmtId="0" fontId="33" fillId="13" borderId="88" xfId="0" applyFont="1" applyFill="1" applyBorder="1" applyAlignment="1">
      <alignment horizontal="center" vertical="center"/>
    </xf>
    <xf numFmtId="2" fontId="41" fillId="6" borderId="60" xfId="0" applyNumberFormat="1" applyFont="1" applyFill="1" applyBorder="1" applyAlignment="1">
      <alignment horizontal="center" vertical="center" wrapText="1"/>
    </xf>
    <xf numFmtId="0" fontId="33" fillId="10" borderId="69" xfId="0" applyFont="1" applyFill="1" applyBorder="1" applyAlignment="1">
      <alignment horizontal="center" vertical="center"/>
    </xf>
    <xf numFmtId="0" fontId="33" fillId="4" borderId="69" xfId="0" applyFont="1" applyFill="1" applyBorder="1" applyAlignment="1">
      <alignment horizontal="center" vertical="center"/>
    </xf>
    <xf numFmtId="0" fontId="31" fillId="10" borderId="40" xfId="0" applyFont="1" applyFill="1" applyBorder="1" applyAlignment="1">
      <alignment horizontal="center" vertical="center" wrapText="1"/>
    </xf>
    <xf numFmtId="0" fontId="31" fillId="0" borderId="75" xfId="0" applyFont="1" applyFill="1" applyBorder="1" applyAlignment="1">
      <alignment horizontal="center" vertical="center"/>
    </xf>
    <xf numFmtId="0" fontId="41" fillId="0" borderId="60" xfId="0" applyFont="1" applyFill="1" applyBorder="1" applyAlignment="1">
      <alignment horizontal="center"/>
    </xf>
    <xf numFmtId="0" fontId="41" fillId="0" borderId="83" xfId="0" applyFont="1" applyFill="1" applyBorder="1" applyAlignment="1">
      <alignment horizontal="center"/>
    </xf>
    <xf numFmtId="2" fontId="41" fillId="0" borderId="39" xfId="0" applyNumberFormat="1" applyFont="1" applyFill="1" applyBorder="1" applyAlignment="1">
      <alignment horizontal="center" vertical="center" wrapText="1"/>
    </xf>
    <xf numFmtId="2" fontId="41" fillId="0" borderId="40" xfId="0" applyNumberFormat="1" applyFont="1" applyFill="1" applyBorder="1" applyAlignment="1">
      <alignment horizontal="center" vertical="center" wrapText="1"/>
    </xf>
    <xf numFmtId="2" fontId="41" fillId="0" borderId="41" xfId="0" applyNumberFormat="1" applyFont="1" applyFill="1" applyBorder="1" applyAlignment="1">
      <alignment horizontal="center" vertical="center" wrapText="1"/>
    </xf>
    <xf numFmtId="0" fontId="41" fillId="0" borderId="75" xfId="0" applyFont="1" applyFill="1" applyBorder="1" applyAlignment="1">
      <alignment horizontal="center" vertical="center" wrapText="1"/>
    </xf>
    <xf numFmtId="0" fontId="41" fillId="0" borderId="30" xfId="0" applyFont="1" applyFill="1" applyBorder="1" applyAlignment="1">
      <alignment horizontal="center" vertical="center" wrapText="1"/>
    </xf>
    <xf numFmtId="0" fontId="41" fillId="0" borderId="12" xfId="0" applyFont="1" applyFill="1" applyBorder="1" applyAlignment="1">
      <alignment horizontal="center" vertical="center" wrapText="1"/>
    </xf>
    <xf numFmtId="0" fontId="41" fillId="0" borderId="31" xfId="0" applyFont="1" applyFill="1" applyBorder="1" applyAlignment="1">
      <alignment horizontal="center" vertical="center" wrapText="1"/>
    </xf>
    <xf numFmtId="0" fontId="41" fillId="0" borderId="86" xfId="0" applyFont="1" applyFill="1" applyBorder="1" applyAlignment="1">
      <alignment horizontal="center" vertical="center" wrapText="1"/>
    </xf>
    <xf numFmtId="0" fontId="41" fillId="0" borderId="25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 wrapText="1"/>
    </xf>
    <xf numFmtId="0" fontId="41" fillId="0" borderId="32" xfId="0" applyFont="1" applyFill="1" applyBorder="1" applyAlignment="1">
      <alignment horizontal="center" vertical="center" wrapText="1"/>
    </xf>
    <xf numFmtId="0" fontId="41" fillId="0" borderId="87" xfId="0" applyFont="1" applyBorder="1" applyAlignment="1">
      <alignment horizontal="center"/>
    </xf>
    <xf numFmtId="0" fontId="41" fillId="0" borderId="94" xfId="0" applyFont="1" applyBorder="1" applyAlignment="1">
      <alignment horizontal="center"/>
    </xf>
    <xf numFmtId="0" fontId="41" fillId="0" borderId="84" xfId="0" applyFont="1" applyBorder="1" applyAlignment="1">
      <alignment horizontal="center"/>
    </xf>
    <xf numFmtId="0" fontId="41" fillId="0" borderId="76" xfId="0" applyFont="1" applyBorder="1" applyAlignment="1">
      <alignment horizontal="center"/>
    </xf>
    <xf numFmtId="0" fontId="11" fillId="0" borderId="0" xfId="0" applyFont="1" applyAlignment="1"/>
    <xf numFmtId="0" fontId="11" fillId="0" borderId="0" xfId="0" applyFont="1" applyFill="1" applyAlignment="1"/>
    <xf numFmtId="0" fontId="50" fillId="19" borderId="7" xfId="0" applyFont="1" applyFill="1" applyBorder="1"/>
    <xf numFmtId="0" fontId="50" fillId="0" borderId="0" xfId="0" applyFont="1" applyAlignment="1"/>
    <xf numFmtId="0" fontId="11" fillId="19" borderId="7" xfId="0" applyFont="1" applyFill="1" applyBorder="1" applyAlignment="1"/>
    <xf numFmtId="0" fontId="39" fillId="0" borderId="60" xfId="0" applyFont="1" applyBorder="1" applyAlignment="1">
      <alignment horizontal="center"/>
    </xf>
    <xf numFmtId="0" fontId="31" fillId="0" borderId="60" xfId="0" applyFont="1" applyBorder="1" applyAlignment="1">
      <alignment horizontal="center"/>
    </xf>
    <xf numFmtId="0" fontId="41" fillId="15" borderId="50" xfId="0" applyFont="1" applyFill="1" applyBorder="1" applyAlignment="1">
      <alignment horizontal="center" vertical="top"/>
    </xf>
    <xf numFmtId="0" fontId="53" fillId="0" borderId="0" xfId="0" applyFont="1" applyAlignment="1"/>
    <xf numFmtId="0" fontId="41" fillId="0" borderId="2" xfId="0" applyFont="1" applyFill="1" applyBorder="1" applyAlignment="1">
      <alignment horizontal="center" vertical="center"/>
    </xf>
    <xf numFmtId="0" fontId="41" fillId="10" borderId="66" xfId="0" applyFont="1" applyFill="1" applyBorder="1" applyAlignment="1">
      <alignment horizontal="center" vertical="center"/>
    </xf>
    <xf numFmtId="0" fontId="41" fillId="14" borderId="67" xfId="0" applyFont="1" applyFill="1" applyBorder="1" applyAlignment="1">
      <alignment horizontal="center" vertical="center"/>
    </xf>
    <xf numFmtId="0" fontId="41" fillId="11" borderId="67" xfId="0" applyFont="1" applyFill="1" applyBorder="1" applyAlignment="1">
      <alignment horizontal="center" vertical="center"/>
    </xf>
    <xf numFmtId="0" fontId="41" fillId="16" borderId="67" xfId="0" applyFont="1" applyFill="1" applyBorder="1" applyAlignment="1">
      <alignment horizontal="center" vertical="center"/>
    </xf>
    <xf numFmtId="0" fontId="41" fillId="17" borderId="68" xfId="0" applyFont="1" applyFill="1" applyBorder="1" applyAlignment="1">
      <alignment horizontal="center" vertical="center"/>
    </xf>
    <xf numFmtId="0" fontId="11" fillId="0" borderId="7" xfId="0" applyFont="1" applyFill="1" applyBorder="1" applyAlignment="1"/>
    <xf numFmtId="0" fontId="41" fillId="0" borderId="10" xfId="0" applyFont="1" applyFill="1" applyBorder="1" applyAlignment="1">
      <alignment horizontal="center" vertical="center"/>
    </xf>
    <xf numFmtId="0" fontId="41" fillId="0" borderId="9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9" fillId="0" borderId="8" xfId="0" applyFont="1" applyFill="1" applyBorder="1" applyAlignment="1">
      <alignment horizontal="center" vertical="center"/>
    </xf>
    <xf numFmtId="0" fontId="41" fillId="0" borderId="17" xfId="0" applyFont="1" applyFill="1" applyBorder="1" applyAlignment="1">
      <alignment horizontal="center" vertical="center"/>
    </xf>
    <xf numFmtId="0" fontId="41" fillId="0" borderId="79" xfId="0" applyFont="1" applyFill="1" applyBorder="1" applyAlignment="1">
      <alignment horizontal="center" vertical="center"/>
    </xf>
    <xf numFmtId="0" fontId="41" fillId="0" borderId="44" xfId="0" applyFont="1" applyFill="1" applyBorder="1" applyAlignment="1">
      <alignment horizontal="center" vertical="center"/>
    </xf>
    <xf numFmtId="0" fontId="41" fillId="0" borderId="74" xfId="0" applyFont="1" applyFill="1" applyBorder="1" applyAlignment="1">
      <alignment horizontal="center" vertical="center"/>
    </xf>
    <xf numFmtId="0" fontId="41" fillId="0" borderId="71" xfId="0" applyFont="1" applyFill="1" applyBorder="1" applyAlignment="1">
      <alignment horizontal="center" vertical="center"/>
    </xf>
    <xf numFmtId="0" fontId="49" fillId="0" borderId="53" xfId="0" applyFont="1" applyFill="1" applyBorder="1" applyAlignment="1">
      <alignment horizontal="center"/>
    </xf>
    <xf numFmtId="2" fontId="41" fillId="0" borderId="84" xfId="0" applyNumberFormat="1" applyFont="1" applyFill="1" applyBorder="1" applyAlignment="1">
      <alignment horizontal="center" vertical="center"/>
    </xf>
    <xf numFmtId="0" fontId="33" fillId="0" borderId="76" xfId="0" applyFont="1" applyFill="1" applyBorder="1" applyAlignment="1">
      <alignment horizontal="center" vertical="center"/>
    </xf>
    <xf numFmtId="0" fontId="36" fillId="0" borderId="17" xfId="0" applyFont="1" applyFill="1" applyBorder="1"/>
    <xf numFmtId="0" fontId="35" fillId="21" borderId="16" xfId="0" applyFont="1" applyFill="1" applyBorder="1" applyAlignment="1">
      <alignment horizontal="center"/>
    </xf>
    <xf numFmtId="0" fontId="41" fillId="0" borderId="16" xfId="0" applyFont="1" applyFill="1" applyBorder="1" applyAlignment="1">
      <alignment horizontal="center" vertical="center"/>
    </xf>
    <xf numFmtId="0" fontId="48" fillId="0" borderId="16" xfId="0" applyFont="1" applyFill="1" applyBorder="1" applyAlignment="1">
      <alignment horizontal="right" vertical="center"/>
    </xf>
    <xf numFmtId="0" fontId="41" fillId="0" borderId="32" xfId="0" applyFont="1" applyFill="1" applyBorder="1" applyAlignment="1">
      <alignment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0" fontId="48" fillId="0" borderId="23" xfId="0" applyFont="1" applyFill="1" applyBorder="1" applyAlignment="1">
      <alignment horizontal="right" vertical="center"/>
    </xf>
    <xf numFmtId="0" fontId="48" fillId="0" borderId="33" xfId="0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0" fontId="41" fillId="0" borderId="18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/>
    </xf>
    <xf numFmtId="0" fontId="35" fillId="21" borderId="33" xfId="0" applyFont="1" applyFill="1" applyBorder="1" applyAlignment="1">
      <alignment horizontal="center"/>
    </xf>
    <xf numFmtId="0" fontId="24" fillId="17" borderId="63" xfId="0" applyFont="1" applyFill="1" applyBorder="1" applyAlignment="1">
      <alignment horizontal="center"/>
    </xf>
    <xf numFmtId="0" fontId="31" fillId="11" borderId="60" xfId="0" applyNumberFormat="1" applyFont="1" applyFill="1" applyBorder="1" applyAlignment="1">
      <alignment horizontal="center" vertical="center"/>
    </xf>
    <xf numFmtId="0" fontId="25" fillId="0" borderId="0" xfId="0" applyFont="1" applyAlignment="1"/>
    <xf numFmtId="0" fontId="16" fillId="8" borderId="109" xfId="0" applyFont="1" applyFill="1" applyBorder="1" applyAlignment="1">
      <alignment horizontal="center" vertical="center"/>
    </xf>
    <xf numFmtId="0" fontId="16" fillId="8" borderId="106" xfId="0" applyFont="1" applyFill="1" applyBorder="1" applyAlignment="1">
      <alignment horizontal="center" vertical="center"/>
    </xf>
    <xf numFmtId="0" fontId="16" fillId="8" borderId="110" xfId="0" applyFont="1" applyFill="1" applyBorder="1" applyAlignment="1">
      <alignment horizontal="center" vertical="center"/>
    </xf>
    <xf numFmtId="0" fontId="13" fillId="11" borderId="59" xfId="0" applyFont="1" applyFill="1" applyBorder="1" applyAlignment="1">
      <alignment horizontal="center"/>
    </xf>
    <xf numFmtId="0" fontId="34" fillId="0" borderId="111" xfId="0" applyFont="1" applyBorder="1" applyAlignment="1">
      <alignment horizontal="center"/>
    </xf>
    <xf numFmtId="0" fontId="34" fillId="0" borderId="112" xfId="0" applyFont="1" applyBorder="1" applyAlignment="1">
      <alignment horizontal="center"/>
    </xf>
    <xf numFmtId="0" fontId="13" fillId="11" borderId="38" xfId="0" applyFont="1" applyFill="1" applyBorder="1" applyAlignment="1">
      <alignment horizontal="center"/>
    </xf>
    <xf numFmtId="0" fontId="21" fillId="0" borderId="70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21" fillId="0" borderId="47" xfId="0" applyFont="1" applyBorder="1" applyAlignment="1">
      <alignment vertical="center" wrapText="1"/>
    </xf>
    <xf numFmtId="0" fontId="21" fillId="0" borderId="62" xfId="0" applyFont="1" applyBorder="1" applyAlignment="1">
      <alignment vertical="center" wrapText="1"/>
    </xf>
    <xf numFmtId="0" fontId="21" fillId="0" borderId="61" xfId="0" applyFont="1" applyBorder="1" applyAlignment="1">
      <alignment vertical="center" wrapText="1"/>
    </xf>
    <xf numFmtId="0" fontId="21" fillId="0" borderId="63" xfId="0" applyFont="1" applyBorder="1" applyAlignment="1">
      <alignment vertical="center" wrapText="1"/>
    </xf>
    <xf numFmtId="0" fontId="56" fillId="0" borderId="7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center"/>
    </xf>
    <xf numFmtId="0" fontId="56" fillId="0" borderId="7" xfId="0" applyFont="1" applyBorder="1" applyAlignment="1">
      <alignment vertical="top" wrapText="1"/>
    </xf>
    <xf numFmtId="0" fontId="56" fillId="0" borderId="7" xfId="0" applyFont="1" applyBorder="1" applyAlignment="1">
      <alignment horizontal="left"/>
    </xf>
    <xf numFmtId="0" fontId="56" fillId="0" borderId="7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1" fillId="14" borderId="32" xfId="0" applyFont="1" applyFill="1" applyBorder="1" applyAlignment="1">
      <alignment horizontal="center"/>
    </xf>
    <xf numFmtId="0" fontId="11" fillId="14" borderId="33" xfId="0" applyFont="1" applyFill="1" applyBorder="1" applyAlignment="1">
      <alignment horizontal="center"/>
    </xf>
    <xf numFmtId="0" fontId="11" fillId="14" borderId="36" xfId="0" applyFont="1" applyFill="1" applyBorder="1" applyAlignment="1">
      <alignment horizontal="center"/>
    </xf>
    <xf numFmtId="0" fontId="15" fillId="0" borderId="38" xfId="0" applyFont="1" applyBorder="1" applyAlignment="1">
      <alignment horizontal="center" vertical="top"/>
    </xf>
    <xf numFmtId="0" fontId="15" fillId="0" borderId="60" xfId="0" applyFont="1" applyBorder="1" applyAlignment="1">
      <alignment horizontal="center" vertical="top"/>
    </xf>
    <xf numFmtId="0" fontId="34" fillId="11" borderId="21" xfId="0" applyFont="1" applyFill="1" applyBorder="1" applyAlignment="1">
      <alignment horizontal="center" vertical="center"/>
    </xf>
    <xf numFmtId="0" fontId="34" fillId="11" borderId="23" xfId="0" applyFont="1" applyFill="1" applyBorder="1" applyAlignment="1">
      <alignment horizontal="center" vertical="center"/>
    </xf>
    <xf numFmtId="0" fontId="34" fillId="11" borderId="34" xfId="0" applyFont="1" applyFill="1" applyBorder="1" applyAlignment="1">
      <alignment horizontal="center" vertical="center"/>
    </xf>
    <xf numFmtId="0" fontId="34" fillId="10" borderId="32" xfId="0" applyFont="1" applyFill="1" applyBorder="1" applyAlignment="1">
      <alignment horizontal="center"/>
    </xf>
    <xf numFmtId="0" fontId="34" fillId="10" borderId="33" xfId="0" applyFont="1" applyFill="1" applyBorder="1" applyAlignment="1">
      <alignment horizontal="center"/>
    </xf>
    <xf numFmtId="0" fontId="34" fillId="10" borderId="36" xfId="0" applyFont="1" applyFill="1" applyBorder="1" applyAlignment="1">
      <alignment horizontal="center"/>
    </xf>
    <xf numFmtId="0" fontId="4" fillId="0" borderId="16" xfId="0" applyFont="1" applyBorder="1" applyAlignment="1">
      <alignment horizontal="right"/>
    </xf>
    <xf numFmtId="0" fontId="34" fillId="0" borderId="35" xfId="0" applyFont="1" applyFill="1" applyBorder="1" applyAlignment="1">
      <alignment horizontal="center" vertical="center"/>
    </xf>
    <xf numFmtId="0" fontId="59" fillId="0" borderId="16" xfId="6" applyFont="1" applyFill="1" applyBorder="1" applyAlignment="1">
      <alignment horizontal="center"/>
    </xf>
    <xf numFmtId="0" fontId="60" fillId="0" borderId="16" xfId="6" applyFont="1" applyFill="1" applyBorder="1" applyAlignment="1">
      <alignment horizontal="center"/>
    </xf>
    <xf numFmtId="0" fontId="60" fillId="0" borderId="16" xfId="6" applyFont="1" applyFill="1" applyBorder="1" applyAlignment="1">
      <alignment horizontal="center" vertical="center" wrapText="1"/>
    </xf>
    <xf numFmtId="0" fontId="5" fillId="0" borderId="16" xfId="1" applyNumberFormat="1" applyBorder="1"/>
    <xf numFmtId="0" fontId="5" fillId="0" borderId="16" xfId="1" applyBorder="1"/>
    <xf numFmtId="0" fontId="4" fillId="0" borderId="16" xfId="0" applyFont="1" applyBorder="1" applyAlignment="1"/>
    <xf numFmtId="0" fontId="0" fillId="0" borderId="16" xfId="0" applyFont="1" applyFill="1" applyBorder="1"/>
    <xf numFmtId="0" fontId="24" fillId="0" borderId="63" xfId="0" applyFont="1" applyBorder="1" applyAlignment="1">
      <alignment horizontal="center" vertical="center" wrapText="1"/>
    </xf>
    <xf numFmtId="0" fontId="24" fillId="0" borderId="60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33" fillId="0" borderId="50" xfId="0" applyFont="1" applyBorder="1" applyAlignment="1">
      <alignment horizontal="center" vertical="center" wrapText="1"/>
    </xf>
    <xf numFmtId="0" fontId="24" fillId="0" borderId="69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11" fillId="0" borderId="112" xfId="0" applyFont="1" applyFill="1" applyBorder="1"/>
    <xf numFmtId="0" fontId="11" fillId="0" borderId="16" xfId="0" applyFont="1" applyFill="1" applyBorder="1"/>
    <xf numFmtId="0" fontId="11" fillId="0" borderId="16" xfId="0" applyFont="1" applyBorder="1"/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6" xfId="0" applyFont="1" applyFill="1" applyBorder="1" applyAlignment="1" applyProtection="1">
      <alignment horizontal="left"/>
      <protection locked="0"/>
    </xf>
    <xf numFmtId="0" fontId="0" fillId="0" borderId="16" xfId="0" applyFont="1" applyBorder="1" applyAlignment="1"/>
    <xf numFmtId="0" fontId="0" fillId="0" borderId="16" xfId="0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5" fillId="0" borderId="16" xfId="1" applyBorder="1" applyAlignment="1">
      <alignment horizontal="center"/>
    </xf>
    <xf numFmtId="0" fontId="41" fillId="0" borderId="17" xfId="0" applyFont="1" applyFill="1" applyBorder="1"/>
    <xf numFmtId="0" fontId="0" fillId="0" borderId="16" xfId="0" applyNumberFormat="1" applyBorder="1" applyAlignment="1">
      <alignment horizontal="center"/>
    </xf>
    <xf numFmtId="0" fontId="0" fillId="0" borderId="16" xfId="0" applyNumberFormat="1" applyFont="1" applyBorder="1" applyAlignment="1">
      <alignment horizontal="center"/>
    </xf>
    <xf numFmtId="0" fontId="5" fillId="0" borderId="16" xfId="1" applyNumberFormat="1" applyBorder="1" applyAlignment="1">
      <alignment horizontal="center"/>
    </xf>
    <xf numFmtId="0" fontId="0" fillId="0" borderId="112" xfId="0" applyBorder="1" applyAlignment="1">
      <alignment horizontal="center"/>
    </xf>
    <xf numFmtId="0" fontId="0" fillId="0" borderId="112" xfId="0" applyFont="1" applyBorder="1" applyAlignment="1"/>
    <xf numFmtId="0" fontId="0" fillId="0" borderId="112" xfId="0" applyNumberFormat="1" applyBorder="1" applyAlignment="1">
      <alignment horizontal="center"/>
    </xf>
    <xf numFmtId="0" fontId="35" fillId="21" borderId="112" xfId="0" applyFont="1" applyFill="1" applyBorder="1" applyAlignment="1">
      <alignment horizontal="center"/>
    </xf>
    <xf numFmtId="0" fontId="35" fillId="21" borderId="93" xfId="0" applyFont="1" applyFill="1" applyBorder="1" applyAlignment="1">
      <alignment horizontal="center"/>
    </xf>
    <xf numFmtId="0" fontId="34" fillId="0" borderId="99" xfId="0" applyFont="1" applyBorder="1" applyAlignment="1">
      <alignment horizontal="center"/>
    </xf>
    <xf numFmtId="0" fontId="36" fillId="0" borderId="112" xfId="0" applyFont="1" applyFill="1" applyBorder="1"/>
    <xf numFmtId="0" fontId="33" fillId="0" borderId="26" xfId="0" applyFont="1" applyBorder="1" applyAlignment="1">
      <alignment horizontal="center"/>
    </xf>
    <xf numFmtId="0" fontId="33" fillId="0" borderId="16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3" fillId="0" borderId="6" xfId="0" applyFont="1" applyBorder="1" applyAlignment="1">
      <alignment horizontal="center"/>
    </xf>
    <xf numFmtId="0" fontId="33" fillId="0" borderId="5" xfId="0" applyFont="1" applyBorder="1" applyAlignment="1">
      <alignment horizontal="center"/>
    </xf>
    <xf numFmtId="0" fontId="33" fillId="0" borderId="71" xfId="0" applyFont="1" applyBorder="1" applyAlignment="1">
      <alignment horizontal="center"/>
    </xf>
    <xf numFmtId="0" fontId="33" fillId="0" borderId="43" xfId="0" applyFont="1" applyBorder="1" applyAlignment="1">
      <alignment horizontal="center"/>
    </xf>
    <xf numFmtId="0" fontId="34" fillId="0" borderId="100" xfId="0" applyFont="1" applyFill="1" applyBorder="1" applyAlignment="1">
      <alignment horizontal="center"/>
    </xf>
    <xf numFmtId="0" fontId="24" fillId="0" borderId="63" xfId="0" applyFont="1" applyBorder="1" applyAlignment="1">
      <alignment horizontal="center" vertical="center" wrapText="1"/>
    </xf>
    <xf numFmtId="1" fontId="61" fillId="0" borderId="5" xfId="0" applyNumberFormat="1" applyFont="1" applyFill="1" applyBorder="1" applyAlignment="1">
      <alignment horizontal="center" vertical="top" shrinkToFit="1"/>
    </xf>
    <xf numFmtId="0" fontId="36" fillId="0" borderId="92" xfId="0" applyFont="1" applyFill="1" applyBorder="1"/>
    <xf numFmtId="0" fontId="11" fillId="0" borderId="92" xfId="0" applyFont="1" applyFill="1" applyBorder="1" applyAlignment="1"/>
    <xf numFmtId="0" fontId="0" fillId="0" borderId="92" xfId="0" applyFont="1" applyFill="1" applyBorder="1" applyAlignment="1"/>
    <xf numFmtId="0" fontId="0" fillId="0" borderId="26" xfId="0" applyFont="1" applyFill="1" applyBorder="1" applyAlignment="1"/>
    <xf numFmtId="0" fontId="58" fillId="0" borderId="16" xfId="4" applyFont="1" applyBorder="1" applyAlignment="1">
      <alignment vertical="center"/>
    </xf>
    <xf numFmtId="0" fontId="41" fillId="0" borderId="21" xfId="10" applyFont="1" applyFill="1" applyBorder="1" applyAlignment="1">
      <alignment horizontal="center"/>
    </xf>
    <xf numFmtId="0" fontId="41" fillId="0" borderId="22" xfId="10" applyFont="1" applyFill="1" applyBorder="1" applyAlignment="1">
      <alignment horizontal="center"/>
    </xf>
    <xf numFmtId="0" fontId="41" fillId="0" borderId="22" xfId="0" applyFont="1" applyFill="1" applyBorder="1" applyAlignment="1">
      <alignment horizontal="center"/>
    </xf>
    <xf numFmtId="0" fontId="41" fillId="0" borderId="46" xfId="0" applyFont="1" applyFill="1" applyBorder="1" applyAlignment="1">
      <alignment horizontal="center" vertical="center"/>
    </xf>
    <xf numFmtId="0" fontId="41" fillId="0" borderId="7" xfId="0" applyFont="1" applyFill="1" applyBorder="1" applyAlignment="1">
      <alignment horizontal="center" vertical="center"/>
    </xf>
    <xf numFmtId="0" fontId="45" fillId="0" borderId="7" xfId="0" applyFont="1" applyFill="1" applyBorder="1"/>
    <xf numFmtId="0" fontId="41" fillId="0" borderId="48" xfId="9" applyFont="1" applyBorder="1" applyAlignment="1">
      <alignment horizontal="center"/>
    </xf>
    <xf numFmtId="0" fontId="41" fillId="0" borderId="49" xfId="9" applyFont="1" applyBorder="1" applyAlignment="1">
      <alignment horizontal="center"/>
    </xf>
    <xf numFmtId="0" fontId="41" fillId="0" borderId="50" xfId="9" applyFont="1" applyBorder="1" applyAlignment="1">
      <alignment horizontal="center"/>
    </xf>
    <xf numFmtId="0" fontId="31" fillId="0" borderId="37" xfId="0" applyFont="1" applyFill="1" applyBorder="1" applyAlignment="1">
      <alignment horizontal="center"/>
    </xf>
    <xf numFmtId="0" fontId="31" fillId="0" borderId="38" xfId="0" applyFont="1" applyFill="1" applyBorder="1" applyAlignment="1">
      <alignment horizontal="center"/>
    </xf>
    <xf numFmtId="0" fontId="31" fillId="0" borderId="46" xfId="0" applyFont="1" applyFill="1" applyBorder="1" applyAlignment="1">
      <alignment horizontal="center"/>
    </xf>
    <xf numFmtId="0" fontId="31" fillId="0" borderId="70" xfId="0" applyFont="1" applyFill="1" applyBorder="1" applyAlignment="1">
      <alignment horizontal="center"/>
    </xf>
    <xf numFmtId="0" fontId="31" fillId="0" borderId="7" xfId="0" applyFont="1" applyFill="1" applyBorder="1" applyAlignment="1">
      <alignment horizontal="center"/>
    </xf>
    <xf numFmtId="0" fontId="31" fillId="0" borderId="47" xfId="0" applyFont="1" applyFill="1" applyBorder="1" applyAlignment="1">
      <alignment horizontal="center"/>
    </xf>
    <xf numFmtId="0" fontId="31" fillId="0" borderId="62" xfId="0" applyFont="1" applyFill="1" applyBorder="1" applyAlignment="1">
      <alignment horizontal="center"/>
    </xf>
    <xf numFmtId="0" fontId="31" fillId="0" borderId="61" xfId="0" applyFont="1" applyFill="1" applyBorder="1" applyAlignment="1">
      <alignment horizontal="center"/>
    </xf>
    <xf numFmtId="0" fontId="31" fillId="0" borderId="63" xfId="0" applyFont="1" applyFill="1" applyBorder="1" applyAlignment="1">
      <alignment horizontal="center"/>
    </xf>
    <xf numFmtId="0" fontId="41" fillId="20" borderId="37" xfId="0" applyFont="1" applyFill="1" applyBorder="1" applyAlignment="1">
      <alignment horizontal="center" vertical="center"/>
    </xf>
    <xf numFmtId="0" fontId="41" fillId="20" borderId="38" xfId="0" applyFont="1" applyFill="1" applyBorder="1" applyAlignment="1">
      <alignment horizontal="center" vertical="center"/>
    </xf>
    <xf numFmtId="0" fontId="41" fillId="20" borderId="46" xfId="0" applyFont="1" applyFill="1" applyBorder="1" applyAlignment="1">
      <alignment horizontal="center" vertical="center"/>
    </xf>
    <xf numFmtId="0" fontId="40" fillId="0" borderId="37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/>
    </xf>
    <xf numFmtId="0" fontId="40" fillId="0" borderId="46" xfId="0" applyFont="1" applyFill="1" applyBorder="1" applyAlignment="1">
      <alignment horizontal="center" vertical="center"/>
    </xf>
    <xf numFmtId="0" fontId="40" fillId="0" borderId="70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0" fontId="40" fillId="0" borderId="47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1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45" fillId="0" borderId="3" xfId="0" applyFont="1" applyFill="1" applyBorder="1"/>
    <xf numFmtId="0" fontId="45" fillId="0" borderId="79" xfId="0" applyFont="1" applyFill="1" applyBorder="1"/>
    <xf numFmtId="0" fontId="45" fillId="0" borderId="4" xfId="0" applyFont="1" applyFill="1" applyBorder="1"/>
    <xf numFmtId="0" fontId="24" fillId="0" borderId="37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50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32" xfId="0" applyFont="1" applyBorder="1" applyAlignment="1">
      <alignment horizontal="center" vertical="center"/>
    </xf>
    <xf numFmtId="0" fontId="34" fillId="0" borderId="34" xfId="0" applyFont="1" applyBorder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0" fontId="31" fillId="0" borderId="48" xfId="0" applyNumberFormat="1" applyFont="1" applyFill="1" applyBorder="1" applyAlignment="1">
      <alignment horizontal="center" vertical="center"/>
    </xf>
    <xf numFmtId="0" fontId="31" fillId="0" borderId="50" xfId="0" applyNumberFormat="1" applyFont="1" applyFill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wrapText="1"/>
    </xf>
    <xf numFmtId="0" fontId="16" fillId="0" borderId="49" xfId="0" applyFont="1" applyBorder="1" applyAlignment="1">
      <alignment horizontal="center" wrapText="1"/>
    </xf>
    <xf numFmtId="0" fontId="44" fillId="0" borderId="107" xfId="0" applyFont="1" applyFill="1" applyBorder="1" applyAlignment="1">
      <alignment horizontal="center" vertical="center"/>
    </xf>
    <xf numFmtId="0" fontId="44" fillId="0" borderId="108" xfId="0" applyFont="1" applyFill="1" applyBorder="1" applyAlignment="1">
      <alignment horizontal="center" vertical="center"/>
    </xf>
    <xf numFmtId="0" fontId="44" fillId="0" borderId="103" xfId="0" applyFont="1" applyFill="1" applyBorder="1" applyAlignment="1">
      <alignment horizontal="center" vertical="center"/>
    </xf>
    <xf numFmtId="0" fontId="44" fillId="0" borderId="104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wrapText="1"/>
    </xf>
    <xf numFmtId="0" fontId="8" fillId="0" borderId="38" xfId="0" applyFont="1" applyBorder="1" applyAlignment="1">
      <alignment horizontal="center" wrapText="1"/>
    </xf>
    <xf numFmtId="0" fontId="8" fillId="0" borderId="62" xfId="0" applyFont="1" applyBorder="1" applyAlignment="1">
      <alignment horizontal="center" wrapText="1"/>
    </xf>
    <xf numFmtId="0" fontId="8" fillId="0" borderId="61" xfId="0" applyFont="1" applyBorder="1" applyAlignment="1">
      <alignment horizontal="center" wrapText="1"/>
    </xf>
    <xf numFmtId="0" fontId="31" fillId="0" borderId="48" xfId="0" applyFont="1" applyBorder="1" applyAlignment="1">
      <alignment horizontal="center" vertical="center"/>
    </xf>
    <xf numFmtId="0" fontId="31" fillId="0" borderId="50" xfId="0" applyFont="1" applyBorder="1" applyAlignment="1">
      <alignment horizontal="center" vertical="center"/>
    </xf>
    <xf numFmtId="0" fontId="39" fillId="0" borderId="48" xfId="0" applyFont="1" applyBorder="1" applyAlignment="1">
      <alignment horizontal="center"/>
    </xf>
    <xf numFmtId="0" fontId="39" fillId="0" borderId="49" xfId="0" applyFont="1" applyBorder="1" applyAlignment="1">
      <alignment horizontal="center"/>
    </xf>
    <xf numFmtId="0" fontId="39" fillId="0" borderId="50" xfId="0" applyFont="1" applyBorder="1" applyAlignment="1">
      <alignment horizontal="center"/>
    </xf>
    <xf numFmtId="0" fontId="51" fillId="0" borderId="48" xfId="0" applyFont="1" applyBorder="1" applyAlignment="1">
      <alignment horizontal="center"/>
    </xf>
    <xf numFmtId="0" fontId="51" fillId="0" borderId="49" xfId="0" applyFont="1" applyBorder="1" applyAlignment="1">
      <alignment horizontal="center"/>
    </xf>
    <xf numFmtId="0" fontId="51" fillId="0" borderId="50" xfId="0" applyFont="1" applyBorder="1" applyAlignment="1">
      <alignment horizontal="center"/>
    </xf>
    <xf numFmtId="0" fontId="52" fillId="6" borderId="48" xfId="0" applyFont="1" applyFill="1" applyBorder="1" applyAlignment="1">
      <alignment horizontal="center" vertical="center"/>
    </xf>
    <xf numFmtId="0" fontId="52" fillId="6" borderId="49" xfId="0" applyFont="1" applyFill="1" applyBorder="1" applyAlignment="1">
      <alignment horizontal="center" vertical="center"/>
    </xf>
    <xf numFmtId="0" fontId="52" fillId="6" borderId="50" xfId="0" applyFont="1" applyFill="1" applyBorder="1" applyAlignment="1">
      <alignment horizontal="center" vertical="center"/>
    </xf>
    <xf numFmtId="0" fontId="51" fillId="0" borderId="48" xfId="11" applyFont="1" applyBorder="1" applyAlignment="1">
      <alignment horizontal="center"/>
    </xf>
    <xf numFmtId="0" fontId="51" fillId="0" borderId="49" xfId="11" applyFont="1" applyBorder="1" applyAlignment="1">
      <alignment horizontal="center"/>
    </xf>
    <xf numFmtId="0" fontId="51" fillId="0" borderId="50" xfId="11" applyFont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33" fillId="0" borderId="59" xfId="0" applyFont="1" applyBorder="1" applyAlignment="1">
      <alignment horizontal="center" vertical="center" wrapText="1"/>
    </xf>
    <xf numFmtId="0" fontId="33" fillId="0" borderId="69" xfId="0" applyFont="1" applyBorder="1" applyAlignment="1">
      <alignment horizontal="center" vertical="center" wrapText="1"/>
    </xf>
    <xf numFmtId="0" fontId="32" fillId="4" borderId="62" xfId="0" applyFont="1" applyFill="1" applyBorder="1" applyAlignment="1">
      <alignment horizontal="center"/>
    </xf>
    <xf numFmtId="0" fontId="32" fillId="4" borderId="61" xfId="0" applyFont="1" applyFill="1" applyBorder="1" applyAlignment="1">
      <alignment horizontal="center"/>
    </xf>
    <xf numFmtId="0" fontId="32" fillId="4" borderId="63" xfId="0" applyFont="1" applyFill="1" applyBorder="1" applyAlignment="1">
      <alignment horizontal="center"/>
    </xf>
    <xf numFmtId="0" fontId="8" fillId="0" borderId="46" xfId="0" applyFont="1" applyBorder="1" applyAlignment="1">
      <alignment horizontal="center" wrapText="1"/>
    </xf>
    <xf numFmtId="0" fontId="8" fillId="0" borderId="70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47" xfId="0" applyFont="1" applyBorder="1" applyAlignment="1">
      <alignment horizontal="center" wrapText="1"/>
    </xf>
    <xf numFmtId="0" fontId="16" fillId="0" borderId="50" xfId="0" applyFont="1" applyBorder="1" applyAlignment="1">
      <alignment horizontal="center" wrapText="1"/>
    </xf>
    <xf numFmtId="0" fontId="49" fillId="0" borderId="8" xfId="0" applyFont="1" applyFill="1" applyBorder="1" applyAlignment="1">
      <alignment horizontal="center" vertical="center"/>
    </xf>
    <xf numFmtId="0" fontId="45" fillId="0" borderId="80" xfId="0" applyFont="1" applyFill="1" applyBorder="1"/>
    <xf numFmtId="0" fontId="41" fillId="0" borderId="7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/>
    <xf numFmtId="0" fontId="49" fillId="0" borderId="12" xfId="0" applyFont="1" applyFill="1" applyBorder="1" applyAlignment="1">
      <alignment horizontal="center" vertical="center"/>
    </xf>
    <xf numFmtId="0" fontId="45" fillId="0" borderId="73" xfId="0" applyFont="1" applyFill="1" applyBorder="1"/>
    <xf numFmtId="0" fontId="49" fillId="0" borderId="30" xfId="0" applyFont="1" applyFill="1" applyBorder="1" applyAlignment="1">
      <alignment horizontal="center" vertical="center"/>
    </xf>
    <xf numFmtId="0" fontId="45" fillId="0" borderId="72" xfId="0" applyFont="1" applyFill="1" applyBorder="1"/>
    <xf numFmtId="0" fontId="25" fillId="0" borderId="20" xfId="0" applyFont="1" applyBorder="1" applyAlignment="1">
      <alignment horizontal="center" vertical="center"/>
    </xf>
    <xf numFmtId="0" fontId="25" fillId="0" borderId="81" xfId="0" applyFont="1" applyBorder="1" applyAlignment="1">
      <alignment horizontal="center" vertical="center"/>
    </xf>
    <xf numFmtId="0" fontId="25" fillId="0" borderId="77" xfId="0" applyFont="1" applyBorder="1" applyAlignment="1">
      <alignment horizontal="center" vertical="center"/>
    </xf>
    <xf numFmtId="0" fontId="25" fillId="0" borderId="82" xfId="0" applyFont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 wrapText="1"/>
    </xf>
    <xf numFmtId="0" fontId="41" fillId="0" borderId="49" xfId="0" applyFont="1" applyFill="1" applyBorder="1" applyAlignment="1">
      <alignment horizontal="center" vertical="center" wrapText="1"/>
    </xf>
    <xf numFmtId="0" fontId="41" fillId="0" borderId="50" xfId="0" applyFont="1" applyFill="1" applyBorder="1" applyAlignment="1">
      <alignment horizontal="center" vertical="center" wrapText="1"/>
    </xf>
    <xf numFmtId="0" fontId="21" fillId="0" borderId="37" xfId="0" applyFont="1" applyBorder="1" applyAlignment="1">
      <alignment horizontal="left" vertical="center" wrapText="1"/>
    </xf>
    <xf numFmtId="0" fontId="21" fillId="0" borderId="38" xfId="0" applyFont="1" applyBorder="1" applyAlignment="1">
      <alignment horizontal="left" vertical="center" wrapText="1"/>
    </xf>
    <xf numFmtId="0" fontId="21" fillId="0" borderId="46" xfId="0" applyFont="1" applyBorder="1" applyAlignment="1">
      <alignment horizontal="left" vertical="center" wrapText="1"/>
    </xf>
    <xf numFmtId="0" fontId="21" fillId="0" borderId="70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21" fillId="0" borderId="47" xfId="0" applyFont="1" applyBorder="1" applyAlignment="1">
      <alignment horizontal="left" vertical="center" wrapText="1"/>
    </xf>
    <xf numFmtId="0" fontId="24" fillId="0" borderId="37" xfId="0" applyFont="1" applyBorder="1" applyAlignment="1">
      <alignment horizontal="center" vertical="center" wrapText="1"/>
    </xf>
    <xf numFmtId="0" fontId="24" fillId="0" borderId="70" xfId="0" applyFont="1" applyBorder="1" applyAlignment="1">
      <alignment horizontal="center" vertical="center" wrapText="1"/>
    </xf>
    <xf numFmtId="0" fontId="24" fillId="0" borderId="62" xfId="0" applyFont="1" applyBorder="1" applyAlignment="1">
      <alignment horizontal="center" vertical="center" wrapText="1"/>
    </xf>
    <xf numFmtId="0" fontId="41" fillId="0" borderId="48" xfId="0" applyFont="1" applyFill="1" applyBorder="1" applyAlignment="1">
      <alignment horizontal="center" vertical="center"/>
    </xf>
    <xf numFmtId="0" fontId="41" fillId="0" borderId="49" xfId="0" applyFont="1" applyFill="1" applyBorder="1" applyAlignment="1">
      <alignment horizontal="center" vertical="center"/>
    </xf>
    <xf numFmtId="0" fontId="41" fillId="0" borderId="50" xfId="0" applyFont="1" applyFill="1" applyBorder="1" applyAlignment="1">
      <alignment horizontal="center" vertical="center"/>
    </xf>
    <xf numFmtId="0" fontId="47" fillId="13" borderId="59" xfId="0" applyFont="1" applyFill="1" applyBorder="1" applyAlignment="1">
      <alignment horizontal="center" vertical="center" wrapText="1"/>
    </xf>
    <xf numFmtId="0" fontId="47" fillId="13" borderId="85" xfId="0" applyFont="1" applyFill="1" applyBorder="1" applyAlignment="1">
      <alignment horizontal="center" vertical="center" wrapText="1"/>
    </xf>
    <xf numFmtId="0" fontId="47" fillId="13" borderId="69" xfId="0" applyFont="1" applyFill="1" applyBorder="1" applyAlignment="1">
      <alignment horizontal="center" vertical="center" wrapText="1"/>
    </xf>
    <xf numFmtId="0" fontId="47" fillId="6" borderId="59" xfId="0" applyFont="1" applyFill="1" applyBorder="1" applyAlignment="1">
      <alignment horizontal="center" vertical="center" wrapText="1"/>
    </xf>
    <xf numFmtId="0" fontId="47" fillId="6" borderId="85" xfId="0" applyFont="1" applyFill="1" applyBorder="1" applyAlignment="1">
      <alignment horizontal="center" vertical="center" wrapText="1"/>
    </xf>
    <xf numFmtId="0" fontId="47" fillId="6" borderId="69" xfId="0" applyFont="1" applyFill="1" applyBorder="1" applyAlignment="1">
      <alignment horizontal="center" vertical="center" wrapText="1"/>
    </xf>
    <xf numFmtId="0" fontId="24" fillId="0" borderId="70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 wrapText="1"/>
    </xf>
    <xf numFmtId="0" fontId="24" fillId="0" borderId="47" xfId="0" applyFont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45" fillId="0" borderId="54" xfId="0" applyFont="1" applyFill="1" applyBorder="1" applyAlignment="1">
      <alignment horizontal="center"/>
    </xf>
    <xf numFmtId="0" fontId="45" fillId="0" borderId="55" xfId="0" applyFont="1" applyFill="1" applyBorder="1" applyAlignment="1">
      <alignment horizontal="center"/>
    </xf>
    <xf numFmtId="0" fontId="45" fillId="0" borderId="64" xfId="0" applyFont="1" applyFill="1" applyBorder="1" applyAlignment="1">
      <alignment horizontal="center"/>
    </xf>
    <xf numFmtId="0" fontId="45" fillId="0" borderId="13" xfId="0" applyFont="1" applyFill="1" applyBorder="1" applyAlignment="1">
      <alignment horizontal="center"/>
    </xf>
    <xf numFmtId="0" fontId="45" fillId="0" borderId="52" xfId="0" applyFont="1" applyFill="1" applyBorder="1" applyAlignment="1">
      <alignment horizontal="center"/>
    </xf>
    <xf numFmtId="0" fontId="45" fillId="0" borderId="56" xfId="0" applyFont="1" applyFill="1" applyBorder="1" applyAlignment="1">
      <alignment horizontal="center"/>
    </xf>
    <xf numFmtId="0" fontId="45" fillId="0" borderId="57" xfId="0" applyFont="1" applyFill="1" applyBorder="1" applyAlignment="1">
      <alignment horizontal="center"/>
    </xf>
    <xf numFmtId="0" fontId="45" fillId="0" borderId="58" xfId="0" applyFont="1" applyFill="1" applyBorder="1" applyAlignment="1">
      <alignment horizontal="center"/>
    </xf>
    <xf numFmtId="0" fontId="41" fillId="0" borderId="48" xfId="0" applyFont="1" applyBorder="1" applyAlignment="1">
      <alignment horizontal="center" vertical="center" wrapText="1"/>
    </xf>
    <xf numFmtId="0" fontId="41" fillId="0" borderId="49" xfId="0" applyFont="1" applyBorder="1" applyAlignment="1">
      <alignment horizontal="center" vertical="center" wrapText="1"/>
    </xf>
    <xf numFmtId="0" fontId="46" fillId="9" borderId="48" xfId="0" applyFont="1" applyFill="1" applyBorder="1" applyAlignment="1">
      <alignment horizontal="center" vertical="center"/>
    </xf>
    <xf numFmtId="0" fontId="46" fillId="9" borderId="49" xfId="0" applyFont="1" applyFill="1" applyBorder="1" applyAlignment="1">
      <alignment horizontal="center" vertical="center"/>
    </xf>
    <xf numFmtId="0" fontId="46" fillId="9" borderId="50" xfId="0" applyFont="1" applyFill="1" applyBorder="1" applyAlignment="1">
      <alignment horizontal="center" vertical="center"/>
    </xf>
    <xf numFmtId="0" fontId="41" fillId="3" borderId="48" xfId="0" applyFont="1" applyFill="1" applyBorder="1" applyAlignment="1">
      <alignment horizontal="center" vertical="center"/>
    </xf>
    <xf numFmtId="0" fontId="45" fillId="4" borderId="49" xfId="0" applyFont="1" applyFill="1" applyBorder="1"/>
    <xf numFmtId="0" fontId="45" fillId="4" borderId="50" xfId="0" applyFont="1" applyFill="1" applyBorder="1"/>
    <xf numFmtId="0" fontId="43" fillId="5" borderId="102" xfId="0" applyFont="1" applyFill="1" applyBorder="1" applyAlignment="1">
      <alignment horizontal="center" vertical="center"/>
    </xf>
    <xf numFmtId="0" fontId="54" fillId="6" borderId="103" xfId="0" applyFont="1" applyFill="1" applyBorder="1"/>
    <xf numFmtId="0" fontId="54" fillId="6" borderId="104" xfId="0" applyFont="1" applyFill="1" applyBorder="1"/>
    <xf numFmtId="0" fontId="42" fillId="7" borderId="56" xfId="0" applyFont="1" applyFill="1" applyBorder="1" applyAlignment="1">
      <alignment horizontal="center" vertical="center"/>
    </xf>
    <xf numFmtId="0" fontId="55" fillId="2" borderId="57" xfId="0" applyFont="1" applyFill="1" applyBorder="1"/>
    <xf numFmtId="0" fontId="55" fillId="2" borderId="58" xfId="0" applyFont="1" applyFill="1" applyBorder="1"/>
    <xf numFmtId="0" fontId="22" fillId="0" borderId="48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2" fontId="11" fillId="0" borderId="99" xfId="0" applyNumberFormat="1" applyFont="1" applyBorder="1" applyAlignment="1">
      <alignment horizontal="center" wrapText="1"/>
    </xf>
    <xf numFmtId="0" fontId="11" fillId="0" borderId="100" xfId="0" applyFont="1" applyBorder="1" applyAlignment="1">
      <alignment horizontal="center" wrapText="1"/>
    </xf>
    <xf numFmtId="0" fontId="41" fillId="0" borderId="70" xfId="0" applyFont="1" applyFill="1" applyBorder="1" applyAlignment="1">
      <alignment horizontal="center" vertical="center"/>
    </xf>
    <xf numFmtId="0" fontId="41" fillId="0" borderId="47" xfId="0" applyFont="1" applyFill="1" applyBorder="1" applyAlignment="1">
      <alignment horizontal="center" vertical="center"/>
    </xf>
    <xf numFmtId="0" fontId="41" fillId="0" borderId="37" xfId="0" applyFont="1" applyFill="1" applyBorder="1" applyAlignment="1">
      <alignment horizontal="center" vertical="center"/>
    </xf>
    <xf numFmtId="0" fontId="41" fillId="0" borderId="62" xfId="0" applyFont="1" applyFill="1" applyBorder="1" applyAlignment="1">
      <alignment horizontal="center" vertical="center"/>
    </xf>
    <xf numFmtId="0" fontId="41" fillId="0" borderId="63" xfId="0" applyFont="1" applyFill="1" applyBorder="1" applyAlignment="1">
      <alignment horizontal="center" vertical="center"/>
    </xf>
    <xf numFmtId="0" fontId="14" fillId="10" borderId="37" xfId="0" applyFont="1" applyFill="1" applyBorder="1" applyAlignment="1">
      <alignment horizontal="center"/>
    </xf>
    <xf numFmtId="0" fontId="14" fillId="10" borderId="7" xfId="0" applyFont="1" applyFill="1" applyBorder="1" applyAlignment="1">
      <alignment horizontal="center"/>
    </xf>
    <xf numFmtId="0" fontId="14" fillId="10" borderId="38" xfId="0" applyFont="1" applyFill="1" applyBorder="1" applyAlignment="1">
      <alignment horizontal="center"/>
    </xf>
    <xf numFmtId="0" fontId="14" fillId="10" borderId="46" xfId="0" applyFont="1" applyFill="1" applyBorder="1" applyAlignment="1">
      <alignment horizontal="center"/>
    </xf>
    <xf numFmtId="0" fontId="14" fillId="10" borderId="62" xfId="0" applyFont="1" applyFill="1" applyBorder="1" applyAlignment="1">
      <alignment horizontal="center"/>
    </xf>
    <xf numFmtId="0" fontId="14" fillId="10" borderId="61" xfId="0" applyFont="1" applyFill="1" applyBorder="1" applyAlignment="1">
      <alignment horizontal="center"/>
    </xf>
    <xf numFmtId="0" fontId="14" fillId="10" borderId="63" xfId="0" applyFont="1" applyFill="1" applyBorder="1" applyAlignment="1">
      <alignment horizontal="center"/>
    </xf>
    <xf numFmtId="2" fontId="11" fillId="0" borderId="26" xfId="0" applyNumberFormat="1" applyFont="1" applyBorder="1" applyAlignment="1">
      <alignment horizontal="center" wrapText="1"/>
    </xf>
    <xf numFmtId="0" fontId="11" fillId="0" borderId="17" xfId="0" applyFont="1" applyBorder="1" applyAlignment="1">
      <alignment horizontal="center" wrapText="1"/>
    </xf>
    <xf numFmtId="0" fontId="11" fillId="0" borderId="26" xfId="0" applyFont="1" applyBorder="1" applyAlignment="1">
      <alignment horizontal="center" wrapText="1"/>
    </xf>
    <xf numFmtId="0" fontId="22" fillId="0" borderId="37" xfId="0" applyFont="1" applyBorder="1" applyAlignment="1">
      <alignment horizontal="center" vertical="center" wrapText="1"/>
    </xf>
    <xf numFmtId="0" fontId="22" fillId="0" borderId="69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22" fillId="0" borderId="66" xfId="0" applyFont="1" applyBorder="1" applyAlignment="1">
      <alignment horizontal="center"/>
    </xf>
    <xf numFmtId="0" fontId="22" fillId="0" borderId="68" xfId="0" applyFont="1" applyBorder="1" applyAlignment="1">
      <alignment horizontal="center"/>
    </xf>
    <xf numFmtId="2" fontId="11" fillId="0" borderId="35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2" fontId="11" fillId="0" borderId="26" xfId="0" applyNumberFormat="1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4" fillId="9" borderId="37" xfId="0" applyFont="1" applyFill="1" applyBorder="1" applyAlignment="1">
      <alignment horizontal="center"/>
    </xf>
    <xf numFmtId="0" fontId="14" fillId="9" borderId="38" xfId="0" applyFont="1" applyFill="1" applyBorder="1" applyAlignment="1">
      <alignment horizontal="center"/>
    </xf>
    <xf numFmtId="0" fontId="14" fillId="9" borderId="46" xfId="0" applyFont="1" applyFill="1" applyBorder="1" applyAlignment="1">
      <alignment horizontal="center"/>
    </xf>
    <xf numFmtId="0" fontId="14" fillId="9" borderId="62" xfId="0" applyFont="1" applyFill="1" applyBorder="1" applyAlignment="1">
      <alignment horizontal="center"/>
    </xf>
    <xf numFmtId="0" fontId="14" fillId="9" borderId="61" xfId="0" applyFont="1" applyFill="1" applyBorder="1" applyAlignment="1">
      <alignment horizontal="center"/>
    </xf>
    <xf numFmtId="0" fontId="14" fillId="9" borderId="63" xfId="0" applyFont="1" applyFill="1" applyBorder="1" applyAlignment="1">
      <alignment horizontal="center"/>
    </xf>
    <xf numFmtId="0" fontId="11" fillId="0" borderId="25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2" fontId="11" fillId="0" borderId="92" xfId="0" applyNumberFormat="1" applyFont="1" applyBorder="1" applyAlignment="1">
      <alignment horizontal="center" wrapText="1"/>
    </xf>
    <xf numFmtId="0" fontId="11" fillId="0" borderId="92" xfId="0" applyFont="1" applyBorder="1" applyAlignment="1">
      <alignment horizontal="center" wrapText="1"/>
    </xf>
    <xf numFmtId="0" fontId="11" fillId="0" borderId="26" xfId="0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7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61" xfId="0" applyFont="1" applyBorder="1" applyAlignment="1">
      <alignment horizontal="center"/>
    </xf>
    <xf numFmtId="0" fontId="0" fillId="0" borderId="63" xfId="0" applyFont="1" applyBorder="1" applyAlignment="1">
      <alignment horizontal="center"/>
    </xf>
  </cellXfs>
  <cellStyles count="13">
    <cellStyle name="Normal" xfId="0" builtinId="0"/>
    <cellStyle name="Normal 10" xfId="9"/>
    <cellStyle name="Normal 11" xfId="12"/>
    <cellStyle name="Normal 2" xfId="1"/>
    <cellStyle name="Normal 3" xfId="4"/>
    <cellStyle name="Normal 4" xfId="6"/>
    <cellStyle name="Normal 5" xfId="2"/>
    <cellStyle name="Normal 6" xfId="3"/>
    <cellStyle name="Normal 7" xfId="8"/>
    <cellStyle name="Normal 8" xfId="10"/>
    <cellStyle name="Normal 9" xfId="11"/>
    <cellStyle name="Percent 2" xfId="5"/>
    <cellStyle name="Percent 3" xfId="7"/>
  </cellStyles>
  <dxfs count="4">
    <dxf>
      <font>
        <b/>
        <i val="0"/>
        <color rgb="FFFF0000"/>
      </font>
    </dxf>
    <dxf>
      <font>
        <color theme="9" tint="-0.499984740745262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Attainment Direct</a:t>
            </a:r>
          </a:p>
        </c:rich>
      </c:tx>
      <c:layout>
        <c:manualLayout>
          <c:xMode val="edge"/>
          <c:yMode val="edge"/>
          <c:x val="0.26019715401898647"/>
          <c:y val="3.5966595165021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428907826110445E-2"/>
          <c:y val="0.18029540347722964"/>
          <c:w val="0.76290751573791049"/>
          <c:h val="0.7262003497134405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 Attainment'!$D$9:$D$14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C-4F85-8953-98CDB7C855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71651184"/>
        <c:axId val="-171656080"/>
        <c:axId val="-111618320"/>
      </c:bar3DChart>
      <c:catAx>
        <c:axId val="-17165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</a:t>
                </a:r>
              </a:p>
            </c:rich>
          </c:tx>
          <c:layout>
            <c:manualLayout>
              <c:xMode val="edge"/>
              <c:yMode val="edge"/>
              <c:x val="0.43714268364269404"/>
              <c:y val="0.85317011754482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656080"/>
        <c:crosses val="autoZero"/>
        <c:auto val="1"/>
        <c:lblAlgn val="ctr"/>
        <c:lblOffset val="100"/>
        <c:noMultiLvlLbl val="0"/>
      </c:catAx>
      <c:valAx>
        <c:axId val="-1716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Levels</a:t>
                </a:r>
              </a:p>
            </c:rich>
          </c:tx>
          <c:layout>
            <c:manualLayout>
              <c:xMode val="edge"/>
              <c:yMode val="edge"/>
              <c:x val="3.6064434253410625E-2"/>
              <c:y val="0.41943286764848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651184"/>
        <c:crosses val="autoZero"/>
        <c:crossBetween val="between"/>
      </c:valAx>
      <c:serAx>
        <c:axId val="-111618320"/>
        <c:scaling>
          <c:orientation val="minMax"/>
        </c:scaling>
        <c:delete val="1"/>
        <c:axPos val="b"/>
        <c:majorTickMark val="none"/>
        <c:minorTickMark val="none"/>
        <c:tickLblPos val="nextTo"/>
        <c:crossAx val="-171656080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 Attainment Indirect</a:t>
            </a:r>
          </a:p>
        </c:rich>
      </c:tx>
      <c:layout>
        <c:manualLayout>
          <c:xMode val="edge"/>
          <c:yMode val="edge"/>
          <c:x val="0.26019715401898647"/>
          <c:y val="3.5966595165021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428907826110445E-2"/>
          <c:y val="0.18029540347722964"/>
          <c:w val="0.76290751573791049"/>
          <c:h val="0.7262003497134405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 Attainment'!$E$9:$E$14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9-4679-A4FA-A38B4D3A4A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71659888"/>
        <c:axId val="-171647920"/>
        <c:axId val="-111617696"/>
      </c:bar3DChart>
      <c:catAx>
        <c:axId val="-17165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</a:t>
                </a:r>
              </a:p>
            </c:rich>
          </c:tx>
          <c:layout>
            <c:manualLayout>
              <c:xMode val="edge"/>
              <c:yMode val="edge"/>
              <c:x val="0.43714268364269404"/>
              <c:y val="0.85317011754482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647920"/>
        <c:crosses val="autoZero"/>
        <c:auto val="1"/>
        <c:lblAlgn val="ctr"/>
        <c:lblOffset val="100"/>
        <c:noMultiLvlLbl val="0"/>
      </c:catAx>
      <c:valAx>
        <c:axId val="-1716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Levels</a:t>
                </a:r>
              </a:p>
            </c:rich>
          </c:tx>
          <c:layout>
            <c:manualLayout>
              <c:xMode val="edge"/>
              <c:yMode val="edge"/>
              <c:x val="3.9727437916414296E-2"/>
              <c:y val="0.43066093534224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659888"/>
        <c:crosses val="autoZero"/>
        <c:crossBetween val="between"/>
      </c:valAx>
      <c:serAx>
        <c:axId val="-111617696"/>
        <c:scaling>
          <c:orientation val="minMax"/>
        </c:scaling>
        <c:delete val="1"/>
        <c:axPos val="b"/>
        <c:majorTickMark val="none"/>
        <c:minorTickMark val="none"/>
        <c:tickLblPos val="nextTo"/>
        <c:crossAx val="-171647920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 Attainment Total</a:t>
            </a:r>
          </a:p>
        </c:rich>
      </c:tx>
      <c:layout>
        <c:manualLayout>
          <c:xMode val="edge"/>
          <c:yMode val="edge"/>
          <c:x val="0.26019715401898647"/>
          <c:y val="3.5966595165021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428907826110445E-2"/>
          <c:y val="0.18029540347722964"/>
          <c:w val="0.76290751573791049"/>
          <c:h val="0.7262003497134405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 Attainment'!$F$9:$F$14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7-4275-B3AF-F759441A8C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71658800"/>
        <c:axId val="-171658256"/>
        <c:axId val="-111622688"/>
      </c:bar3DChart>
      <c:catAx>
        <c:axId val="-17165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</a:t>
                </a:r>
              </a:p>
            </c:rich>
          </c:tx>
          <c:layout>
            <c:manualLayout>
              <c:xMode val="edge"/>
              <c:yMode val="edge"/>
              <c:x val="0.43714268364269404"/>
              <c:y val="0.85317011754482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658256"/>
        <c:crosses val="autoZero"/>
        <c:auto val="1"/>
        <c:lblAlgn val="ctr"/>
        <c:lblOffset val="100"/>
        <c:noMultiLvlLbl val="0"/>
      </c:catAx>
      <c:valAx>
        <c:axId val="-1716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Levels</a:t>
                </a:r>
              </a:p>
            </c:rich>
          </c:tx>
          <c:layout>
            <c:manualLayout>
              <c:xMode val="edge"/>
              <c:yMode val="edge"/>
              <c:x val="5.4379452568428951E-2"/>
              <c:y val="0.43066093534224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658800"/>
        <c:crosses val="autoZero"/>
        <c:crossBetween val="between"/>
      </c:valAx>
      <c:serAx>
        <c:axId val="-111622688"/>
        <c:scaling>
          <c:orientation val="minMax"/>
        </c:scaling>
        <c:delete val="1"/>
        <c:axPos val="b"/>
        <c:majorTickMark val="none"/>
        <c:minorTickMark val="none"/>
        <c:tickLblPos val="nextTo"/>
        <c:crossAx val="-171658256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 Attainment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37856314472439E-2"/>
          <c:y val="0.18823809523809532"/>
          <c:w val="0.89329625221265951"/>
          <c:h val="0.53075103112111022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>
                <a:alpha val="84706"/>
              </a:srgb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1"/>
          <c:cat>
            <c:strRef>
              <c:f>'PO ATTAINMENT'!$B$8:$P$8</c:f>
              <c:strCache>
                <c:ptCount val="15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  <c:pt idx="12">
                  <c:v>PSO1</c:v>
                </c:pt>
                <c:pt idx="13">
                  <c:v>PSO2</c:v>
                </c:pt>
                <c:pt idx="14">
                  <c:v>PSO3</c:v>
                </c:pt>
              </c:strCache>
            </c:strRef>
          </c:cat>
          <c:val>
            <c:numRef>
              <c:f>'PO ATTAINMENT'!$B$18:$P$18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" cap="flat" cmpd="sng" algn="ctr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1">
                        <a:lumMod val="75000"/>
                      </a:schemeClr>
                    </a:contourClr>
                  </a:sp3d>
                </c14:spPr>
              </c14:invertSolidFillFmt>
            </c:ext>
            <c:ext xmlns:c16="http://schemas.microsoft.com/office/drawing/2014/chart" uri="{C3380CC4-5D6E-409C-BE32-E72D297353CC}">
              <c16:uniqueId val="{00000000-7C1E-4843-AD3F-FAA6F17FCE95}"/>
            </c:ext>
          </c:extLst>
        </c:ser>
        <c:ser>
          <c:idx val="1"/>
          <c:order val="1"/>
          <c:spPr>
            <a:solidFill>
              <a:srgbClr val="ED7D31">
                <a:alpha val="84706"/>
              </a:srgb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1"/>
          <c:cat>
            <c:strRef>
              <c:f>'PO ATTAINMENT'!$B$8:$P$8</c:f>
              <c:strCache>
                <c:ptCount val="15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  <c:pt idx="12">
                  <c:v>PSO1</c:v>
                </c:pt>
                <c:pt idx="13">
                  <c:v>PSO2</c:v>
                </c:pt>
                <c:pt idx="14">
                  <c:v>PSO3</c:v>
                </c:pt>
              </c:strCache>
            </c:strRef>
          </c:cat>
          <c:val>
            <c:numRef>
              <c:f>'PO ATTAINMENT'!$B$19:$P$19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2">
                        <a:lumMod val="75000"/>
                      </a:schemeClr>
                    </a:contourClr>
                  </a:sp3d>
                </c14:spPr>
              </c14:invertSolidFillFmt>
            </c:ext>
            <c:ext xmlns:c16="http://schemas.microsoft.com/office/drawing/2014/chart" uri="{C3380CC4-5D6E-409C-BE32-E72D297353CC}">
              <c16:uniqueId val="{00000001-7C1E-4843-AD3F-FAA6F17FC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-45594816"/>
        <c:axId val="-45599712"/>
        <c:axId val="0"/>
      </c:bar3DChart>
      <c:catAx>
        <c:axId val="-455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PO's</a:t>
                </a:r>
              </a:p>
            </c:rich>
          </c:tx>
          <c:layout>
            <c:manualLayout>
              <c:xMode val="edge"/>
              <c:yMode val="edge"/>
              <c:x val="0.44636315082707684"/>
              <c:y val="0.864575928008998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599712"/>
        <c:crosses val="autoZero"/>
        <c:auto val="1"/>
        <c:lblAlgn val="ctr"/>
        <c:lblOffset val="100"/>
        <c:noMultiLvlLbl val="1"/>
      </c:catAx>
      <c:valAx>
        <c:axId val="-455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Direct/Indirect Attainment</a:t>
                </a:r>
              </a:p>
            </c:rich>
          </c:tx>
          <c:layout>
            <c:manualLayout>
              <c:xMode val="edge"/>
              <c:yMode val="edge"/>
              <c:x val="3.086141121894647E-2"/>
              <c:y val="0.153376827896512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59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291353</xdr:colOff>
      <xdr:row>0</xdr:row>
      <xdr:rowOff>1</xdr:rowOff>
    </xdr:from>
    <xdr:to>
      <xdr:col>11</xdr:col>
      <xdr:colOff>233642</xdr:colOff>
      <xdr:row>1</xdr:row>
      <xdr:rowOff>156882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1059" y="1"/>
          <a:ext cx="771524" cy="347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874059</xdr:colOff>
      <xdr:row>0</xdr:row>
      <xdr:rowOff>0</xdr:rowOff>
    </xdr:from>
    <xdr:to>
      <xdr:col>0</xdr:col>
      <xdr:colOff>1645583</xdr:colOff>
      <xdr:row>1</xdr:row>
      <xdr:rowOff>156881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059" y="0"/>
          <a:ext cx="771524" cy="347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19</xdr:row>
      <xdr:rowOff>52387</xdr:rowOff>
    </xdr:from>
    <xdr:to>
      <xdr:col>2</xdr:col>
      <xdr:colOff>400051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CC156-1AD6-482F-BF03-24D9508C3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19</xdr:row>
      <xdr:rowOff>38100</xdr:rowOff>
    </xdr:from>
    <xdr:to>
      <xdr:col>5</xdr:col>
      <xdr:colOff>790575</xdr:colOff>
      <xdr:row>30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5489C8-B04F-43EE-A1C0-76EAABAD6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790575</xdr:colOff>
      <xdr:row>19</xdr:row>
      <xdr:rowOff>47625</xdr:rowOff>
    </xdr:from>
    <xdr:to>
      <xdr:col>9</xdr:col>
      <xdr:colOff>409575</xdr:colOff>
      <xdr:row>30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7A1CC-5ACB-4C8A-BAB9-CF33F36A5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301300</xdr:colOff>
      <xdr:row>1</xdr:row>
      <xdr:rowOff>9720</xdr:rowOff>
    </xdr:from>
    <xdr:to>
      <xdr:col>0</xdr:col>
      <xdr:colOff>1072824</xdr:colOff>
      <xdr:row>2</xdr:row>
      <xdr:rowOff>152994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300" y="213827"/>
          <a:ext cx="771524" cy="347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57150</xdr:colOff>
      <xdr:row>8</xdr:row>
      <xdr:rowOff>38101</xdr:rowOff>
    </xdr:from>
    <xdr:ext cx="6553200" cy="2667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643A99-DA8A-4059-B4CD-87ECA0595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1</xdr:col>
      <xdr:colOff>560917</xdr:colOff>
      <xdr:row>1</xdr:row>
      <xdr:rowOff>10583</xdr:rowOff>
    </xdr:from>
    <xdr:to>
      <xdr:col>2</xdr:col>
      <xdr:colOff>602191</xdr:colOff>
      <xdr:row>2</xdr:row>
      <xdr:rowOff>201083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167" y="222250"/>
          <a:ext cx="771524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I934"/>
  <sheetViews>
    <sheetView topLeftCell="S1" zoomScale="85" zoomScaleNormal="85" workbookViewId="0">
      <pane ySplit="13" topLeftCell="A92" activePane="bottomLeft" state="frozen"/>
      <selection pane="bottomLeft" activeCell="AS1" sqref="AS1:AT3"/>
    </sheetView>
  </sheetViews>
  <sheetFormatPr defaultRowHeight="15" customHeight="1"/>
  <cols>
    <col min="1" max="1" width="14.42578125" customWidth="1"/>
    <col min="2" max="2" width="36.85546875" customWidth="1"/>
    <col min="3" max="3" width="17.28515625" style="2" bestFit="1" customWidth="1"/>
    <col min="4" max="5" width="6.28515625" customWidth="1"/>
    <col min="6" max="7" width="6.140625" style="20" customWidth="1"/>
    <col min="8" max="10" width="6.140625" bestFit="1" customWidth="1"/>
    <col min="11" max="12" width="6.140625" style="20" customWidth="1"/>
    <col min="13" max="14" width="6.140625" bestFit="1" customWidth="1"/>
    <col min="15" max="15" width="6.28515625" customWidth="1"/>
    <col min="16" max="17" width="6.140625" bestFit="1" customWidth="1"/>
    <col min="18" max="19" width="6.140625" style="20" customWidth="1"/>
    <col min="20" max="23" width="6.140625" bestFit="1" customWidth="1"/>
    <col min="24" max="24" width="5.85546875" customWidth="1"/>
    <col min="25" max="25" width="6.140625" bestFit="1" customWidth="1"/>
    <col min="26" max="26" width="6.140625" style="20" customWidth="1"/>
    <col min="27" max="30" width="6.140625" bestFit="1" customWidth="1"/>
    <col min="31" max="31" width="6.140625" style="112" customWidth="1"/>
    <col min="32" max="32" width="6" customWidth="1"/>
    <col min="33" max="33" width="6.7109375" style="112" customWidth="1"/>
    <col min="34" max="34" width="4.7109375" style="112" customWidth="1"/>
    <col min="35" max="35" width="5.140625" style="112" customWidth="1"/>
    <col min="36" max="36" width="6.85546875" style="112" customWidth="1"/>
    <col min="37" max="37" width="4.85546875" customWidth="1"/>
    <col min="38" max="42" width="5" bestFit="1" customWidth="1"/>
    <col min="43" max="43" width="15" bestFit="1" customWidth="1"/>
    <col min="44" max="44" width="6.28515625" style="80" bestFit="1" customWidth="1"/>
    <col min="45" max="45" width="9.140625" style="80" bestFit="1" customWidth="1"/>
    <col min="46" max="46" width="7.7109375" style="82" bestFit="1" customWidth="1"/>
    <col min="47" max="47" width="6.28515625" bestFit="1" customWidth="1"/>
    <col min="48" max="48" width="9.140625" bestFit="1" customWidth="1"/>
    <col min="49" max="49" width="7.7109375" customWidth="1"/>
    <col min="50" max="50" width="6.28515625" bestFit="1" customWidth="1"/>
    <col min="51" max="51" width="9.140625" bestFit="1" customWidth="1"/>
    <col min="52" max="52" width="7.7109375" customWidth="1"/>
    <col min="53" max="53" width="6.28515625" bestFit="1" customWidth="1"/>
    <col min="54" max="54" width="9.140625" bestFit="1" customWidth="1"/>
    <col min="55" max="55" width="7.7109375" customWidth="1"/>
    <col min="56" max="56" width="6.28515625" bestFit="1" customWidth="1"/>
    <col min="57" max="57" width="9.140625" bestFit="1" customWidth="1"/>
    <col min="58" max="58" width="7.7109375" customWidth="1"/>
    <col min="59" max="59" width="6.28515625" bestFit="1" customWidth="1"/>
    <col min="60" max="60" width="9.140625" bestFit="1" customWidth="1"/>
    <col min="61" max="61" width="7.5703125" customWidth="1"/>
  </cols>
  <sheetData>
    <row r="1" spans="1:61" s="5" customFormat="1" ht="15" customHeight="1">
      <c r="A1" s="164"/>
      <c r="B1" s="164"/>
      <c r="C1" s="165"/>
      <c r="D1" s="340" t="s">
        <v>38</v>
      </c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41"/>
      <c r="X1" s="341"/>
      <c r="Y1" s="341"/>
      <c r="Z1" s="341"/>
      <c r="AA1" s="341"/>
      <c r="AB1" s="341"/>
      <c r="AC1" s="341"/>
      <c r="AD1" s="341"/>
      <c r="AE1" s="341"/>
      <c r="AF1" s="341"/>
      <c r="AG1" s="341"/>
      <c r="AH1" s="341"/>
      <c r="AI1" s="341"/>
      <c r="AJ1" s="341"/>
      <c r="AK1" s="341"/>
      <c r="AL1" s="358" t="s">
        <v>134</v>
      </c>
      <c r="AM1" s="359"/>
      <c r="AN1" s="359"/>
      <c r="AO1" s="359"/>
      <c r="AP1" s="228"/>
      <c r="AQ1" s="166" t="s">
        <v>102</v>
      </c>
      <c r="AR1" s="167" t="s">
        <v>101</v>
      </c>
      <c r="AS1" s="233" t="s">
        <v>136</v>
      </c>
      <c r="AT1" s="236"/>
      <c r="AU1" s="168"/>
      <c r="AV1" s="168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</row>
    <row r="2" spans="1:61" s="5" customFormat="1" ht="15" customHeight="1" thickBot="1">
      <c r="A2" s="164"/>
      <c r="B2" s="167" t="s">
        <v>97</v>
      </c>
      <c r="C2" s="165"/>
      <c r="D2" s="342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60" t="s">
        <v>135</v>
      </c>
      <c r="AM2" s="361"/>
      <c r="AN2" s="361"/>
      <c r="AO2" s="361"/>
      <c r="AP2" s="229"/>
      <c r="AQ2" s="166" t="s">
        <v>103</v>
      </c>
      <c r="AR2" s="167" t="s">
        <v>101</v>
      </c>
      <c r="AS2" s="234" t="s">
        <v>137</v>
      </c>
      <c r="AT2" s="237"/>
      <c r="AU2" s="168"/>
      <c r="AV2" s="168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</row>
    <row r="3" spans="1:61" s="5" customFormat="1" ht="15" customHeight="1" thickBot="1">
      <c r="A3" s="164"/>
      <c r="B3" s="167" t="s">
        <v>98</v>
      </c>
      <c r="C3" s="165"/>
      <c r="D3" s="334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335"/>
      <c r="AJ3" s="335"/>
      <c r="AK3" s="335"/>
      <c r="AL3" s="360" t="s">
        <v>133</v>
      </c>
      <c r="AM3" s="361"/>
      <c r="AN3" s="361"/>
      <c r="AO3" s="361"/>
      <c r="AP3" s="229"/>
      <c r="AQ3" s="166" t="s">
        <v>104</v>
      </c>
      <c r="AR3" s="167" t="s">
        <v>101</v>
      </c>
      <c r="AS3" s="235" t="s">
        <v>138</v>
      </c>
      <c r="AT3" s="238"/>
      <c r="AU3" s="168"/>
      <c r="AV3" s="168"/>
      <c r="AW3" s="164"/>
      <c r="AX3" s="164"/>
      <c r="AY3" s="164"/>
      <c r="AZ3" s="164"/>
      <c r="BA3" s="164"/>
      <c r="BB3" s="164"/>
      <c r="BC3" s="164"/>
      <c r="BD3" s="164"/>
      <c r="BE3" s="164"/>
      <c r="BF3" s="164"/>
      <c r="BG3" s="164"/>
      <c r="BH3" s="164"/>
      <c r="BI3" s="164"/>
    </row>
    <row r="4" spans="1:61" s="5" customFormat="1" ht="15" customHeight="1" thickBot="1">
      <c r="A4" s="164"/>
      <c r="B4" s="52" t="s">
        <v>96</v>
      </c>
      <c r="C4" s="165"/>
      <c r="D4" s="346" t="s">
        <v>129</v>
      </c>
      <c r="E4" s="347"/>
      <c r="F4" s="347"/>
      <c r="G4" s="347"/>
      <c r="H4" s="347"/>
      <c r="I4" s="347"/>
      <c r="J4" s="348"/>
      <c r="K4" s="346"/>
      <c r="L4" s="347"/>
      <c r="M4" s="347"/>
      <c r="N4" s="347"/>
      <c r="O4" s="347"/>
      <c r="P4" s="347"/>
      <c r="Q4" s="347"/>
      <c r="R4" s="347"/>
      <c r="S4" s="348"/>
      <c r="T4" s="346" t="s">
        <v>31</v>
      </c>
      <c r="U4" s="348"/>
      <c r="V4" s="102"/>
      <c r="W4" s="169" t="s">
        <v>32</v>
      </c>
      <c r="X4" s="170"/>
      <c r="Y4" s="346" t="s">
        <v>33</v>
      </c>
      <c r="Z4" s="347"/>
      <c r="AA4" s="348"/>
      <c r="AB4" s="344"/>
      <c r="AC4" s="345"/>
      <c r="AD4" s="346" t="s">
        <v>34</v>
      </c>
      <c r="AE4" s="347"/>
      <c r="AF4" s="348"/>
      <c r="AG4" s="346"/>
      <c r="AH4" s="347"/>
      <c r="AI4" s="347"/>
      <c r="AJ4" s="347"/>
      <c r="AK4" s="347"/>
      <c r="AL4" s="362" t="s">
        <v>130</v>
      </c>
      <c r="AM4" s="363"/>
      <c r="AN4" s="363"/>
      <c r="AO4" s="363"/>
      <c r="AP4" s="230"/>
      <c r="AQ4" s="164"/>
      <c r="AR4" s="80"/>
      <c r="AS4" s="80"/>
      <c r="AT4" s="82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</row>
    <row r="5" spans="1:61" s="5" customFormat="1" ht="15" customHeight="1" thickBot="1">
      <c r="A5" s="164"/>
      <c r="B5" s="164"/>
      <c r="C5" s="165"/>
      <c r="D5" s="349" t="s">
        <v>35</v>
      </c>
      <c r="E5" s="350"/>
      <c r="F5" s="350"/>
      <c r="G5" s="351"/>
      <c r="H5" s="355"/>
      <c r="I5" s="356"/>
      <c r="J5" s="356"/>
      <c r="K5" s="356"/>
      <c r="L5" s="356"/>
      <c r="M5" s="356"/>
      <c r="N5" s="356"/>
      <c r="O5" s="357"/>
      <c r="P5" s="352" t="s">
        <v>61</v>
      </c>
      <c r="Q5" s="353"/>
      <c r="R5" s="353"/>
      <c r="S5" s="354"/>
      <c r="T5" s="171"/>
      <c r="U5" s="346" t="s">
        <v>36</v>
      </c>
      <c r="V5" s="347"/>
      <c r="W5" s="347"/>
      <c r="X5" s="296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8"/>
      <c r="AL5" s="366" t="s">
        <v>99</v>
      </c>
      <c r="AM5" s="367"/>
      <c r="AN5" s="367"/>
      <c r="AO5" s="367"/>
      <c r="AP5" s="368"/>
      <c r="AQ5" s="58" t="s">
        <v>100</v>
      </c>
      <c r="AR5" s="80"/>
      <c r="AS5" s="80"/>
      <c r="AT5" s="82"/>
      <c r="AU5" s="164"/>
      <c r="AV5" s="164"/>
      <c r="AW5" s="172" t="str">
        <f>AQ1&amp;""&amp;T5&amp;AR1</f>
        <v xml:space="preserve">Attainment Level 1: 50% students rated more than or equal to % of maximum marks </v>
      </c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</row>
    <row r="6" spans="1:61" ht="15.75" customHeight="1" thickBot="1">
      <c r="A6" s="320" t="s">
        <v>26</v>
      </c>
      <c r="B6" s="320" t="s">
        <v>27</v>
      </c>
      <c r="C6" s="173"/>
      <c r="D6" s="308" t="s">
        <v>125</v>
      </c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09"/>
      <c r="R6" s="309"/>
      <c r="S6" s="309"/>
      <c r="T6" s="309"/>
      <c r="U6" s="309"/>
      <c r="V6" s="309"/>
      <c r="W6" s="309"/>
      <c r="X6" s="309"/>
      <c r="Y6" s="309"/>
      <c r="Z6" s="309"/>
      <c r="AA6" s="309"/>
      <c r="AB6" s="309"/>
      <c r="AC6" s="309"/>
      <c r="AD6" s="309"/>
      <c r="AE6" s="309"/>
      <c r="AF6" s="309"/>
      <c r="AG6" s="309"/>
      <c r="AH6" s="309"/>
      <c r="AI6" s="309"/>
      <c r="AJ6" s="309"/>
      <c r="AK6" s="310"/>
      <c r="AL6" s="174" t="s">
        <v>56</v>
      </c>
      <c r="AM6" s="175" t="s">
        <v>57</v>
      </c>
      <c r="AN6" s="176" t="s">
        <v>58</v>
      </c>
      <c r="AO6" s="177" t="s">
        <v>59</v>
      </c>
      <c r="AP6" s="178" t="s">
        <v>60</v>
      </c>
      <c r="AQ6" s="364" t="s">
        <v>55</v>
      </c>
      <c r="AS6" s="81"/>
      <c r="AT6" s="83"/>
      <c r="AU6" s="179"/>
      <c r="AV6" s="179"/>
      <c r="AW6" s="172" t="str">
        <f>AQ2&amp;""&amp;T5&amp;AR2</f>
        <v xml:space="preserve">Attainment Level 2: 60% students rated more than or equal to % of maximum marks </v>
      </c>
      <c r="AX6" s="164"/>
      <c r="AY6" s="179"/>
      <c r="AZ6" s="179"/>
      <c r="BA6" s="179"/>
      <c r="BB6" s="179"/>
      <c r="BC6" s="164"/>
      <c r="BD6" s="164"/>
      <c r="BE6" s="164"/>
      <c r="BF6" s="164"/>
      <c r="BG6" s="164"/>
      <c r="BH6" s="164"/>
      <c r="BI6" s="164"/>
    </row>
    <row r="7" spans="1:61" ht="15.75" customHeight="1" thickBot="1">
      <c r="A7" s="321"/>
      <c r="B7" s="321"/>
      <c r="C7" s="173" t="s">
        <v>28</v>
      </c>
      <c r="D7" s="290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2"/>
      <c r="V7" s="292"/>
      <c r="W7" s="292"/>
      <c r="X7" s="292"/>
      <c r="Y7" s="292"/>
      <c r="Z7" s="292"/>
      <c r="AA7" s="292"/>
      <c r="AB7" s="292"/>
      <c r="AC7" s="292"/>
      <c r="AD7" s="292"/>
      <c r="AE7" s="196"/>
      <c r="AF7" s="114">
        <v>1</v>
      </c>
      <c r="AG7" s="114">
        <v>2</v>
      </c>
      <c r="AH7" s="114">
        <v>3</v>
      </c>
      <c r="AI7" s="114">
        <v>4</v>
      </c>
      <c r="AJ7" s="114">
        <v>5</v>
      </c>
      <c r="AK7" s="115"/>
      <c r="AL7" s="180"/>
      <c r="AM7" s="181"/>
      <c r="AN7" s="181"/>
      <c r="AO7" s="181"/>
      <c r="AP7" s="182"/>
      <c r="AQ7" s="365"/>
      <c r="AS7" s="81"/>
      <c r="AT7" s="83"/>
      <c r="AU7" s="179"/>
      <c r="AV7" s="179"/>
      <c r="AW7" s="172" t="str">
        <f>AQ3&amp;""&amp;T5&amp;AR3</f>
        <v xml:space="preserve">Attainment Level 3: 70% students rated more than or equal to % of maximum marks </v>
      </c>
      <c r="AX7" s="164"/>
      <c r="AY7" s="179"/>
      <c r="AZ7" s="179"/>
      <c r="BA7" s="179"/>
      <c r="BB7" s="179"/>
      <c r="BC7" s="164"/>
      <c r="BD7" s="164"/>
      <c r="BE7" s="164"/>
      <c r="BF7" s="164"/>
      <c r="BG7" s="164"/>
      <c r="BH7" s="164"/>
      <c r="BI7" s="164"/>
    </row>
    <row r="8" spans="1:61" ht="15.75" customHeight="1" thickBot="1">
      <c r="A8" s="321"/>
      <c r="B8" s="321"/>
      <c r="C8" s="183" t="s">
        <v>124</v>
      </c>
      <c r="D8" s="197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8"/>
      <c r="AF8" s="336" t="s">
        <v>127</v>
      </c>
      <c r="AG8" s="336"/>
      <c r="AH8" s="336"/>
      <c r="AI8" s="336"/>
      <c r="AJ8" s="336"/>
      <c r="AK8" s="337"/>
      <c r="AL8" s="174" t="s">
        <v>56</v>
      </c>
      <c r="AM8" s="175" t="s">
        <v>57</v>
      </c>
      <c r="AN8" s="176" t="s">
        <v>58</v>
      </c>
      <c r="AO8" s="177" t="s">
        <v>59</v>
      </c>
      <c r="AP8" s="178" t="s">
        <v>60</v>
      </c>
      <c r="AQ8" s="293"/>
      <c r="AR8" s="324" t="s">
        <v>107</v>
      </c>
      <c r="AS8" s="325"/>
      <c r="AT8" s="333"/>
      <c r="AU8" s="324" t="s">
        <v>113</v>
      </c>
      <c r="AV8" s="325"/>
      <c r="AW8" s="326"/>
      <c r="AX8" s="324" t="s">
        <v>114</v>
      </c>
      <c r="AY8" s="325"/>
      <c r="AZ8" s="326"/>
      <c r="BA8" s="324" t="s">
        <v>115</v>
      </c>
      <c r="BB8" s="325"/>
      <c r="BC8" s="326"/>
      <c r="BD8" s="324" t="s">
        <v>116</v>
      </c>
      <c r="BE8" s="325"/>
      <c r="BF8" s="326"/>
      <c r="BG8" s="324" t="s">
        <v>117</v>
      </c>
      <c r="BH8" s="325"/>
      <c r="BI8" s="326"/>
    </row>
    <row r="9" spans="1:61" s="112" customFormat="1" ht="15.75" customHeight="1" thickBot="1">
      <c r="A9" s="323"/>
      <c r="B9" s="322"/>
      <c r="C9" s="184" t="s">
        <v>123</v>
      </c>
      <c r="D9" s="199" t="s">
        <v>128</v>
      </c>
      <c r="E9" s="195" t="s">
        <v>128</v>
      </c>
      <c r="F9" s="195" t="s">
        <v>128</v>
      </c>
      <c r="G9" s="195" t="s">
        <v>128</v>
      </c>
      <c r="H9" s="195" t="s">
        <v>128</v>
      </c>
      <c r="I9" s="195" t="s">
        <v>128</v>
      </c>
      <c r="J9" s="195" t="s">
        <v>128</v>
      </c>
      <c r="K9" s="195" t="s">
        <v>128</v>
      </c>
      <c r="L9" s="195" t="s">
        <v>128</v>
      </c>
      <c r="M9" s="195" t="s">
        <v>128</v>
      </c>
      <c r="N9" s="195" t="s">
        <v>128</v>
      </c>
      <c r="O9" s="195" t="s">
        <v>128</v>
      </c>
      <c r="P9" s="195" t="s">
        <v>128</v>
      </c>
      <c r="Q9" s="195" t="s">
        <v>128</v>
      </c>
      <c r="R9" s="195" t="s">
        <v>128</v>
      </c>
      <c r="S9" s="195" t="s">
        <v>128</v>
      </c>
      <c r="T9" s="195" t="s">
        <v>128</v>
      </c>
      <c r="U9" s="195" t="s">
        <v>128</v>
      </c>
      <c r="V9" s="195" t="s">
        <v>128</v>
      </c>
      <c r="W9" s="195" t="s">
        <v>128</v>
      </c>
      <c r="X9" s="195" t="s">
        <v>128</v>
      </c>
      <c r="Y9" s="195" t="s">
        <v>128</v>
      </c>
      <c r="Z9" s="195" t="s">
        <v>128</v>
      </c>
      <c r="AA9" s="195" t="s">
        <v>128</v>
      </c>
      <c r="AB9" s="195" t="s">
        <v>128</v>
      </c>
      <c r="AC9" s="195" t="s">
        <v>128</v>
      </c>
      <c r="AD9" s="195" t="s">
        <v>128</v>
      </c>
      <c r="AE9" s="200" t="s">
        <v>128</v>
      </c>
      <c r="AF9" s="338"/>
      <c r="AG9" s="338"/>
      <c r="AH9" s="338"/>
      <c r="AI9" s="338"/>
      <c r="AJ9" s="338"/>
      <c r="AK9" s="339"/>
      <c r="AL9" s="174" t="s">
        <v>56</v>
      </c>
      <c r="AM9" s="175" t="s">
        <v>57</v>
      </c>
      <c r="AN9" s="176" t="s">
        <v>58</v>
      </c>
      <c r="AO9" s="177" t="s">
        <v>59</v>
      </c>
      <c r="AP9" s="178" t="s">
        <v>60</v>
      </c>
      <c r="AQ9" s="294"/>
      <c r="AR9" s="110"/>
      <c r="AS9" s="111"/>
      <c r="AT9" s="111"/>
      <c r="AU9" s="110"/>
      <c r="AV9" s="111"/>
      <c r="AW9" s="113"/>
      <c r="AX9" s="110"/>
      <c r="AY9" s="111"/>
      <c r="AZ9" s="113"/>
      <c r="BA9" s="110"/>
      <c r="BB9" s="111"/>
      <c r="BC9" s="113"/>
      <c r="BD9" s="110"/>
      <c r="BE9" s="111"/>
      <c r="BF9" s="113"/>
      <c r="BG9" s="110"/>
      <c r="BH9" s="111"/>
      <c r="BI9" s="113"/>
    </row>
    <row r="10" spans="1:61" ht="15.75" customHeight="1" thickBot="1">
      <c r="A10" s="323"/>
      <c r="B10" s="323"/>
      <c r="C10" s="185" t="s">
        <v>29</v>
      </c>
      <c r="D10" s="201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3"/>
      <c r="AF10" s="116">
        <v>30</v>
      </c>
      <c r="AG10" s="117">
        <f>IF(AF10,AF10,"")</f>
        <v>30</v>
      </c>
      <c r="AH10" s="117">
        <f>AG10</f>
        <v>30</v>
      </c>
      <c r="AI10" s="117">
        <f>AG10</f>
        <v>30</v>
      </c>
      <c r="AJ10" s="117">
        <f>AG10</f>
        <v>30</v>
      </c>
      <c r="AK10" s="118"/>
      <c r="AL10" s="188"/>
      <c r="AM10" s="187"/>
      <c r="AN10" s="187"/>
      <c r="AO10" s="187"/>
      <c r="AP10" s="186"/>
      <c r="AQ10" s="295"/>
      <c r="AR10" s="327" t="s">
        <v>111</v>
      </c>
      <c r="AS10" s="328"/>
      <c r="AT10" s="98">
        <f>IFERROR(IF(AT11&lt;AT1,0,IF(AT11&gt;=AT3,3,IF(AT11&gt;=AT2,2,1))),0)</f>
        <v>3</v>
      </c>
      <c r="AU10" s="327" t="s">
        <v>111</v>
      </c>
      <c r="AV10" s="328"/>
      <c r="AW10" s="207">
        <f>IFERROR(IF(AW11&lt;AT1,0,IF(AW11&gt;=AT3,3,IF(AW11&gt;=AT2,2,1))),0)</f>
        <v>3</v>
      </c>
      <c r="AX10" s="327" t="s">
        <v>111</v>
      </c>
      <c r="AY10" s="328"/>
      <c r="AZ10" s="207">
        <f>IFERROR(IF(AZ11&lt;AT1,0,IF(AZ11&gt;=AT3,3,IF(AZ11&gt;=AT2,2,1))),0)</f>
        <v>3</v>
      </c>
      <c r="BA10" s="327" t="s">
        <v>111</v>
      </c>
      <c r="BB10" s="328"/>
      <c r="BC10" s="207">
        <f>IFERROR(IF(BC11&lt;AT1,0,IF(BC11&gt;=AT3,3,IF(BC11&gt;=AT2,2,1))),0)</f>
        <v>3</v>
      </c>
      <c r="BD10" s="327" t="s">
        <v>111</v>
      </c>
      <c r="BE10" s="328"/>
      <c r="BF10" s="207">
        <f>IFERROR(IF(BF11&lt;AT1,0,IF(BF11&gt;=AT3,3,IF(BF11&gt;=AT2,2,1))),0)</f>
        <v>3</v>
      </c>
      <c r="BG10" s="327" t="s">
        <v>111</v>
      </c>
      <c r="BH10" s="328"/>
      <c r="BI10" s="207">
        <f>IFERROR(IF(BI11&lt;AT1,0,IF(BI11&gt;=AT3,3,IF(BI11&gt;=AT2,2,1))),0)</f>
        <v>3</v>
      </c>
    </row>
    <row r="11" spans="1:61" ht="15.75" customHeight="1" thickBot="1">
      <c r="A11" s="299"/>
      <c r="B11" s="300"/>
      <c r="C11" s="301"/>
      <c r="D11" s="311" t="s">
        <v>126</v>
      </c>
      <c r="E11" s="312"/>
      <c r="F11" s="312"/>
      <c r="G11" s="312"/>
      <c r="H11" s="312"/>
      <c r="I11" s="312"/>
      <c r="J11" s="312"/>
      <c r="K11" s="312"/>
      <c r="L11" s="312"/>
      <c r="M11" s="312"/>
      <c r="N11" s="312"/>
      <c r="O11" s="312"/>
      <c r="P11" s="312"/>
      <c r="Q11" s="312"/>
      <c r="R11" s="312"/>
      <c r="S11" s="312"/>
      <c r="T11" s="312"/>
      <c r="U11" s="312"/>
      <c r="V11" s="312"/>
      <c r="W11" s="312"/>
      <c r="X11" s="312"/>
      <c r="Y11" s="312"/>
      <c r="Z11" s="312"/>
      <c r="AA11" s="312"/>
      <c r="AB11" s="312"/>
      <c r="AC11" s="312"/>
      <c r="AD11" s="312"/>
      <c r="AE11" s="312"/>
      <c r="AF11" s="312"/>
      <c r="AG11" s="312"/>
      <c r="AH11" s="312"/>
      <c r="AI11" s="312"/>
      <c r="AJ11" s="312"/>
      <c r="AK11" s="312"/>
      <c r="AL11" s="312"/>
      <c r="AM11" s="312"/>
      <c r="AN11" s="312"/>
      <c r="AO11" s="312"/>
      <c r="AP11" s="313"/>
      <c r="AQ11" s="189">
        <f>T5%*AQ8</f>
        <v>0</v>
      </c>
      <c r="AR11" s="329" t="s">
        <v>112</v>
      </c>
      <c r="AS11" s="330"/>
      <c r="AT11" s="99">
        <f>IFERROR(AT12/AR12*100,0)</f>
        <v>0</v>
      </c>
      <c r="AU11" s="329" t="s">
        <v>112</v>
      </c>
      <c r="AV11" s="330"/>
      <c r="AW11" s="206">
        <f>IFERROR(AW12/AU12*100,0)</f>
        <v>0</v>
      </c>
      <c r="AX11" s="329" t="s">
        <v>112</v>
      </c>
      <c r="AY11" s="330"/>
      <c r="AZ11" s="206">
        <f>IFERROR(AZ12/AX12*100,0)</f>
        <v>0</v>
      </c>
      <c r="BA11" s="329" t="s">
        <v>112</v>
      </c>
      <c r="BB11" s="330"/>
      <c r="BC11" s="206">
        <f>IFERROR(BC12/BA12*100,0)</f>
        <v>0</v>
      </c>
      <c r="BD11" s="329" t="s">
        <v>112</v>
      </c>
      <c r="BE11" s="330"/>
      <c r="BF11" s="206">
        <f>IFERROR(BF12/BD12*100,0)</f>
        <v>0</v>
      </c>
      <c r="BG11" s="329" t="s">
        <v>112</v>
      </c>
      <c r="BH11" s="330"/>
      <c r="BI11" s="206">
        <f>IFERROR(BI12/BG12*100,0)</f>
        <v>0</v>
      </c>
    </row>
    <row r="12" spans="1:61" ht="15.75" customHeight="1" thickBot="1">
      <c r="A12" s="302"/>
      <c r="B12" s="303"/>
      <c r="C12" s="304"/>
      <c r="D12" s="314"/>
      <c r="E12" s="315"/>
      <c r="F12" s="315"/>
      <c r="G12" s="315"/>
      <c r="H12" s="315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  <c r="V12" s="315"/>
      <c r="W12" s="315"/>
      <c r="X12" s="315"/>
      <c r="Y12" s="315"/>
      <c r="Z12" s="315"/>
      <c r="AA12" s="315"/>
      <c r="AB12" s="315"/>
      <c r="AC12" s="315"/>
      <c r="AD12" s="315"/>
      <c r="AE12" s="315"/>
      <c r="AF12" s="315"/>
      <c r="AG12" s="315"/>
      <c r="AH12" s="315"/>
      <c r="AI12" s="315"/>
      <c r="AJ12" s="315"/>
      <c r="AK12" s="315"/>
      <c r="AL12" s="315"/>
      <c r="AM12" s="315"/>
      <c r="AN12" s="315"/>
      <c r="AO12" s="315"/>
      <c r="AP12" s="316"/>
      <c r="AQ12" s="190">
        <f>IFERROR(COUNTIF(AQ14:AQ131, "&gt;="&amp;AQ11)/COUNT(AQ14:AQ131)*100,0)</f>
        <v>0</v>
      </c>
      <c r="AR12" s="331">
        <f>COUNTIF(AS14:AS136,"&gt;"&amp;0)</f>
        <v>0</v>
      </c>
      <c r="AS12" s="332"/>
      <c r="AT12" s="84">
        <f>COUNTIF(AT14:AT136,"&gt;="&amp;T5)</f>
        <v>0</v>
      </c>
      <c r="AU12" s="331">
        <f>COUNTIF(AV14:AV136,"&gt;"&amp;0)</f>
        <v>0</v>
      </c>
      <c r="AV12" s="332"/>
      <c r="AW12" s="96">
        <f>COUNTIF(AW14:AW136,"&gt;="&amp;T5)</f>
        <v>0</v>
      </c>
      <c r="AX12" s="331">
        <f>COUNTIF(AY14:AY136,"&gt;"&amp;0)</f>
        <v>0</v>
      </c>
      <c r="AY12" s="332"/>
      <c r="AZ12" s="96">
        <f>COUNTIF(AZ14:AZ136,"&gt;="&amp;T5)</f>
        <v>0</v>
      </c>
      <c r="BA12" s="331">
        <f>COUNTIF(BB14:BB136,"&gt;"&amp;0)</f>
        <v>0</v>
      </c>
      <c r="BB12" s="332"/>
      <c r="BC12" s="96">
        <f>COUNTIF(BC14:BC136,"&gt;="&amp;T5)</f>
        <v>0</v>
      </c>
      <c r="BD12" s="331">
        <f>COUNTIF(BE14:BE136,"&gt;"&amp;0)</f>
        <v>0</v>
      </c>
      <c r="BE12" s="332"/>
      <c r="BF12" s="96">
        <f>COUNTIF(BF14:BF136,"&gt;="&amp;T5)</f>
        <v>0</v>
      </c>
      <c r="BG12" s="331">
        <f>COUNTIF(BH14:BH136,"&gt;"&amp;0)</f>
        <v>0</v>
      </c>
      <c r="BH12" s="332"/>
      <c r="BI12" s="96">
        <f>COUNTIF(BI14:BI136,"&gt;="&amp;T5)</f>
        <v>0</v>
      </c>
    </row>
    <row r="13" spans="1:61" ht="15.75" customHeight="1" thickBot="1">
      <c r="A13" s="305"/>
      <c r="B13" s="306"/>
      <c r="C13" s="307"/>
      <c r="D13" s="317"/>
      <c r="E13" s="318"/>
      <c r="F13" s="318"/>
      <c r="G13" s="318"/>
      <c r="H13" s="318"/>
      <c r="I13" s="318"/>
      <c r="J13" s="318"/>
      <c r="K13" s="318"/>
      <c r="L13" s="318"/>
      <c r="M13" s="318"/>
      <c r="N13" s="318"/>
      <c r="O13" s="318"/>
      <c r="P13" s="318"/>
      <c r="Q13" s="318"/>
      <c r="R13" s="318"/>
      <c r="S13" s="318"/>
      <c r="T13" s="318"/>
      <c r="U13" s="318"/>
      <c r="V13" s="318"/>
      <c r="W13" s="318"/>
      <c r="X13" s="318"/>
      <c r="Y13" s="318"/>
      <c r="Z13" s="318"/>
      <c r="AA13" s="318"/>
      <c r="AB13" s="318"/>
      <c r="AC13" s="318"/>
      <c r="AD13" s="318"/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9"/>
      <c r="AQ13" s="191">
        <f>IF(AQ12&lt;AT1,0,IF(AQ12&gt;=AT3,3,IF(AQ12&gt;=AT2,2,1)))</f>
        <v>3</v>
      </c>
      <c r="AR13" s="86" t="s">
        <v>108</v>
      </c>
      <c r="AS13" s="87" t="s">
        <v>109</v>
      </c>
      <c r="AT13" s="88" t="s">
        <v>110</v>
      </c>
      <c r="AU13" s="85" t="s">
        <v>108</v>
      </c>
      <c r="AV13" s="97" t="s">
        <v>109</v>
      </c>
      <c r="AW13" s="95" t="s">
        <v>110</v>
      </c>
      <c r="AX13" s="85" t="s">
        <v>108</v>
      </c>
      <c r="AY13" s="97" t="s">
        <v>109</v>
      </c>
      <c r="AZ13" s="95" t="s">
        <v>110</v>
      </c>
      <c r="BA13" s="85" t="s">
        <v>108</v>
      </c>
      <c r="BB13" s="97" t="s">
        <v>109</v>
      </c>
      <c r="BC13" s="95" t="s">
        <v>110</v>
      </c>
      <c r="BD13" s="85" t="s">
        <v>108</v>
      </c>
      <c r="BE13" s="97" t="s">
        <v>109</v>
      </c>
      <c r="BF13" s="95" t="s">
        <v>110</v>
      </c>
      <c r="BG13" s="85" t="s">
        <v>108</v>
      </c>
      <c r="BH13" s="97" t="s">
        <v>109</v>
      </c>
      <c r="BI13" s="95" t="s">
        <v>110</v>
      </c>
    </row>
    <row r="14" spans="1:61" ht="15.75" customHeight="1">
      <c r="A14" s="254"/>
      <c r="B14" s="254"/>
      <c r="C14" s="273"/>
      <c r="D14" s="267"/>
      <c r="E14" s="267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8"/>
      <c r="AF14" s="284"/>
      <c r="AG14" s="284"/>
      <c r="AH14" s="284"/>
      <c r="AI14" s="284"/>
      <c r="AJ14" s="284"/>
      <c r="AK14" s="271"/>
      <c r="AL14" s="272"/>
      <c r="AM14" s="214"/>
      <c r="AN14" s="214"/>
      <c r="AO14" s="214"/>
      <c r="AP14" s="282"/>
      <c r="AQ14" s="269"/>
      <c r="AR14" s="90">
        <f t="shared" ref="AR14:AR45" si="0">SUMIF($D$7:$AP$7,"1",$D14:$AP14)</f>
        <v>0</v>
      </c>
      <c r="AS14" s="91">
        <f t="shared" ref="AS14:AS45" si="1">SUMIFS($D$10:$AP$10,$D$7:$AP$7,"1",$D14:$AP14,"&gt;"&amp;-1)</f>
        <v>0</v>
      </c>
      <c r="AT14" s="92">
        <f>ROUNDUP(IF(AS14,AR14/AS14%,0),2)</f>
        <v>0</v>
      </c>
      <c r="AU14" s="90">
        <f t="shared" ref="AU14:AU45" si="2">SUMIF($D$7:$AP$7,"2",$D14:$AP14)</f>
        <v>0</v>
      </c>
      <c r="AV14" s="91">
        <f t="shared" ref="AV14:AV45" si="3">SUMIFS($D$10:$AP$10,$D$7:$AP$7,"2",$D14:$AP14,"&gt;"&amp;-1)</f>
        <v>0</v>
      </c>
      <c r="AW14" s="92">
        <f>ROUNDUP(IF(AV14,AU14/AV14%,0),2)</f>
        <v>0</v>
      </c>
      <c r="AX14" s="90">
        <f t="shared" ref="AX14:AX45" si="4">SUMIF($D$7:$AP$7,"3",$D14:$AP14)</f>
        <v>0</v>
      </c>
      <c r="AY14" s="91">
        <f t="shared" ref="AY14:AY45" si="5">SUMIFS($D$10:$AP$10,$D$7:$AP$7,"3",$D14:$AP14,"&gt;"&amp;-1)</f>
        <v>0</v>
      </c>
      <c r="AZ14" s="92">
        <f>ROUNDUP(IF(AY14,AX14/AY14%,0),2)</f>
        <v>0</v>
      </c>
      <c r="BA14" s="90">
        <f t="shared" ref="BA14:BA45" si="6">SUMIF($D$7:$AP$7,"4",$D14:$AP14)</f>
        <v>0</v>
      </c>
      <c r="BB14" s="91">
        <f t="shared" ref="BB14:BB45" si="7">SUMIFS($D$10:$AP$10,$D$7:$AP$7,"4",$D14:$AP14,"&gt;"&amp;-1)</f>
        <v>0</v>
      </c>
      <c r="BC14" s="92">
        <f>ROUNDUP(IF(BB14,BA14/BB14%,0),2)</f>
        <v>0</v>
      </c>
      <c r="BD14" s="90">
        <f t="shared" ref="BD14:BD45" si="8">SUMIF($D$7:$AP$7,"5",$D14:$AP14)</f>
        <v>0</v>
      </c>
      <c r="BE14" s="91">
        <f t="shared" ref="BE14:BE45" si="9">SUMIFS($D$10:$AP$10,$D$7:$AP$7,"5",$D14:$AP14,"&gt;"&amp;-1)</f>
        <v>0</v>
      </c>
      <c r="BF14" s="92">
        <f>ROUNDUP(IF(BE14,BD14/BE14%,0),2)</f>
        <v>0</v>
      </c>
      <c r="BG14" s="90">
        <f t="shared" ref="BG14:BG45" si="10">SUMIF($D$7:$AP$7,"6",$D14:$AP14)</f>
        <v>0</v>
      </c>
      <c r="BH14" s="91">
        <f t="shared" ref="BH14:BH45" si="11">SUMIFS($D$10:$AP$10,$D$7:$AP$7,"6",$D14:$AP14,"&gt;"&amp;-1)</f>
        <v>0</v>
      </c>
      <c r="BI14" s="92">
        <f>ROUNDUP(IF(BH14,BG14/BH14%,0),2)</f>
        <v>0</v>
      </c>
    </row>
    <row r="15" spans="1:61" ht="15.75" customHeight="1">
      <c r="A15" s="255"/>
      <c r="B15" s="255"/>
      <c r="C15" s="192"/>
      <c r="D15" s="260"/>
      <c r="E15" s="260"/>
      <c r="F15" s="260"/>
      <c r="G15" s="260"/>
      <c r="H15" s="260"/>
      <c r="I15" s="260"/>
      <c r="J15" s="260"/>
      <c r="K15" s="260"/>
      <c r="L15" s="260"/>
      <c r="M15" s="260"/>
      <c r="N15" s="260"/>
      <c r="O15" s="260"/>
      <c r="P15" s="260"/>
      <c r="Q15" s="260"/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  <c r="AC15" s="260"/>
      <c r="AD15" s="260"/>
      <c r="AE15" s="259"/>
      <c r="AF15" s="284"/>
      <c r="AG15" s="284"/>
      <c r="AH15" s="284"/>
      <c r="AI15" s="284"/>
      <c r="AJ15" s="284"/>
      <c r="AK15" s="205"/>
      <c r="AL15" s="63"/>
      <c r="AM15" s="59"/>
      <c r="AN15" s="59"/>
      <c r="AO15" s="59"/>
      <c r="AP15" s="60"/>
      <c r="AQ15" s="264"/>
      <c r="AR15" s="93">
        <f t="shared" si="0"/>
        <v>0</v>
      </c>
      <c r="AS15" s="89">
        <f t="shared" si="1"/>
        <v>0</v>
      </c>
      <c r="AT15" s="94">
        <f>ROUNDUP(IF(AS15,AR15/AS15%,0),2)</f>
        <v>0</v>
      </c>
      <c r="AU15" s="93">
        <f t="shared" si="2"/>
        <v>0</v>
      </c>
      <c r="AV15" s="89">
        <f t="shared" si="3"/>
        <v>0</v>
      </c>
      <c r="AW15" s="94">
        <f>ROUNDUP(IF(AV15,AU15/AV15%,0),2)</f>
        <v>0</v>
      </c>
      <c r="AX15" s="93">
        <f t="shared" si="4"/>
        <v>0</v>
      </c>
      <c r="AY15" s="89">
        <f t="shared" si="5"/>
        <v>0</v>
      </c>
      <c r="AZ15" s="94">
        <f>ROUNDUP(IF(AY15,AX15/AY15%,0),2)</f>
        <v>0</v>
      </c>
      <c r="BA15" s="93">
        <f t="shared" si="6"/>
        <v>0</v>
      </c>
      <c r="BB15" s="89">
        <f t="shared" si="7"/>
        <v>0</v>
      </c>
      <c r="BC15" s="94">
        <f>ROUNDUP(IF(BB15,BA15/BB15%,0),2)</f>
        <v>0</v>
      </c>
      <c r="BD15" s="93">
        <f t="shared" si="8"/>
        <v>0</v>
      </c>
      <c r="BE15" s="89">
        <f t="shared" si="9"/>
        <v>0</v>
      </c>
      <c r="BF15" s="94">
        <f>ROUNDUP(IF(BE15,BD15/BE15%,0),2)</f>
        <v>0</v>
      </c>
      <c r="BG15" s="93">
        <f t="shared" si="10"/>
        <v>0</v>
      </c>
      <c r="BH15" s="89">
        <f t="shared" si="11"/>
        <v>0</v>
      </c>
      <c r="BI15" s="94">
        <f>ROUNDUP(IF(BH15,BG15/BH15%,0),2)</f>
        <v>0</v>
      </c>
    </row>
    <row r="16" spans="1:61" ht="15.75" customHeight="1">
      <c r="A16" s="255"/>
      <c r="B16" s="255"/>
      <c r="C16" s="192"/>
      <c r="D16" s="260"/>
      <c r="E16" s="260"/>
      <c r="F16" s="260"/>
      <c r="G16" s="260"/>
      <c r="H16" s="260"/>
      <c r="I16" s="260"/>
      <c r="J16" s="260"/>
      <c r="K16" s="260"/>
      <c r="L16" s="260"/>
      <c r="M16" s="260"/>
      <c r="N16" s="260"/>
      <c r="O16" s="260"/>
      <c r="P16" s="260"/>
      <c r="Q16" s="260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  <c r="AC16" s="260"/>
      <c r="AD16" s="260"/>
      <c r="AE16" s="259"/>
      <c r="AF16" s="284"/>
      <c r="AG16" s="284"/>
      <c r="AH16" s="284"/>
      <c r="AI16" s="284"/>
      <c r="AJ16" s="284"/>
      <c r="AK16" s="205"/>
      <c r="AL16" s="63"/>
      <c r="AM16" s="59"/>
      <c r="AN16" s="59"/>
      <c r="AO16" s="59"/>
      <c r="AP16" s="60"/>
      <c r="AQ16" s="264"/>
      <c r="AR16" s="93">
        <f t="shared" si="0"/>
        <v>0</v>
      </c>
      <c r="AS16" s="89">
        <f t="shared" si="1"/>
        <v>0</v>
      </c>
      <c r="AT16" s="94">
        <f t="shared" ref="AT16:AT79" si="12">ROUNDUP(IF(AS16,AR16/AS16%,0),2)</f>
        <v>0</v>
      </c>
      <c r="AU16" s="93">
        <f t="shared" si="2"/>
        <v>0</v>
      </c>
      <c r="AV16" s="89">
        <f t="shared" si="3"/>
        <v>0</v>
      </c>
      <c r="AW16" s="94">
        <f t="shared" ref="AW16:AW79" si="13">ROUNDUP(IF(AV16,AU16/AV16%,0),2)</f>
        <v>0</v>
      </c>
      <c r="AX16" s="93">
        <f t="shared" si="4"/>
        <v>0</v>
      </c>
      <c r="AY16" s="89">
        <f t="shared" si="5"/>
        <v>0</v>
      </c>
      <c r="AZ16" s="94">
        <f t="shared" ref="AZ16:AZ79" si="14">ROUNDUP(IF(AY16,AX16/AY16%,0),2)</f>
        <v>0</v>
      </c>
      <c r="BA16" s="93">
        <f t="shared" si="6"/>
        <v>0</v>
      </c>
      <c r="BB16" s="89">
        <f t="shared" si="7"/>
        <v>0</v>
      </c>
      <c r="BC16" s="94">
        <f t="shared" ref="BC16:BC79" si="15">ROUNDUP(IF(BB16,BA16/BB16%,0),2)</f>
        <v>0</v>
      </c>
      <c r="BD16" s="93">
        <f t="shared" si="8"/>
        <v>0</v>
      </c>
      <c r="BE16" s="89">
        <f t="shared" si="9"/>
        <v>0</v>
      </c>
      <c r="BF16" s="94">
        <f t="shared" ref="BF16:BF79" si="16">ROUNDUP(IF(BE16,BD16/BE16%,0),2)</f>
        <v>0</v>
      </c>
      <c r="BG16" s="93">
        <f t="shared" si="10"/>
        <v>0</v>
      </c>
      <c r="BH16" s="89">
        <f t="shared" si="11"/>
        <v>0</v>
      </c>
      <c r="BI16" s="94">
        <f t="shared" ref="BI16:BI79" si="17">ROUNDUP(IF(BH16,BG16/BH16%,0),2)</f>
        <v>0</v>
      </c>
    </row>
    <row r="17" spans="1:61" ht="15.75" customHeight="1">
      <c r="A17" s="255"/>
      <c r="B17" s="255"/>
      <c r="C17" s="192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59"/>
      <c r="AF17" s="284"/>
      <c r="AG17" s="284"/>
      <c r="AH17" s="284"/>
      <c r="AI17" s="284"/>
      <c r="AJ17" s="284"/>
      <c r="AK17" s="205"/>
      <c r="AL17" s="63"/>
      <c r="AM17" s="59"/>
      <c r="AN17" s="59"/>
      <c r="AO17" s="59"/>
      <c r="AP17" s="60"/>
      <c r="AQ17" s="264"/>
      <c r="AR17" s="93">
        <f t="shared" si="0"/>
        <v>0</v>
      </c>
      <c r="AS17" s="89">
        <f t="shared" si="1"/>
        <v>0</v>
      </c>
      <c r="AT17" s="94">
        <f t="shared" si="12"/>
        <v>0</v>
      </c>
      <c r="AU17" s="93">
        <f t="shared" si="2"/>
        <v>0</v>
      </c>
      <c r="AV17" s="89">
        <f t="shared" si="3"/>
        <v>0</v>
      </c>
      <c r="AW17" s="94">
        <f t="shared" si="13"/>
        <v>0</v>
      </c>
      <c r="AX17" s="93">
        <f t="shared" si="4"/>
        <v>0</v>
      </c>
      <c r="AY17" s="89">
        <f t="shared" si="5"/>
        <v>0</v>
      </c>
      <c r="AZ17" s="94">
        <f t="shared" si="14"/>
        <v>0</v>
      </c>
      <c r="BA17" s="93">
        <f t="shared" si="6"/>
        <v>0</v>
      </c>
      <c r="BB17" s="89">
        <f t="shared" si="7"/>
        <v>0</v>
      </c>
      <c r="BC17" s="94">
        <f t="shared" si="15"/>
        <v>0</v>
      </c>
      <c r="BD17" s="93">
        <f t="shared" si="8"/>
        <v>0</v>
      </c>
      <c r="BE17" s="89">
        <f t="shared" si="9"/>
        <v>0</v>
      </c>
      <c r="BF17" s="94">
        <f t="shared" si="16"/>
        <v>0</v>
      </c>
      <c r="BG17" s="93">
        <f t="shared" si="10"/>
        <v>0</v>
      </c>
      <c r="BH17" s="89">
        <f t="shared" si="11"/>
        <v>0</v>
      </c>
      <c r="BI17" s="94">
        <f t="shared" si="17"/>
        <v>0</v>
      </c>
    </row>
    <row r="18" spans="1:61" ht="15.75" customHeight="1">
      <c r="A18" s="255"/>
      <c r="B18" s="255"/>
      <c r="C18" s="192"/>
      <c r="D18" s="260"/>
      <c r="E18" s="260"/>
      <c r="F18" s="260"/>
      <c r="G18" s="260"/>
      <c r="H18" s="260"/>
      <c r="I18" s="260"/>
      <c r="J18" s="260"/>
      <c r="K18" s="260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260"/>
      <c r="AD18" s="260"/>
      <c r="AE18" s="259"/>
      <c r="AF18" s="284"/>
      <c r="AG18" s="284"/>
      <c r="AH18" s="284"/>
      <c r="AI18" s="284"/>
      <c r="AJ18" s="284"/>
      <c r="AK18" s="205"/>
      <c r="AL18" s="63"/>
      <c r="AM18" s="59"/>
      <c r="AN18" s="59"/>
      <c r="AO18" s="59"/>
      <c r="AP18" s="60"/>
      <c r="AQ18" s="264"/>
      <c r="AR18" s="93">
        <f t="shared" si="0"/>
        <v>0</v>
      </c>
      <c r="AS18" s="89">
        <f t="shared" si="1"/>
        <v>0</v>
      </c>
      <c r="AT18" s="94">
        <f t="shared" si="12"/>
        <v>0</v>
      </c>
      <c r="AU18" s="93">
        <f t="shared" si="2"/>
        <v>0</v>
      </c>
      <c r="AV18" s="89">
        <f t="shared" si="3"/>
        <v>0</v>
      </c>
      <c r="AW18" s="94">
        <f t="shared" si="13"/>
        <v>0</v>
      </c>
      <c r="AX18" s="93">
        <f t="shared" si="4"/>
        <v>0</v>
      </c>
      <c r="AY18" s="89">
        <f t="shared" si="5"/>
        <v>0</v>
      </c>
      <c r="AZ18" s="94">
        <f t="shared" si="14"/>
        <v>0</v>
      </c>
      <c r="BA18" s="93">
        <f t="shared" si="6"/>
        <v>0</v>
      </c>
      <c r="BB18" s="89">
        <f t="shared" si="7"/>
        <v>0</v>
      </c>
      <c r="BC18" s="94">
        <f t="shared" si="15"/>
        <v>0</v>
      </c>
      <c r="BD18" s="93">
        <f t="shared" si="8"/>
        <v>0</v>
      </c>
      <c r="BE18" s="89">
        <f t="shared" si="9"/>
        <v>0</v>
      </c>
      <c r="BF18" s="94">
        <f t="shared" si="16"/>
        <v>0</v>
      </c>
      <c r="BG18" s="93">
        <f t="shared" si="10"/>
        <v>0</v>
      </c>
      <c r="BH18" s="89">
        <f t="shared" si="11"/>
        <v>0</v>
      </c>
      <c r="BI18" s="94">
        <f t="shared" si="17"/>
        <v>0</v>
      </c>
    </row>
    <row r="19" spans="1:61" ht="15.75" customHeight="1">
      <c r="A19" s="255"/>
      <c r="B19" s="255"/>
      <c r="C19" s="192"/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  <c r="AC19" s="260"/>
      <c r="AD19" s="260"/>
      <c r="AE19" s="259"/>
      <c r="AF19" s="284"/>
      <c r="AG19" s="284"/>
      <c r="AH19" s="284"/>
      <c r="AI19" s="284"/>
      <c r="AJ19" s="284"/>
      <c r="AK19" s="205"/>
      <c r="AL19" s="63"/>
      <c r="AM19" s="59"/>
      <c r="AN19" s="59"/>
      <c r="AO19" s="59"/>
      <c r="AP19" s="60"/>
      <c r="AQ19" s="264"/>
      <c r="AR19" s="93">
        <f t="shared" si="0"/>
        <v>0</v>
      </c>
      <c r="AS19" s="89">
        <f t="shared" si="1"/>
        <v>0</v>
      </c>
      <c r="AT19" s="94">
        <f t="shared" si="12"/>
        <v>0</v>
      </c>
      <c r="AU19" s="93">
        <f t="shared" si="2"/>
        <v>0</v>
      </c>
      <c r="AV19" s="89">
        <f t="shared" si="3"/>
        <v>0</v>
      </c>
      <c r="AW19" s="94">
        <f t="shared" si="13"/>
        <v>0</v>
      </c>
      <c r="AX19" s="93">
        <f t="shared" si="4"/>
        <v>0</v>
      </c>
      <c r="AY19" s="89">
        <f t="shared" si="5"/>
        <v>0</v>
      </c>
      <c r="AZ19" s="94">
        <f t="shared" si="14"/>
        <v>0</v>
      </c>
      <c r="BA19" s="93">
        <f t="shared" si="6"/>
        <v>0</v>
      </c>
      <c r="BB19" s="89">
        <f t="shared" si="7"/>
        <v>0</v>
      </c>
      <c r="BC19" s="94">
        <f t="shared" si="15"/>
        <v>0</v>
      </c>
      <c r="BD19" s="93">
        <f t="shared" si="8"/>
        <v>0</v>
      </c>
      <c r="BE19" s="89">
        <f t="shared" si="9"/>
        <v>0</v>
      </c>
      <c r="BF19" s="94">
        <f t="shared" si="16"/>
        <v>0</v>
      </c>
      <c r="BG19" s="93">
        <f t="shared" si="10"/>
        <v>0</v>
      </c>
      <c r="BH19" s="89">
        <f t="shared" si="11"/>
        <v>0</v>
      </c>
      <c r="BI19" s="94">
        <f t="shared" si="17"/>
        <v>0</v>
      </c>
    </row>
    <row r="20" spans="1:61" ht="15.75" customHeight="1">
      <c r="A20" s="255"/>
      <c r="B20" s="255"/>
      <c r="C20" s="192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  <c r="W20" s="267"/>
      <c r="X20" s="267"/>
      <c r="Y20" s="267"/>
      <c r="Z20" s="267"/>
      <c r="AA20" s="267"/>
      <c r="AB20" s="267"/>
      <c r="AC20" s="267"/>
      <c r="AD20" s="267"/>
      <c r="AE20" s="259"/>
      <c r="AF20" s="284"/>
      <c r="AG20" s="284"/>
      <c r="AH20" s="284"/>
      <c r="AI20" s="284"/>
      <c r="AJ20" s="284"/>
      <c r="AK20" s="205"/>
      <c r="AL20" s="63"/>
      <c r="AM20" s="59"/>
      <c r="AN20" s="59"/>
      <c r="AO20" s="59"/>
      <c r="AP20" s="60"/>
      <c r="AQ20" s="264"/>
      <c r="AR20" s="93">
        <f t="shared" si="0"/>
        <v>0</v>
      </c>
      <c r="AS20" s="89">
        <f t="shared" si="1"/>
        <v>0</v>
      </c>
      <c r="AT20" s="94">
        <f t="shared" si="12"/>
        <v>0</v>
      </c>
      <c r="AU20" s="93">
        <f t="shared" si="2"/>
        <v>0</v>
      </c>
      <c r="AV20" s="89">
        <f t="shared" si="3"/>
        <v>0</v>
      </c>
      <c r="AW20" s="94">
        <f t="shared" si="13"/>
        <v>0</v>
      </c>
      <c r="AX20" s="93">
        <f t="shared" si="4"/>
        <v>0</v>
      </c>
      <c r="AY20" s="89">
        <f t="shared" si="5"/>
        <v>0</v>
      </c>
      <c r="AZ20" s="94">
        <f t="shared" si="14"/>
        <v>0</v>
      </c>
      <c r="BA20" s="93">
        <f t="shared" si="6"/>
        <v>0</v>
      </c>
      <c r="BB20" s="89">
        <f t="shared" si="7"/>
        <v>0</v>
      </c>
      <c r="BC20" s="94">
        <f t="shared" si="15"/>
        <v>0</v>
      </c>
      <c r="BD20" s="93">
        <f t="shared" si="8"/>
        <v>0</v>
      </c>
      <c r="BE20" s="89">
        <f t="shared" si="9"/>
        <v>0</v>
      </c>
      <c r="BF20" s="94">
        <f t="shared" si="16"/>
        <v>0</v>
      </c>
      <c r="BG20" s="93">
        <f t="shared" si="10"/>
        <v>0</v>
      </c>
      <c r="BH20" s="89">
        <f t="shared" si="11"/>
        <v>0</v>
      </c>
      <c r="BI20" s="94">
        <f t="shared" si="17"/>
        <v>0</v>
      </c>
    </row>
    <row r="21" spans="1:61" ht="15.75" customHeight="1">
      <c r="A21" s="255"/>
      <c r="B21" s="255"/>
      <c r="C21" s="192"/>
      <c r="D21" s="260"/>
      <c r="E21" s="260"/>
      <c r="F21" s="260"/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  <c r="AC21" s="260"/>
      <c r="AD21" s="260"/>
      <c r="AE21" s="259"/>
      <c r="AF21" s="284"/>
      <c r="AG21" s="284"/>
      <c r="AH21" s="284"/>
      <c r="AI21" s="284"/>
      <c r="AJ21" s="284"/>
      <c r="AK21" s="205"/>
      <c r="AL21" s="63"/>
      <c r="AM21" s="59"/>
      <c r="AN21" s="59"/>
      <c r="AO21" s="59"/>
      <c r="AP21" s="60"/>
      <c r="AQ21" s="264"/>
      <c r="AR21" s="93">
        <f t="shared" si="0"/>
        <v>0</v>
      </c>
      <c r="AS21" s="89">
        <f t="shared" si="1"/>
        <v>0</v>
      </c>
      <c r="AT21" s="94">
        <f t="shared" si="12"/>
        <v>0</v>
      </c>
      <c r="AU21" s="93">
        <f t="shared" si="2"/>
        <v>0</v>
      </c>
      <c r="AV21" s="89">
        <f t="shared" si="3"/>
        <v>0</v>
      </c>
      <c r="AW21" s="94">
        <f t="shared" si="13"/>
        <v>0</v>
      </c>
      <c r="AX21" s="93">
        <f t="shared" si="4"/>
        <v>0</v>
      </c>
      <c r="AY21" s="89">
        <f t="shared" si="5"/>
        <v>0</v>
      </c>
      <c r="AZ21" s="94">
        <f t="shared" si="14"/>
        <v>0</v>
      </c>
      <c r="BA21" s="93">
        <f t="shared" si="6"/>
        <v>0</v>
      </c>
      <c r="BB21" s="89">
        <f t="shared" si="7"/>
        <v>0</v>
      </c>
      <c r="BC21" s="94">
        <f t="shared" si="15"/>
        <v>0</v>
      </c>
      <c r="BD21" s="93">
        <f t="shared" si="8"/>
        <v>0</v>
      </c>
      <c r="BE21" s="89">
        <f t="shared" si="9"/>
        <v>0</v>
      </c>
      <c r="BF21" s="94">
        <f t="shared" si="16"/>
        <v>0</v>
      </c>
      <c r="BG21" s="93">
        <f t="shared" si="10"/>
        <v>0</v>
      </c>
      <c r="BH21" s="89">
        <f t="shared" si="11"/>
        <v>0</v>
      </c>
      <c r="BI21" s="94">
        <f t="shared" si="17"/>
        <v>0</v>
      </c>
    </row>
    <row r="22" spans="1:61" ht="15.75" customHeight="1">
      <c r="A22" s="255"/>
      <c r="B22" s="255"/>
      <c r="C22" s="192"/>
      <c r="D22" s="260"/>
      <c r="E22" s="260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  <c r="R22" s="260"/>
      <c r="S22" s="260"/>
      <c r="T22" s="260"/>
      <c r="U22" s="260"/>
      <c r="V22" s="260"/>
      <c r="W22" s="260"/>
      <c r="X22" s="260"/>
      <c r="Y22" s="260"/>
      <c r="Z22" s="260"/>
      <c r="AA22" s="260"/>
      <c r="AB22" s="260"/>
      <c r="AC22" s="260"/>
      <c r="AD22" s="260"/>
      <c r="AE22" s="259"/>
      <c r="AF22" s="284"/>
      <c r="AG22" s="284"/>
      <c r="AH22" s="284"/>
      <c r="AI22" s="284"/>
      <c r="AJ22" s="284"/>
      <c r="AK22" s="205"/>
      <c r="AL22" s="63"/>
      <c r="AM22" s="59"/>
      <c r="AN22" s="59"/>
      <c r="AO22" s="59"/>
      <c r="AP22" s="60"/>
      <c r="AQ22" s="264"/>
      <c r="AR22" s="93">
        <f t="shared" si="0"/>
        <v>0</v>
      </c>
      <c r="AS22" s="89">
        <f t="shared" si="1"/>
        <v>0</v>
      </c>
      <c r="AT22" s="94">
        <f t="shared" si="12"/>
        <v>0</v>
      </c>
      <c r="AU22" s="93">
        <f t="shared" si="2"/>
        <v>0</v>
      </c>
      <c r="AV22" s="89">
        <f t="shared" si="3"/>
        <v>0</v>
      </c>
      <c r="AW22" s="94">
        <f t="shared" si="13"/>
        <v>0</v>
      </c>
      <c r="AX22" s="93">
        <f t="shared" si="4"/>
        <v>0</v>
      </c>
      <c r="AY22" s="89">
        <f t="shared" si="5"/>
        <v>0</v>
      </c>
      <c r="AZ22" s="94">
        <f t="shared" si="14"/>
        <v>0</v>
      </c>
      <c r="BA22" s="93">
        <f t="shared" si="6"/>
        <v>0</v>
      </c>
      <c r="BB22" s="89">
        <f t="shared" si="7"/>
        <v>0</v>
      </c>
      <c r="BC22" s="94">
        <f t="shared" si="15"/>
        <v>0</v>
      </c>
      <c r="BD22" s="93">
        <f t="shared" si="8"/>
        <v>0</v>
      </c>
      <c r="BE22" s="89">
        <f t="shared" si="9"/>
        <v>0</v>
      </c>
      <c r="BF22" s="94">
        <f t="shared" si="16"/>
        <v>0</v>
      </c>
      <c r="BG22" s="93">
        <f t="shared" si="10"/>
        <v>0</v>
      </c>
      <c r="BH22" s="89">
        <f t="shared" si="11"/>
        <v>0</v>
      </c>
      <c r="BI22" s="94">
        <f t="shared" si="17"/>
        <v>0</v>
      </c>
    </row>
    <row r="23" spans="1:61" ht="15.75" customHeight="1">
      <c r="A23" s="255"/>
      <c r="B23" s="255"/>
      <c r="C23" s="192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  <c r="AC23" s="267"/>
      <c r="AD23" s="267"/>
      <c r="AE23" s="259"/>
      <c r="AF23" s="284"/>
      <c r="AG23" s="284"/>
      <c r="AH23" s="284"/>
      <c r="AI23" s="284"/>
      <c r="AJ23" s="284"/>
      <c r="AK23" s="205"/>
      <c r="AL23" s="63"/>
      <c r="AM23" s="59"/>
      <c r="AN23" s="59"/>
      <c r="AO23" s="59"/>
      <c r="AP23" s="60"/>
      <c r="AQ23" s="264"/>
      <c r="AR23" s="93">
        <f t="shared" si="0"/>
        <v>0</v>
      </c>
      <c r="AS23" s="89">
        <f t="shared" si="1"/>
        <v>0</v>
      </c>
      <c r="AT23" s="94">
        <f t="shared" si="12"/>
        <v>0</v>
      </c>
      <c r="AU23" s="93">
        <f t="shared" si="2"/>
        <v>0</v>
      </c>
      <c r="AV23" s="89">
        <f t="shared" si="3"/>
        <v>0</v>
      </c>
      <c r="AW23" s="94">
        <f t="shared" si="13"/>
        <v>0</v>
      </c>
      <c r="AX23" s="93">
        <f t="shared" si="4"/>
        <v>0</v>
      </c>
      <c r="AY23" s="89">
        <f t="shared" si="5"/>
        <v>0</v>
      </c>
      <c r="AZ23" s="94">
        <f t="shared" si="14"/>
        <v>0</v>
      </c>
      <c r="BA23" s="93">
        <f t="shared" si="6"/>
        <v>0</v>
      </c>
      <c r="BB23" s="89">
        <f t="shared" si="7"/>
        <v>0</v>
      </c>
      <c r="BC23" s="94">
        <f t="shared" si="15"/>
        <v>0</v>
      </c>
      <c r="BD23" s="93">
        <f t="shared" si="8"/>
        <v>0</v>
      </c>
      <c r="BE23" s="89">
        <f t="shared" si="9"/>
        <v>0</v>
      </c>
      <c r="BF23" s="94">
        <f t="shared" si="16"/>
        <v>0</v>
      </c>
      <c r="BG23" s="93">
        <f t="shared" si="10"/>
        <v>0</v>
      </c>
      <c r="BH23" s="89">
        <f t="shared" si="11"/>
        <v>0</v>
      </c>
      <c r="BI23" s="94">
        <f t="shared" si="17"/>
        <v>0</v>
      </c>
    </row>
    <row r="24" spans="1:61" ht="15.75" customHeight="1">
      <c r="A24" s="255"/>
      <c r="B24" s="255"/>
      <c r="C24" s="192"/>
      <c r="D24" s="260"/>
      <c r="E24" s="260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  <c r="AD24" s="260"/>
      <c r="AE24" s="259"/>
      <c r="AF24" s="284"/>
      <c r="AG24" s="284"/>
      <c r="AH24" s="284"/>
      <c r="AI24" s="284"/>
      <c r="AJ24" s="284"/>
      <c r="AK24" s="205"/>
      <c r="AL24" s="63"/>
      <c r="AM24" s="59"/>
      <c r="AN24" s="59"/>
      <c r="AO24" s="59"/>
      <c r="AP24" s="60"/>
      <c r="AQ24" s="264"/>
      <c r="AR24" s="93">
        <f t="shared" si="0"/>
        <v>0</v>
      </c>
      <c r="AS24" s="89">
        <f t="shared" si="1"/>
        <v>0</v>
      </c>
      <c r="AT24" s="94">
        <f t="shared" si="12"/>
        <v>0</v>
      </c>
      <c r="AU24" s="93">
        <f t="shared" si="2"/>
        <v>0</v>
      </c>
      <c r="AV24" s="89">
        <f t="shared" si="3"/>
        <v>0</v>
      </c>
      <c r="AW24" s="94">
        <f t="shared" si="13"/>
        <v>0</v>
      </c>
      <c r="AX24" s="93">
        <f t="shared" si="4"/>
        <v>0</v>
      </c>
      <c r="AY24" s="89">
        <f t="shared" si="5"/>
        <v>0</v>
      </c>
      <c r="AZ24" s="94">
        <f t="shared" si="14"/>
        <v>0</v>
      </c>
      <c r="BA24" s="93">
        <f t="shared" si="6"/>
        <v>0</v>
      </c>
      <c r="BB24" s="89">
        <f t="shared" si="7"/>
        <v>0</v>
      </c>
      <c r="BC24" s="94">
        <f t="shared" si="15"/>
        <v>0</v>
      </c>
      <c r="BD24" s="93">
        <f t="shared" si="8"/>
        <v>0</v>
      </c>
      <c r="BE24" s="89">
        <f t="shared" si="9"/>
        <v>0</v>
      </c>
      <c r="BF24" s="94">
        <f t="shared" si="16"/>
        <v>0</v>
      </c>
      <c r="BG24" s="93">
        <f t="shared" si="10"/>
        <v>0</v>
      </c>
      <c r="BH24" s="89">
        <f t="shared" si="11"/>
        <v>0</v>
      </c>
      <c r="BI24" s="94">
        <f t="shared" si="17"/>
        <v>0</v>
      </c>
    </row>
    <row r="25" spans="1:61" ht="15.75" customHeight="1">
      <c r="A25" s="255"/>
      <c r="B25" s="255"/>
      <c r="C25" s="192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260"/>
      <c r="AD25" s="260"/>
      <c r="AE25" s="259"/>
      <c r="AF25" s="284"/>
      <c r="AG25" s="284"/>
      <c r="AH25" s="284"/>
      <c r="AI25" s="284"/>
      <c r="AJ25" s="284"/>
      <c r="AK25" s="205"/>
      <c r="AL25" s="63"/>
      <c r="AM25" s="59"/>
      <c r="AN25" s="59"/>
      <c r="AO25" s="59"/>
      <c r="AP25" s="60"/>
      <c r="AQ25" s="264"/>
      <c r="AR25" s="93">
        <f t="shared" si="0"/>
        <v>0</v>
      </c>
      <c r="AS25" s="89">
        <f t="shared" si="1"/>
        <v>0</v>
      </c>
      <c r="AT25" s="94">
        <f t="shared" si="12"/>
        <v>0</v>
      </c>
      <c r="AU25" s="93">
        <f t="shared" si="2"/>
        <v>0</v>
      </c>
      <c r="AV25" s="89">
        <f t="shared" si="3"/>
        <v>0</v>
      </c>
      <c r="AW25" s="94">
        <f t="shared" si="13"/>
        <v>0</v>
      </c>
      <c r="AX25" s="93">
        <f t="shared" si="4"/>
        <v>0</v>
      </c>
      <c r="AY25" s="89">
        <f t="shared" si="5"/>
        <v>0</v>
      </c>
      <c r="AZ25" s="94">
        <f t="shared" si="14"/>
        <v>0</v>
      </c>
      <c r="BA25" s="93">
        <f t="shared" si="6"/>
        <v>0</v>
      </c>
      <c r="BB25" s="89">
        <f t="shared" si="7"/>
        <v>0</v>
      </c>
      <c r="BC25" s="94">
        <f t="shared" si="15"/>
        <v>0</v>
      </c>
      <c r="BD25" s="93">
        <f t="shared" si="8"/>
        <v>0</v>
      </c>
      <c r="BE25" s="89">
        <f t="shared" si="9"/>
        <v>0</v>
      </c>
      <c r="BF25" s="94">
        <f t="shared" si="16"/>
        <v>0</v>
      </c>
      <c r="BG25" s="93">
        <f t="shared" si="10"/>
        <v>0</v>
      </c>
      <c r="BH25" s="89">
        <f t="shared" si="11"/>
        <v>0</v>
      </c>
      <c r="BI25" s="94">
        <f t="shared" si="17"/>
        <v>0</v>
      </c>
    </row>
    <row r="26" spans="1:61" ht="15.75" customHeight="1">
      <c r="A26" s="255"/>
      <c r="B26" s="255"/>
      <c r="C26" s="192"/>
      <c r="D26" s="267"/>
      <c r="E26" s="267"/>
      <c r="F26" s="267"/>
      <c r="G26" s="267"/>
      <c r="H26" s="267"/>
      <c r="I26" s="267"/>
      <c r="J26" s="267"/>
      <c r="K26" s="267"/>
      <c r="L26" s="267"/>
      <c r="M26" s="267"/>
      <c r="N26" s="267"/>
      <c r="O26" s="267"/>
      <c r="P26" s="267"/>
      <c r="Q26" s="267"/>
      <c r="R26" s="267"/>
      <c r="S26" s="267"/>
      <c r="T26" s="267"/>
      <c r="U26" s="267"/>
      <c r="V26" s="267"/>
      <c r="W26" s="267"/>
      <c r="X26" s="267"/>
      <c r="Y26" s="267"/>
      <c r="Z26" s="267"/>
      <c r="AA26" s="267"/>
      <c r="AB26" s="267"/>
      <c r="AC26" s="267"/>
      <c r="AD26" s="267"/>
      <c r="AE26" s="259"/>
      <c r="AF26" s="284"/>
      <c r="AG26" s="284"/>
      <c r="AH26" s="284"/>
      <c r="AI26" s="284"/>
      <c r="AJ26" s="284"/>
      <c r="AK26" s="205"/>
      <c r="AL26" s="63"/>
      <c r="AM26" s="59"/>
      <c r="AN26" s="59"/>
      <c r="AO26" s="59"/>
      <c r="AP26" s="60"/>
      <c r="AQ26" s="264"/>
      <c r="AR26" s="93">
        <f t="shared" si="0"/>
        <v>0</v>
      </c>
      <c r="AS26" s="89">
        <f t="shared" si="1"/>
        <v>0</v>
      </c>
      <c r="AT26" s="94">
        <f t="shared" si="12"/>
        <v>0</v>
      </c>
      <c r="AU26" s="93">
        <f t="shared" si="2"/>
        <v>0</v>
      </c>
      <c r="AV26" s="89">
        <f t="shared" si="3"/>
        <v>0</v>
      </c>
      <c r="AW26" s="94">
        <f t="shared" si="13"/>
        <v>0</v>
      </c>
      <c r="AX26" s="93">
        <f t="shared" si="4"/>
        <v>0</v>
      </c>
      <c r="AY26" s="89">
        <f t="shared" si="5"/>
        <v>0</v>
      </c>
      <c r="AZ26" s="94">
        <f t="shared" si="14"/>
        <v>0</v>
      </c>
      <c r="BA26" s="93">
        <f t="shared" si="6"/>
        <v>0</v>
      </c>
      <c r="BB26" s="89">
        <f t="shared" si="7"/>
        <v>0</v>
      </c>
      <c r="BC26" s="94">
        <f t="shared" si="15"/>
        <v>0</v>
      </c>
      <c r="BD26" s="93">
        <f t="shared" si="8"/>
        <v>0</v>
      </c>
      <c r="BE26" s="89">
        <f t="shared" si="9"/>
        <v>0</v>
      </c>
      <c r="BF26" s="94">
        <f t="shared" si="16"/>
        <v>0</v>
      </c>
      <c r="BG26" s="93">
        <f t="shared" si="10"/>
        <v>0</v>
      </c>
      <c r="BH26" s="89">
        <f t="shared" si="11"/>
        <v>0</v>
      </c>
      <c r="BI26" s="94">
        <f t="shared" si="17"/>
        <v>0</v>
      </c>
    </row>
    <row r="27" spans="1:61" ht="15.75" customHeight="1">
      <c r="A27" s="255"/>
      <c r="B27" s="255"/>
      <c r="C27" s="192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260"/>
      <c r="AA27" s="260"/>
      <c r="AB27" s="260"/>
      <c r="AC27" s="260"/>
      <c r="AD27" s="260"/>
      <c r="AE27" s="259"/>
      <c r="AF27" s="284"/>
      <c r="AG27" s="284"/>
      <c r="AH27" s="284"/>
      <c r="AI27" s="284"/>
      <c r="AJ27" s="284"/>
      <c r="AK27" s="205"/>
      <c r="AL27" s="63"/>
      <c r="AM27" s="59"/>
      <c r="AN27" s="59"/>
      <c r="AO27" s="59"/>
      <c r="AP27" s="60"/>
      <c r="AQ27" s="264"/>
      <c r="AR27" s="93">
        <f t="shared" si="0"/>
        <v>0</v>
      </c>
      <c r="AS27" s="89">
        <f t="shared" si="1"/>
        <v>0</v>
      </c>
      <c r="AT27" s="94">
        <f t="shared" si="12"/>
        <v>0</v>
      </c>
      <c r="AU27" s="93">
        <f t="shared" si="2"/>
        <v>0</v>
      </c>
      <c r="AV27" s="89">
        <f t="shared" si="3"/>
        <v>0</v>
      </c>
      <c r="AW27" s="94">
        <f t="shared" si="13"/>
        <v>0</v>
      </c>
      <c r="AX27" s="93">
        <f t="shared" si="4"/>
        <v>0</v>
      </c>
      <c r="AY27" s="89">
        <f t="shared" si="5"/>
        <v>0</v>
      </c>
      <c r="AZ27" s="94">
        <f t="shared" si="14"/>
        <v>0</v>
      </c>
      <c r="BA27" s="93">
        <f t="shared" si="6"/>
        <v>0</v>
      </c>
      <c r="BB27" s="89">
        <f t="shared" si="7"/>
        <v>0</v>
      </c>
      <c r="BC27" s="94">
        <f t="shared" si="15"/>
        <v>0</v>
      </c>
      <c r="BD27" s="93">
        <f t="shared" si="8"/>
        <v>0</v>
      </c>
      <c r="BE27" s="89">
        <f t="shared" si="9"/>
        <v>0</v>
      </c>
      <c r="BF27" s="94">
        <f t="shared" si="16"/>
        <v>0</v>
      </c>
      <c r="BG27" s="93">
        <f t="shared" si="10"/>
        <v>0</v>
      </c>
      <c r="BH27" s="89">
        <f t="shared" si="11"/>
        <v>0</v>
      </c>
      <c r="BI27" s="94">
        <f t="shared" si="17"/>
        <v>0</v>
      </c>
    </row>
    <row r="28" spans="1:61" ht="15.75" customHeight="1">
      <c r="A28" s="255"/>
      <c r="B28" s="255"/>
      <c r="C28" s="192"/>
      <c r="D28" s="260"/>
      <c r="E28" s="260"/>
      <c r="F28" s="260"/>
      <c r="G28" s="260"/>
      <c r="H28" s="260"/>
      <c r="I28" s="260"/>
      <c r="J28" s="260"/>
      <c r="K28" s="260"/>
      <c r="L28" s="260"/>
      <c r="M28" s="260"/>
      <c r="N28" s="260"/>
      <c r="O28" s="260"/>
      <c r="P28" s="260"/>
      <c r="Q28" s="260"/>
      <c r="R28" s="260"/>
      <c r="S28" s="260"/>
      <c r="T28" s="260"/>
      <c r="U28" s="260"/>
      <c r="V28" s="260"/>
      <c r="W28" s="260"/>
      <c r="X28" s="260"/>
      <c r="Y28" s="260"/>
      <c r="Z28" s="260"/>
      <c r="AA28" s="260"/>
      <c r="AB28" s="260"/>
      <c r="AC28" s="260"/>
      <c r="AD28" s="260"/>
      <c r="AE28" s="259"/>
      <c r="AF28" s="284"/>
      <c r="AG28" s="284"/>
      <c r="AH28" s="284"/>
      <c r="AI28" s="284"/>
      <c r="AJ28" s="284"/>
      <c r="AK28" s="205"/>
      <c r="AL28" s="63"/>
      <c r="AM28" s="59"/>
      <c r="AN28" s="59"/>
      <c r="AO28" s="59"/>
      <c r="AP28" s="60"/>
      <c r="AQ28" s="264"/>
      <c r="AR28" s="93">
        <f t="shared" si="0"/>
        <v>0</v>
      </c>
      <c r="AS28" s="89">
        <f t="shared" si="1"/>
        <v>0</v>
      </c>
      <c r="AT28" s="94">
        <f t="shared" si="12"/>
        <v>0</v>
      </c>
      <c r="AU28" s="93">
        <f t="shared" si="2"/>
        <v>0</v>
      </c>
      <c r="AV28" s="89">
        <f t="shared" si="3"/>
        <v>0</v>
      </c>
      <c r="AW28" s="94">
        <f t="shared" si="13"/>
        <v>0</v>
      </c>
      <c r="AX28" s="93">
        <f t="shared" si="4"/>
        <v>0</v>
      </c>
      <c r="AY28" s="89">
        <f t="shared" si="5"/>
        <v>0</v>
      </c>
      <c r="AZ28" s="94">
        <f t="shared" si="14"/>
        <v>0</v>
      </c>
      <c r="BA28" s="93">
        <f t="shared" si="6"/>
        <v>0</v>
      </c>
      <c r="BB28" s="89">
        <f t="shared" si="7"/>
        <v>0</v>
      </c>
      <c r="BC28" s="94">
        <f t="shared" si="15"/>
        <v>0</v>
      </c>
      <c r="BD28" s="93">
        <f t="shared" si="8"/>
        <v>0</v>
      </c>
      <c r="BE28" s="89">
        <f t="shared" si="9"/>
        <v>0</v>
      </c>
      <c r="BF28" s="94">
        <f t="shared" si="16"/>
        <v>0</v>
      </c>
      <c r="BG28" s="93">
        <f t="shared" si="10"/>
        <v>0</v>
      </c>
      <c r="BH28" s="89">
        <f t="shared" si="11"/>
        <v>0</v>
      </c>
      <c r="BI28" s="94">
        <f t="shared" si="17"/>
        <v>0</v>
      </c>
    </row>
    <row r="29" spans="1:61" ht="15.75" customHeight="1">
      <c r="A29" s="255"/>
      <c r="B29" s="255"/>
      <c r="C29" s="192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  <c r="V29" s="267"/>
      <c r="W29" s="267"/>
      <c r="X29" s="267"/>
      <c r="Y29" s="267"/>
      <c r="Z29" s="267"/>
      <c r="AA29" s="267"/>
      <c r="AB29" s="267"/>
      <c r="AC29" s="267"/>
      <c r="AD29" s="267"/>
      <c r="AE29" s="259"/>
      <c r="AF29" s="284"/>
      <c r="AG29" s="284"/>
      <c r="AH29" s="284"/>
      <c r="AI29" s="284"/>
      <c r="AJ29" s="284"/>
      <c r="AK29" s="205"/>
      <c r="AL29" s="63"/>
      <c r="AM29" s="59"/>
      <c r="AN29" s="59"/>
      <c r="AO29" s="59"/>
      <c r="AP29" s="60"/>
      <c r="AQ29" s="264"/>
      <c r="AR29" s="93">
        <f t="shared" si="0"/>
        <v>0</v>
      </c>
      <c r="AS29" s="89">
        <f t="shared" si="1"/>
        <v>0</v>
      </c>
      <c r="AT29" s="94">
        <f t="shared" si="12"/>
        <v>0</v>
      </c>
      <c r="AU29" s="93">
        <f t="shared" si="2"/>
        <v>0</v>
      </c>
      <c r="AV29" s="89">
        <f t="shared" si="3"/>
        <v>0</v>
      </c>
      <c r="AW29" s="94">
        <f t="shared" si="13"/>
        <v>0</v>
      </c>
      <c r="AX29" s="93">
        <f t="shared" si="4"/>
        <v>0</v>
      </c>
      <c r="AY29" s="89">
        <f t="shared" si="5"/>
        <v>0</v>
      </c>
      <c r="AZ29" s="94">
        <f t="shared" si="14"/>
        <v>0</v>
      </c>
      <c r="BA29" s="93">
        <f t="shared" si="6"/>
        <v>0</v>
      </c>
      <c r="BB29" s="89">
        <f t="shared" si="7"/>
        <v>0</v>
      </c>
      <c r="BC29" s="94">
        <f t="shared" si="15"/>
        <v>0</v>
      </c>
      <c r="BD29" s="93">
        <f t="shared" si="8"/>
        <v>0</v>
      </c>
      <c r="BE29" s="89">
        <f t="shared" si="9"/>
        <v>0</v>
      </c>
      <c r="BF29" s="94">
        <f t="shared" si="16"/>
        <v>0</v>
      </c>
      <c r="BG29" s="93">
        <f t="shared" si="10"/>
        <v>0</v>
      </c>
      <c r="BH29" s="89">
        <f t="shared" si="11"/>
        <v>0</v>
      </c>
      <c r="BI29" s="94">
        <f t="shared" si="17"/>
        <v>0</v>
      </c>
    </row>
    <row r="30" spans="1:61" ht="15.75" customHeight="1">
      <c r="A30" s="255"/>
      <c r="B30" s="255"/>
      <c r="C30" s="192"/>
      <c r="D30" s="260"/>
      <c r="E30" s="260"/>
      <c r="F30" s="260"/>
      <c r="G30" s="260"/>
      <c r="H30" s="260"/>
      <c r="I30" s="260"/>
      <c r="J30" s="260"/>
      <c r="K30" s="260"/>
      <c r="L30" s="260"/>
      <c r="M30" s="260"/>
      <c r="N30" s="260"/>
      <c r="O30" s="260"/>
      <c r="P30" s="260"/>
      <c r="Q30" s="260"/>
      <c r="R30" s="260"/>
      <c r="S30" s="260"/>
      <c r="T30" s="260"/>
      <c r="U30" s="260"/>
      <c r="V30" s="260"/>
      <c r="W30" s="260"/>
      <c r="X30" s="260"/>
      <c r="Y30" s="260"/>
      <c r="Z30" s="260"/>
      <c r="AA30" s="260"/>
      <c r="AB30" s="260"/>
      <c r="AC30" s="260"/>
      <c r="AD30" s="260"/>
      <c r="AE30" s="259"/>
      <c r="AF30" s="284"/>
      <c r="AG30" s="284"/>
      <c r="AH30" s="284"/>
      <c r="AI30" s="284"/>
      <c r="AJ30" s="284"/>
      <c r="AK30" s="205"/>
      <c r="AL30" s="63"/>
      <c r="AM30" s="59"/>
      <c r="AN30" s="59"/>
      <c r="AO30" s="59"/>
      <c r="AP30" s="60"/>
      <c r="AQ30" s="264"/>
      <c r="AR30" s="93">
        <f t="shared" si="0"/>
        <v>0</v>
      </c>
      <c r="AS30" s="89">
        <f t="shared" si="1"/>
        <v>0</v>
      </c>
      <c r="AT30" s="94">
        <f t="shared" si="12"/>
        <v>0</v>
      </c>
      <c r="AU30" s="93">
        <f t="shared" si="2"/>
        <v>0</v>
      </c>
      <c r="AV30" s="89">
        <f t="shared" si="3"/>
        <v>0</v>
      </c>
      <c r="AW30" s="94">
        <f t="shared" si="13"/>
        <v>0</v>
      </c>
      <c r="AX30" s="93">
        <f t="shared" si="4"/>
        <v>0</v>
      </c>
      <c r="AY30" s="89">
        <f t="shared" si="5"/>
        <v>0</v>
      </c>
      <c r="AZ30" s="94">
        <f t="shared" si="14"/>
        <v>0</v>
      </c>
      <c r="BA30" s="93">
        <f t="shared" si="6"/>
        <v>0</v>
      </c>
      <c r="BB30" s="89">
        <f t="shared" si="7"/>
        <v>0</v>
      </c>
      <c r="BC30" s="94">
        <f t="shared" si="15"/>
        <v>0</v>
      </c>
      <c r="BD30" s="93">
        <f t="shared" si="8"/>
        <v>0</v>
      </c>
      <c r="BE30" s="89">
        <f t="shared" si="9"/>
        <v>0</v>
      </c>
      <c r="BF30" s="94">
        <f t="shared" si="16"/>
        <v>0</v>
      </c>
      <c r="BG30" s="93">
        <f t="shared" si="10"/>
        <v>0</v>
      </c>
      <c r="BH30" s="89">
        <f t="shared" si="11"/>
        <v>0</v>
      </c>
      <c r="BI30" s="94">
        <f t="shared" si="17"/>
        <v>0</v>
      </c>
    </row>
    <row r="31" spans="1:61" ht="15.75" customHeight="1">
      <c r="A31" s="255"/>
      <c r="B31" s="255"/>
      <c r="C31" s="192"/>
      <c r="D31" s="260"/>
      <c r="E31" s="260"/>
      <c r="F31" s="260"/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260"/>
      <c r="AC31" s="260"/>
      <c r="AD31" s="260"/>
      <c r="AE31" s="259"/>
      <c r="AF31" s="284"/>
      <c r="AG31" s="284"/>
      <c r="AH31" s="284"/>
      <c r="AI31" s="284"/>
      <c r="AJ31" s="284"/>
      <c r="AK31" s="205"/>
      <c r="AL31" s="63"/>
      <c r="AM31" s="59"/>
      <c r="AN31" s="59"/>
      <c r="AO31" s="59"/>
      <c r="AP31" s="60"/>
      <c r="AQ31" s="264"/>
      <c r="AR31" s="93">
        <f>SUMIF($D$7:$AP$7,"1",$D31:$AP31)</f>
        <v>0</v>
      </c>
      <c r="AS31" s="89">
        <f>SUMIFS($D$10:$AP$10,$D$7:$AP$7,"1",$D31:$AP31,"&gt;"&amp;-1)</f>
        <v>0</v>
      </c>
      <c r="AT31" s="94">
        <f t="shared" si="12"/>
        <v>0</v>
      </c>
      <c r="AU31" s="93">
        <f>SUMIF($D$7:$AP$7,"2",$D31:$AP31)</f>
        <v>0</v>
      </c>
      <c r="AV31" s="89">
        <f>SUMIFS($D$10:$AP$10,$D$7:$AP$7,"2",$D31:$AP31,"&gt;"&amp;-1)</f>
        <v>0</v>
      </c>
      <c r="AW31" s="94">
        <f t="shared" si="13"/>
        <v>0</v>
      </c>
      <c r="AX31" s="93">
        <f>SUMIF($D$7:$AP$7,"3",$D31:$AP31)</f>
        <v>0</v>
      </c>
      <c r="AY31" s="89">
        <f>SUMIFS($D$10:$AP$10,$D$7:$AP$7,"3",$D31:$AP31,"&gt;"&amp;-1)</f>
        <v>0</v>
      </c>
      <c r="AZ31" s="94">
        <f t="shared" si="14"/>
        <v>0</v>
      </c>
      <c r="BA31" s="93">
        <f>SUMIF($D$7:$AP$7,"4",$D31:$AP31)</f>
        <v>0</v>
      </c>
      <c r="BB31" s="89">
        <f>SUMIFS($D$10:$AP$10,$D$7:$AP$7,"4",$D31:$AP31,"&gt;"&amp;-1)</f>
        <v>0</v>
      </c>
      <c r="BC31" s="94">
        <f t="shared" si="15"/>
        <v>0</v>
      </c>
      <c r="BD31" s="93">
        <f>SUMIF($D$7:$AP$7,"5",$D31:$AP31)</f>
        <v>0</v>
      </c>
      <c r="BE31" s="89">
        <f>SUMIFS($D$10:$AP$10,$D$7:$AP$7,"5",$D31:$AP31,"&gt;"&amp;-1)</f>
        <v>0</v>
      </c>
      <c r="BF31" s="94">
        <f t="shared" si="16"/>
        <v>0</v>
      </c>
      <c r="BG31" s="93">
        <f>SUMIF($D$7:$AP$7,"6",$D31:$AP31)</f>
        <v>0</v>
      </c>
      <c r="BH31" s="89">
        <f>SUMIFS($D$10:$AP$10,$D$7:$AP$7,"6",$D31:$AP31,"&gt;"&amp;-1)</f>
        <v>0</v>
      </c>
      <c r="BI31" s="94">
        <f t="shared" si="17"/>
        <v>0</v>
      </c>
    </row>
    <row r="32" spans="1:61" ht="15.75" customHeight="1">
      <c r="A32" s="255"/>
      <c r="B32" s="255"/>
      <c r="C32" s="192"/>
      <c r="D32" s="267"/>
      <c r="E32" s="267"/>
      <c r="F32" s="267"/>
      <c r="G32" s="267"/>
      <c r="H32" s="267"/>
      <c r="I32" s="267"/>
      <c r="J32" s="267"/>
      <c r="K32" s="267"/>
      <c r="L32" s="267"/>
      <c r="M32" s="267"/>
      <c r="N32" s="267"/>
      <c r="O32" s="267"/>
      <c r="P32" s="267"/>
      <c r="Q32" s="267"/>
      <c r="R32" s="267"/>
      <c r="S32" s="267"/>
      <c r="T32" s="267"/>
      <c r="U32" s="267"/>
      <c r="V32" s="267"/>
      <c r="W32" s="267"/>
      <c r="X32" s="267"/>
      <c r="Y32" s="267"/>
      <c r="Z32" s="267"/>
      <c r="AA32" s="267"/>
      <c r="AB32" s="267"/>
      <c r="AC32" s="267"/>
      <c r="AD32" s="267"/>
      <c r="AE32" s="259"/>
      <c r="AF32" s="284"/>
      <c r="AG32" s="284"/>
      <c r="AH32" s="284"/>
      <c r="AI32" s="284"/>
      <c r="AJ32" s="284"/>
      <c r="AK32" s="205"/>
      <c r="AL32" s="63"/>
      <c r="AM32" s="59"/>
      <c r="AN32" s="59"/>
      <c r="AO32" s="59"/>
      <c r="AP32" s="60"/>
      <c r="AQ32" s="264"/>
      <c r="AR32" s="93">
        <f t="shared" si="0"/>
        <v>0</v>
      </c>
      <c r="AS32" s="89">
        <f t="shared" si="1"/>
        <v>0</v>
      </c>
      <c r="AT32" s="94">
        <f t="shared" si="12"/>
        <v>0</v>
      </c>
      <c r="AU32" s="93">
        <f t="shared" si="2"/>
        <v>0</v>
      </c>
      <c r="AV32" s="89">
        <f t="shared" si="3"/>
        <v>0</v>
      </c>
      <c r="AW32" s="94">
        <f t="shared" si="13"/>
        <v>0</v>
      </c>
      <c r="AX32" s="93">
        <f t="shared" si="4"/>
        <v>0</v>
      </c>
      <c r="AY32" s="89">
        <f t="shared" si="5"/>
        <v>0</v>
      </c>
      <c r="AZ32" s="94">
        <f t="shared" si="14"/>
        <v>0</v>
      </c>
      <c r="BA32" s="93">
        <f t="shared" si="6"/>
        <v>0</v>
      </c>
      <c r="BB32" s="89">
        <f t="shared" si="7"/>
        <v>0</v>
      </c>
      <c r="BC32" s="94">
        <f t="shared" si="15"/>
        <v>0</v>
      </c>
      <c r="BD32" s="93">
        <f t="shared" si="8"/>
        <v>0</v>
      </c>
      <c r="BE32" s="89">
        <f t="shared" si="9"/>
        <v>0</v>
      </c>
      <c r="BF32" s="94">
        <f t="shared" si="16"/>
        <v>0</v>
      </c>
      <c r="BG32" s="93">
        <f t="shared" si="10"/>
        <v>0</v>
      </c>
      <c r="BH32" s="89">
        <f t="shared" si="11"/>
        <v>0</v>
      </c>
      <c r="BI32" s="94">
        <f t="shared" si="17"/>
        <v>0</v>
      </c>
    </row>
    <row r="33" spans="1:61" ht="15.75" customHeight="1">
      <c r="A33" s="255"/>
      <c r="B33" s="255"/>
      <c r="C33" s="192"/>
      <c r="D33" s="260"/>
      <c r="E33" s="260"/>
      <c r="F33" s="260"/>
      <c r="G33" s="260"/>
      <c r="H33" s="260"/>
      <c r="I33" s="260"/>
      <c r="J33" s="260"/>
      <c r="K33" s="260"/>
      <c r="L33" s="260"/>
      <c r="M33" s="260"/>
      <c r="N33" s="260"/>
      <c r="O33" s="260"/>
      <c r="P33" s="260"/>
      <c r="Q33" s="260"/>
      <c r="R33" s="260"/>
      <c r="S33" s="260"/>
      <c r="T33" s="260"/>
      <c r="U33" s="260"/>
      <c r="V33" s="260"/>
      <c r="W33" s="260"/>
      <c r="X33" s="260"/>
      <c r="Y33" s="260"/>
      <c r="Z33" s="260"/>
      <c r="AA33" s="260"/>
      <c r="AB33" s="260"/>
      <c r="AC33" s="260"/>
      <c r="AD33" s="260"/>
      <c r="AE33" s="259"/>
      <c r="AF33" s="284"/>
      <c r="AG33" s="284"/>
      <c r="AH33" s="284"/>
      <c r="AI33" s="284"/>
      <c r="AJ33" s="284"/>
      <c r="AK33" s="205"/>
      <c r="AL33" s="63"/>
      <c r="AM33" s="59"/>
      <c r="AN33" s="59"/>
      <c r="AO33" s="59"/>
      <c r="AP33" s="60"/>
      <c r="AQ33" s="264"/>
      <c r="AR33" s="93">
        <f t="shared" si="0"/>
        <v>0</v>
      </c>
      <c r="AS33" s="89">
        <f t="shared" si="1"/>
        <v>0</v>
      </c>
      <c r="AT33" s="94">
        <f t="shared" si="12"/>
        <v>0</v>
      </c>
      <c r="AU33" s="93">
        <f t="shared" si="2"/>
        <v>0</v>
      </c>
      <c r="AV33" s="89">
        <f t="shared" si="3"/>
        <v>0</v>
      </c>
      <c r="AW33" s="94">
        <f t="shared" si="13"/>
        <v>0</v>
      </c>
      <c r="AX33" s="93">
        <f t="shared" si="4"/>
        <v>0</v>
      </c>
      <c r="AY33" s="89">
        <f t="shared" si="5"/>
        <v>0</v>
      </c>
      <c r="AZ33" s="94">
        <f t="shared" si="14"/>
        <v>0</v>
      </c>
      <c r="BA33" s="93">
        <f t="shared" si="6"/>
        <v>0</v>
      </c>
      <c r="BB33" s="89">
        <f t="shared" si="7"/>
        <v>0</v>
      </c>
      <c r="BC33" s="94">
        <f t="shared" si="15"/>
        <v>0</v>
      </c>
      <c r="BD33" s="93">
        <f t="shared" si="8"/>
        <v>0</v>
      </c>
      <c r="BE33" s="89">
        <f t="shared" si="9"/>
        <v>0</v>
      </c>
      <c r="BF33" s="94">
        <f t="shared" si="16"/>
        <v>0</v>
      </c>
      <c r="BG33" s="93">
        <f t="shared" si="10"/>
        <v>0</v>
      </c>
      <c r="BH33" s="89">
        <f t="shared" si="11"/>
        <v>0</v>
      </c>
      <c r="BI33" s="94">
        <f t="shared" si="17"/>
        <v>0</v>
      </c>
    </row>
    <row r="34" spans="1:61" ht="15.75" customHeight="1">
      <c r="A34" s="255"/>
      <c r="B34" s="255"/>
      <c r="C34" s="192"/>
      <c r="D34" s="260"/>
      <c r="E34" s="260"/>
      <c r="F34" s="260"/>
      <c r="G34" s="260"/>
      <c r="H34" s="260"/>
      <c r="I34" s="260"/>
      <c r="J34" s="260"/>
      <c r="K34" s="260"/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260"/>
      <c r="W34" s="260"/>
      <c r="X34" s="260"/>
      <c r="Y34" s="260"/>
      <c r="Z34" s="260"/>
      <c r="AA34" s="260"/>
      <c r="AB34" s="260"/>
      <c r="AC34" s="260"/>
      <c r="AD34" s="260"/>
      <c r="AE34" s="259"/>
      <c r="AF34" s="284"/>
      <c r="AG34" s="284"/>
      <c r="AH34" s="284"/>
      <c r="AI34" s="284"/>
      <c r="AJ34" s="284"/>
      <c r="AK34" s="205"/>
      <c r="AL34" s="63"/>
      <c r="AM34" s="59"/>
      <c r="AN34" s="59"/>
      <c r="AO34" s="59"/>
      <c r="AP34" s="60"/>
      <c r="AQ34" s="264"/>
      <c r="AR34" s="93">
        <f t="shared" si="0"/>
        <v>0</v>
      </c>
      <c r="AS34" s="89">
        <f t="shared" si="1"/>
        <v>0</v>
      </c>
      <c r="AT34" s="94">
        <f t="shared" si="12"/>
        <v>0</v>
      </c>
      <c r="AU34" s="93">
        <f t="shared" si="2"/>
        <v>0</v>
      </c>
      <c r="AV34" s="89">
        <f t="shared" si="3"/>
        <v>0</v>
      </c>
      <c r="AW34" s="94">
        <f t="shared" si="13"/>
        <v>0</v>
      </c>
      <c r="AX34" s="93">
        <f t="shared" si="4"/>
        <v>0</v>
      </c>
      <c r="AY34" s="89">
        <f t="shared" si="5"/>
        <v>0</v>
      </c>
      <c r="AZ34" s="94">
        <f t="shared" si="14"/>
        <v>0</v>
      </c>
      <c r="BA34" s="93">
        <f t="shared" si="6"/>
        <v>0</v>
      </c>
      <c r="BB34" s="89">
        <f t="shared" si="7"/>
        <v>0</v>
      </c>
      <c r="BC34" s="94">
        <f t="shared" si="15"/>
        <v>0</v>
      </c>
      <c r="BD34" s="93">
        <f t="shared" si="8"/>
        <v>0</v>
      </c>
      <c r="BE34" s="89">
        <f t="shared" si="9"/>
        <v>0</v>
      </c>
      <c r="BF34" s="94">
        <f t="shared" si="16"/>
        <v>0</v>
      </c>
      <c r="BG34" s="93">
        <f t="shared" si="10"/>
        <v>0</v>
      </c>
      <c r="BH34" s="89">
        <f t="shared" si="11"/>
        <v>0</v>
      </c>
      <c r="BI34" s="94">
        <f t="shared" si="17"/>
        <v>0</v>
      </c>
    </row>
    <row r="35" spans="1:61" ht="15.75" customHeight="1">
      <c r="A35" s="255"/>
      <c r="B35" s="255"/>
      <c r="C35" s="192"/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59"/>
      <c r="AF35" s="284"/>
      <c r="AG35" s="284"/>
      <c r="AH35" s="284"/>
      <c r="AI35" s="284"/>
      <c r="AJ35" s="284"/>
      <c r="AK35" s="205"/>
      <c r="AL35" s="63"/>
      <c r="AM35" s="59"/>
      <c r="AN35" s="59"/>
      <c r="AO35" s="59"/>
      <c r="AP35" s="60"/>
      <c r="AQ35" s="264"/>
      <c r="AR35" s="93">
        <f t="shared" si="0"/>
        <v>0</v>
      </c>
      <c r="AS35" s="89">
        <f t="shared" si="1"/>
        <v>0</v>
      </c>
      <c r="AT35" s="94">
        <f t="shared" si="12"/>
        <v>0</v>
      </c>
      <c r="AU35" s="93">
        <f t="shared" si="2"/>
        <v>0</v>
      </c>
      <c r="AV35" s="89">
        <f t="shared" si="3"/>
        <v>0</v>
      </c>
      <c r="AW35" s="94">
        <f t="shared" si="13"/>
        <v>0</v>
      </c>
      <c r="AX35" s="93">
        <f t="shared" si="4"/>
        <v>0</v>
      </c>
      <c r="AY35" s="89">
        <f t="shared" si="5"/>
        <v>0</v>
      </c>
      <c r="AZ35" s="94">
        <f t="shared" si="14"/>
        <v>0</v>
      </c>
      <c r="BA35" s="93">
        <f t="shared" si="6"/>
        <v>0</v>
      </c>
      <c r="BB35" s="89">
        <f t="shared" si="7"/>
        <v>0</v>
      </c>
      <c r="BC35" s="94">
        <f t="shared" si="15"/>
        <v>0</v>
      </c>
      <c r="BD35" s="93">
        <f t="shared" si="8"/>
        <v>0</v>
      </c>
      <c r="BE35" s="89">
        <f t="shared" si="9"/>
        <v>0</v>
      </c>
      <c r="BF35" s="94">
        <f t="shared" si="16"/>
        <v>0</v>
      </c>
      <c r="BG35" s="93">
        <f t="shared" si="10"/>
        <v>0</v>
      </c>
      <c r="BH35" s="89">
        <f t="shared" si="11"/>
        <v>0</v>
      </c>
      <c r="BI35" s="94">
        <f t="shared" si="17"/>
        <v>0</v>
      </c>
    </row>
    <row r="36" spans="1:61" ht="15.75" customHeight="1">
      <c r="A36" s="255"/>
      <c r="B36" s="255"/>
      <c r="C36" s="192"/>
      <c r="D36" s="260"/>
      <c r="E36" s="260"/>
      <c r="F36" s="260"/>
      <c r="G36" s="260"/>
      <c r="H36" s="260"/>
      <c r="I36" s="260"/>
      <c r="J36" s="260"/>
      <c r="K36" s="260"/>
      <c r="L36" s="260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  <c r="AC36" s="260"/>
      <c r="AD36" s="260"/>
      <c r="AE36" s="259"/>
      <c r="AF36" s="284"/>
      <c r="AG36" s="284"/>
      <c r="AH36" s="284"/>
      <c r="AI36" s="284"/>
      <c r="AJ36" s="284"/>
      <c r="AK36" s="205"/>
      <c r="AL36" s="63"/>
      <c r="AM36" s="59"/>
      <c r="AN36" s="59"/>
      <c r="AO36" s="59"/>
      <c r="AP36" s="60"/>
      <c r="AQ36" s="264"/>
      <c r="AR36" s="93">
        <f t="shared" si="0"/>
        <v>0</v>
      </c>
      <c r="AS36" s="89">
        <f t="shared" si="1"/>
        <v>0</v>
      </c>
      <c r="AT36" s="94">
        <f t="shared" si="12"/>
        <v>0</v>
      </c>
      <c r="AU36" s="93">
        <f t="shared" si="2"/>
        <v>0</v>
      </c>
      <c r="AV36" s="89">
        <f t="shared" si="3"/>
        <v>0</v>
      </c>
      <c r="AW36" s="94">
        <f t="shared" si="13"/>
        <v>0</v>
      </c>
      <c r="AX36" s="93">
        <f t="shared" si="4"/>
        <v>0</v>
      </c>
      <c r="AY36" s="89">
        <f t="shared" si="5"/>
        <v>0</v>
      </c>
      <c r="AZ36" s="94">
        <f t="shared" si="14"/>
        <v>0</v>
      </c>
      <c r="BA36" s="93">
        <f t="shared" si="6"/>
        <v>0</v>
      </c>
      <c r="BB36" s="89">
        <f t="shared" si="7"/>
        <v>0</v>
      </c>
      <c r="BC36" s="94">
        <f t="shared" si="15"/>
        <v>0</v>
      </c>
      <c r="BD36" s="93">
        <f t="shared" si="8"/>
        <v>0</v>
      </c>
      <c r="BE36" s="89">
        <f t="shared" si="9"/>
        <v>0</v>
      </c>
      <c r="BF36" s="94">
        <f t="shared" si="16"/>
        <v>0</v>
      </c>
      <c r="BG36" s="93">
        <f t="shared" si="10"/>
        <v>0</v>
      </c>
      <c r="BH36" s="89">
        <f t="shared" si="11"/>
        <v>0</v>
      </c>
      <c r="BI36" s="94">
        <f t="shared" si="17"/>
        <v>0</v>
      </c>
    </row>
    <row r="37" spans="1:61" ht="15.75" customHeight="1">
      <c r="A37" s="255"/>
      <c r="B37" s="255"/>
      <c r="C37" s="192"/>
      <c r="D37" s="260"/>
      <c r="E37" s="260"/>
      <c r="F37" s="260"/>
      <c r="G37" s="260"/>
      <c r="H37" s="260"/>
      <c r="I37" s="260"/>
      <c r="J37" s="260"/>
      <c r="K37" s="260"/>
      <c r="L37" s="260"/>
      <c r="M37" s="260"/>
      <c r="N37" s="260"/>
      <c r="O37" s="260"/>
      <c r="P37" s="260"/>
      <c r="Q37" s="260"/>
      <c r="R37" s="260"/>
      <c r="S37" s="260"/>
      <c r="T37" s="260"/>
      <c r="U37" s="260"/>
      <c r="V37" s="260"/>
      <c r="W37" s="260"/>
      <c r="X37" s="260"/>
      <c r="Y37" s="260"/>
      <c r="Z37" s="260"/>
      <c r="AA37" s="260"/>
      <c r="AB37" s="260"/>
      <c r="AC37" s="260"/>
      <c r="AD37" s="260"/>
      <c r="AE37" s="259"/>
      <c r="AF37" s="284"/>
      <c r="AG37" s="284"/>
      <c r="AH37" s="284"/>
      <c r="AI37" s="284"/>
      <c r="AJ37" s="284"/>
      <c r="AK37" s="205"/>
      <c r="AL37" s="63"/>
      <c r="AM37" s="59"/>
      <c r="AN37" s="59"/>
      <c r="AO37" s="59"/>
      <c r="AP37" s="60"/>
      <c r="AQ37" s="264"/>
      <c r="AR37" s="93">
        <f t="shared" si="0"/>
        <v>0</v>
      </c>
      <c r="AS37" s="89">
        <f t="shared" si="1"/>
        <v>0</v>
      </c>
      <c r="AT37" s="94">
        <f t="shared" si="12"/>
        <v>0</v>
      </c>
      <c r="AU37" s="93">
        <f t="shared" si="2"/>
        <v>0</v>
      </c>
      <c r="AV37" s="89">
        <f t="shared" si="3"/>
        <v>0</v>
      </c>
      <c r="AW37" s="94">
        <f t="shared" si="13"/>
        <v>0</v>
      </c>
      <c r="AX37" s="93">
        <f t="shared" si="4"/>
        <v>0</v>
      </c>
      <c r="AY37" s="89">
        <f t="shared" si="5"/>
        <v>0</v>
      </c>
      <c r="AZ37" s="94">
        <f t="shared" si="14"/>
        <v>0</v>
      </c>
      <c r="BA37" s="93">
        <f t="shared" si="6"/>
        <v>0</v>
      </c>
      <c r="BB37" s="89">
        <f t="shared" si="7"/>
        <v>0</v>
      </c>
      <c r="BC37" s="94">
        <f t="shared" si="15"/>
        <v>0</v>
      </c>
      <c r="BD37" s="93">
        <f t="shared" si="8"/>
        <v>0</v>
      </c>
      <c r="BE37" s="89">
        <f t="shared" si="9"/>
        <v>0</v>
      </c>
      <c r="BF37" s="94">
        <f t="shared" si="16"/>
        <v>0</v>
      </c>
      <c r="BG37" s="93">
        <f t="shared" si="10"/>
        <v>0</v>
      </c>
      <c r="BH37" s="89">
        <f t="shared" si="11"/>
        <v>0</v>
      </c>
      <c r="BI37" s="94">
        <f t="shared" si="17"/>
        <v>0</v>
      </c>
    </row>
    <row r="38" spans="1:61" ht="15.75" customHeight="1">
      <c r="A38" s="255"/>
      <c r="B38" s="255"/>
      <c r="C38" s="192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7"/>
      <c r="X38" s="267"/>
      <c r="Y38" s="267"/>
      <c r="Z38" s="267"/>
      <c r="AA38" s="267"/>
      <c r="AB38" s="267"/>
      <c r="AC38" s="267"/>
      <c r="AD38" s="267"/>
      <c r="AE38" s="259"/>
      <c r="AF38" s="284"/>
      <c r="AG38" s="284"/>
      <c r="AH38" s="284"/>
      <c r="AI38" s="284"/>
      <c r="AJ38" s="284"/>
      <c r="AK38" s="205"/>
      <c r="AL38" s="63"/>
      <c r="AM38" s="59"/>
      <c r="AN38" s="59"/>
      <c r="AO38" s="59"/>
      <c r="AP38" s="60"/>
      <c r="AQ38" s="265"/>
      <c r="AR38" s="93">
        <f t="shared" si="0"/>
        <v>0</v>
      </c>
      <c r="AS38" s="89">
        <f t="shared" si="1"/>
        <v>0</v>
      </c>
      <c r="AT38" s="94">
        <f t="shared" si="12"/>
        <v>0</v>
      </c>
      <c r="AU38" s="93">
        <f t="shared" si="2"/>
        <v>0</v>
      </c>
      <c r="AV38" s="89">
        <f t="shared" si="3"/>
        <v>0</v>
      </c>
      <c r="AW38" s="94">
        <f t="shared" si="13"/>
        <v>0</v>
      </c>
      <c r="AX38" s="93">
        <f t="shared" si="4"/>
        <v>0</v>
      </c>
      <c r="AY38" s="89">
        <f t="shared" si="5"/>
        <v>0</v>
      </c>
      <c r="AZ38" s="94">
        <f t="shared" si="14"/>
        <v>0</v>
      </c>
      <c r="BA38" s="93">
        <f t="shared" si="6"/>
        <v>0</v>
      </c>
      <c r="BB38" s="89">
        <f t="shared" si="7"/>
        <v>0</v>
      </c>
      <c r="BC38" s="94">
        <f t="shared" si="15"/>
        <v>0</v>
      </c>
      <c r="BD38" s="93">
        <f t="shared" si="8"/>
        <v>0</v>
      </c>
      <c r="BE38" s="89">
        <f t="shared" si="9"/>
        <v>0</v>
      </c>
      <c r="BF38" s="94">
        <f t="shared" si="16"/>
        <v>0</v>
      </c>
      <c r="BG38" s="93">
        <f t="shared" si="10"/>
        <v>0</v>
      </c>
      <c r="BH38" s="89">
        <f t="shared" si="11"/>
        <v>0</v>
      </c>
      <c r="BI38" s="94">
        <f t="shared" si="17"/>
        <v>0</v>
      </c>
    </row>
    <row r="39" spans="1:61" ht="15.75" customHeight="1">
      <c r="A39" s="255"/>
      <c r="B39" s="255"/>
      <c r="C39" s="192"/>
      <c r="D39" s="260"/>
      <c r="E39" s="260"/>
      <c r="F39" s="260"/>
      <c r="G39" s="260"/>
      <c r="H39" s="260"/>
      <c r="I39" s="260"/>
      <c r="J39" s="260"/>
      <c r="K39" s="260"/>
      <c r="L39" s="260"/>
      <c r="M39" s="260"/>
      <c r="N39" s="260"/>
      <c r="O39" s="260"/>
      <c r="P39" s="260"/>
      <c r="Q39" s="260"/>
      <c r="R39" s="260"/>
      <c r="S39" s="260"/>
      <c r="T39" s="260"/>
      <c r="U39" s="260"/>
      <c r="V39" s="260"/>
      <c r="W39" s="260"/>
      <c r="X39" s="260"/>
      <c r="Y39" s="260"/>
      <c r="Z39" s="260"/>
      <c r="AA39" s="260"/>
      <c r="AB39" s="260"/>
      <c r="AC39" s="260"/>
      <c r="AD39" s="260"/>
      <c r="AE39" s="259"/>
      <c r="AF39" s="284"/>
      <c r="AG39" s="284"/>
      <c r="AH39" s="284"/>
      <c r="AI39" s="284"/>
      <c r="AJ39" s="284"/>
      <c r="AK39" s="205"/>
      <c r="AL39" s="63"/>
      <c r="AM39" s="59"/>
      <c r="AN39" s="59"/>
      <c r="AO39" s="59"/>
      <c r="AP39" s="60"/>
      <c r="AQ39" s="264"/>
      <c r="AR39" s="93">
        <f t="shared" si="0"/>
        <v>0</v>
      </c>
      <c r="AS39" s="89">
        <f t="shared" si="1"/>
        <v>0</v>
      </c>
      <c r="AT39" s="94">
        <f t="shared" si="12"/>
        <v>0</v>
      </c>
      <c r="AU39" s="93">
        <f t="shared" si="2"/>
        <v>0</v>
      </c>
      <c r="AV39" s="89">
        <f t="shared" si="3"/>
        <v>0</v>
      </c>
      <c r="AW39" s="94">
        <f t="shared" si="13"/>
        <v>0</v>
      </c>
      <c r="AX39" s="93">
        <f t="shared" si="4"/>
        <v>0</v>
      </c>
      <c r="AY39" s="89">
        <f t="shared" si="5"/>
        <v>0</v>
      </c>
      <c r="AZ39" s="94">
        <f t="shared" si="14"/>
        <v>0</v>
      </c>
      <c r="BA39" s="93">
        <f t="shared" si="6"/>
        <v>0</v>
      </c>
      <c r="BB39" s="89">
        <f t="shared" si="7"/>
        <v>0</v>
      </c>
      <c r="BC39" s="94">
        <f t="shared" si="15"/>
        <v>0</v>
      </c>
      <c r="BD39" s="93">
        <f t="shared" si="8"/>
        <v>0</v>
      </c>
      <c r="BE39" s="89">
        <f t="shared" si="9"/>
        <v>0</v>
      </c>
      <c r="BF39" s="94">
        <f t="shared" si="16"/>
        <v>0</v>
      </c>
      <c r="BG39" s="93">
        <f t="shared" si="10"/>
        <v>0</v>
      </c>
      <c r="BH39" s="89">
        <f t="shared" si="11"/>
        <v>0</v>
      </c>
      <c r="BI39" s="94">
        <f t="shared" si="17"/>
        <v>0</v>
      </c>
    </row>
    <row r="40" spans="1:61" ht="15.75" customHeight="1">
      <c r="A40" s="255"/>
      <c r="B40" s="255"/>
      <c r="C40" s="192"/>
      <c r="D40" s="260"/>
      <c r="E40" s="260"/>
      <c r="F40" s="260"/>
      <c r="G40" s="260"/>
      <c r="H40" s="260"/>
      <c r="I40" s="260"/>
      <c r="J40" s="260"/>
      <c r="K40" s="260"/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  <c r="AC40" s="260"/>
      <c r="AD40" s="260"/>
      <c r="AE40" s="259"/>
      <c r="AF40" s="284"/>
      <c r="AG40" s="284"/>
      <c r="AH40" s="284"/>
      <c r="AI40" s="284"/>
      <c r="AJ40" s="284"/>
      <c r="AK40" s="205"/>
      <c r="AL40" s="63"/>
      <c r="AM40" s="59"/>
      <c r="AN40" s="59"/>
      <c r="AO40" s="59"/>
      <c r="AP40" s="60"/>
      <c r="AQ40" s="264"/>
      <c r="AR40" s="93">
        <f t="shared" si="0"/>
        <v>0</v>
      </c>
      <c r="AS40" s="89">
        <f t="shared" si="1"/>
        <v>0</v>
      </c>
      <c r="AT40" s="94">
        <f t="shared" si="12"/>
        <v>0</v>
      </c>
      <c r="AU40" s="93">
        <f t="shared" si="2"/>
        <v>0</v>
      </c>
      <c r="AV40" s="89">
        <f t="shared" si="3"/>
        <v>0</v>
      </c>
      <c r="AW40" s="94">
        <f t="shared" si="13"/>
        <v>0</v>
      </c>
      <c r="AX40" s="93">
        <f t="shared" si="4"/>
        <v>0</v>
      </c>
      <c r="AY40" s="89">
        <f t="shared" si="5"/>
        <v>0</v>
      </c>
      <c r="AZ40" s="94">
        <f t="shared" si="14"/>
        <v>0</v>
      </c>
      <c r="BA40" s="93">
        <f t="shared" si="6"/>
        <v>0</v>
      </c>
      <c r="BB40" s="89">
        <f t="shared" si="7"/>
        <v>0</v>
      </c>
      <c r="BC40" s="94">
        <f t="shared" si="15"/>
        <v>0</v>
      </c>
      <c r="BD40" s="93">
        <f t="shared" si="8"/>
        <v>0</v>
      </c>
      <c r="BE40" s="89">
        <f t="shared" si="9"/>
        <v>0</v>
      </c>
      <c r="BF40" s="94">
        <f t="shared" si="16"/>
        <v>0</v>
      </c>
      <c r="BG40" s="93">
        <f t="shared" si="10"/>
        <v>0</v>
      </c>
      <c r="BH40" s="89">
        <f t="shared" si="11"/>
        <v>0</v>
      </c>
      <c r="BI40" s="94">
        <f t="shared" si="17"/>
        <v>0</v>
      </c>
    </row>
    <row r="41" spans="1:61" ht="15.75" customHeight="1">
      <c r="A41" s="255"/>
      <c r="B41" s="255"/>
      <c r="C41" s="192"/>
      <c r="D41" s="267"/>
      <c r="E41" s="267"/>
      <c r="F41" s="267"/>
      <c r="G41" s="267"/>
      <c r="H41" s="267"/>
      <c r="I41" s="267"/>
      <c r="J41" s="267"/>
      <c r="K41" s="267"/>
      <c r="L41" s="267"/>
      <c r="M41" s="267"/>
      <c r="N41" s="267"/>
      <c r="O41" s="267"/>
      <c r="P41" s="267"/>
      <c r="Q41" s="267"/>
      <c r="R41" s="267"/>
      <c r="S41" s="267"/>
      <c r="T41" s="267"/>
      <c r="U41" s="267"/>
      <c r="V41" s="267"/>
      <c r="W41" s="267"/>
      <c r="X41" s="267"/>
      <c r="Y41" s="267"/>
      <c r="Z41" s="267"/>
      <c r="AA41" s="267"/>
      <c r="AB41" s="267"/>
      <c r="AC41" s="267"/>
      <c r="AD41" s="267"/>
      <c r="AE41" s="259"/>
      <c r="AF41" s="284"/>
      <c r="AG41" s="284"/>
      <c r="AH41" s="284"/>
      <c r="AI41" s="284"/>
      <c r="AJ41" s="284"/>
      <c r="AK41" s="205"/>
      <c r="AL41" s="63"/>
      <c r="AM41" s="59"/>
      <c r="AN41" s="59"/>
      <c r="AO41" s="59"/>
      <c r="AP41" s="60"/>
      <c r="AQ41" s="264"/>
      <c r="AR41" s="93">
        <f t="shared" si="0"/>
        <v>0</v>
      </c>
      <c r="AS41" s="89">
        <f t="shared" si="1"/>
        <v>0</v>
      </c>
      <c r="AT41" s="94">
        <f t="shared" si="12"/>
        <v>0</v>
      </c>
      <c r="AU41" s="93">
        <f t="shared" si="2"/>
        <v>0</v>
      </c>
      <c r="AV41" s="89">
        <f t="shared" si="3"/>
        <v>0</v>
      </c>
      <c r="AW41" s="94">
        <f t="shared" si="13"/>
        <v>0</v>
      </c>
      <c r="AX41" s="93">
        <f t="shared" si="4"/>
        <v>0</v>
      </c>
      <c r="AY41" s="89">
        <f t="shared" si="5"/>
        <v>0</v>
      </c>
      <c r="AZ41" s="94">
        <f t="shared" si="14"/>
        <v>0</v>
      </c>
      <c r="BA41" s="93">
        <f t="shared" si="6"/>
        <v>0</v>
      </c>
      <c r="BB41" s="89">
        <f t="shared" si="7"/>
        <v>0</v>
      </c>
      <c r="BC41" s="94">
        <f t="shared" si="15"/>
        <v>0</v>
      </c>
      <c r="BD41" s="93">
        <f t="shared" si="8"/>
        <v>0</v>
      </c>
      <c r="BE41" s="89">
        <f t="shared" si="9"/>
        <v>0</v>
      </c>
      <c r="BF41" s="94">
        <f t="shared" si="16"/>
        <v>0</v>
      </c>
      <c r="BG41" s="93">
        <f t="shared" si="10"/>
        <v>0</v>
      </c>
      <c r="BH41" s="89">
        <f t="shared" si="11"/>
        <v>0</v>
      </c>
      <c r="BI41" s="94">
        <f t="shared" si="17"/>
        <v>0</v>
      </c>
    </row>
    <row r="42" spans="1:61" ht="15.75" customHeight="1">
      <c r="A42" s="255"/>
      <c r="B42" s="255"/>
      <c r="C42" s="192"/>
      <c r="D42" s="260"/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  <c r="AD42" s="260"/>
      <c r="AE42" s="259"/>
      <c r="AF42" s="284"/>
      <c r="AG42" s="284"/>
      <c r="AH42" s="284"/>
      <c r="AI42" s="284"/>
      <c r="AJ42" s="284"/>
      <c r="AK42" s="205"/>
      <c r="AL42" s="63"/>
      <c r="AM42" s="59"/>
      <c r="AN42" s="59"/>
      <c r="AO42" s="59"/>
      <c r="AP42" s="60"/>
      <c r="AQ42" s="264"/>
      <c r="AR42" s="93">
        <f t="shared" si="0"/>
        <v>0</v>
      </c>
      <c r="AS42" s="89">
        <f t="shared" si="1"/>
        <v>0</v>
      </c>
      <c r="AT42" s="94">
        <f t="shared" si="12"/>
        <v>0</v>
      </c>
      <c r="AU42" s="93">
        <f t="shared" si="2"/>
        <v>0</v>
      </c>
      <c r="AV42" s="89">
        <f t="shared" si="3"/>
        <v>0</v>
      </c>
      <c r="AW42" s="94">
        <f t="shared" si="13"/>
        <v>0</v>
      </c>
      <c r="AX42" s="93">
        <f t="shared" si="4"/>
        <v>0</v>
      </c>
      <c r="AY42" s="89">
        <f t="shared" si="5"/>
        <v>0</v>
      </c>
      <c r="AZ42" s="94">
        <f t="shared" si="14"/>
        <v>0</v>
      </c>
      <c r="BA42" s="93">
        <f t="shared" si="6"/>
        <v>0</v>
      </c>
      <c r="BB42" s="89">
        <f t="shared" si="7"/>
        <v>0</v>
      </c>
      <c r="BC42" s="94">
        <f t="shared" si="15"/>
        <v>0</v>
      </c>
      <c r="BD42" s="93">
        <f t="shared" si="8"/>
        <v>0</v>
      </c>
      <c r="BE42" s="89">
        <f t="shared" si="9"/>
        <v>0</v>
      </c>
      <c r="BF42" s="94">
        <f t="shared" si="16"/>
        <v>0</v>
      </c>
      <c r="BG42" s="93">
        <f t="shared" si="10"/>
        <v>0</v>
      </c>
      <c r="BH42" s="89">
        <f t="shared" si="11"/>
        <v>0</v>
      </c>
      <c r="BI42" s="94">
        <f t="shared" si="17"/>
        <v>0</v>
      </c>
    </row>
    <row r="43" spans="1:61" ht="15.75" customHeight="1">
      <c r="A43" s="255"/>
      <c r="B43" s="255"/>
      <c r="C43" s="192"/>
      <c r="D43" s="260"/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  <c r="AD43" s="260"/>
      <c r="AE43" s="259"/>
      <c r="AF43" s="284"/>
      <c r="AG43" s="284"/>
      <c r="AH43" s="284"/>
      <c r="AI43" s="284"/>
      <c r="AJ43" s="284"/>
      <c r="AK43" s="205"/>
      <c r="AL43" s="63"/>
      <c r="AM43" s="59"/>
      <c r="AN43" s="59"/>
      <c r="AO43" s="59"/>
      <c r="AP43" s="60"/>
      <c r="AQ43" s="264"/>
      <c r="AR43" s="93">
        <f t="shared" si="0"/>
        <v>0</v>
      </c>
      <c r="AS43" s="89">
        <f t="shared" si="1"/>
        <v>0</v>
      </c>
      <c r="AT43" s="94">
        <f t="shared" si="12"/>
        <v>0</v>
      </c>
      <c r="AU43" s="93">
        <f t="shared" si="2"/>
        <v>0</v>
      </c>
      <c r="AV43" s="89">
        <f t="shared" si="3"/>
        <v>0</v>
      </c>
      <c r="AW43" s="94">
        <f t="shared" si="13"/>
        <v>0</v>
      </c>
      <c r="AX43" s="93">
        <f t="shared" si="4"/>
        <v>0</v>
      </c>
      <c r="AY43" s="89">
        <f t="shared" si="5"/>
        <v>0</v>
      </c>
      <c r="AZ43" s="94">
        <f t="shared" si="14"/>
        <v>0</v>
      </c>
      <c r="BA43" s="93">
        <f t="shared" si="6"/>
        <v>0</v>
      </c>
      <c r="BB43" s="89">
        <f t="shared" si="7"/>
        <v>0</v>
      </c>
      <c r="BC43" s="94">
        <f t="shared" si="15"/>
        <v>0</v>
      </c>
      <c r="BD43" s="93">
        <f t="shared" si="8"/>
        <v>0</v>
      </c>
      <c r="BE43" s="89">
        <f t="shared" si="9"/>
        <v>0</v>
      </c>
      <c r="BF43" s="94">
        <f t="shared" si="16"/>
        <v>0</v>
      </c>
      <c r="BG43" s="93">
        <f t="shared" si="10"/>
        <v>0</v>
      </c>
      <c r="BH43" s="89">
        <f t="shared" si="11"/>
        <v>0</v>
      </c>
      <c r="BI43" s="94">
        <f t="shared" si="17"/>
        <v>0</v>
      </c>
    </row>
    <row r="44" spans="1:61" ht="15.75" customHeight="1">
      <c r="A44" s="255"/>
      <c r="B44" s="255"/>
      <c r="C44" s="192"/>
      <c r="D44" s="267"/>
      <c r="E44" s="267"/>
      <c r="F44" s="267"/>
      <c r="G44" s="267"/>
      <c r="H44" s="267"/>
      <c r="I44" s="267"/>
      <c r="J44" s="267"/>
      <c r="K44" s="267"/>
      <c r="L44" s="267"/>
      <c r="M44" s="267"/>
      <c r="N44" s="267"/>
      <c r="O44" s="267"/>
      <c r="P44" s="267"/>
      <c r="Q44" s="267"/>
      <c r="R44" s="267"/>
      <c r="S44" s="267"/>
      <c r="T44" s="267"/>
      <c r="U44" s="267"/>
      <c r="V44" s="267"/>
      <c r="W44" s="267"/>
      <c r="X44" s="267"/>
      <c r="Y44" s="267"/>
      <c r="Z44" s="267"/>
      <c r="AA44" s="267"/>
      <c r="AB44" s="267"/>
      <c r="AC44" s="267"/>
      <c r="AD44" s="267"/>
      <c r="AE44" s="259"/>
      <c r="AF44" s="284"/>
      <c r="AG44" s="284"/>
      <c r="AH44" s="284"/>
      <c r="AI44" s="284"/>
      <c r="AJ44" s="284"/>
      <c r="AK44" s="205"/>
      <c r="AL44" s="63"/>
      <c r="AM44" s="59"/>
      <c r="AN44" s="59"/>
      <c r="AO44" s="59"/>
      <c r="AP44" s="60"/>
      <c r="AQ44" s="264"/>
      <c r="AR44" s="93">
        <f t="shared" si="0"/>
        <v>0</v>
      </c>
      <c r="AS44" s="89">
        <f t="shared" si="1"/>
        <v>0</v>
      </c>
      <c r="AT44" s="94">
        <f t="shared" si="12"/>
        <v>0</v>
      </c>
      <c r="AU44" s="93">
        <f t="shared" si="2"/>
        <v>0</v>
      </c>
      <c r="AV44" s="89">
        <f t="shared" si="3"/>
        <v>0</v>
      </c>
      <c r="AW44" s="94">
        <f t="shared" si="13"/>
        <v>0</v>
      </c>
      <c r="AX44" s="93">
        <f t="shared" si="4"/>
        <v>0</v>
      </c>
      <c r="AY44" s="89">
        <f t="shared" si="5"/>
        <v>0</v>
      </c>
      <c r="AZ44" s="94">
        <f t="shared" si="14"/>
        <v>0</v>
      </c>
      <c r="BA44" s="93">
        <f t="shared" si="6"/>
        <v>0</v>
      </c>
      <c r="BB44" s="89">
        <f t="shared" si="7"/>
        <v>0</v>
      </c>
      <c r="BC44" s="94">
        <f t="shared" si="15"/>
        <v>0</v>
      </c>
      <c r="BD44" s="93">
        <f t="shared" si="8"/>
        <v>0</v>
      </c>
      <c r="BE44" s="89">
        <f t="shared" si="9"/>
        <v>0</v>
      </c>
      <c r="BF44" s="94">
        <f t="shared" si="16"/>
        <v>0</v>
      </c>
      <c r="BG44" s="93">
        <f t="shared" si="10"/>
        <v>0</v>
      </c>
      <c r="BH44" s="89">
        <f t="shared" si="11"/>
        <v>0</v>
      </c>
      <c r="BI44" s="94">
        <f t="shared" si="17"/>
        <v>0</v>
      </c>
    </row>
    <row r="45" spans="1:61" ht="15.75" customHeight="1">
      <c r="A45" s="255"/>
      <c r="B45" s="255"/>
      <c r="C45" s="192"/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59"/>
      <c r="AF45" s="284"/>
      <c r="AG45" s="284"/>
      <c r="AH45" s="284"/>
      <c r="AI45" s="284"/>
      <c r="AJ45" s="284"/>
      <c r="AK45" s="205"/>
      <c r="AL45" s="63"/>
      <c r="AM45" s="59"/>
      <c r="AN45" s="59"/>
      <c r="AO45" s="59"/>
      <c r="AP45" s="60"/>
      <c r="AQ45" s="264"/>
      <c r="AR45" s="93">
        <f t="shared" si="0"/>
        <v>0</v>
      </c>
      <c r="AS45" s="89">
        <f t="shared" si="1"/>
        <v>0</v>
      </c>
      <c r="AT45" s="94">
        <f t="shared" si="12"/>
        <v>0</v>
      </c>
      <c r="AU45" s="93">
        <f t="shared" si="2"/>
        <v>0</v>
      </c>
      <c r="AV45" s="89">
        <f t="shared" si="3"/>
        <v>0</v>
      </c>
      <c r="AW45" s="94">
        <f t="shared" si="13"/>
        <v>0</v>
      </c>
      <c r="AX45" s="93">
        <f t="shared" si="4"/>
        <v>0</v>
      </c>
      <c r="AY45" s="89">
        <f t="shared" si="5"/>
        <v>0</v>
      </c>
      <c r="AZ45" s="94">
        <f t="shared" si="14"/>
        <v>0</v>
      </c>
      <c r="BA45" s="93">
        <f t="shared" si="6"/>
        <v>0</v>
      </c>
      <c r="BB45" s="89">
        <f t="shared" si="7"/>
        <v>0</v>
      </c>
      <c r="BC45" s="94">
        <f t="shared" si="15"/>
        <v>0</v>
      </c>
      <c r="BD45" s="93">
        <f t="shared" si="8"/>
        <v>0</v>
      </c>
      <c r="BE45" s="89">
        <f t="shared" si="9"/>
        <v>0</v>
      </c>
      <c r="BF45" s="94">
        <f t="shared" si="16"/>
        <v>0</v>
      </c>
      <c r="BG45" s="93">
        <f t="shared" si="10"/>
        <v>0</v>
      </c>
      <c r="BH45" s="89">
        <f t="shared" si="11"/>
        <v>0</v>
      </c>
      <c r="BI45" s="94">
        <f t="shared" si="17"/>
        <v>0</v>
      </c>
    </row>
    <row r="46" spans="1:61" ht="15.75" customHeight="1">
      <c r="A46" s="255"/>
      <c r="B46" s="255"/>
      <c r="C46" s="192"/>
      <c r="D46" s="260"/>
      <c r="E46" s="260"/>
      <c r="F46" s="260"/>
      <c r="G46" s="260"/>
      <c r="H46" s="260"/>
      <c r="I46" s="260"/>
      <c r="J46" s="260"/>
      <c r="K46" s="260"/>
      <c r="L46" s="260"/>
      <c r="M46" s="260"/>
      <c r="N46" s="260"/>
      <c r="O46" s="260"/>
      <c r="P46" s="260"/>
      <c r="Q46" s="260"/>
      <c r="R46" s="260"/>
      <c r="S46" s="260"/>
      <c r="T46" s="260"/>
      <c r="U46" s="260"/>
      <c r="V46" s="260"/>
      <c r="W46" s="260"/>
      <c r="X46" s="260"/>
      <c r="Y46" s="260"/>
      <c r="Z46" s="260"/>
      <c r="AA46" s="260"/>
      <c r="AB46" s="260"/>
      <c r="AC46" s="260"/>
      <c r="AD46" s="260"/>
      <c r="AE46" s="259"/>
      <c r="AF46" s="284"/>
      <c r="AG46" s="284"/>
      <c r="AH46" s="284"/>
      <c r="AI46" s="284"/>
      <c r="AJ46" s="284"/>
      <c r="AK46" s="205"/>
      <c r="AL46" s="63"/>
      <c r="AM46" s="59"/>
      <c r="AN46" s="59"/>
      <c r="AO46" s="59"/>
      <c r="AP46" s="60"/>
      <c r="AQ46" s="264"/>
      <c r="AR46" s="93">
        <f t="shared" ref="AR46:AR77" si="18">SUMIF($D$7:$AP$7,"1",$D46:$AP46)</f>
        <v>0</v>
      </c>
      <c r="AS46" s="89">
        <f t="shared" ref="AS46:AS77" si="19">SUMIFS($D$10:$AP$10,$D$7:$AP$7,"1",$D46:$AP46,"&gt;"&amp;-1)</f>
        <v>0</v>
      </c>
      <c r="AT46" s="94">
        <f t="shared" si="12"/>
        <v>0</v>
      </c>
      <c r="AU46" s="93">
        <f t="shared" ref="AU46:AU77" si="20">SUMIF($D$7:$AP$7,"2",$D46:$AP46)</f>
        <v>0</v>
      </c>
      <c r="AV46" s="89">
        <f t="shared" ref="AV46:AV77" si="21">SUMIFS($D$10:$AP$10,$D$7:$AP$7,"2",$D46:$AP46,"&gt;"&amp;-1)</f>
        <v>0</v>
      </c>
      <c r="AW46" s="94">
        <f t="shared" si="13"/>
        <v>0</v>
      </c>
      <c r="AX46" s="93">
        <f t="shared" ref="AX46:AX77" si="22">SUMIF($D$7:$AP$7,"3",$D46:$AP46)</f>
        <v>0</v>
      </c>
      <c r="AY46" s="89">
        <f t="shared" ref="AY46:AY77" si="23">SUMIFS($D$10:$AP$10,$D$7:$AP$7,"3",$D46:$AP46,"&gt;"&amp;-1)</f>
        <v>0</v>
      </c>
      <c r="AZ46" s="94">
        <f t="shared" si="14"/>
        <v>0</v>
      </c>
      <c r="BA46" s="93">
        <f t="shared" ref="BA46:BA77" si="24">SUMIF($D$7:$AP$7,"4",$D46:$AP46)</f>
        <v>0</v>
      </c>
      <c r="BB46" s="89">
        <f t="shared" ref="BB46:BB77" si="25">SUMIFS($D$10:$AP$10,$D$7:$AP$7,"4",$D46:$AP46,"&gt;"&amp;-1)</f>
        <v>0</v>
      </c>
      <c r="BC46" s="94">
        <f t="shared" si="15"/>
        <v>0</v>
      </c>
      <c r="BD46" s="93">
        <f t="shared" ref="BD46:BD77" si="26">SUMIF($D$7:$AP$7,"5",$D46:$AP46)</f>
        <v>0</v>
      </c>
      <c r="BE46" s="89">
        <f t="shared" ref="BE46:BE77" si="27">SUMIFS($D$10:$AP$10,$D$7:$AP$7,"5",$D46:$AP46,"&gt;"&amp;-1)</f>
        <v>0</v>
      </c>
      <c r="BF46" s="94">
        <f t="shared" si="16"/>
        <v>0</v>
      </c>
      <c r="BG46" s="93">
        <f t="shared" ref="BG46:BG77" si="28">SUMIF($D$7:$AP$7,"6",$D46:$AP46)</f>
        <v>0</v>
      </c>
      <c r="BH46" s="89">
        <f t="shared" ref="BH46:BH77" si="29">SUMIFS($D$10:$AP$10,$D$7:$AP$7,"6",$D46:$AP46,"&gt;"&amp;-1)</f>
        <v>0</v>
      </c>
      <c r="BI46" s="94">
        <f t="shared" si="17"/>
        <v>0</v>
      </c>
    </row>
    <row r="47" spans="1:61" ht="15.75" customHeight="1">
      <c r="A47" s="255"/>
      <c r="B47" s="255"/>
      <c r="C47" s="192"/>
      <c r="D47" s="267"/>
      <c r="E47" s="267"/>
      <c r="F47" s="267"/>
      <c r="G47" s="267"/>
      <c r="H47" s="267"/>
      <c r="I47" s="267"/>
      <c r="J47" s="267"/>
      <c r="K47" s="267"/>
      <c r="L47" s="267"/>
      <c r="M47" s="267"/>
      <c r="N47" s="267"/>
      <c r="O47" s="267"/>
      <c r="P47" s="267"/>
      <c r="Q47" s="267"/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  <c r="AD47" s="267"/>
      <c r="AE47" s="259"/>
      <c r="AF47" s="284"/>
      <c r="AG47" s="284"/>
      <c r="AH47" s="284"/>
      <c r="AI47" s="284"/>
      <c r="AJ47" s="284"/>
      <c r="AK47" s="205"/>
      <c r="AL47" s="63"/>
      <c r="AM47" s="59"/>
      <c r="AN47" s="59"/>
      <c r="AO47" s="59"/>
      <c r="AP47" s="60"/>
      <c r="AQ47" s="264"/>
      <c r="AR47" s="93">
        <f t="shared" si="18"/>
        <v>0</v>
      </c>
      <c r="AS47" s="89">
        <f t="shared" si="19"/>
        <v>0</v>
      </c>
      <c r="AT47" s="94">
        <f t="shared" si="12"/>
        <v>0</v>
      </c>
      <c r="AU47" s="93">
        <f t="shared" si="20"/>
        <v>0</v>
      </c>
      <c r="AV47" s="89">
        <f t="shared" si="21"/>
        <v>0</v>
      </c>
      <c r="AW47" s="94">
        <f t="shared" si="13"/>
        <v>0</v>
      </c>
      <c r="AX47" s="93">
        <f t="shared" si="22"/>
        <v>0</v>
      </c>
      <c r="AY47" s="89">
        <f t="shared" si="23"/>
        <v>0</v>
      </c>
      <c r="AZ47" s="94">
        <f t="shared" si="14"/>
        <v>0</v>
      </c>
      <c r="BA47" s="93">
        <f t="shared" si="24"/>
        <v>0</v>
      </c>
      <c r="BB47" s="89">
        <f t="shared" si="25"/>
        <v>0</v>
      </c>
      <c r="BC47" s="94">
        <f t="shared" si="15"/>
        <v>0</v>
      </c>
      <c r="BD47" s="93">
        <f t="shared" si="26"/>
        <v>0</v>
      </c>
      <c r="BE47" s="89">
        <f t="shared" si="27"/>
        <v>0</v>
      </c>
      <c r="BF47" s="94">
        <f t="shared" si="16"/>
        <v>0</v>
      </c>
      <c r="BG47" s="93">
        <f t="shared" si="28"/>
        <v>0</v>
      </c>
      <c r="BH47" s="89">
        <f t="shared" si="29"/>
        <v>0</v>
      </c>
      <c r="BI47" s="94">
        <f t="shared" si="17"/>
        <v>0</v>
      </c>
    </row>
    <row r="48" spans="1:61" ht="15.75" customHeight="1">
      <c r="A48" s="255"/>
      <c r="B48" s="255"/>
      <c r="C48" s="192"/>
      <c r="D48" s="260"/>
      <c r="E48" s="260"/>
      <c r="F48" s="260"/>
      <c r="G48" s="260"/>
      <c r="H48" s="260"/>
      <c r="I48" s="260"/>
      <c r="J48" s="260"/>
      <c r="K48" s="260"/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  <c r="AD48" s="260"/>
      <c r="AE48" s="259"/>
      <c r="AF48" s="284"/>
      <c r="AG48" s="284"/>
      <c r="AH48" s="284"/>
      <c r="AI48" s="284"/>
      <c r="AJ48" s="284"/>
      <c r="AK48" s="205"/>
      <c r="AL48" s="63"/>
      <c r="AM48" s="59"/>
      <c r="AN48" s="59"/>
      <c r="AO48" s="59"/>
      <c r="AP48" s="60"/>
      <c r="AQ48" s="264"/>
      <c r="AR48" s="93">
        <f t="shared" si="18"/>
        <v>0</v>
      </c>
      <c r="AS48" s="89">
        <f t="shared" si="19"/>
        <v>0</v>
      </c>
      <c r="AT48" s="94">
        <f t="shared" si="12"/>
        <v>0</v>
      </c>
      <c r="AU48" s="93">
        <f t="shared" si="20"/>
        <v>0</v>
      </c>
      <c r="AV48" s="89">
        <f t="shared" si="21"/>
        <v>0</v>
      </c>
      <c r="AW48" s="94">
        <f t="shared" si="13"/>
        <v>0</v>
      </c>
      <c r="AX48" s="93">
        <f t="shared" si="22"/>
        <v>0</v>
      </c>
      <c r="AY48" s="89">
        <f t="shared" si="23"/>
        <v>0</v>
      </c>
      <c r="AZ48" s="94">
        <f t="shared" si="14"/>
        <v>0</v>
      </c>
      <c r="BA48" s="93">
        <f t="shared" si="24"/>
        <v>0</v>
      </c>
      <c r="BB48" s="89">
        <f t="shared" si="25"/>
        <v>0</v>
      </c>
      <c r="BC48" s="94">
        <f t="shared" si="15"/>
        <v>0</v>
      </c>
      <c r="BD48" s="93">
        <f t="shared" si="26"/>
        <v>0</v>
      </c>
      <c r="BE48" s="89">
        <f t="shared" si="27"/>
        <v>0</v>
      </c>
      <c r="BF48" s="94">
        <f t="shared" si="16"/>
        <v>0</v>
      </c>
      <c r="BG48" s="93">
        <f t="shared" si="28"/>
        <v>0</v>
      </c>
      <c r="BH48" s="89">
        <f t="shared" si="29"/>
        <v>0</v>
      </c>
      <c r="BI48" s="94">
        <f t="shared" si="17"/>
        <v>0</v>
      </c>
    </row>
    <row r="49" spans="1:61" ht="15.75" customHeight="1">
      <c r="A49" s="255"/>
      <c r="B49" s="255"/>
      <c r="C49" s="192"/>
      <c r="D49" s="260"/>
      <c r="E49" s="260"/>
      <c r="F49" s="260"/>
      <c r="G49" s="260"/>
      <c r="H49" s="260"/>
      <c r="I49" s="260"/>
      <c r="J49" s="260"/>
      <c r="K49" s="260"/>
      <c r="L49" s="260"/>
      <c r="M49" s="260"/>
      <c r="N49" s="260"/>
      <c r="O49" s="260"/>
      <c r="P49" s="260"/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  <c r="AC49" s="260"/>
      <c r="AD49" s="260"/>
      <c r="AE49" s="259"/>
      <c r="AF49" s="284"/>
      <c r="AG49" s="284"/>
      <c r="AH49" s="284"/>
      <c r="AI49" s="284"/>
      <c r="AJ49" s="284"/>
      <c r="AK49" s="205"/>
      <c r="AL49" s="63"/>
      <c r="AM49" s="59"/>
      <c r="AN49" s="59"/>
      <c r="AO49" s="59"/>
      <c r="AP49" s="60"/>
      <c r="AQ49" s="264"/>
      <c r="AR49" s="93">
        <f t="shared" si="18"/>
        <v>0</v>
      </c>
      <c r="AS49" s="89">
        <f t="shared" si="19"/>
        <v>0</v>
      </c>
      <c r="AT49" s="94">
        <f t="shared" si="12"/>
        <v>0</v>
      </c>
      <c r="AU49" s="93">
        <f t="shared" si="20"/>
        <v>0</v>
      </c>
      <c r="AV49" s="89">
        <f t="shared" si="21"/>
        <v>0</v>
      </c>
      <c r="AW49" s="94">
        <f t="shared" si="13"/>
        <v>0</v>
      </c>
      <c r="AX49" s="93">
        <f t="shared" si="22"/>
        <v>0</v>
      </c>
      <c r="AY49" s="89">
        <f t="shared" si="23"/>
        <v>0</v>
      </c>
      <c r="AZ49" s="94">
        <f t="shared" si="14"/>
        <v>0</v>
      </c>
      <c r="BA49" s="93">
        <f t="shared" si="24"/>
        <v>0</v>
      </c>
      <c r="BB49" s="89">
        <f t="shared" si="25"/>
        <v>0</v>
      </c>
      <c r="BC49" s="94">
        <f t="shared" si="15"/>
        <v>0</v>
      </c>
      <c r="BD49" s="93">
        <f t="shared" si="26"/>
        <v>0</v>
      </c>
      <c r="BE49" s="89">
        <f t="shared" si="27"/>
        <v>0</v>
      </c>
      <c r="BF49" s="94">
        <f t="shared" si="16"/>
        <v>0</v>
      </c>
      <c r="BG49" s="93">
        <f t="shared" si="28"/>
        <v>0</v>
      </c>
      <c r="BH49" s="89">
        <f t="shared" si="29"/>
        <v>0</v>
      </c>
      <c r="BI49" s="94">
        <f t="shared" si="17"/>
        <v>0</v>
      </c>
    </row>
    <row r="50" spans="1:61" ht="15.75" customHeight="1">
      <c r="A50" s="255"/>
      <c r="B50" s="255"/>
      <c r="C50" s="192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7"/>
      <c r="O50" s="267"/>
      <c r="P50" s="267"/>
      <c r="Q50" s="267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59"/>
      <c r="AF50" s="284"/>
      <c r="AG50" s="284"/>
      <c r="AH50" s="284"/>
      <c r="AI50" s="284"/>
      <c r="AJ50" s="284"/>
      <c r="AK50" s="205"/>
      <c r="AL50" s="63"/>
      <c r="AM50" s="59"/>
      <c r="AN50" s="59"/>
      <c r="AO50" s="59"/>
      <c r="AP50" s="60"/>
      <c r="AQ50" s="264"/>
      <c r="AR50" s="93">
        <f t="shared" si="18"/>
        <v>0</v>
      </c>
      <c r="AS50" s="89">
        <f t="shared" si="19"/>
        <v>0</v>
      </c>
      <c r="AT50" s="94">
        <f t="shared" si="12"/>
        <v>0</v>
      </c>
      <c r="AU50" s="93">
        <f t="shared" si="20"/>
        <v>0</v>
      </c>
      <c r="AV50" s="89">
        <f t="shared" si="21"/>
        <v>0</v>
      </c>
      <c r="AW50" s="94">
        <f t="shared" si="13"/>
        <v>0</v>
      </c>
      <c r="AX50" s="93">
        <f t="shared" si="22"/>
        <v>0</v>
      </c>
      <c r="AY50" s="89">
        <f t="shared" si="23"/>
        <v>0</v>
      </c>
      <c r="AZ50" s="94">
        <f t="shared" si="14"/>
        <v>0</v>
      </c>
      <c r="BA50" s="93">
        <f t="shared" si="24"/>
        <v>0</v>
      </c>
      <c r="BB50" s="89">
        <f t="shared" si="25"/>
        <v>0</v>
      </c>
      <c r="BC50" s="94">
        <f t="shared" si="15"/>
        <v>0</v>
      </c>
      <c r="BD50" s="93">
        <f t="shared" si="26"/>
        <v>0</v>
      </c>
      <c r="BE50" s="89">
        <f t="shared" si="27"/>
        <v>0</v>
      </c>
      <c r="BF50" s="94">
        <f t="shared" si="16"/>
        <v>0</v>
      </c>
      <c r="BG50" s="93">
        <f t="shared" si="28"/>
        <v>0</v>
      </c>
      <c r="BH50" s="89">
        <f t="shared" si="29"/>
        <v>0</v>
      </c>
      <c r="BI50" s="94">
        <f t="shared" si="17"/>
        <v>0</v>
      </c>
    </row>
    <row r="51" spans="1:61" ht="15.75" customHeight="1">
      <c r="A51" s="255"/>
      <c r="B51" s="255"/>
      <c r="C51" s="192"/>
      <c r="D51" s="260"/>
      <c r="E51" s="260"/>
      <c r="F51" s="260"/>
      <c r="G51" s="260"/>
      <c r="H51" s="260"/>
      <c r="I51" s="260"/>
      <c r="J51" s="260"/>
      <c r="K51" s="260"/>
      <c r="L51" s="260"/>
      <c r="M51" s="260"/>
      <c r="N51" s="260"/>
      <c r="O51" s="260"/>
      <c r="P51" s="260"/>
      <c r="Q51" s="260"/>
      <c r="R51" s="260"/>
      <c r="S51" s="260"/>
      <c r="T51" s="260"/>
      <c r="U51" s="260"/>
      <c r="V51" s="260"/>
      <c r="W51" s="260"/>
      <c r="X51" s="260"/>
      <c r="Y51" s="260"/>
      <c r="Z51" s="260"/>
      <c r="AA51" s="260"/>
      <c r="AB51" s="260"/>
      <c r="AC51" s="260"/>
      <c r="AD51" s="260"/>
      <c r="AE51" s="259"/>
      <c r="AF51" s="284"/>
      <c r="AG51" s="284"/>
      <c r="AH51" s="284"/>
      <c r="AI51" s="284"/>
      <c r="AJ51" s="284"/>
      <c r="AK51" s="205"/>
      <c r="AL51" s="63"/>
      <c r="AM51" s="59"/>
      <c r="AN51" s="59"/>
      <c r="AO51" s="59"/>
      <c r="AP51" s="60"/>
      <c r="AQ51" s="264"/>
      <c r="AR51" s="93">
        <f t="shared" si="18"/>
        <v>0</v>
      </c>
      <c r="AS51" s="89">
        <f t="shared" si="19"/>
        <v>0</v>
      </c>
      <c r="AT51" s="94">
        <f t="shared" si="12"/>
        <v>0</v>
      </c>
      <c r="AU51" s="93">
        <f t="shared" si="20"/>
        <v>0</v>
      </c>
      <c r="AV51" s="89">
        <f t="shared" si="21"/>
        <v>0</v>
      </c>
      <c r="AW51" s="94">
        <f t="shared" si="13"/>
        <v>0</v>
      </c>
      <c r="AX51" s="93">
        <f t="shared" si="22"/>
        <v>0</v>
      </c>
      <c r="AY51" s="89">
        <f t="shared" si="23"/>
        <v>0</v>
      </c>
      <c r="AZ51" s="94">
        <f t="shared" si="14"/>
        <v>0</v>
      </c>
      <c r="BA51" s="93">
        <f t="shared" si="24"/>
        <v>0</v>
      </c>
      <c r="BB51" s="89">
        <f t="shared" si="25"/>
        <v>0</v>
      </c>
      <c r="BC51" s="94">
        <f t="shared" si="15"/>
        <v>0</v>
      </c>
      <c r="BD51" s="93">
        <f t="shared" si="26"/>
        <v>0</v>
      </c>
      <c r="BE51" s="89">
        <f t="shared" si="27"/>
        <v>0</v>
      </c>
      <c r="BF51" s="94">
        <f t="shared" si="16"/>
        <v>0</v>
      </c>
      <c r="BG51" s="93">
        <f t="shared" si="28"/>
        <v>0</v>
      </c>
      <c r="BH51" s="89">
        <f t="shared" si="29"/>
        <v>0</v>
      </c>
      <c r="BI51" s="94">
        <f t="shared" si="17"/>
        <v>0</v>
      </c>
    </row>
    <row r="52" spans="1:61" ht="15.75" customHeight="1">
      <c r="A52" s="255"/>
      <c r="B52" s="255"/>
      <c r="C52" s="192"/>
      <c r="D52" s="260"/>
      <c r="E52" s="260"/>
      <c r="F52" s="260"/>
      <c r="G52" s="260"/>
      <c r="H52" s="260"/>
      <c r="I52" s="260"/>
      <c r="J52" s="260"/>
      <c r="K52" s="260"/>
      <c r="L52" s="260"/>
      <c r="M52" s="260"/>
      <c r="N52" s="260"/>
      <c r="O52" s="260"/>
      <c r="P52" s="260"/>
      <c r="Q52" s="260"/>
      <c r="R52" s="260"/>
      <c r="S52" s="260"/>
      <c r="T52" s="260"/>
      <c r="U52" s="260"/>
      <c r="V52" s="260"/>
      <c r="W52" s="260"/>
      <c r="X52" s="260"/>
      <c r="Y52" s="260"/>
      <c r="Z52" s="260"/>
      <c r="AA52" s="260"/>
      <c r="AB52" s="260"/>
      <c r="AC52" s="260"/>
      <c r="AD52" s="260"/>
      <c r="AE52" s="259"/>
      <c r="AF52" s="284"/>
      <c r="AG52" s="284"/>
      <c r="AH52" s="284"/>
      <c r="AI52" s="284"/>
      <c r="AJ52" s="284"/>
      <c r="AK52" s="205"/>
      <c r="AL52" s="63"/>
      <c r="AM52" s="59"/>
      <c r="AN52" s="59"/>
      <c r="AO52" s="59"/>
      <c r="AP52" s="60"/>
      <c r="AQ52" s="264"/>
      <c r="AR52" s="93">
        <f t="shared" si="18"/>
        <v>0</v>
      </c>
      <c r="AS52" s="89">
        <f t="shared" si="19"/>
        <v>0</v>
      </c>
      <c r="AT52" s="94">
        <f t="shared" si="12"/>
        <v>0</v>
      </c>
      <c r="AU52" s="93">
        <f t="shared" si="20"/>
        <v>0</v>
      </c>
      <c r="AV52" s="89">
        <f t="shared" si="21"/>
        <v>0</v>
      </c>
      <c r="AW52" s="94">
        <f t="shared" si="13"/>
        <v>0</v>
      </c>
      <c r="AX52" s="93">
        <f t="shared" si="22"/>
        <v>0</v>
      </c>
      <c r="AY52" s="89">
        <f t="shared" si="23"/>
        <v>0</v>
      </c>
      <c r="AZ52" s="94">
        <f t="shared" si="14"/>
        <v>0</v>
      </c>
      <c r="BA52" s="93">
        <f t="shared" si="24"/>
        <v>0</v>
      </c>
      <c r="BB52" s="89">
        <f t="shared" si="25"/>
        <v>0</v>
      </c>
      <c r="BC52" s="94">
        <f t="shared" si="15"/>
        <v>0</v>
      </c>
      <c r="BD52" s="93">
        <f t="shared" si="26"/>
        <v>0</v>
      </c>
      <c r="BE52" s="89">
        <f t="shared" si="27"/>
        <v>0</v>
      </c>
      <c r="BF52" s="94">
        <f t="shared" si="16"/>
        <v>0</v>
      </c>
      <c r="BG52" s="93">
        <f t="shared" si="28"/>
        <v>0</v>
      </c>
      <c r="BH52" s="89">
        <f t="shared" si="29"/>
        <v>0</v>
      </c>
      <c r="BI52" s="94">
        <f t="shared" si="17"/>
        <v>0</v>
      </c>
    </row>
    <row r="53" spans="1:61" ht="15.75" customHeight="1">
      <c r="A53" s="255"/>
      <c r="B53" s="255"/>
      <c r="C53" s="192"/>
      <c r="D53" s="267"/>
      <c r="E53" s="267"/>
      <c r="F53" s="267"/>
      <c r="G53" s="267"/>
      <c r="H53" s="267"/>
      <c r="I53" s="267"/>
      <c r="J53" s="267"/>
      <c r="K53" s="267"/>
      <c r="L53" s="267"/>
      <c r="M53" s="267"/>
      <c r="N53" s="267"/>
      <c r="O53" s="267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59"/>
      <c r="AF53" s="284"/>
      <c r="AG53" s="284"/>
      <c r="AH53" s="284"/>
      <c r="AI53" s="284"/>
      <c r="AJ53" s="284"/>
      <c r="AK53" s="205"/>
      <c r="AL53" s="63"/>
      <c r="AM53" s="59"/>
      <c r="AN53" s="59"/>
      <c r="AO53" s="59"/>
      <c r="AP53" s="60"/>
      <c r="AQ53" s="264"/>
      <c r="AR53" s="93">
        <f t="shared" si="18"/>
        <v>0</v>
      </c>
      <c r="AS53" s="89">
        <f t="shared" si="19"/>
        <v>0</v>
      </c>
      <c r="AT53" s="94">
        <f t="shared" si="12"/>
        <v>0</v>
      </c>
      <c r="AU53" s="93">
        <f t="shared" si="20"/>
        <v>0</v>
      </c>
      <c r="AV53" s="89">
        <f t="shared" si="21"/>
        <v>0</v>
      </c>
      <c r="AW53" s="94">
        <f t="shared" si="13"/>
        <v>0</v>
      </c>
      <c r="AX53" s="93">
        <f t="shared" si="22"/>
        <v>0</v>
      </c>
      <c r="AY53" s="89">
        <f t="shared" si="23"/>
        <v>0</v>
      </c>
      <c r="AZ53" s="94">
        <f t="shared" si="14"/>
        <v>0</v>
      </c>
      <c r="BA53" s="93">
        <f t="shared" si="24"/>
        <v>0</v>
      </c>
      <c r="BB53" s="89">
        <f t="shared" si="25"/>
        <v>0</v>
      </c>
      <c r="BC53" s="94">
        <f t="shared" si="15"/>
        <v>0</v>
      </c>
      <c r="BD53" s="93">
        <f t="shared" si="26"/>
        <v>0</v>
      </c>
      <c r="BE53" s="89">
        <f t="shared" si="27"/>
        <v>0</v>
      </c>
      <c r="BF53" s="94">
        <f t="shared" si="16"/>
        <v>0</v>
      </c>
      <c r="BG53" s="93">
        <f t="shared" si="28"/>
        <v>0</v>
      </c>
      <c r="BH53" s="89">
        <f t="shared" si="29"/>
        <v>0</v>
      </c>
      <c r="BI53" s="94">
        <f t="shared" si="17"/>
        <v>0</v>
      </c>
    </row>
    <row r="54" spans="1:61" ht="15.75" customHeight="1">
      <c r="A54" s="255"/>
      <c r="B54" s="255"/>
      <c r="C54" s="192"/>
      <c r="D54" s="260"/>
      <c r="E54" s="260"/>
      <c r="F54" s="260"/>
      <c r="G54" s="260"/>
      <c r="H54" s="260"/>
      <c r="I54" s="260"/>
      <c r="J54" s="260"/>
      <c r="K54" s="260"/>
      <c r="L54" s="260"/>
      <c r="M54" s="260"/>
      <c r="N54" s="260"/>
      <c r="O54" s="260"/>
      <c r="P54" s="260"/>
      <c r="Q54" s="260"/>
      <c r="R54" s="260"/>
      <c r="S54" s="260"/>
      <c r="T54" s="260"/>
      <c r="U54" s="260"/>
      <c r="V54" s="260"/>
      <c r="W54" s="260"/>
      <c r="X54" s="260"/>
      <c r="Y54" s="260"/>
      <c r="Z54" s="260"/>
      <c r="AA54" s="260"/>
      <c r="AB54" s="260"/>
      <c r="AC54" s="260"/>
      <c r="AD54" s="260"/>
      <c r="AE54" s="259"/>
      <c r="AF54" s="284"/>
      <c r="AG54" s="284"/>
      <c r="AH54" s="284"/>
      <c r="AI54" s="284"/>
      <c r="AJ54" s="284"/>
      <c r="AK54" s="205"/>
      <c r="AL54" s="63"/>
      <c r="AM54" s="59"/>
      <c r="AN54" s="59"/>
      <c r="AO54" s="59"/>
      <c r="AP54" s="60"/>
      <c r="AQ54" s="264"/>
      <c r="AR54" s="93">
        <f t="shared" si="18"/>
        <v>0</v>
      </c>
      <c r="AS54" s="89">
        <f t="shared" si="19"/>
        <v>0</v>
      </c>
      <c r="AT54" s="94">
        <f t="shared" si="12"/>
        <v>0</v>
      </c>
      <c r="AU54" s="93">
        <f t="shared" si="20"/>
        <v>0</v>
      </c>
      <c r="AV54" s="89">
        <f t="shared" si="21"/>
        <v>0</v>
      </c>
      <c r="AW54" s="94">
        <f t="shared" si="13"/>
        <v>0</v>
      </c>
      <c r="AX54" s="93">
        <f t="shared" si="22"/>
        <v>0</v>
      </c>
      <c r="AY54" s="89">
        <f t="shared" si="23"/>
        <v>0</v>
      </c>
      <c r="AZ54" s="94">
        <f t="shared" si="14"/>
        <v>0</v>
      </c>
      <c r="BA54" s="93">
        <f t="shared" si="24"/>
        <v>0</v>
      </c>
      <c r="BB54" s="89">
        <f t="shared" si="25"/>
        <v>0</v>
      </c>
      <c r="BC54" s="94">
        <f t="shared" si="15"/>
        <v>0</v>
      </c>
      <c r="BD54" s="93">
        <f t="shared" si="26"/>
        <v>0</v>
      </c>
      <c r="BE54" s="89">
        <f t="shared" si="27"/>
        <v>0</v>
      </c>
      <c r="BF54" s="94">
        <f t="shared" si="16"/>
        <v>0</v>
      </c>
      <c r="BG54" s="93">
        <f t="shared" si="28"/>
        <v>0</v>
      </c>
      <c r="BH54" s="89">
        <f t="shared" si="29"/>
        <v>0</v>
      </c>
      <c r="BI54" s="94">
        <f t="shared" si="17"/>
        <v>0</v>
      </c>
    </row>
    <row r="55" spans="1:61" ht="15.75" customHeight="1">
      <c r="A55" s="255"/>
      <c r="B55" s="255"/>
      <c r="C55" s="263"/>
      <c r="D55" s="260"/>
      <c r="E55" s="260"/>
      <c r="F55" s="260"/>
      <c r="G55" s="260"/>
      <c r="H55" s="260"/>
      <c r="I55" s="260"/>
      <c r="J55" s="260"/>
      <c r="K55" s="260"/>
      <c r="L55" s="260"/>
      <c r="M55" s="260"/>
      <c r="N55" s="260"/>
      <c r="O55" s="260"/>
      <c r="P55" s="260"/>
      <c r="Q55" s="260"/>
      <c r="R55" s="260"/>
      <c r="S55" s="260"/>
      <c r="T55" s="260"/>
      <c r="U55" s="260"/>
      <c r="V55" s="260"/>
      <c r="W55" s="260"/>
      <c r="X55" s="260"/>
      <c r="Y55" s="260"/>
      <c r="Z55" s="260"/>
      <c r="AA55" s="260"/>
      <c r="AB55" s="260"/>
      <c r="AC55" s="260"/>
      <c r="AD55" s="260"/>
      <c r="AE55" s="259"/>
      <c r="AF55" s="284"/>
      <c r="AG55" s="284"/>
      <c r="AH55" s="284"/>
      <c r="AI55" s="284"/>
      <c r="AJ55" s="284"/>
      <c r="AK55" s="205"/>
      <c r="AL55" s="204"/>
      <c r="AM55" s="61"/>
      <c r="AN55" s="61"/>
      <c r="AO55" s="61"/>
      <c r="AP55" s="62"/>
      <c r="AQ55" s="264"/>
      <c r="AR55" s="93">
        <f t="shared" si="18"/>
        <v>0</v>
      </c>
      <c r="AS55" s="89">
        <f t="shared" si="19"/>
        <v>0</v>
      </c>
      <c r="AT55" s="94">
        <f t="shared" si="12"/>
        <v>0</v>
      </c>
      <c r="AU55" s="93">
        <f t="shared" si="20"/>
        <v>0</v>
      </c>
      <c r="AV55" s="89">
        <f t="shared" si="21"/>
        <v>0</v>
      </c>
      <c r="AW55" s="94">
        <f t="shared" si="13"/>
        <v>0</v>
      </c>
      <c r="AX55" s="93">
        <f t="shared" si="22"/>
        <v>0</v>
      </c>
      <c r="AY55" s="89">
        <f t="shared" si="23"/>
        <v>0</v>
      </c>
      <c r="AZ55" s="94">
        <f t="shared" si="14"/>
        <v>0</v>
      </c>
      <c r="BA55" s="93">
        <f t="shared" si="24"/>
        <v>0</v>
      </c>
      <c r="BB55" s="89">
        <f t="shared" si="25"/>
        <v>0</v>
      </c>
      <c r="BC55" s="94">
        <f t="shared" si="15"/>
        <v>0</v>
      </c>
      <c r="BD55" s="93">
        <f t="shared" si="26"/>
        <v>0</v>
      </c>
      <c r="BE55" s="89">
        <f t="shared" si="27"/>
        <v>0</v>
      </c>
      <c r="BF55" s="94">
        <f t="shared" si="16"/>
        <v>0</v>
      </c>
      <c r="BG55" s="93">
        <f t="shared" si="28"/>
        <v>0</v>
      </c>
      <c r="BH55" s="89">
        <f t="shared" si="29"/>
        <v>0</v>
      </c>
      <c r="BI55" s="94">
        <f t="shared" si="17"/>
        <v>0</v>
      </c>
    </row>
    <row r="56" spans="1:61" ht="15.75" customHeight="1">
      <c r="A56" s="255"/>
      <c r="B56" s="255"/>
      <c r="C56" s="263"/>
      <c r="D56" s="267"/>
      <c r="E56" s="267"/>
      <c r="F56" s="267"/>
      <c r="G56" s="267"/>
      <c r="H56" s="267"/>
      <c r="I56" s="267"/>
      <c r="J56" s="267"/>
      <c r="K56" s="267"/>
      <c r="L56" s="267"/>
      <c r="M56" s="267"/>
      <c r="N56" s="267"/>
      <c r="O56" s="267"/>
      <c r="P56" s="267"/>
      <c r="Q56" s="267"/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  <c r="AE56" s="259"/>
      <c r="AF56" s="284"/>
      <c r="AG56" s="284"/>
      <c r="AH56" s="284"/>
      <c r="AI56" s="284"/>
      <c r="AJ56" s="284"/>
      <c r="AK56" s="205"/>
      <c r="AL56" s="204"/>
      <c r="AM56" s="61"/>
      <c r="AN56" s="61"/>
      <c r="AO56" s="61"/>
      <c r="AP56" s="62"/>
      <c r="AQ56" s="264"/>
      <c r="AR56" s="93">
        <f t="shared" si="18"/>
        <v>0</v>
      </c>
      <c r="AS56" s="89">
        <f t="shared" si="19"/>
        <v>0</v>
      </c>
      <c r="AT56" s="94">
        <f t="shared" si="12"/>
        <v>0</v>
      </c>
      <c r="AU56" s="93">
        <f t="shared" si="20"/>
        <v>0</v>
      </c>
      <c r="AV56" s="89">
        <f t="shared" si="21"/>
        <v>0</v>
      </c>
      <c r="AW56" s="94">
        <f t="shared" si="13"/>
        <v>0</v>
      </c>
      <c r="AX56" s="93">
        <f t="shared" si="22"/>
        <v>0</v>
      </c>
      <c r="AY56" s="89">
        <f t="shared" si="23"/>
        <v>0</v>
      </c>
      <c r="AZ56" s="94">
        <f t="shared" si="14"/>
        <v>0</v>
      </c>
      <c r="BA56" s="93">
        <f t="shared" si="24"/>
        <v>0</v>
      </c>
      <c r="BB56" s="89">
        <f t="shared" si="25"/>
        <v>0</v>
      </c>
      <c r="BC56" s="94">
        <f t="shared" si="15"/>
        <v>0</v>
      </c>
      <c r="BD56" s="93">
        <f t="shared" si="26"/>
        <v>0</v>
      </c>
      <c r="BE56" s="89">
        <f t="shared" si="27"/>
        <v>0</v>
      </c>
      <c r="BF56" s="94">
        <f t="shared" si="16"/>
        <v>0</v>
      </c>
      <c r="BG56" s="93">
        <f t="shared" si="28"/>
        <v>0</v>
      </c>
      <c r="BH56" s="89">
        <f t="shared" si="29"/>
        <v>0</v>
      </c>
      <c r="BI56" s="94">
        <f t="shared" si="17"/>
        <v>0</v>
      </c>
    </row>
    <row r="57" spans="1:61" ht="15.75" customHeight="1">
      <c r="A57" s="255"/>
      <c r="B57" s="255"/>
      <c r="C57" s="263"/>
      <c r="D57" s="260"/>
      <c r="E57" s="260"/>
      <c r="F57" s="260"/>
      <c r="G57" s="260"/>
      <c r="H57" s="260"/>
      <c r="I57" s="260"/>
      <c r="J57" s="260"/>
      <c r="K57" s="260"/>
      <c r="L57" s="260"/>
      <c r="M57" s="260"/>
      <c r="N57" s="260"/>
      <c r="O57" s="260"/>
      <c r="P57" s="260"/>
      <c r="Q57" s="260"/>
      <c r="R57" s="260"/>
      <c r="S57" s="260"/>
      <c r="T57" s="260"/>
      <c r="U57" s="260"/>
      <c r="V57" s="260"/>
      <c r="W57" s="260"/>
      <c r="X57" s="260"/>
      <c r="Y57" s="260"/>
      <c r="Z57" s="260"/>
      <c r="AA57" s="260"/>
      <c r="AB57" s="260"/>
      <c r="AC57" s="260"/>
      <c r="AD57" s="260"/>
      <c r="AE57" s="259"/>
      <c r="AF57" s="284"/>
      <c r="AG57" s="284"/>
      <c r="AH57" s="284"/>
      <c r="AI57" s="284"/>
      <c r="AJ57" s="284"/>
      <c r="AK57" s="205"/>
      <c r="AL57" s="204"/>
      <c r="AM57" s="61"/>
      <c r="AN57" s="61"/>
      <c r="AO57" s="61"/>
      <c r="AP57" s="62"/>
      <c r="AQ57" s="264"/>
      <c r="AR57" s="93">
        <f t="shared" si="18"/>
        <v>0</v>
      </c>
      <c r="AS57" s="89">
        <f t="shared" si="19"/>
        <v>0</v>
      </c>
      <c r="AT57" s="94">
        <f t="shared" si="12"/>
        <v>0</v>
      </c>
      <c r="AU57" s="93">
        <f t="shared" si="20"/>
        <v>0</v>
      </c>
      <c r="AV57" s="89">
        <f t="shared" si="21"/>
        <v>0</v>
      </c>
      <c r="AW57" s="94">
        <f t="shared" si="13"/>
        <v>0</v>
      </c>
      <c r="AX57" s="93">
        <f t="shared" si="22"/>
        <v>0</v>
      </c>
      <c r="AY57" s="89">
        <f t="shared" si="23"/>
        <v>0</v>
      </c>
      <c r="AZ57" s="94">
        <f t="shared" si="14"/>
        <v>0</v>
      </c>
      <c r="BA57" s="93">
        <f t="shared" si="24"/>
        <v>0</v>
      </c>
      <c r="BB57" s="89">
        <f t="shared" si="25"/>
        <v>0</v>
      </c>
      <c r="BC57" s="94">
        <f t="shared" si="15"/>
        <v>0</v>
      </c>
      <c r="BD57" s="93">
        <f t="shared" si="26"/>
        <v>0</v>
      </c>
      <c r="BE57" s="89">
        <f t="shared" si="27"/>
        <v>0</v>
      </c>
      <c r="BF57" s="94">
        <f t="shared" si="16"/>
        <v>0</v>
      </c>
      <c r="BG57" s="93">
        <f t="shared" si="28"/>
        <v>0</v>
      </c>
      <c r="BH57" s="89">
        <f t="shared" si="29"/>
        <v>0</v>
      </c>
      <c r="BI57" s="94">
        <f t="shared" si="17"/>
        <v>0</v>
      </c>
    </row>
    <row r="58" spans="1:61" ht="15.75" customHeight="1">
      <c r="A58" s="255"/>
      <c r="B58" s="255"/>
      <c r="C58" s="192"/>
      <c r="D58" s="260"/>
      <c r="E58" s="260"/>
      <c r="F58" s="260"/>
      <c r="G58" s="260"/>
      <c r="H58" s="260"/>
      <c r="I58" s="260"/>
      <c r="J58" s="260"/>
      <c r="K58" s="260"/>
      <c r="L58" s="260"/>
      <c r="M58" s="260"/>
      <c r="N58" s="260"/>
      <c r="O58" s="260"/>
      <c r="P58" s="260"/>
      <c r="Q58" s="260"/>
      <c r="R58" s="260"/>
      <c r="S58" s="260"/>
      <c r="T58" s="260"/>
      <c r="U58" s="260"/>
      <c r="V58" s="260"/>
      <c r="W58" s="260"/>
      <c r="X58" s="260"/>
      <c r="Y58" s="260"/>
      <c r="Z58" s="260"/>
      <c r="AA58" s="260"/>
      <c r="AB58" s="260"/>
      <c r="AC58" s="260"/>
      <c r="AD58" s="260"/>
      <c r="AE58" s="259"/>
      <c r="AF58" s="284"/>
      <c r="AG58" s="284"/>
      <c r="AH58" s="284"/>
      <c r="AI58" s="284"/>
      <c r="AJ58" s="284"/>
      <c r="AK58" s="205"/>
      <c r="AL58" s="63"/>
      <c r="AM58" s="59"/>
      <c r="AN58" s="59"/>
      <c r="AO58" s="59"/>
      <c r="AP58" s="60"/>
      <c r="AQ58" s="264"/>
      <c r="AR58" s="93">
        <f>SUMIF($D$7:$AP$7,"1",$D58:$AP58)</f>
        <v>0</v>
      </c>
      <c r="AS58" s="89">
        <f>SUMIFS($D$10:$AP$10,$D$7:$AP$7,"1",$D58:$AP58,"&gt;"&amp;-1)</f>
        <v>0</v>
      </c>
      <c r="AT58" s="94">
        <f t="shared" si="12"/>
        <v>0</v>
      </c>
      <c r="AU58" s="93">
        <f>SUMIF($D$7:$AP$7,"2",$D58:$AP58)</f>
        <v>0</v>
      </c>
      <c r="AV58" s="89">
        <f>SUMIFS($D$10:$AP$10,$D$7:$AP$7,"2",$D58:$AP58,"&gt;"&amp;-1)</f>
        <v>0</v>
      </c>
      <c r="AW58" s="94">
        <f t="shared" si="13"/>
        <v>0</v>
      </c>
      <c r="AX58" s="93">
        <f>SUMIF($D$7:$AP$7,"3",$D58:$AP58)</f>
        <v>0</v>
      </c>
      <c r="AY58" s="89">
        <f>SUMIFS($D$10:$AP$10,$D$7:$AP$7,"3",$D58:$AP58,"&gt;"&amp;-1)</f>
        <v>0</v>
      </c>
      <c r="AZ58" s="94">
        <f t="shared" si="14"/>
        <v>0</v>
      </c>
      <c r="BA58" s="93">
        <f>SUMIF($D$7:$AP$7,"4",$D58:$AP58)</f>
        <v>0</v>
      </c>
      <c r="BB58" s="89">
        <f>SUMIFS($D$10:$AP$10,$D$7:$AP$7,"4",$D58:$AP58,"&gt;"&amp;-1)</f>
        <v>0</v>
      </c>
      <c r="BC58" s="94">
        <f t="shared" si="15"/>
        <v>0</v>
      </c>
      <c r="BD58" s="93">
        <f>SUMIF($D$7:$AP$7,"5",$D58:$AP58)</f>
        <v>0</v>
      </c>
      <c r="BE58" s="89">
        <f>SUMIFS($D$10:$AP$10,$D$7:$AP$7,"5",$D58:$AP58,"&gt;"&amp;-1)</f>
        <v>0</v>
      </c>
      <c r="BF58" s="94">
        <f t="shared" si="16"/>
        <v>0</v>
      </c>
      <c r="BG58" s="93">
        <f>SUMIF($D$7:$AP$7,"6",$D58:$AP58)</f>
        <v>0</v>
      </c>
      <c r="BH58" s="89">
        <f>SUMIFS($D$10:$AP$10,$D$7:$AP$7,"6",$D58:$AP58,"&gt;"&amp;-1)</f>
        <v>0</v>
      </c>
      <c r="BI58" s="94">
        <f t="shared" si="17"/>
        <v>0</v>
      </c>
    </row>
    <row r="59" spans="1:61" ht="15.75" customHeight="1">
      <c r="A59" s="255"/>
      <c r="B59" s="255"/>
      <c r="C59" s="192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59"/>
      <c r="AF59" s="284"/>
      <c r="AG59" s="284"/>
      <c r="AH59" s="284"/>
      <c r="AI59" s="284"/>
      <c r="AJ59" s="284"/>
      <c r="AK59" s="205"/>
      <c r="AL59" s="63"/>
      <c r="AM59" s="59"/>
      <c r="AN59" s="59"/>
      <c r="AO59" s="59"/>
      <c r="AP59" s="60"/>
      <c r="AQ59" s="264"/>
      <c r="AR59" s="93">
        <f t="shared" si="18"/>
        <v>0</v>
      </c>
      <c r="AS59" s="89">
        <f t="shared" si="19"/>
        <v>0</v>
      </c>
      <c r="AT59" s="94">
        <f t="shared" si="12"/>
        <v>0</v>
      </c>
      <c r="AU59" s="93">
        <f t="shared" si="20"/>
        <v>0</v>
      </c>
      <c r="AV59" s="89">
        <f t="shared" si="21"/>
        <v>0</v>
      </c>
      <c r="AW59" s="94">
        <f t="shared" si="13"/>
        <v>0</v>
      </c>
      <c r="AX59" s="93">
        <f t="shared" si="22"/>
        <v>0</v>
      </c>
      <c r="AY59" s="89">
        <f t="shared" si="23"/>
        <v>0</v>
      </c>
      <c r="AZ59" s="94">
        <f t="shared" si="14"/>
        <v>0</v>
      </c>
      <c r="BA59" s="93">
        <f t="shared" si="24"/>
        <v>0</v>
      </c>
      <c r="BB59" s="89">
        <f t="shared" si="25"/>
        <v>0</v>
      </c>
      <c r="BC59" s="94">
        <f t="shared" si="15"/>
        <v>0</v>
      </c>
      <c r="BD59" s="93">
        <f t="shared" si="26"/>
        <v>0</v>
      </c>
      <c r="BE59" s="89">
        <f t="shared" si="27"/>
        <v>0</v>
      </c>
      <c r="BF59" s="94">
        <f t="shared" si="16"/>
        <v>0</v>
      </c>
      <c r="BG59" s="93">
        <f t="shared" si="28"/>
        <v>0</v>
      </c>
      <c r="BH59" s="89">
        <f t="shared" si="29"/>
        <v>0</v>
      </c>
      <c r="BI59" s="94">
        <f t="shared" si="17"/>
        <v>0</v>
      </c>
    </row>
    <row r="60" spans="1:61" ht="15.75" customHeight="1">
      <c r="A60" s="255"/>
      <c r="B60" s="255"/>
      <c r="C60" s="192"/>
      <c r="D60" s="260"/>
      <c r="E60" s="260"/>
      <c r="F60" s="260"/>
      <c r="G60" s="260"/>
      <c r="H60" s="260"/>
      <c r="I60" s="260"/>
      <c r="J60" s="260"/>
      <c r="K60" s="260"/>
      <c r="L60" s="260"/>
      <c r="M60" s="260"/>
      <c r="N60" s="260"/>
      <c r="O60" s="260"/>
      <c r="P60" s="260"/>
      <c r="Q60" s="260"/>
      <c r="R60" s="260"/>
      <c r="S60" s="260"/>
      <c r="T60" s="260"/>
      <c r="U60" s="260"/>
      <c r="V60" s="260"/>
      <c r="W60" s="260"/>
      <c r="X60" s="260"/>
      <c r="Y60" s="260"/>
      <c r="Z60" s="260"/>
      <c r="AA60" s="260"/>
      <c r="AB60" s="260"/>
      <c r="AC60" s="260"/>
      <c r="AD60" s="260"/>
      <c r="AE60" s="259"/>
      <c r="AF60" s="284"/>
      <c r="AG60" s="284"/>
      <c r="AH60" s="284"/>
      <c r="AI60" s="284"/>
      <c r="AJ60" s="284"/>
      <c r="AK60" s="205"/>
      <c r="AL60" s="63"/>
      <c r="AM60" s="59"/>
      <c r="AN60" s="59"/>
      <c r="AO60" s="59"/>
      <c r="AP60" s="60"/>
      <c r="AQ60" s="264"/>
      <c r="AR60" s="93">
        <f t="shared" si="18"/>
        <v>0</v>
      </c>
      <c r="AS60" s="89">
        <f t="shared" si="19"/>
        <v>0</v>
      </c>
      <c r="AT60" s="94">
        <f t="shared" si="12"/>
        <v>0</v>
      </c>
      <c r="AU60" s="93">
        <f t="shared" si="20"/>
        <v>0</v>
      </c>
      <c r="AV60" s="89">
        <f t="shared" si="21"/>
        <v>0</v>
      </c>
      <c r="AW60" s="94">
        <f t="shared" si="13"/>
        <v>0</v>
      </c>
      <c r="AX60" s="93">
        <f t="shared" si="22"/>
        <v>0</v>
      </c>
      <c r="AY60" s="89">
        <f t="shared" si="23"/>
        <v>0</v>
      </c>
      <c r="AZ60" s="94">
        <f t="shared" si="14"/>
        <v>0</v>
      </c>
      <c r="BA60" s="93">
        <f t="shared" si="24"/>
        <v>0</v>
      </c>
      <c r="BB60" s="89">
        <f t="shared" si="25"/>
        <v>0</v>
      </c>
      <c r="BC60" s="94">
        <f t="shared" si="15"/>
        <v>0</v>
      </c>
      <c r="BD60" s="93">
        <f t="shared" si="26"/>
        <v>0</v>
      </c>
      <c r="BE60" s="89">
        <f t="shared" si="27"/>
        <v>0</v>
      </c>
      <c r="BF60" s="94">
        <f t="shared" si="16"/>
        <v>0</v>
      </c>
      <c r="BG60" s="93">
        <f t="shared" si="28"/>
        <v>0</v>
      </c>
      <c r="BH60" s="89">
        <f t="shared" si="29"/>
        <v>0</v>
      </c>
      <c r="BI60" s="94">
        <f t="shared" si="17"/>
        <v>0</v>
      </c>
    </row>
    <row r="61" spans="1:61" ht="15.75" customHeight="1">
      <c r="A61" s="255"/>
      <c r="B61" s="255"/>
      <c r="C61" s="192"/>
      <c r="D61" s="260"/>
      <c r="E61" s="260"/>
      <c r="F61" s="260"/>
      <c r="G61" s="260"/>
      <c r="H61" s="260"/>
      <c r="I61" s="260"/>
      <c r="J61" s="260"/>
      <c r="K61" s="260"/>
      <c r="L61" s="260"/>
      <c r="M61" s="260"/>
      <c r="N61" s="260"/>
      <c r="O61" s="260"/>
      <c r="P61" s="260"/>
      <c r="Q61" s="260"/>
      <c r="R61" s="260"/>
      <c r="S61" s="260"/>
      <c r="T61" s="260"/>
      <c r="U61" s="260"/>
      <c r="V61" s="260"/>
      <c r="W61" s="260"/>
      <c r="X61" s="260"/>
      <c r="Y61" s="260"/>
      <c r="Z61" s="260"/>
      <c r="AA61" s="260"/>
      <c r="AB61" s="260"/>
      <c r="AC61" s="260"/>
      <c r="AD61" s="260"/>
      <c r="AE61" s="259"/>
      <c r="AF61" s="284"/>
      <c r="AG61" s="284"/>
      <c r="AH61" s="284"/>
      <c r="AI61" s="284"/>
      <c r="AJ61" s="284"/>
      <c r="AK61" s="205"/>
      <c r="AL61" s="63"/>
      <c r="AM61" s="59"/>
      <c r="AN61" s="59"/>
      <c r="AO61" s="59"/>
      <c r="AP61" s="60"/>
      <c r="AQ61" s="264"/>
      <c r="AR61" s="93">
        <f t="shared" si="18"/>
        <v>0</v>
      </c>
      <c r="AS61" s="89">
        <f t="shared" si="19"/>
        <v>0</v>
      </c>
      <c r="AT61" s="94">
        <f t="shared" si="12"/>
        <v>0</v>
      </c>
      <c r="AU61" s="93">
        <f t="shared" si="20"/>
        <v>0</v>
      </c>
      <c r="AV61" s="89">
        <f t="shared" si="21"/>
        <v>0</v>
      </c>
      <c r="AW61" s="94">
        <f t="shared" si="13"/>
        <v>0</v>
      </c>
      <c r="AX61" s="93">
        <f t="shared" si="22"/>
        <v>0</v>
      </c>
      <c r="AY61" s="89">
        <f t="shared" si="23"/>
        <v>0</v>
      </c>
      <c r="AZ61" s="94">
        <f t="shared" si="14"/>
        <v>0</v>
      </c>
      <c r="BA61" s="93">
        <f t="shared" si="24"/>
        <v>0</v>
      </c>
      <c r="BB61" s="89">
        <f t="shared" si="25"/>
        <v>0</v>
      </c>
      <c r="BC61" s="94">
        <f t="shared" si="15"/>
        <v>0</v>
      </c>
      <c r="BD61" s="93">
        <f t="shared" si="26"/>
        <v>0</v>
      </c>
      <c r="BE61" s="89">
        <f t="shared" si="27"/>
        <v>0</v>
      </c>
      <c r="BF61" s="94">
        <f t="shared" si="16"/>
        <v>0</v>
      </c>
      <c r="BG61" s="93">
        <f t="shared" si="28"/>
        <v>0</v>
      </c>
      <c r="BH61" s="89">
        <f t="shared" si="29"/>
        <v>0</v>
      </c>
      <c r="BI61" s="94">
        <f t="shared" si="17"/>
        <v>0</v>
      </c>
    </row>
    <row r="62" spans="1:61" ht="15.75" customHeight="1">
      <c r="A62" s="255"/>
      <c r="B62" s="255"/>
      <c r="C62" s="192"/>
      <c r="D62" s="267"/>
      <c r="E62" s="267"/>
      <c r="F62" s="267"/>
      <c r="G62" s="267"/>
      <c r="H62" s="267"/>
      <c r="I62" s="267"/>
      <c r="J62" s="267"/>
      <c r="K62" s="267"/>
      <c r="L62" s="267"/>
      <c r="M62" s="267"/>
      <c r="N62" s="267"/>
      <c r="O62" s="267"/>
      <c r="P62" s="267"/>
      <c r="Q62" s="267"/>
      <c r="R62" s="267"/>
      <c r="S62" s="267"/>
      <c r="T62" s="267"/>
      <c r="U62" s="267"/>
      <c r="V62" s="267"/>
      <c r="W62" s="267"/>
      <c r="X62" s="267"/>
      <c r="Y62" s="267"/>
      <c r="Z62" s="267"/>
      <c r="AA62" s="267"/>
      <c r="AB62" s="267"/>
      <c r="AC62" s="267"/>
      <c r="AD62" s="267"/>
      <c r="AE62" s="259"/>
      <c r="AF62" s="284"/>
      <c r="AG62" s="284"/>
      <c r="AH62" s="284"/>
      <c r="AI62" s="284"/>
      <c r="AJ62" s="284"/>
      <c r="AK62" s="205"/>
      <c r="AL62" s="63"/>
      <c r="AM62" s="59"/>
      <c r="AN62" s="59"/>
      <c r="AO62" s="59"/>
      <c r="AP62" s="60"/>
      <c r="AQ62" s="264"/>
      <c r="AR62" s="93">
        <f t="shared" si="18"/>
        <v>0</v>
      </c>
      <c r="AS62" s="89">
        <f t="shared" si="19"/>
        <v>0</v>
      </c>
      <c r="AT62" s="94">
        <f t="shared" si="12"/>
        <v>0</v>
      </c>
      <c r="AU62" s="93">
        <f t="shared" si="20"/>
        <v>0</v>
      </c>
      <c r="AV62" s="89">
        <f t="shared" si="21"/>
        <v>0</v>
      </c>
      <c r="AW62" s="94">
        <f t="shared" si="13"/>
        <v>0</v>
      </c>
      <c r="AX62" s="93">
        <f t="shared" si="22"/>
        <v>0</v>
      </c>
      <c r="AY62" s="89">
        <f t="shared" si="23"/>
        <v>0</v>
      </c>
      <c r="AZ62" s="94">
        <f t="shared" si="14"/>
        <v>0</v>
      </c>
      <c r="BA62" s="93">
        <f t="shared" si="24"/>
        <v>0</v>
      </c>
      <c r="BB62" s="89">
        <f t="shared" si="25"/>
        <v>0</v>
      </c>
      <c r="BC62" s="94">
        <f t="shared" si="15"/>
        <v>0</v>
      </c>
      <c r="BD62" s="93">
        <f t="shared" si="26"/>
        <v>0</v>
      </c>
      <c r="BE62" s="89">
        <f t="shared" si="27"/>
        <v>0</v>
      </c>
      <c r="BF62" s="94">
        <f t="shared" si="16"/>
        <v>0</v>
      </c>
      <c r="BG62" s="93">
        <f t="shared" si="28"/>
        <v>0</v>
      </c>
      <c r="BH62" s="89">
        <f t="shared" si="29"/>
        <v>0</v>
      </c>
      <c r="BI62" s="94">
        <f t="shared" si="17"/>
        <v>0</v>
      </c>
    </row>
    <row r="63" spans="1:61" ht="15.75" customHeight="1">
      <c r="A63" s="256"/>
      <c r="B63" s="256"/>
      <c r="C63" s="192"/>
      <c r="D63" s="260"/>
      <c r="E63" s="260"/>
      <c r="F63" s="260"/>
      <c r="G63" s="260"/>
      <c r="H63" s="260"/>
      <c r="I63" s="260"/>
      <c r="J63" s="260"/>
      <c r="K63" s="260"/>
      <c r="L63" s="260"/>
      <c r="M63" s="260"/>
      <c r="N63" s="260"/>
      <c r="O63" s="260"/>
      <c r="P63" s="260"/>
      <c r="Q63" s="260"/>
      <c r="R63" s="260"/>
      <c r="S63" s="260"/>
      <c r="T63" s="260"/>
      <c r="U63" s="260"/>
      <c r="V63" s="260"/>
      <c r="W63" s="260"/>
      <c r="X63" s="260"/>
      <c r="Y63" s="260"/>
      <c r="Z63" s="260"/>
      <c r="AA63" s="260"/>
      <c r="AB63" s="260"/>
      <c r="AC63" s="260"/>
      <c r="AD63" s="260"/>
      <c r="AE63" s="259"/>
      <c r="AF63" s="284"/>
      <c r="AG63" s="284"/>
      <c r="AH63" s="284"/>
      <c r="AI63" s="284"/>
      <c r="AJ63" s="284"/>
      <c r="AK63" s="205"/>
      <c r="AL63" s="63"/>
      <c r="AM63" s="59"/>
      <c r="AN63" s="59"/>
      <c r="AO63" s="59"/>
      <c r="AP63" s="60"/>
      <c r="AQ63" s="266"/>
      <c r="AR63" s="93">
        <f t="shared" si="18"/>
        <v>0</v>
      </c>
      <c r="AS63" s="89">
        <f t="shared" si="19"/>
        <v>0</v>
      </c>
      <c r="AT63" s="94">
        <f t="shared" si="12"/>
        <v>0</v>
      </c>
      <c r="AU63" s="93">
        <f t="shared" si="20"/>
        <v>0</v>
      </c>
      <c r="AV63" s="89">
        <f t="shared" si="21"/>
        <v>0</v>
      </c>
      <c r="AW63" s="94">
        <f t="shared" si="13"/>
        <v>0</v>
      </c>
      <c r="AX63" s="93">
        <f t="shared" si="22"/>
        <v>0</v>
      </c>
      <c r="AY63" s="89">
        <f t="shared" si="23"/>
        <v>0</v>
      </c>
      <c r="AZ63" s="94">
        <f t="shared" si="14"/>
        <v>0</v>
      </c>
      <c r="BA63" s="93">
        <f t="shared" si="24"/>
        <v>0</v>
      </c>
      <c r="BB63" s="89">
        <f t="shared" si="25"/>
        <v>0</v>
      </c>
      <c r="BC63" s="94">
        <f t="shared" si="15"/>
        <v>0</v>
      </c>
      <c r="BD63" s="93">
        <f t="shared" si="26"/>
        <v>0</v>
      </c>
      <c r="BE63" s="89">
        <f t="shared" si="27"/>
        <v>0</v>
      </c>
      <c r="BF63" s="94">
        <f t="shared" si="16"/>
        <v>0</v>
      </c>
      <c r="BG63" s="93">
        <f t="shared" si="28"/>
        <v>0</v>
      </c>
      <c r="BH63" s="89">
        <f t="shared" si="29"/>
        <v>0</v>
      </c>
      <c r="BI63" s="94">
        <f t="shared" si="17"/>
        <v>0</v>
      </c>
    </row>
    <row r="64" spans="1:61" ht="15.75" customHeight="1">
      <c r="A64" s="256"/>
      <c r="B64" s="256"/>
      <c r="C64" s="192"/>
      <c r="D64" s="260"/>
      <c r="E64" s="260"/>
      <c r="F64" s="260"/>
      <c r="G64" s="260"/>
      <c r="H64" s="260"/>
      <c r="I64" s="260"/>
      <c r="J64" s="260"/>
      <c r="K64" s="260"/>
      <c r="L64" s="260"/>
      <c r="M64" s="260"/>
      <c r="N64" s="260"/>
      <c r="O64" s="260"/>
      <c r="P64" s="260"/>
      <c r="Q64" s="260"/>
      <c r="R64" s="260"/>
      <c r="S64" s="260"/>
      <c r="T64" s="260"/>
      <c r="U64" s="260"/>
      <c r="V64" s="260"/>
      <c r="W64" s="260"/>
      <c r="X64" s="260"/>
      <c r="Y64" s="260"/>
      <c r="Z64" s="260"/>
      <c r="AA64" s="260"/>
      <c r="AB64" s="260"/>
      <c r="AC64" s="260"/>
      <c r="AD64" s="260"/>
      <c r="AE64" s="259"/>
      <c r="AF64" s="284"/>
      <c r="AG64" s="284"/>
      <c r="AH64" s="284"/>
      <c r="AI64" s="284"/>
      <c r="AJ64" s="284"/>
      <c r="AK64" s="205"/>
      <c r="AL64" s="63"/>
      <c r="AM64" s="59"/>
      <c r="AN64" s="59"/>
      <c r="AO64" s="59"/>
      <c r="AP64" s="60"/>
      <c r="AQ64" s="266"/>
      <c r="AR64" s="93">
        <f t="shared" si="18"/>
        <v>0</v>
      </c>
      <c r="AS64" s="89">
        <f t="shared" si="19"/>
        <v>0</v>
      </c>
      <c r="AT64" s="94">
        <f t="shared" si="12"/>
        <v>0</v>
      </c>
      <c r="AU64" s="93">
        <f t="shared" si="20"/>
        <v>0</v>
      </c>
      <c r="AV64" s="89">
        <f t="shared" si="21"/>
        <v>0</v>
      </c>
      <c r="AW64" s="94">
        <f t="shared" si="13"/>
        <v>0</v>
      </c>
      <c r="AX64" s="93">
        <f t="shared" si="22"/>
        <v>0</v>
      </c>
      <c r="AY64" s="89">
        <f t="shared" si="23"/>
        <v>0</v>
      </c>
      <c r="AZ64" s="94">
        <f t="shared" si="14"/>
        <v>0</v>
      </c>
      <c r="BA64" s="93">
        <f t="shared" si="24"/>
        <v>0</v>
      </c>
      <c r="BB64" s="89">
        <f t="shared" si="25"/>
        <v>0</v>
      </c>
      <c r="BC64" s="94">
        <f t="shared" si="15"/>
        <v>0</v>
      </c>
      <c r="BD64" s="93">
        <f t="shared" si="26"/>
        <v>0</v>
      </c>
      <c r="BE64" s="89">
        <f t="shared" si="27"/>
        <v>0</v>
      </c>
      <c r="BF64" s="94">
        <f t="shared" si="16"/>
        <v>0</v>
      </c>
      <c r="BG64" s="93">
        <f t="shared" si="28"/>
        <v>0</v>
      </c>
      <c r="BH64" s="89">
        <f t="shared" si="29"/>
        <v>0</v>
      </c>
      <c r="BI64" s="94">
        <f t="shared" si="17"/>
        <v>0</v>
      </c>
    </row>
    <row r="65" spans="1:61" ht="15.75" customHeight="1">
      <c r="A65" s="256"/>
      <c r="B65" s="256"/>
      <c r="C65" s="192"/>
      <c r="D65" s="267"/>
      <c r="E65" s="267"/>
      <c r="F65" s="267"/>
      <c r="G65" s="267"/>
      <c r="H65" s="267"/>
      <c r="I65" s="267"/>
      <c r="J65" s="267"/>
      <c r="K65" s="267"/>
      <c r="L65" s="267"/>
      <c r="M65" s="267"/>
      <c r="N65" s="267"/>
      <c r="O65" s="267"/>
      <c r="P65" s="267"/>
      <c r="Q65" s="267"/>
      <c r="R65" s="267"/>
      <c r="S65" s="267"/>
      <c r="T65" s="267"/>
      <c r="U65" s="267"/>
      <c r="V65" s="267"/>
      <c r="W65" s="267"/>
      <c r="X65" s="267"/>
      <c r="Y65" s="267"/>
      <c r="Z65" s="267"/>
      <c r="AA65" s="267"/>
      <c r="AB65" s="267"/>
      <c r="AC65" s="267"/>
      <c r="AD65" s="267"/>
      <c r="AE65" s="259"/>
      <c r="AF65" s="284"/>
      <c r="AG65" s="284"/>
      <c r="AH65" s="284"/>
      <c r="AI65" s="284"/>
      <c r="AJ65" s="284"/>
      <c r="AK65" s="205"/>
      <c r="AL65" s="63"/>
      <c r="AM65" s="59"/>
      <c r="AN65" s="59"/>
      <c r="AO65" s="59"/>
      <c r="AP65" s="60"/>
      <c r="AQ65" s="266"/>
      <c r="AR65" s="93">
        <f t="shared" si="18"/>
        <v>0</v>
      </c>
      <c r="AS65" s="89">
        <f t="shared" si="19"/>
        <v>0</v>
      </c>
      <c r="AT65" s="94">
        <f t="shared" si="12"/>
        <v>0</v>
      </c>
      <c r="AU65" s="93">
        <f t="shared" si="20"/>
        <v>0</v>
      </c>
      <c r="AV65" s="89">
        <f t="shared" si="21"/>
        <v>0</v>
      </c>
      <c r="AW65" s="94">
        <f t="shared" si="13"/>
        <v>0</v>
      </c>
      <c r="AX65" s="93">
        <f t="shared" si="22"/>
        <v>0</v>
      </c>
      <c r="AY65" s="89">
        <f t="shared" si="23"/>
        <v>0</v>
      </c>
      <c r="AZ65" s="94">
        <f t="shared" si="14"/>
        <v>0</v>
      </c>
      <c r="BA65" s="93">
        <f t="shared" si="24"/>
        <v>0</v>
      </c>
      <c r="BB65" s="89">
        <f t="shared" si="25"/>
        <v>0</v>
      </c>
      <c r="BC65" s="94">
        <f t="shared" si="15"/>
        <v>0</v>
      </c>
      <c r="BD65" s="93">
        <f t="shared" si="26"/>
        <v>0</v>
      </c>
      <c r="BE65" s="89">
        <f t="shared" si="27"/>
        <v>0</v>
      </c>
      <c r="BF65" s="94">
        <f t="shared" si="16"/>
        <v>0</v>
      </c>
      <c r="BG65" s="93">
        <f t="shared" si="28"/>
        <v>0</v>
      </c>
      <c r="BH65" s="89">
        <f t="shared" si="29"/>
        <v>0</v>
      </c>
      <c r="BI65" s="94">
        <f t="shared" si="17"/>
        <v>0</v>
      </c>
    </row>
    <row r="66" spans="1:61" ht="15.75" customHeight="1">
      <c r="A66" s="256"/>
      <c r="B66" s="256"/>
      <c r="C66" s="192"/>
      <c r="D66" s="260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  <c r="AD66" s="260"/>
      <c r="AE66" s="259"/>
      <c r="AF66" s="284"/>
      <c r="AG66" s="284"/>
      <c r="AH66" s="284"/>
      <c r="AI66" s="284"/>
      <c r="AJ66" s="284"/>
      <c r="AK66" s="205"/>
      <c r="AL66" s="63"/>
      <c r="AM66" s="59"/>
      <c r="AN66" s="59"/>
      <c r="AO66" s="59"/>
      <c r="AP66" s="60"/>
      <c r="AQ66" s="266"/>
      <c r="AR66" s="93">
        <f t="shared" si="18"/>
        <v>0</v>
      </c>
      <c r="AS66" s="89">
        <f t="shared" si="19"/>
        <v>0</v>
      </c>
      <c r="AT66" s="94">
        <f t="shared" si="12"/>
        <v>0</v>
      </c>
      <c r="AU66" s="93">
        <f t="shared" si="20"/>
        <v>0</v>
      </c>
      <c r="AV66" s="89">
        <f t="shared" si="21"/>
        <v>0</v>
      </c>
      <c r="AW66" s="94">
        <f t="shared" si="13"/>
        <v>0</v>
      </c>
      <c r="AX66" s="93">
        <f t="shared" si="22"/>
        <v>0</v>
      </c>
      <c r="AY66" s="89">
        <f t="shared" si="23"/>
        <v>0</v>
      </c>
      <c r="AZ66" s="94">
        <f t="shared" si="14"/>
        <v>0</v>
      </c>
      <c r="BA66" s="93">
        <f t="shared" si="24"/>
        <v>0</v>
      </c>
      <c r="BB66" s="89">
        <f t="shared" si="25"/>
        <v>0</v>
      </c>
      <c r="BC66" s="94">
        <f t="shared" si="15"/>
        <v>0</v>
      </c>
      <c r="BD66" s="93">
        <f t="shared" si="26"/>
        <v>0</v>
      </c>
      <c r="BE66" s="89">
        <f t="shared" si="27"/>
        <v>0</v>
      </c>
      <c r="BF66" s="94">
        <f t="shared" si="16"/>
        <v>0</v>
      </c>
      <c r="BG66" s="93">
        <f t="shared" si="28"/>
        <v>0</v>
      </c>
      <c r="BH66" s="89">
        <f t="shared" si="29"/>
        <v>0</v>
      </c>
      <c r="BI66" s="94">
        <f t="shared" si="17"/>
        <v>0</v>
      </c>
    </row>
    <row r="67" spans="1:61" ht="15.75" customHeight="1">
      <c r="A67" s="256"/>
      <c r="B67" s="256"/>
      <c r="C67" s="192"/>
      <c r="D67" s="260"/>
      <c r="E67" s="260"/>
      <c r="F67" s="260"/>
      <c r="G67" s="260"/>
      <c r="H67" s="260"/>
      <c r="I67" s="260"/>
      <c r="J67" s="260"/>
      <c r="K67" s="260"/>
      <c r="L67" s="260"/>
      <c r="M67" s="260"/>
      <c r="N67" s="260"/>
      <c r="O67" s="260"/>
      <c r="P67" s="260"/>
      <c r="Q67" s="260"/>
      <c r="R67" s="260"/>
      <c r="S67" s="260"/>
      <c r="T67" s="260"/>
      <c r="U67" s="260"/>
      <c r="V67" s="260"/>
      <c r="W67" s="260"/>
      <c r="X67" s="260"/>
      <c r="Y67" s="260"/>
      <c r="Z67" s="260"/>
      <c r="AA67" s="260"/>
      <c r="AB67" s="260"/>
      <c r="AC67" s="260"/>
      <c r="AD67" s="260"/>
      <c r="AE67" s="259"/>
      <c r="AF67" s="284"/>
      <c r="AG67" s="284"/>
      <c r="AH67" s="284"/>
      <c r="AI67" s="284"/>
      <c r="AJ67" s="284"/>
      <c r="AK67" s="205"/>
      <c r="AL67" s="63"/>
      <c r="AM67" s="59"/>
      <c r="AN67" s="59"/>
      <c r="AO67" s="59"/>
      <c r="AP67" s="60"/>
      <c r="AQ67" s="266"/>
      <c r="AR67" s="93">
        <f t="shared" si="18"/>
        <v>0</v>
      </c>
      <c r="AS67" s="89">
        <f t="shared" si="19"/>
        <v>0</v>
      </c>
      <c r="AT67" s="94">
        <f t="shared" si="12"/>
        <v>0</v>
      </c>
      <c r="AU67" s="93">
        <f t="shared" si="20"/>
        <v>0</v>
      </c>
      <c r="AV67" s="89">
        <f t="shared" si="21"/>
        <v>0</v>
      </c>
      <c r="AW67" s="94">
        <f t="shared" si="13"/>
        <v>0</v>
      </c>
      <c r="AX67" s="93">
        <f t="shared" si="22"/>
        <v>0</v>
      </c>
      <c r="AY67" s="89">
        <f t="shared" si="23"/>
        <v>0</v>
      </c>
      <c r="AZ67" s="94">
        <f t="shared" si="14"/>
        <v>0</v>
      </c>
      <c r="BA67" s="93">
        <f t="shared" si="24"/>
        <v>0</v>
      </c>
      <c r="BB67" s="89">
        <f t="shared" si="25"/>
        <v>0</v>
      </c>
      <c r="BC67" s="94">
        <f t="shared" si="15"/>
        <v>0</v>
      </c>
      <c r="BD67" s="93">
        <f t="shared" si="26"/>
        <v>0</v>
      </c>
      <c r="BE67" s="89">
        <f t="shared" si="27"/>
        <v>0</v>
      </c>
      <c r="BF67" s="94">
        <f t="shared" si="16"/>
        <v>0</v>
      </c>
      <c r="BG67" s="93">
        <f t="shared" si="28"/>
        <v>0</v>
      </c>
      <c r="BH67" s="89">
        <f t="shared" si="29"/>
        <v>0</v>
      </c>
      <c r="BI67" s="94">
        <f t="shared" si="17"/>
        <v>0</v>
      </c>
    </row>
    <row r="68" spans="1:61" ht="15.75" customHeight="1">
      <c r="A68" s="256"/>
      <c r="B68" s="256"/>
      <c r="C68" s="192"/>
      <c r="D68" s="267"/>
      <c r="E68" s="267"/>
      <c r="F68" s="267"/>
      <c r="G68" s="267"/>
      <c r="H68" s="267"/>
      <c r="I68" s="267"/>
      <c r="J68" s="267"/>
      <c r="K68" s="267"/>
      <c r="L68" s="267"/>
      <c r="M68" s="267"/>
      <c r="N68" s="267"/>
      <c r="O68" s="267"/>
      <c r="P68" s="267"/>
      <c r="Q68" s="267"/>
      <c r="R68" s="267"/>
      <c r="S68" s="267"/>
      <c r="T68" s="267"/>
      <c r="U68" s="267"/>
      <c r="V68" s="267"/>
      <c r="W68" s="267"/>
      <c r="X68" s="267"/>
      <c r="Y68" s="267"/>
      <c r="Z68" s="267"/>
      <c r="AA68" s="267"/>
      <c r="AB68" s="267"/>
      <c r="AC68" s="267"/>
      <c r="AD68" s="267"/>
      <c r="AE68" s="259"/>
      <c r="AF68" s="284"/>
      <c r="AG68" s="284"/>
      <c r="AH68" s="284"/>
      <c r="AI68" s="284"/>
      <c r="AJ68" s="284"/>
      <c r="AK68" s="205"/>
      <c r="AL68" s="63"/>
      <c r="AM68" s="59"/>
      <c r="AN68" s="59"/>
      <c r="AO68" s="59"/>
      <c r="AP68" s="60"/>
      <c r="AQ68" s="266"/>
      <c r="AR68" s="93">
        <f t="shared" si="18"/>
        <v>0</v>
      </c>
      <c r="AS68" s="89">
        <f t="shared" si="19"/>
        <v>0</v>
      </c>
      <c r="AT68" s="94">
        <f t="shared" si="12"/>
        <v>0</v>
      </c>
      <c r="AU68" s="93">
        <f t="shared" si="20"/>
        <v>0</v>
      </c>
      <c r="AV68" s="89">
        <f t="shared" si="21"/>
        <v>0</v>
      </c>
      <c r="AW68" s="94">
        <f t="shared" si="13"/>
        <v>0</v>
      </c>
      <c r="AX68" s="93">
        <f t="shared" si="22"/>
        <v>0</v>
      </c>
      <c r="AY68" s="89">
        <f t="shared" si="23"/>
        <v>0</v>
      </c>
      <c r="AZ68" s="94">
        <f t="shared" si="14"/>
        <v>0</v>
      </c>
      <c r="BA68" s="93">
        <f t="shared" si="24"/>
        <v>0</v>
      </c>
      <c r="BB68" s="89">
        <f t="shared" si="25"/>
        <v>0</v>
      </c>
      <c r="BC68" s="94">
        <f t="shared" si="15"/>
        <v>0</v>
      </c>
      <c r="BD68" s="93">
        <f t="shared" si="26"/>
        <v>0</v>
      </c>
      <c r="BE68" s="89">
        <f t="shared" si="27"/>
        <v>0</v>
      </c>
      <c r="BF68" s="94">
        <f t="shared" si="16"/>
        <v>0</v>
      </c>
      <c r="BG68" s="93">
        <f t="shared" si="28"/>
        <v>0</v>
      </c>
      <c r="BH68" s="89">
        <f t="shared" si="29"/>
        <v>0</v>
      </c>
      <c r="BI68" s="94">
        <f t="shared" si="17"/>
        <v>0</v>
      </c>
    </row>
    <row r="69" spans="1:61" ht="15.75" customHeight="1">
      <c r="A69" s="256"/>
      <c r="B69" s="256"/>
      <c r="C69" s="192"/>
      <c r="D69" s="260"/>
      <c r="E69" s="260"/>
      <c r="F69" s="260"/>
      <c r="G69" s="260"/>
      <c r="H69" s="260"/>
      <c r="I69" s="260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  <c r="AD69" s="260"/>
      <c r="AE69" s="259"/>
      <c r="AF69" s="284"/>
      <c r="AG69" s="284"/>
      <c r="AH69" s="284"/>
      <c r="AI69" s="284"/>
      <c r="AJ69" s="284"/>
      <c r="AK69" s="205"/>
      <c r="AL69" s="63"/>
      <c r="AM69" s="59"/>
      <c r="AN69" s="59"/>
      <c r="AO69" s="59"/>
      <c r="AP69" s="60"/>
      <c r="AQ69" s="266"/>
      <c r="AR69" s="93">
        <f t="shared" si="18"/>
        <v>0</v>
      </c>
      <c r="AS69" s="89">
        <f t="shared" si="19"/>
        <v>0</v>
      </c>
      <c r="AT69" s="94">
        <f t="shared" si="12"/>
        <v>0</v>
      </c>
      <c r="AU69" s="93">
        <f t="shared" si="20"/>
        <v>0</v>
      </c>
      <c r="AV69" s="89">
        <f t="shared" si="21"/>
        <v>0</v>
      </c>
      <c r="AW69" s="94">
        <f t="shared" si="13"/>
        <v>0</v>
      </c>
      <c r="AX69" s="93">
        <f t="shared" si="22"/>
        <v>0</v>
      </c>
      <c r="AY69" s="89">
        <f t="shared" si="23"/>
        <v>0</v>
      </c>
      <c r="AZ69" s="94">
        <f t="shared" si="14"/>
        <v>0</v>
      </c>
      <c r="BA69" s="93">
        <f t="shared" si="24"/>
        <v>0</v>
      </c>
      <c r="BB69" s="89">
        <f t="shared" si="25"/>
        <v>0</v>
      </c>
      <c r="BC69" s="94">
        <f t="shared" si="15"/>
        <v>0</v>
      </c>
      <c r="BD69" s="93">
        <f t="shared" si="26"/>
        <v>0</v>
      </c>
      <c r="BE69" s="89">
        <f t="shared" si="27"/>
        <v>0</v>
      </c>
      <c r="BF69" s="94">
        <f t="shared" si="16"/>
        <v>0</v>
      </c>
      <c r="BG69" s="93">
        <f t="shared" si="28"/>
        <v>0</v>
      </c>
      <c r="BH69" s="89">
        <f t="shared" si="29"/>
        <v>0</v>
      </c>
      <c r="BI69" s="94">
        <f t="shared" si="17"/>
        <v>0</v>
      </c>
    </row>
    <row r="70" spans="1:61" ht="15.75" customHeight="1">
      <c r="A70" s="256"/>
      <c r="B70" s="256"/>
      <c r="C70" s="192"/>
      <c r="D70" s="260"/>
      <c r="E70" s="260"/>
      <c r="F70" s="260"/>
      <c r="G70" s="260"/>
      <c r="H70" s="260"/>
      <c r="I70" s="260"/>
      <c r="J70" s="260"/>
      <c r="K70" s="260"/>
      <c r="L70" s="260"/>
      <c r="M70" s="260"/>
      <c r="N70" s="260"/>
      <c r="O70" s="260"/>
      <c r="P70" s="260"/>
      <c r="Q70" s="260"/>
      <c r="R70" s="260"/>
      <c r="S70" s="260"/>
      <c r="T70" s="260"/>
      <c r="U70" s="260"/>
      <c r="V70" s="260"/>
      <c r="W70" s="260"/>
      <c r="X70" s="260"/>
      <c r="Y70" s="260"/>
      <c r="Z70" s="260"/>
      <c r="AA70" s="260"/>
      <c r="AB70" s="260"/>
      <c r="AC70" s="260"/>
      <c r="AD70" s="260"/>
      <c r="AE70" s="259"/>
      <c r="AF70" s="284"/>
      <c r="AG70" s="284"/>
      <c r="AH70" s="284"/>
      <c r="AI70" s="284"/>
      <c r="AJ70" s="284"/>
      <c r="AK70" s="205"/>
      <c r="AL70" s="63"/>
      <c r="AM70" s="59"/>
      <c r="AN70" s="59"/>
      <c r="AO70" s="59"/>
      <c r="AP70" s="60"/>
      <c r="AQ70" s="266"/>
      <c r="AR70" s="93">
        <f t="shared" si="18"/>
        <v>0</v>
      </c>
      <c r="AS70" s="89">
        <f t="shared" si="19"/>
        <v>0</v>
      </c>
      <c r="AT70" s="94">
        <f t="shared" si="12"/>
        <v>0</v>
      </c>
      <c r="AU70" s="93">
        <f t="shared" si="20"/>
        <v>0</v>
      </c>
      <c r="AV70" s="89">
        <f t="shared" si="21"/>
        <v>0</v>
      </c>
      <c r="AW70" s="94">
        <f t="shared" si="13"/>
        <v>0</v>
      </c>
      <c r="AX70" s="93">
        <f t="shared" si="22"/>
        <v>0</v>
      </c>
      <c r="AY70" s="89">
        <f t="shared" si="23"/>
        <v>0</v>
      </c>
      <c r="AZ70" s="94">
        <f t="shared" si="14"/>
        <v>0</v>
      </c>
      <c r="BA70" s="93">
        <f t="shared" si="24"/>
        <v>0</v>
      </c>
      <c r="BB70" s="89">
        <f t="shared" si="25"/>
        <v>0</v>
      </c>
      <c r="BC70" s="94">
        <f t="shared" si="15"/>
        <v>0</v>
      </c>
      <c r="BD70" s="93">
        <f t="shared" si="26"/>
        <v>0</v>
      </c>
      <c r="BE70" s="89">
        <f t="shared" si="27"/>
        <v>0</v>
      </c>
      <c r="BF70" s="94">
        <f t="shared" si="16"/>
        <v>0</v>
      </c>
      <c r="BG70" s="93">
        <f t="shared" si="28"/>
        <v>0</v>
      </c>
      <c r="BH70" s="89">
        <f t="shared" si="29"/>
        <v>0</v>
      </c>
      <c r="BI70" s="94">
        <f t="shared" si="17"/>
        <v>0</v>
      </c>
    </row>
    <row r="71" spans="1:61" ht="15.75" customHeight="1">
      <c r="A71" s="256"/>
      <c r="B71" s="256"/>
      <c r="C71" s="192"/>
      <c r="D71" s="260"/>
      <c r="E71" s="260"/>
      <c r="F71" s="260"/>
      <c r="G71" s="260"/>
      <c r="H71" s="260"/>
      <c r="I71" s="260"/>
      <c r="J71" s="260"/>
      <c r="K71" s="260"/>
      <c r="L71" s="260"/>
      <c r="M71" s="260"/>
      <c r="N71" s="260"/>
      <c r="O71" s="260"/>
      <c r="P71" s="260"/>
      <c r="Q71" s="260"/>
      <c r="R71" s="260"/>
      <c r="S71" s="260"/>
      <c r="T71" s="260"/>
      <c r="U71" s="260"/>
      <c r="V71" s="260"/>
      <c r="W71" s="260"/>
      <c r="X71" s="260"/>
      <c r="Y71" s="260"/>
      <c r="Z71" s="260"/>
      <c r="AA71" s="260"/>
      <c r="AB71" s="260"/>
      <c r="AC71" s="260"/>
      <c r="AD71" s="260"/>
      <c r="AE71" s="259"/>
      <c r="AF71" s="284"/>
      <c r="AG71" s="284"/>
      <c r="AH71" s="284"/>
      <c r="AI71" s="284"/>
      <c r="AJ71" s="284"/>
      <c r="AK71" s="205"/>
      <c r="AL71" s="63"/>
      <c r="AM71" s="59"/>
      <c r="AN71" s="59"/>
      <c r="AO71" s="59"/>
      <c r="AP71" s="60"/>
      <c r="AQ71" s="266"/>
      <c r="AR71" s="93">
        <f t="shared" si="18"/>
        <v>0</v>
      </c>
      <c r="AS71" s="89">
        <f t="shared" si="19"/>
        <v>0</v>
      </c>
      <c r="AT71" s="94">
        <f t="shared" si="12"/>
        <v>0</v>
      </c>
      <c r="AU71" s="93">
        <f t="shared" si="20"/>
        <v>0</v>
      </c>
      <c r="AV71" s="89">
        <f t="shared" si="21"/>
        <v>0</v>
      </c>
      <c r="AW71" s="94">
        <f t="shared" si="13"/>
        <v>0</v>
      </c>
      <c r="AX71" s="93">
        <f t="shared" si="22"/>
        <v>0</v>
      </c>
      <c r="AY71" s="89">
        <f t="shared" si="23"/>
        <v>0</v>
      </c>
      <c r="AZ71" s="94">
        <f t="shared" si="14"/>
        <v>0</v>
      </c>
      <c r="BA71" s="93">
        <f t="shared" si="24"/>
        <v>0</v>
      </c>
      <c r="BB71" s="89">
        <f t="shared" si="25"/>
        <v>0</v>
      </c>
      <c r="BC71" s="94">
        <f t="shared" si="15"/>
        <v>0</v>
      </c>
      <c r="BD71" s="93">
        <f t="shared" si="26"/>
        <v>0</v>
      </c>
      <c r="BE71" s="89">
        <f t="shared" si="27"/>
        <v>0</v>
      </c>
      <c r="BF71" s="94">
        <f t="shared" si="16"/>
        <v>0</v>
      </c>
      <c r="BG71" s="93">
        <f t="shared" si="28"/>
        <v>0</v>
      </c>
      <c r="BH71" s="89">
        <f t="shared" si="29"/>
        <v>0</v>
      </c>
      <c r="BI71" s="94">
        <f t="shared" si="17"/>
        <v>0</v>
      </c>
    </row>
    <row r="72" spans="1:61" ht="15.75" customHeight="1">
      <c r="A72" s="256"/>
      <c r="B72" s="256"/>
      <c r="C72" s="192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  <c r="AC72" s="260"/>
      <c r="AD72" s="260"/>
      <c r="AE72" s="259"/>
      <c r="AF72" s="284"/>
      <c r="AG72" s="284"/>
      <c r="AH72" s="284"/>
      <c r="AI72" s="284"/>
      <c r="AJ72" s="284"/>
      <c r="AK72" s="205"/>
      <c r="AL72" s="63"/>
      <c r="AM72" s="59"/>
      <c r="AN72" s="59"/>
      <c r="AO72" s="59"/>
      <c r="AP72" s="60"/>
      <c r="AQ72" s="266"/>
      <c r="AR72" s="93">
        <f t="shared" si="18"/>
        <v>0</v>
      </c>
      <c r="AS72" s="89">
        <f t="shared" si="19"/>
        <v>0</v>
      </c>
      <c r="AT72" s="94">
        <f t="shared" si="12"/>
        <v>0</v>
      </c>
      <c r="AU72" s="93">
        <f t="shared" si="20"/>
        <v>0</v>
      </c>
      <c r="AV72" s="89">
        <f t="shared" si="21"/>
        <v>0</v>
      </c>
      <c r="AW72" s="94">
        <f t="shared" si="13"/>
        <v>0</v>
      </c>
      <c r="AX72" s="93">
        <f t="shared" si="22"/>
        <v>0</v>
      </c>
      <c r="AY72" s="89">
        <f t="shared" si="23"/>
        <v>0</v>
      </c>
      <c r="AZ72" s="94">
        <f t="shared" si="14"/>
        <v>0</v>
      </c>
      <c r="BA72" s="93">
        <f t="shared" si="24"/>
        <v>0</v>
      </c>
      <c r="BB72" s="89">
        <f t="shared" si="25"/>
        <v>0</v>
      </c>
      <c r="BC72" s="94">
        <f t="shared" si="15"/>
        <v>0</v>
      </c>
      <c r="BD72" s="93">
        <f t="shared" si="26"/>
        <v>0</v>
      </c>
      <c r="BE72" s="89">
        <f t="shared" si="27"/>
        <v>0</v>
      </c>
      <c r="BF72" s="94">
        <f t="shared" si="16"/>
        <v>0</v>
      </c>
      <c r="BG72" s="93">
        <f t="shared" si="28"/>
        <v>0</v>
      </c>
      <c r="BH72" s="89">
        <f t="shared" si="29"/>
        <v>0</v>
      </c>
      <c r="BI72" s="94">
        <f t="shared" si="17"/>
        <v>0</v>
      </c>
    </row>
    <row r="73" spans="1:61" ht="15.75" customHeight="1">
      <c r="A73" s="256"/>
      <c r="B73" s="256"/>
      <c r="C73" s="192"/>
      <c r="D73" s="260"/>
      <c r="E73" s="260"/>
      <c r="F73" s="260"/>
      <c r="G73" s="260"/>
      <c r="H73" s="260"/>
      <c r="I73" s="260"/>
      <c r="J73" s="260"/>
      <c r="K73" s="260"/>
      <c r="L73" s="260"/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0"/>
      <c r="X73" s="260"/>
      <c r="Y73" s="260"/>
      <c r="Z73" s="260"/>
      <c r="AA73" s="260"/>
      <c r="AB73" s="260"/>
      <c r="AC73" s="260"/>
      <c r="AD73" s="260"/>
      <c r="AE73" s="259"/>
      <c r="AF73" s="284"/>
      <c r="AG73" s="284"/>
      <c r="AH73" s="284"/>
      <c r="AI73" s="284"/>
      <c r="AJ73" s="284"/>
      <c r="AK73" s="205"/>
      <c r="AL73" s="63"/>
      <c r="AM73" s="59"/>
      <c r="AN73" s="59"/>
      <c r="AO73" s="59"/>
      <c r="AP73" s="60"/>
      <c r="AQ73" s="266"/>
      <c r="AR73" s="93">
        <f t="shared" si="18"/>
        <v>0</v>
      </c>
      <c r="AS73" s="89">
        <f t="shared" si="19"/>
        <v>0</v>
      </c>
      <c r="AT73" s="94">
        <f t="shared" si="12"/>
        <v>0</v>
      </c>
      <c r="AU73" s="93">
        <f t="shared" si="20"/>
        <v>0</v>
      </c>
      <c r="AV73" s="89">
        <f t="shared" si="21"/>
        <v>0</v>
      </c>
      <c r="AW73" s="94">
        <f t="shared" si="13"/>
        <v>0</v>
      </c>
      <c r="AX73" s="93">
        <f t="shared" si="22"/>
        <v>0</v>
      </c>
      <c r="AY73" s="89">
        <f t="shared" si="23"/>
        <v>0</v>
      </c>
      <c r="AZ73" s="94">
        <f t="shared" si="14"/>
        <v>0</v>
      </c>
      <c r="BA73" s="93">
        <f t="shared" si="24"/>
        <v>0</v>
      </c>
      <c r="BB73" s="89">
        <f t="shared" si="25"/>
        <v>0</v>
      </c>
      <c r="BC73" s="94">
        <f t="shared" si="15"/>
        <v>0</v>
      </c>
      <c r="BD73" s="93">
        <f t="shared" si="26"/>
        <v>0</v>
      </c>
      <c r="BE73" s="89">
        <f t="shared" si="27"/>
        <v>0</v>
      </c>
      <c r="BF73" s="94">
        <f t="shared" si="16"/>
        <v>0</v>
      </c>
      <c r="BG73" s="93">
        <f t="shared" si="28"/>
        <v>0</v>
      </c>
      <c r="BH73" s="89">
        <f t="shared" si="29"/>
        <v>0</v>
      </c>
      <c r="BI73" s="94">
        <f t="shared" si="17"/>
        <v>0</v>
      </c>
    </row>
    <row r="74" spans="1:61" ht="15.75" customHeight="1">
      <c r="A74" s="256"/>
      <c r="B74" s="256"/>
      <c r="C74" s="192"/>
      <c r="D74" s="260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  <c r="AD74" s="260"/>
      <c r="AE74" s="259"/>
      <c r="AF74" s="284"/>
      <c r="AG74" s="284"/>
      <c r="AH74" s="284"/>
      <c r="AI74" s="284"/>
      <c r="AJ74" s="284"/>
      <c r="AK74" s="205"/>
      <c r="AL74" s="63"/>
      <c r="AM74" s="59"/>
      <c r="AN74" s="59"/>
      <c r="AO74" s="59"/>
      <c r="AP74" s="60"/>
      <c r="AQ74" s="266"/>
      <c r="AR74" s="93">
        <f t="shared" si="18"/>
        <v>0</v>
      </c>
      <c r="AS74" s="89">
        <f t="shared" si="19"/>
        <v>0</v>
      </c>
      <c r="AT74" s="94">
        <f t="shared" si="12"/>
        <v>0</v>
      </c>
      <c r="AU74" s="93">
        <f t="shared" si="20"/>
        <v>0</v>
      </c>
      <c r="AV74" s="89">
        <f t="shared" si="21"/>
        <v>0</v>
      </c>
      <c r="AW74" s="94">
        <f t="shared" si="13"/>
        <v>0</v>
      </c>
      <c r="AX74" s="93">
        <f t="shared" si="22"/>
        <v>0</v>
      </c>
      <c r="AY74" s="89">
        <f t="shared" si="23"/>
        <v>0</v>
      </c>
      <c r="AZ74" s="94">
        <f t="shared" si="14"/>
        <v>0</v>
      </c>
      <c r="BA74" s="93">
        <f t="shared" si="24"/>
        <v>0</v>
      </c>
      <c r="BB74" s="89">
        <f t="shared" si="25"/>
        <v>0</v>
      </c>
      <c r="BC74" s="94">
        <f t="shared" si="15"/>
        <v>0</v>
      </c>
      <c r="BD74" s="93">
        <f t="shared" si="26"/>
        <v>0</v>
      </c>
      <c r="BE74" s="89">
        <f t="shared" si="27"/>
        <v>0</v>
      </c>
      <c r="BF74" s="94">
        <f t="shared" si="16"/>
        <v>0</v>
      </c>
      <c r="BG74" s="93">
        <f t="shared" si="28"/>
        <v>0</v>
      </c>
      <c r="BH74" s="89">
        <f t="shared" si="29"/>
        <v>0</v>
      </c>
      <c r="BI74" s="94">
        <f t="shared" si="17"/>
        <v>0</v>
      </c>
    </row>
    <row r="75" spans="1:61" ht="15.75" customHeight="1">
      <c r="A75" s="256"/>
      <c r="B75" s="256"/>
      <c r="C75" s="192"/>
      <c r="D75" s="260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0"/>
      <c r="AD75" s="260"/>
      <c r="AE75" s="259"/>
      <c r="AF75" s="284"/>
      <c r="AG75" s="284"/>
      <c r="AH75" s="284"/>
      <c r="AI75" s="284"/>
      <c r="AJ75" s="284"/>
      <c r="AK75" s="205"/>
      <c r="AL75" s="63"/>
      <c r="AM75" s="59"/>
      <c r="AN75" s="59"/>
      <c r="AO75" s="59"/>
      <c r="AP75" s="60"/>
      <c r="AQ75" s="266"/>
      <c r="AR75" s="93">
        <f t="shared" si="18"/>
        <v>0</v>
      </c>
      <c r="AS75" s="89">
        <f t="shared" si="19"/>
        <v>0</v>
      </c>
      <c r="AT75" s="94">
        <f t="shared" si="12"/>
        <v>0</v>
      </c>
      <c r="AU75" s="93">
        <f t="shared" si="20"/>
        <v>0</v>
      </c>
      <c r="AV75" s="89">
        <f t="shared" si="21"/>
        <v>0</v>
      </c>
      <c r="AW75" s="94">
        <f t="shared" si="13"/>
        <v>0</v>
      </c>
      <c r="AX75" s="93">
        <f t="shared" si="22"/>
        <v>0</v>
      </c>
      <c r="AY75" s="89">
        <f t="shared" si="23"/>
        <v>0</v>
      </c>
      <c r="AZ75" s="94">
        <f t="shared" si="14"/>
        <v>0</v>
      </c>
      <c r="BA75" s="93">
        <f t="shared" si="24"/>
        <v>0</v>
      </c>
      <c r="BB75" s="89">
        <f t="shared" si="25"/>
        <v>0</v>
      </c>
      <c r="BC75" s="94">
        <f t="shared" si="15"/>
        <v>0</v>
      </c>
      <c r="BD75" s="93">
        <f t="shared" si="26"/>
        <v>0</v>
      </c>
      <c r="BE75" s="89">
        <f t="shared" si="27"/>
        <v>0</v>
      </c>
      <c r="BF75" s="94">
        <f t="shared" si="16"/>
        <v>0</v>
      </c>
      <c r="BG75" s="93">
        <f t="shared" si="28"/>
        <v>0</v>
      </c>
      <c r="BH75" s="89">
        <f t="shared" si="29"/>
        <v>0</v>
      </c>
      <c r="BI75" s="94">
        <f t="shared" si="17"/>
        <v>0</v>
      </c>
    </row>
    <row r="76" spans="1:61" ht="15.75" customHeight="1">
      <c r="A76" s="256"/>
      <c r="B76" s="256"/>
      <c r="C76" s="192"/>
      <c r="D76" s="260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  <c r="AD76" s="260"/>
      <c r="AE76" s="259"/>
      <c r="AF76" s="284"/>
      <c r="AG76" s="284"/>
      <c r="AH76" s="284"/>
      <c r="AI76" s="284"/>
      <c r="AJ76" s="284"/>
      <c r="AK76" s="205"/>
      <c r="AL76" s="63"/>
      <c r="AM76" s="59"/>
      <c r="AN76" s="59"/>
      <c r="AO76" s="59"/>
      <c r="AP76" s="60"/>
      <c r="AQ76" s="266"/>
      <c r="AR76" s="93">
        <f t="shared" si="18"/>
        <v>0</v>
      </c>
      <c r="AS76" s="89">
        <f t="shared" si="19"/>
        <v>0</v>
      </c>
      <c r="AT76" s="94">
        <f t="shared" si="12"/>
        <v>0</v>
      </c>
      <c r="AU76" s="93">
        <f t="shared" si="20"/>
        <v>0</v>
      </c>
      <c r="AV76" s="89">
        <f t="shared" si="21"/>
        <v>0</v>
      </c>
      <c r="AW76" s="94">
        <f t="shared" si="13"/>
        <v>0</v>
      </c>
      <c r="AX76" s="93">
        <f t="shared" si="22"/>
        <v>0</v>
      </c>
      <c r="AY76" s="89">
        <f t="shared" si="23"/>
        <v>0</v>
      </c>
      <c r="AZ76" s="94">
        <f t="shared" si="14"/>
        <v>0</v>
      </c>
      <c r="BA76" s="93">
        <f t="shared" si="24"/>
        <v>0</v>
      </c>
      <c r="BB76" s="89">
        <f t="shared" si="25"/>
        <v>0</v>
      </c>
      <c r="BC76" s="94">
        <f t="shared" si="15"/>
        <v>0</v>
      </c>
      <c r="BD76" s="93">
        <f t="shared" si="26"/>
        <v>0</v>
      </c>
      <c r="BE76" s="89">
        <f t="shared" si="27"/>
        <v>0</v>
      </c>
      <c r="BF76" s="94">
        <f t="shared" si="16"/>
        <v>0</v>
      </c>
      <c r="BG76" s="93">
        <f t="shared" si="28"/>
        <v>0</v>
      </c>
      <c r="BH76" s="89">
        <f t="shared" si="29"/>
        <v>0</v>
      </c>
      <c r="BI76" s="94">
        <f t="shared" si="17"/>
        <v>0</v>
      </c>
    </row>
    <row r="77" spans="1:61" ht="15.75" customHeight="1">
      <c r="A77" s="256"/>
      <c r="B77" s="256"/>
      <c r="C77" s="192"/>
      <c r="D77" s="260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260"/>
      <c r="AB77" s="260"/>
      <c r="AC77" s="260"/>
      <c r="AD77" s="260"/>
      <c r="AE77" s="259"/>
      <c r="AF77" s="284"/>
      <c r="AG77" s="284"/>
      <c r="AH77" s="284"/>
      <c r="AI77" s="284"/>
      <c r="AJ77" s="284"/>
      <c r="AK77" s="205"/>
      <c r="AL77" s="63"/>
      <c r="AM77" s="59"/>
      <c r="AN77" s="59"/>
      <c r="AO77" s="59"/>
      <c r="AP77" s="60"/>
      <c r="AQ77" s="266"/>
      <c r="AR77" s="93">
        <f t="shared" si="18"/>
        <v>0</v>
      </c>
      <c r="AS77" s="89">
        <f t="shared" si="19"/>
        <v>0</v>
      </c>
      <c r="AT77" s="94">
        <f t="shared" si="12"/>
        <v>0</v>
      </c>
      <c r="AU77" s="93">
        <f t="shared" si="20"/>
        <v>0</v>
      </c>
      <c r="AV77" s="89">
        <f t="shared" si="21"/>
        <v>0</v>
      </c>
      <c r="AW77" s="94">
        <f t="shared" si="13"/>
        <v>0</v>
      </c>
      <c r="AX77" s="93">
        <f t="shared" si="22"/>
        <v>0</v>
      </c>
      <c r="AY77" s="89">
        <f t="shared" si="23"/>
        <v>0</v>
      </c>
      <c r="AZ77" s="94">
        <f t="shared" si="14"/>
        <v>0</v>
      </c>
      <c r="BA77" s="93">
        <f t="shared" si="24"/>
        <v>0</v>
      </c>
      <c r="BB77" s="89">
        <f t="shared" si="25"/>
        <v>0</v>
      </c>
      <c r="BC77" s="94">
        <f t="shared" si="15"/>
        <v>0</v>
      </c>
      <c r="BD77" s="93">
        <f t="shared" si="26"/>
        <v>0</v>
      </c>
      <c r="BE77" s="89">
        <f t="shared" si="27"/>
        <v>0</v>
      </c>
      <c r="BF77" s="94">
        <f t="shared" si="16"/>
        <v>0</v>
      </c>
      <c r="BG77" s="93">
        <f t="shared" si="28"/>
        <v>0</v>
      </c>
      <c r="BH77" s="89">
        <f t="shared" si="29"/>
        <v>0</v>
      </c>
      <c r="BI77" s="94">
        <f t="shared" si="17"/>
        <v>0</v>
      </c>
    </row>
    <row r="78" spans="1:61" ht="15.75" customHeight="1">
      <c r="A78" s="256"/>
      <c r="B78" s="256"/>
      <c r="C78" s="192"/>
      <c r="D78" s="260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0"/>
      <c r="AB78" s="260"/>
      <c r="AC78" s="260"/>
      <c r="AD78" s="260"/>
      <c r="AE78" s="259"/>
      <c r="AF78" s="284"/>
      <c r="AG78" s="284"/>
      <c r="AH78" s="284"/>
      <c r="AI78" s="284"/>
      <c r="AJ78" s="284"/>
      <c r="AK78" s="205"/>
      <c r="AL78" s="63"/>
      <c r="AM78" s="59"/>
      <c r="AN78" s="59"/>
      <c r="AO78" s="59"/>
      <c r="AP78" s="60"/>
      <c r="AQ78" s="266"/>
      <c r="AR78" s="93">
        <f t="shared" ref="AR78:AR109" si="30">SUMIF($D$7:$AP$7,"1",$D78:$AP78)</f>
        <v>0</v>
      </c>
      <c r="AS78" s="89">
        <f t="shared" ref="AS78:AS109" si="31">SUMIFS($D$10:$AP$10,$D$7:$AP$7,"1",$D78:$AP78,"&gt;"&amp;-1)</f>
        <v>0</v>
      </c>
      <c r="AT78" s="94">
        <f t="shared" si="12"/>
        <v>0</v>
      </c>
      <c r="AU78" s="93">
        <f t="shared" ref="AU78:AU109" si="32">SUMIF($D$7:$AP$7,"2",$D78:$AP78)</f>
        <v>0</v>
      </c>
      <c r="AV78" s="89">
        <f t="shared" ref="AV78:AV109" si="33">SUMIFS($D$10:$AP$10,$D$7:$AP$7,"2",$D78:$AP78,"&gt;"&amp;-1)</f>
        <v>0</v>
      </c>
      <c r="AW78" s="94">
        <f t="shared" si="13"/>
        <v>0</v>
      </c>
      <c r="AX78" s="93">
        <f t="shared" ref="AX78:AX109" si="34">SUMIF($D$7:$AP$7,"3",$D78:$AP78)</f>
        <v>0</v>
      </c>
      <c r="AY78" s="89">
        <f t="shared" ref="AY78:AY109" si="35">SUMIFS($D$10:$AP$10,$D$7:$AP$7,"3",$D78:$AP78,"&gt;"&amp;-1)</f>
        <v>0</v>
      </c>
      <c r="AZ78" s="94">
        <f t="shared" si="14"/>
        <v>0</v>
      </c>
      <c r="BA78" s="93">
        <f t="shared" ref="BA78:BA109" si="36">SUMIF($D$7:$AP$7,"4",$D78:$AP78)</f>
        <v>0</v>
      </c>
      <c r="BB78" s="89">
        <f t="shared" ref="BB78:BB109" si="37">SUMIFS($D$10:$AP$10,$D$7:$AP$7,"4",$D78:$AP78,"&gt;"&amp;-1)</f>
        <v>0</v>
      </c>
      <c r="BC78" s="94">
        <f t="shared" si="15"/>
        <v>0</v>
      </c>
      <c r="BD78" s="93">
        <f t="shared" ref="BD78:BD109" si="38">SUMIF($D$7:$AP$7,"5",$D78:$AP78)</f>
        <v>0</v>
      </c>
      <c r="BE78" s="89">
        <f t="shared" ref="BE78:BE109" si="39">SUMIFS($D$10:$AP$10,$D$7:$AP$7,"5",$D78:$AP78,"&gt;"&amp;-1)</f>
        <v>0</v>
      </c>
      <c r="BF78" s="94">
        <f t="shared" si="16"/>
        <v>0</v>
      </c>
      <c r="BG78" s="93">
        <f t="shared" ref="BG78:BG109" si="40">SUMIF($D$7:$AP$7,"6",$D78:$AP78)</f>
        <v>0</v>
      </c>
      <c r="BH78" s="89">
        <f t="shared" ref="BH78:BH109" si="41">SUMIFS($D$10:$AP$10,$D$7:$AP$7,"6",$D78:$AP78,"&gt;"&amp;-1)</f>
        <v>0</v>
      </c>
      <c r="BI78" s="94">
        <f t="shared" si="17"/>
        <v>0</v>
      </c>
    </row>
    <row r="79" spans="1:61" ht="15.75" customHeight="1">
      <c r="A79" s="256"/>
      <c r="B79" s="256"/>
      <c r="C79" s="192"/>
      <c r="D79" s="260"/>
      <c r="E79" s="260"/>
      <c r="F79" s="260"/>
      <c r="G79" s="260"/>
      <c r="H79" s="260"/>
      <c r="I79" s="260"/>
      <c r="J79" s="260"/>
      <c r="K79" s="260"/>
      <c r="L79" s="260"/>
      <c r="M79" s="260"/>
      <c r="N79" s="260"/>
      <c r="O79" s="260"/>
      <c r="P79" s="260"/>
      <c r="Q79" s="260"/>
      <c r="R79" s="260"/>
      <c r="S79" s="260"/>
      <c r="T79" s="260"/>
      <c r="U79" s="260"/>
      <c r="V79" s="260"/>
      <c r="W79" s="260"/>
      <c r="X79" s="260"/>
      <c r="Y79" s="260"/>
      <c r="Z79" s="260"/>
      <c r="AA79" s="260"/>
      <c r="AB79" s="260"/>
      <c r="AC79" s="260"/>
      <c r="AD79" s="260"/>
      <c r="AE79" s="259"/>
      <c r="AF79" s="284"/>
      <c r="AG79" s="284"/>
      <c r="AH79" s="284"/>
      <c r="AI79" s="284"/>
      <c r="AJ79" s="284"/>
      <c r="AK79" s="205"/>
      <c r="AL79" s="63"/>
      <c r="AM79" s="59"/>
      <c r="AN79" s="59"/>
      <c r="AO79" s="59"/>
      <c r="AP79" s="60"/>
      <c r="AQ79" s="266"/>
      <c r="AR79" s="93">
        <f t="shared" si="30"/>
        <v>0</v>
      </c>
      <c r="AS79" s="89">
        <f t="shared" si="31"/>
        <v>0</v>
      </c>
      <c r="AT79" s="94">
        <f t="shared" si="12"/>
        <v>0</v>
      </c>
      <c r="AU79" s="93">
        <f t="shared" si="32"/>
        <v>0</v>
      </c>
      <c r="AV79" s="89">
        <f t="shared" si="33"/>
        <v>0</v>
      </c>
      <c r="AW79" s="94">
        <f t="shared" si="13"/>
        <v>0</v>
      </c>
      <c r="AX79" s="93">
        <f t="shared" si="34"/>
        <v>0</v>
      </c>
      <c r="AY79" s="89">
        <f t="shared" si="35"/>
        <v>0</v>
      </c>
      <c r="AZ79" s="94">
        <f t="shared" si="14"/>
        <v>0</v>
      </c>
      <c r="BA79" s="93">
        <f t="shared" si="36"/>
        <v>0</v>
      </c>
      <c r="BB79" s="89">
        <f t="shared" si="37"/>
        <v>0</v>
      </c>
      <c r="BC79" s="94">
        <f t="shared" si="15"/>
        <v>0</v>
      </c>
      <c r="BD79" s="93">
        <f t="shared" si="38"/>
        <v>0</v>
      </c>
      <c r="BE79" s="89">
        <f t="shared" si="39"/>
        <v>0</v>
      </c>
      <c r="BF79" s="94">
        <f t="shared" si="16"/>
        <v>0</v>
      </c>
      <c r="BG79" s="93">
        <f t="shared" si="40"/>
        <v>0</v>
      </c>
      <c r="BH79" s="89">
        <f t="shared" si="41"/>
        <v>0</v>
      </c>
      <c r="BI79" s="94">
        <f t="shared" si="17"/>
        <v>0</v>
      </c>
    </row>
    <row r="80" spans="1:61" ht="15.75" customHeight="1">
      <c r="A80" s="256"/>
      <c r="B80" s="256"/>
      <c r="C80" s="192"/>
      <c r="D80" s="260"/>
      <c r="E80" s="260"/>
      <c r="F80" s="260"/>
      <c r="G80" s="260"/>
      <c r="H80" s="260"/>
      <c r="I80" s="260"/>
      <c r="J80" s="260"/>
      <c r="K80" s="260"/>
      <c r="L80" s="260"/>
      <c r="M80" s="260"/>
      <c r="N80" s="260"/>
      <c r="O80" s="260"/>
      <c r="P80" s="260"/>
      <c r="Q80" s="260"/>
      <c r="R80" s="260"/>
      <c r="S80" s="260"/>
      <c r="T80" s="260"/>
      <c r="U80" s="260"/>
      <c r="V80" s="260"/>
      <c r="W80" s="260"/>
      <c r="X80" s="260"/>
      <c r="Y80" s="260"/>
      <c r="Z80" s="260"/>
      <c r="AA80" s="260"/>
      <c r="AB80" s="260"/>
      <c r="AC80" s="260"/>
      <c r="AD80" s="260"/>
      <c r="AE80" s="259"/>
      <c r="AF80" s="284"/>
      <c r="AG80" s="284"/>
      <c r="AH80" s="284"/>
      <c r="AI80" s="284"/>
      <c r="AJ80" s="284"/>
      <c r="AK80" s="205"/>
      <c r="AL80" s="63"/>
      <c r="AM80" s="59"/>
      <c r="AN80" s="59"/>
      <c r="AO80" s="59"/>
      <c r="AP80" s="60"/>
      <c r="AQ80" s="266"/>
      <c r="AR80" s="93">
        <f t="shared" si="30"/>
        <v>0</v>
      </c>
      <c r="AS80" s="89">
        <f t="shared" si="31"/>
        <v>0</v>
      </c>
      <c r="AT80" s="94">
        <f t="shared" ref="AT80:AT136" si="42">ROUNDUP(IF(AS80,AR80/AS80%,0),2)</f>
        <v>0</v>
      </c>
      <c r="AU80" s="93">
        <f t="shared" si="32"/>
        <v>0</v>
      </c>
      <c r="AV80" s="89">
        <f t="shared" si="33"/>
        <v>0</v>
      </c>
      <c r="AW80" s="94">
        <f t="shared" ref="AW80:AW136" si="43">ROUNDUP(IF(AV80,AU80/AV80%,0),2)</f>
        <v>0</v>
      </c>
      <c r="AX80" s="93">
        <f t="shared" si="34"/>
        <v>0</v>
      </c>
      <c r="AY80" s="89">
        <f t="shared" si="35"/>
        <v>0</v>
      </c>
      <c r="AZ80" s="94">
        <f t="shared" ref="AZ80:AZ136" si="44">ROUNDUP(IF(AY80,AX80/AY80%,0),2)</f>
        <v>0</v>
      </c>
      <c r="BA80" s="93">
        <f t="shared" si="36"/>
        <v>0</v>
      </c>
      <c r="BB80" s="89">
        <f t="shared" si="37"/>
        <v>0</v>
      </c>
      <c r="BC80" s="94">
        <f t="shared" ref="BC80:BC136" si="45">ROUNDUP(IF(BB80,BA80/BB80%,0),2)</f>
        <v>0</v>
      </c>
      <c r="BD80" s="93">
        <f t="shared" si="38"/>
        <v>0</v>
      </c>
      <c r="BE80" s="89">
        <f t="shared" si="39"/>
        <v>0</v>
      </c>
      <c r="BF80" s="94">
        <f t="shared" ref="BF80:BF136" si="46">ROUNDUP(IF(BE80,BD80/BE80%,0),2)</f>
        <v>0</v>
      </c>
      <c r="BG80" s="93">
        <f t="shared" si="40"/>
        <v>0</v>
      </c>
      <c r="BH80" s="89">
        <f t="shared" si="41"/>
        <v>0</v>
      </c>
      <c r="BI80" s="94">
        <f t="shared" ref="BI80:BI136" si="47">ROUNDUP(IF(BH80,BG80/BH80%,0),2)</f>
        <v>0</v>
      </c>
    </row>
    <row r="81" spans="1:61" ht="15.75" customHeight="1">
      <c r="A81" s="256"/>
      <c r="B81" s="256"/>
      <c r="C81" s="192"/>
      <c r="D81" s="260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  <c r="AC81" s="260"/>
      <c r="AD81" s="260"/>
      <c r="AE81" s="259"/>
      <c r="AF81" s="284"/>
      <c r="AG81" s="284"/>
      <c r="AH81" s="284"/>
      <c r="AI81" s="284"/>
      <c r="AJ81" s="284"/>
      <c r="AK81" s="205"/>
      <c r="AL81" s="63"/>
      <c r="AM81" s="59"/>
      <c r="AN81" s="59"/>
      <c r="AO81" s="59"/>
      <c r="AP81" s="60"/>
      <c r="AQ81" s="266"/>
      <c r="AR81" s="93">
        <f t="shared" si="30"/>
        <v>0</v>
      </c>
      <c r="AS81" s="89">
        <f t="shared" si="31"/>
        <v>0</v>
      </c>
      <c r="AT81" s="94">
        <f t="shared" si="42"/>
        <v>0</v>
      </c>
      <c r="AU81" s="93">
        <f t="shared" si="32"/>
        <v>0</v>
      </c>
      <c r="AV81" s="89">
        <f t="shared" si="33"/>
        <v>0</v>
      </c>
      <c r="AW81" s="94">
        <f t="shared" si="43"/>
        <v>0</v>
      </c>
      <c r="AX81" s="93">
        <f t="shared" si="34"/>
        <v>0</v>
      </c>
      <c r="AY81" s="89">
        <f t="shared" si="35"/>
        <v>0</v>
      </c>
      <c r="AZ81" s="94">
        <f t="shared" si="44"/>
        <v>0</v>
      </c>
      <c r="BA81" s="93">
        <f t="shared" si="36"/>
        <v>0</v>
      </c>
      <c r="BB81" s="89">
        <f t="shared" si="37"/>
        <v>0</v>
      </c>
      <c r="BC81" s="94">
        <f t="shared" si="45"/>
        <v>0</v>
      </c>
      <c r="BD81" s="93">
        <f t="shared" si="38"/>
        <v>0</v>
      </c>
      <c r="BE81" s="89">
        <f t="shared" si="39"/>
        <v>0</v>
      </c>
      <c r="BF81" s="94">
        <f t="shared" si="46"/>
        <v>0</v>
      </c>
      <c r="BG81" s="93">
        <f t="shared" si="40"/>
        <v>0</v>
      </c>
      <c r="BH81" s="89">
        <f t="shared" si="41"/>
        <v>0</v>
      </c>
      <c r="BI81" s="94">
        <f t="shared" si="47"/>
        <v>0</v>
      </c>
    </row>
    <row r="82" spans="1:61" ht="15.75" customHeight="1">
      <c r="A82" s="256"/>
      <c r="B82" s="256"/>
      <c r="C82" s="192"/>
      <c r="D82" s="260"/>
      <c r="E82" s="260"/>
      <c r="F82" s="260"/>
      <c r="G82" s="260"/>
      <c r="H82" s="260"/>
      <c r="I82" s="260"/>
      <c r="J82" s="260"/>
      <c r="K82" s="260"/>
      <c r="L82" s="260"/>
      <c r="M82" s="260"/>
      <c r="N82" s="260"/>
      <c r="O82" s="260"/>
      <c r="P82" s="260"/>
      <c r="Q82" s="260"/>
      <c r="R82" s="260"/>
      <c r="S82" s="260"/>
      <c r="T82" s="260"/>
      <c r="U82" s="260"/>
      <c r="V82" s="260"/>
      <c r="W82" s="260"/>
      <c r="X82" s="260"/>
      <c r="Y82" s="260"/>
      <c r="Z82" s="260"/>
      <c r="AA82" s="260"/>
      <c r="AB82" s="260"/>
      <c r="AC82" s="260"/>
      <c r="AD82" s="260"/>
      <c r="AE82" s="259"/>
      <c r="AF82" s="284"/>
      <c r="AG82" s="284"/>
      <c r="AH82" s="284"/>
      <c r="AI82" s="284"/>
      <c r="AJ82" s="284"/>
      <c r="AK82" s="205"/>
      <c r="AL82" s="63"/>
      <c r="AM82" s="59"/>
      <c r="AN82" s="59"/>
      <c r="AO82" s="59"/>
      <c r="AP82" s="60"/>
      <c r="AQ82" s="266"/>
      <c r="AR82" s="93">
        <f t="shared" si="30"/>
        <v>0</v>
      </c>
      <c r="AS82" s="89">
        <f t="shared" si="31"/>
        <v>0</v>
      </c>
      <c r="AT82" s="94">
        <f t="shared" si="42"/>
        <v>0</v>
      </c>
      <c r="AU82" s="93">
        <f t="shared" si="32"/>
        <v>0</v>
      </c>
      <c r="AV82" s="89">
        <f t="shared" si="33"/>
        <v>0</v>
      </c>
      <c r="AW82" s="94">
        <f t="shared" si="43"/>
        <v>0</v>
      </c>
      <c r="AX82" s="93">
        <f t="shared" si="34"/>
        <v>0</v>
      </c>
      <c r="AY82" s="89">
        <f t="shared" si="35"/>
        <v>0</v>
      </c>
      <c r="AZ82" s="94">
        <f t="shared" si="44"/>
        <v>0</v>
      </c>
      <c r="BA82" s="93">
        <f t="shared" si="36"/>
        <v>0</v>
      </c>
      <c r="BB82" s="89">
        <f t="shared" si="37"/>
        <v>0</v>
      </c>
      <c r="BC82" s="94">
        <f t="shared" si="45"/>
        <v>0</v>
      </c>
      <c r="BD82" s="93">
        <f t="shared" si="38"/>
        <v>0</v>
      </c>
      <c r="BE82" s="89">
        <f t="shared" si="39"/>
        <v>0</v>
      </c>
      <c r="BF82" s="94">
        <f t="shared" si="46"/>
        <v>0</v>
      </c>
      <c r="BG82" s="93">
        <f t="shared" si="40"/>
        <v>0</v>
      </c>
      <c r="BH82" s="89">
        <f t="shared" si="41"/>
        <v>0</v>
      </c>
      <c r="BI82" s="94">
        <f t="shared" si="47"/>
        <v>0</v>
      </c>
    </row>
    <row r="83" spans="1:61" ht="15.75" customHeight="1">
      <c r="A83" s="256"/>
      <c r="B83" s="256"/>
      <c r="C83" s="192"/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  <c r="AD83" s="260"/>
      <c r="AE83" s="259"/>
      <c r="AF83" s="284"/>
      <c r="AG83" s="284"/>
      <c r="AH83" s="284"/>
      <c r="AI83" s="284"/>
      <c r="AJ83" s="284"/>
      <c r="AK83" s="205"/>
      <c r="AL83" s="63"/>
      <c r="AM83" s="59"/>
      <c r="AN83" s="59"/>
      <c r="AO83" s="59"/>
      <c r="AP83" s="60"/>
      <c r="AQ83" s="266"/>
      <c r="AR83" s="93">
        <f t="shared" si="30"/>
        <v>0</v>
      </c>
      <c r="AS83" s="89">
        <f t="shared" si="31"/>
        <v>0</v>
      </c>
      <c r="AT83" s="94">
        <f t="shared" si="42"/>
        <v>0</v>
      </c>
      <c r="AU83" s="93">
        <f t="shared" si="32"/>
        <v>0</v>
      </c>
      <c r="AV83" s="89">
        <f t="shared" si="33"/>
        <v>0</v>
      </c>
      <c r="AW83" s="94">
        <f t="shared" si="43"/>
        <v>0</v>
      </c>
      <c r="AX83" s="93">
        <f t="shared" si="34"/>
        <v>0</v>
      </c>
      <c r="AY83" s="89">
        <f t="shared" si="35"/>
        <v>0</v>
      </c>
      <c r="AZ83" s="94">
        <f t="shared" si="44"/>
        <v>0</v>
      </c>
      <c r="BA83" s="93">
        <f t="shared" si="36"/>
        <v>0</v>
      </c>
      <c r="BB83" s="89">
        <f t="shared" si="37"/>
        <v>0</v>
      </c>
      <c r="BC83" s="94">
        <f t="shared" si="45"/>
        <v>0</v>
      </c>
      <c r="BD83" s="93">
        <f t="shared" si="38"/>
        <v>0</v>
      </c>
      <c r="BE83" s="89">
        <f t="shared" si="39"/>
        <v>0</v>
      </c>
      <c r="BF83" s="94">
        <f t="shared" si="46"/>
        <v>0</v>
      </c>
      <c r="BG83" s="93">
        <f t="shared" si="40"/>
        <v>0</v>
      </c>
      <c r="BH83" s="89">
        <f t="shared" si="41"/>
        <v>0</v>
      </c>
      <c r="BI83" s="94">
        <f t="shared" si="47"/>
        <v>0</v>
      </c>
    </row>
    <row r="84" spans="1:61" ht="15.75" customHeight="1">
      <c r="A84" s="256"/>
      <c r="B84" s="256"/>
      <c r="C84" s="192"/>
      <c r="D84" s="260"/>
      <c r="E84" s="260"/>
      <c r="F84" s="260"/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  <c r="AD84" s="260"/>
      <c r="AE84" s="259"/>
      <c r="AF84" s="284"/>
      <c r="AG84" s="284"/>
      <c r="AH84" s="284"/>
      <c r="AI84" s="284"/>
      <c r="AJ84" s="284"/>
      <c r="AK84" s="205"/>
      <c r="AL84" s="63"/>
      <c r="AM84" s="59"/>
      <c r="AN84" s="59"/>
      <c r="AO84" s="59"/>
      <c r="AP84" s="60"/>
      <c r="AQ84" s="266"/>
      <c r="AR84" s="93">
        <f t="shared" si="30"/>
        <v>0</v>
      </c>
      <c r="AS84" s="89">
        <f t="shared" si="31"/>
        <v>0</v>
      </c>
      <c r="AT84" s="94">
        <f t="shared" si="42"/>
        <v>0</v>
      </c>
      <c r="AU84" s="93">
        <f t="shared" si="32"/>
        <v>0</v>
      </c>
      <c r="AV84" s="89">
        <f t="shared" si="33"/>
        <v>0</v>
      </c>
      <c r="AW84" s="94">
        <f t="shared" si="43"/>
        <v>0</v>
      </c>
      <c r="AX84" s="93">
        <f t="shared" si="34"/>
        <v>0</v>
      </c>
      <c r="AY84" s="89">
        <f t="shared" si="35"/>
        <v>0</v>
      </c>
      <c r="AZ84" s="94">
        <f t="shared" si="44"/>
        <v>0</v>
      </c>
      <c r="BA84" s="93">
        <f t="shared" si="36"/>
        <v>0</v>
      </c>
      <c r="BB84" s="89">
        <f t="shared" si="37"/>
        <v>0</v>
      </c>
      <c r="BC84" s="94">
        <f t="shared" si="45"/>
        <v>0</v>
      </c>
      <c r="BD84" s="93">
        <f t="shared" si="38"/>
        <v>0</v>
      </c>
      <c r="BE84" s="89">
        <f t="shared" si="39"/>
        <v>0</v>
      </c>
      <c r="BF84" s="94">
        <f t="shared" si="46"/>
        <v>0</v>
      </c>
      <c r="BG84" s="93">
        <f t="shared" si="40"/>
        <v>0</v>
      </c>
      <c r="BH84" s="89">
        <f t="shared" si="41"/>
        <v>0</v>
      </c>
      <c r="BI84" s="94">
        <f t="shared" si="47"/>
        <v>0</v>
      </c>
    </row>
    <row r="85" spans="1:61" ht="15.75" customHeight="1">
      <c r="A85" s="256"/>
      <c r="B85" s="256"/>
      <c r="C85" s="192"/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0"/>
      <c r="Q85" s="260"/>
      <c r="R85" s="260"/>
      <c r="S85" s="260"/>
      <c r="T85" s="260"/>
      <c r="U85" s="260"/>
      <c r="V85" s="260"/>
      <c r="W85" s="260"/>
      <c r="X85" s="260"/>
      <c r="Y85" s="260"/>
      <c r="Z85" s="260"/>
      <c r="AA85" s="260"/>
      <c r="AB85" s="260"/>
      <c r="AC85" s="260"/>
      <c r="AD85" s="260"/>
      <c r="AE85" s="259"/>
      <c r="AF85" s="284"/>
      <c r="AG85" s="284"/>
      <c r="AH85" s="284"/>
      <c r="AI85" s="284"/>
      <c r="AJ85" s="284"/>
      <c r="AK85" s="205"/>
      <c r="AL85" s="63"/>
      <c r="AM85" s="59"/>
      <c r="AN85" s="59"/>
      <c r="AO85" s="59"/>
      <c r="AP85" s="60"/>
      <c r="AQ85" s="266"/>
      <c r="AR85" s="93">
        <f t="shared" si="30"/>
        <v>0</v>
      </c>
      <c r="AS85" s="89">
        <f t="shared" si="31"/>
        <v>0</v>
      </c>
      <c r="AT85" s="94">
        <f t="shared" si="42"/>
        <v>0</v>
      </c>
      <c r="AU85" s="93">
        <f t="shared" si="32"/>
        <v>0</v>
      </c>
      <c r="AV85" s="89">
        <f t="shared" si="33"/>
        <v>0</v>
      </c>
      <c r="AW85" s="94">
        <f t="shared" si="43"/>
        <v>0</v>
      </c>
      <c r="AX85" s="93">
        <f t="shared" si="34"/>
        <v>0</v>
      </c>
      <c r="AY85" s="89">
        <f t="shared" si="35"/>
        <v>0</v>
      </c>
      <c r="AZ85" s="94">
        <f t="shared" si="44"/>
        <v>0</v>
      </c>
      <c r="BA85" s="93">
        <f t="shared" si="36"/>
        <v>0</v>
      </c>
      <c r="BB85" s="89">
        <f t="shared" si="37"/>
        <v>0</v>
      </c>
      <c r="BC85" s="94">
        <f t="shared" si="45"/>
        <v>0</v>
      </c>
      <c r="BD85" s="93">
        <f t="shared" si="38"/>
        <v>0</v>
      </c>
      <c r="BE85" s="89">
        <f t="shared" si="39"/>
        <v>0</v>
      </c>
      <c r="BF85" s="94">
        <f t="shared" si="46"/>
        <v>0</v>
      </c>
      <c r="BG85" s="93">
        <f t="shared" si="40"/>
        <v>0</v>
      </c>
      <c r="BH85" s="89">
        <f t="shared" si="41"/>
        <v>0</v>
      </c>
      <c r="BI85" s="94">
        <f t="shared" si="47"/>
        <v>0</v>
      </c>
    </row>
    <row r="86" spans="1:61" ht="15.75" customHeight="1">
      <c r="A86" s="256"/>
      <c r="B86" s="256"/>
      <c r="C86" s="192"/>
      <c r="D86" s="260"/>
      <c r="E86" s="260"/>
      <c r="F86" s="260"/>
      <c r="G86" s="260"/>
      <c r="H86" s="260"/>
      <c r="I86" s="260"/>
      <c r="J86" s="260"/>
      <c r="K86" s="260"/>
      <c r="L86" s="260"/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  <c r="AC86" s="260"/>
      <c r="AD86" s="260"/>
      <c r="AE86" s="259"/>
      <c r="AF86" s="284"/>
      <c r="AG86" s="284"/>
      <c r="AH86" s="284"/>
      <c r="AI86" s="284"/>
      <c r="AJ86" s="284"/>
      <c r="AK86" s="205"/>
      <c r="AL86" s="63"/>
      <c r="AM86" s="59"/>
      <c r="AN86" s="59"/>
      <c r="AO86" s="59"/>
      <c r="AP86" s="60"/>
      <c r="AQ86" s="266"/>
      <c r="AR86" s="93">
        <f t="shared" si="30"/>
        <v>0</v>
      </c>
      <c r="AS86" s="89">
        <f t="shared" si="31"/>
        <v>0</v>
      </c>
      <c r="AT86" s="94">
        <f t="shared" si="42"/>
        <v>0</v>
      </c>
      <c r="AU86" s="93">
        <f t="shared" si="32"/>
        <v>0</v>
      </c>
      <c r="AV86" s="89">
        <f t="shared" si="33"/>
        <v>0</v>
      </c>
      <c r="AW86" s="94">
        <f t="shared" si="43"/>
        <v>0</v>
      </c>
      <c r="AX86" s="93">
        <f t="shared" si="34"/>
        <v>0</v>
      </c>
      <c r="AY86" s="89">
        <f t="shared" si="35"/>
        <v>0</v>
      </c>
      <c r="AZ86" s="94">
        <f t="shared" si="44"/>
        <v>0</v>
      </c>
      <c r="BA86" s="93">
        <f t="shared" si="36"/>
        <v>0</v>
      </c>
      <c r="BB86" s="89">
        <f t="shared" si="37"/>
        <v>0</v>
      </c>
      <c r="BC86" s="94">
        <f t="shared" si="45"/>
        <v>0</v>
      </c>
      <c r="BD86" s="93">
        <f t="shared" si="38"/>
        <v>0</v>
      </c>
      <c r="BE86" s="89">
        <f t="shared" si="39"/>
        <v>0</v>
      </c>
      <c r="BF86" s="94">
        <f t="shared" si="46"/>
        <v>0</v>
      </c>
      <c r="BG86" s="93">
        <f t="shared" si="40"/>
        <v>0</v>
      </c>
      <c r="BH86" s="89">
        <f t="shared" si="41"/>
        <v>0</v>
      </c>
      <c r="BI86" s="94">
        <f t="shared" si="47"/>
        <v>0</v>
      </c>
    </row>
    <row r="87" spans="1:61" ht="15.75" customHeight="1">
      <c r="A87" s="256"/>
      <c r="B87" s="256"/>
      <c r="C87" s="192"/>
      <c r="D87" s="260"/>
      <c r="E87" s="260"/>
      <c r="F87" s="260"/>
      <c r="G87" s="260"/>
      <c r="H87" s="260"/>
      <c r="I87" s="260"/>
      <c r="J87" s="260"/>
      <c r="K87" s="260"/>
      <c r="L87" s="260"/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  <c r="AC87" s="260"/>
      <c r="AD87" s="260"/>
      <c r="AE87" s="259"/>
      <c r="AF87" s="284"/>
      <c r="AG87" s="284"/>
      <c r="AH87" s="284"/>
      <c r="AI87" s="284"/>
      <c r="AJ87" s="284"/>
      <c r="AK87" s="205"/>
      <c r="AL87" s="63"/>
      <c r="AM87" s="59"/>
      <c r="AN87" s="59"/>
      <c r="AO87" s="59"/>
      <c r="AP87" s="60"/>
      <c r="AQ87" s="266"/>
      <c r="AR87" s="93">
        <f t="shared" si="30"/>
        <v>0</v>
      </c>
      <c r="AS87" s="89">
        <f t="shared" si="31"/>
        <v>0</v>
      </c>
      <c r="AT87" s="94">
        <f t="shared" si="42"/>
        <v>0</v>
      </c>
      <c r="AU87" s="93">
        <f t="shared" si="32"/>
        <v>0</v>
      </c>
      <c r="AV87" s="89">
        <f t="shared" si="33"/>
        <v>0</v>
      </c>
      <c r="AW87" s="94">
        <f t="shared" si="43"/>
        <v>0</v>
      </c>
      <c r="AX87" s="93">
        <f t="shared" si="34"/>
        <v>0</v>
      </c>
      <c r="AY87" s="89">
        <f t="shared" si="35"/>
        <v>0</v>
      </c>
      <c r="AZ87" s="94">
        <f t="shared" si="44"/>
        <v>0</v>
      </c>
      <c r="BA87" s="93">
        <f t="shared" si="36"/>
        <v>0</v>
      </c>
      <c r="BB87" s="89">
        <f t="shared" si="37"/>
        <v>0</v>
      </c>
      <c r="BC87" s="94">
        <f t="shared" si="45"/>
        <v>0</v>
      </c>
      <c r="BD87" s="93">
        <f t="shared" si="38"/>
        <v>0</v>
      </c>
      <c r="BE87" s="89">
        <f t="shared" si="39"/>
        <v>0</v>
      </c>
      <c r="BF87" s="94">
        <f t="shared" si="46"/>
        <v>0</v>
      </c>
      <c r="BG87" s="93">
        <f t="shared" si="40"/>
        <v>0</v>
      </c>
      <c r="BH87" s="89">
        <f t="shared" si="41"/>
        <v>0</v>
      </c>
      <c r="BI87" s="94">
        <f t="shared" si="47"/>
        <v>0</v>
      </c>
    </row>
    <row r="88" spans="1:61" ht="15.75" customHeight="1">
      <c r="A88" s="256"/>
      <c r="B88" s="256"/>
      <c r="C88" s="192"/>
      <c r="D88" s="260"/>
      <c r="E88" s="260"/>
      <c r="F88" s="260"/>
      <c r="G88" s="260"/>
      <c r="H88" s="260"/>
      <c r="I88" s="260"/>
      <c r="J88" s="260"/>
      <c r="K88" s="260"/>
      <c r="L88" s="260"/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0"/>
      <c r="AB88" s="260"/>
      <c r="AC88" s="260"/>
      <c r="AD88" s="260"/>
      <c r="AE88" s="259"/>
      <c r="AF88" s="284"/>
      <c r="AG88" s="284"/>
      <c r="AH88" s="284"/>
      <c r="AI88" s="284"/>
      <c r="AJ88" s="284"/>
      <c r="AK88" s="205"/>
      <c r="AL88" s="63"/>
      <c r="AM88" s="59"/>
      <c r="AN88" s="59"/>
      <c r="AO88" s="59"/>
      <c r="AP88" s="60"/>
      <c r="AQ88" s="266"/>
      <c r="AR88" s="93">
        <f t="shared" si="30"/>
        <v>0</v>
      </c>
      <c r="AS88" s="89">
        <f t="shared" si="31"/>
        <v>0</v>
      </c>
      <c r="AT88" s="94">
        <f t="shared" si="42"/>
        <v>0</v>
      </c>
      <c r="AU88" s="93">
        <f t="shared" si="32"/>
        <v>0</v>
      </c>
      <c r="AV88" s="89">
        <f t="shared" si="33"/>
        <v>0</v>
      </c>
      <c r="AW88" s="94">
        <f t="shared" si="43"/>
        <v>0</v>
      </c>
      <c r="AX88" s="93">
        <f t="shared" si="34"/>
        <v>0</v>
      </c>
      <c r="AY88" s="89">
        <f t="shared" si="35"/>
        <v>0</v>
      </c>
      <c r="AZ88" s="94">
        <f t="shared" si="44"/>
        <v>0</v>
      </c>
      <c r="BA88" s="93">
        <f t="shared" si="36"/>
        <v>0</v>
      </c>
      <c r="BB88" s="89">
        <f t="shared" si="37"/>
        <v>0</v>
      </c>
      <c r="BC88" s="94">
        <f t="shared" si="45"/>
        <v>0</v>
      </c>
      <c r="BD88" s="93">
        <f t="shared" si="38"/>
        <v>0</v>
      </c>
      <c r="BE88" s="89">
        <f t="shared" si="39"/>
        <v>0</v>
      </c>
      <c r="BF88" s="94">
        <f t="shared" si="46"/>
        <v>0</v>
      </c>
      <c r="BG88" s="93">
        <f t="shared" si="40"/>
        <v>0</v>
      </c>
      <c r="BH88" s="89">
        <f t="shared" si="41"/>
        <v>0</v>
      </c>
      <c r="BI88" s="94">
        <f t="shared" si="47"/>
        <v>0</v>
      </c>
    </row>
    <row r="89" spans="1:61" ht="15.75" customHeight="1">
      <c r="A89" s="256"/>
      <c r="B89" s="256"/>
      <c r="C89" s="192"/>
      <c r="D89" s="260"/>
      <c r="E89" s="260"/>
      <c r="F89" s="260"/>
      <c r="G89" s="260"/>
      <c r="H89" s="260"/>
      <c r="I89" s="260"/>
      <c r="J89" s="260"/>
      <c r="K89" s="260"/>
      <c r="L89" s="260"/>
      <c r="M89" s="260"/>
      <c r="N89" s="260"/>
      <c r="O89" s="260"/>
      <c r="P89" s="260"/>
      <c r="Q89" s="260"/>
      <c r="R89" s="260"/>
      <c r="S89" s="260"/>
      <c r="T89" s="260"/>
      <c r="U89" s="260"/>
      <c r="V89" s="260"/>
      <c r="W89" s="260"/>
      <c r="X89" s="260"/>
      <c r="Y89" s="260"/>
      <c r="Z89" s="260"/>
      <c r="AA89" s="260"/>
      <c r="AB89" s="260"/>
      <c r="AC89" s="260"/>
      <c r="AD89" s="260"/>
      <c r="AE89" s="259"/>
      <c r="AF89" s="284"/>
      <c r="AG89" s="284"/>
      <c r="AH89" s="284"/>
      <c r="AI89" s="284"/>
      <c r="AJ89" s="284"/>
      <c r="AK89" s="205"/>
      <c r="AL89" s="63"/>
      <c r="AM89" s="59"/>
      <c r="AN89" s="59"/>
      <c r="AO89" s="59"/>
      <c r="AP89" s="60"/>
      <c r="AQ89" s="266"/>
      <c r="AR89" s="93">
        <f t="shared" si="30"/>
        <v>0</v>
      </c>
      <c r="AS89" s="89">
        <f t="shared" si="31"/>
        <v>0</v>
      </c>
      <c r="AT89" s="94">
        <f t="shared" si="42"/>
        <v>0</v>
      </c>
      <c r="AU89" s="93">
        <f t="shared" si="32"/>
        <v>0</v>
      </c>
      <c r="AV89" s="89">
        <f t="shared" si="33"/>
        <v>0</v>
      </c>
      <c r="AW89" s="94">
        <f t="shared" si="43"/>
        <v>0</v>
      </c>
      <c r="AX89" s="93">
        <f t="shared" si="34"/>
        <v>0</v>
      </c>
      <c r="AY89" s="89">
        <f t="shared" si="35"/>
        <v>0</v>
      </c>
      <c r="AZ89" s="94">
        <f t="shared" si="44"/>
        <v>0</v>
      </c>
      <c r="BA89" s="93">
        <f t="shared" si="36"/>
        <v>0</v>
      </c>
      <c r="BB89" s="89">
        <f t="shared" si="37"/>
        <v>0</v>
      </c>
      <c r="BC89" s="94">
        <f t="shared" si="45"/>
        <v>0</v>
      </c>
      <c r="BD89" s="93">
        <f t="shared" si="38"/>
        <v>0</v>
      </c>
      <c r="BE89" s="89">
        <f t="shared" si="39"/>
        <v>0</v>
      </c>
      <c r="BF89" s="94">
        <f t="shared" si="46"/>
        <v>0</v>
      </c>
      <c r="BG89" s="93">
        <f t="shared" si="40"/>
        <v>0</v>
      </c>
      <c r="BH89" s="89">
        <f t="shared" si="41"/>
        <v>0</v>
      </c>
      <c r="BI89" s="94">
        <f t="shared" si="47"/>
        <v>0</v>
      </c>
    </row>
    <row r="90" spans="1:61" ht="15.75" customHeight="1">
      <c r="A90" s="256"/>
      <c r="B90" s="256"/>
      <c r="C90" s="192"/>
      <c r="D90" s="260"/>
      <c r="E90" s="260"/>
      <c r="F90" s="260"/>
      <c r="G90" s="260"/>
      <c r="H90" s="260"/>
      <c r="I90" s="260"/>
      <c r="J90" s="260"/>
      <c r="K90" s="260"/>
      <c r="L90" s="260"/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  <c r="AC90" s="260"/>
      <c r="AD90" s="260"/>
      <c r="AE90" s="259"/>
      <c r="AF90" s="284"/>
      <c r="AG90" s="284"/>
      <c r="AH90" s="284"/>
      <c r="AI90" s="284"/>
      <c r="AJ90" s="284"/>
      <c r="AK90" s="205"/>
      <c r="AL90" s="63"/>
      <c r="AM90" s="59"/>
      <c r="AN90" s="59"/>
      <c r="AO90" s="59"/>
      <c r="AP90" s="60"/>
      <c r="AQ90" s="266"/>
      <c r="AR90" s="93">
        <f t="shared" si="30"/>
        <v>0</v>
      </c>
      <c r="AS90" s="89">
        <f t="shared" si="31"/>
        <v>0</v>
      </c>
      <c r="AT90" s="94">
        <f t="shared" si="42"/>
        <v>0</v>
      </c>
      <c r="AU90" s="93">
        <f t="shared" si="32"/>
        <v>0</v>
      </c>
      <c r="AV90" s="89">
        <f t="shared" si="33"/>
        <v>0</v>
      </c>
      <c r="AW90" s="94">
        <f t="shared" si="43"/>
        <v>0</v>
      </c>
      <c r="AX90" s="93">
        <f t="shared" si="34"/>
        <v>0</v>
      </c>
      <c r="AY90" s="89">
        <f t="shared" si="35"/>
        <v>0</v>
      </c>
      <c r="AZ90" s="94">
        <f t="shared" si="44"/>
        <v>0</v>
      </c>
      <c r="BA90" s="93">
        <f t="shared" si="36"/>
        <v>0</v>
      </c>
      <c r="BB90" s="89">
        <f t="shared" si="37"/>
        <v>0</v>
      </c>
      <c r="BC90" s="94">
        <f t="shared" si="45"/>
        <v>0</v>
      </c>
      <c r="BD90" s="93">
        <f t="shared" si="38"/>
        <v>0</v>
      </c>
      <c r="BE90" s="89">
        <f t="shared" si="39"/>
        <v>0</v>
      </c>
      <c r="BF90" s="94">
        <f t="shared" si="46"/>
        <v>0</v>
      </c>
      <c r="BG90" s="93">
        <f t="shared" si="40"/>
        <v>0</v>
      </c>
      <c r="BH90" s="89">
        <f t="shared" si="41"/>
        <v>0</v>
      </c>
      <c r="BI90" s="94">
        <f t="shared" si="47"/>
        <v>0</v>
      </c>
    </row>
    <row r="91" spans="1:61" ht="15.75" customHeight="1">
      <c r="A91" s="256"/>
      <c r="B91" s="256"/>
      <c r="C91" s="192"/>
      <c r="D91" s="260"/>
      <c r="E91" s="260"/>
      <c r="F91" s="260"/>
      <c r="G91" s="260"/>
      <c r="H91" s="260"/>
      <c r="I91" s="260"/>
      <c r="J91" s="260"/>
      <c r="K91" s="260"/>
      <c r="L91" s="260"/>
      <c r="M91" s="260"/>
      <c r="N91" s="260"/>
      <c r="O91" s="260"/>
      <c r="P91" s="260"/>
      <c r="Q91" s="260"/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  <c r="AC91" s="260"/>
      <c r="AD91" s="260"/>
      <c r="AE91" s="259"/>
      <c r="AF91" s="284"/>
      <c r="AG91" s="284"/>
      <c r="AH91" s="284"/>
      <c r="AI91" s="284"/>
      <c r="AJ91" s="284"/>
      <c r="AK91" s="205"/>
      <c r="AL91" s="63"/>
      <c r="AM91" s="59"/>
      <c r="AN91" s="59"/>
      <c r="AO91" s="59"/>
      <c r="AP91" s="60"/>
      <c r="AQ91" s="266"/>
      <c r="AR91" s="93">
        <f t="shared" si="30"/>
        <v>0</v>
      </c>
      <c r="AS91" s="89">
        <f t="shared" si="31"/>
        <v>0</v>
      </c>
      <c r="AT91" s="94">
        <f t="shared" si="42"/>
        <v>0</v>
      </c>
      <c r="AU91" s="93">
        <f t="shared" si="32"/>
        <v>0</v>
      </c>
      <c r="AV91" s="89">
        <f t="shared" si="33"/>
        <v>0</v>
      </c>
      <c r="AW91" s="94">
        <f t="shared" si="43"/>
        <v>0</v>
      </c>
      <c r="AX91" s="93">
        <f t="shared" si="34"/>
        <v>0</v>
      </c>
      <c r="AY91" s="89">
        <f t="shared" si="35"/>
        <v>0</v>
      </c>
      <c r="AZ91" s="94">
        <f t="shared" si="44"/>
        <v>0</v>
      </c>
      <c r="BA91" s="93">
        <f t="shared" si="36"/>
        <v>0</v>
      </c>
      <c r="BB91" s="89">
        <f t="shared" si="37"/>
        <v>0</v>
      </c>
      <c r="BC91" s="94">
        <f t="shared" si="45"/>
        <v>0</v>
      </c>
      <c r="BD91" s="93">
        <f t="shared" si="38"/>
        <v>0</v>
      </c>
      <c r="BE91" s="89">
        <f t="shared" si="39"/>
        <v>0</v>
      </c>
      <c r="BF91" s="94">
        <f t="shared" si="46"/>
        <v>0</v>
      </c>
      <c r="BG91" s="93">
        <f t="shared" si="40"/>
        <v>0</v>
      </c>
      <c r="BH91" s="89">
        <f t="shared" si="41"/>
        <v>0</v>
      </c>
      <c r="BI91" s="94">
        <f t="shared" si="47"/>
        <v>0</v>
      </c>
    </row>
    <row r="92" spans="1:61" ht="15.75" customHeight="1">
      <c r="A92" s="256"/>
      <c r="B92" s="256"/>
      <c r="C92" s="192"/>
      <c r="D92" s="260"/>
      <c r="E92" s="260"/>
      <c r="F92" s="260"/>
      <c r="G92" s="260"/>
      <c r="H92" s="260"/>
      <c r="I92" s="260"/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  <c r="AB92" s="260"/>
      <c r="AC92" s="260"/>
      <c r="AD92" s="260"/>
      <c r="AE92" s="259"/>
      <c r="AF92" s="284"/>
      <c r="AG92" s="284"/>
      <c r="AH92" s="284"/>
      <c r="AI92" s="284"/>
      <c r="AJ92" s="284"/>
      <c r="AK92" s="205"/>
      <c r="AL92" s="63"/>
      <c r="AM92" s="59"/>
      <c r="AN92" s="59"/>
      <c r="AO92" s="59"/>
      <c r="AP92" s="60"/>
      <c r="AQ92" s="266"/>
      <c r="AR92" s="93">
        <f t="shared" si="30"/>
        <v>0</v>
      </c>
      <c r="AS92" s="89">
        <f t="shared" si="31"/>
        <v>0</v>
      </c>
      <c r="AT92" s="94">
        <f t="shared" si="42"/>
        <v>0</v>
      </c>
      <c r="AU92" s="93">
        <f t="shared" si="32"/>
        <v>0</v>
      </c>
      <c r="AV92" s="89">
        <f t="shared" si="33"/>
        <v>0</v>
      </c>
      <c r="AW92" s="94">
        <f t="shared" si="43"/>
        <v>0</v>
      </c>
      <c r="AX92" s="93">
        <f t="shared" si="34"/>
        <v>0</v>
      </c>
      <c r="AY92" s="89">
        <f t="shared" si="35"/>
        <v>0</v>
      </c>
      <c r="AZ92" s="94">
        <f t="shared" si="44"/>
        <v>0</v>
      </c>
      <c r="BA92" s="93">
        <f t="shared" si="36"/>
        <v>0</v>
      </c>
      <c r="BB92" s="89">
        <f t="shared" si="37"/>
        <v>0</v>
      </c>
      <c r="BC92" s="94">
        <f t="shared" si="45"/>
        <v>0</v>
      </c>
      <c r="BD92" s="93">
        <f t="shared" si="38"/>
        <v>0</v>
      </c>
      <c r="BE92" s="89">
        <f t="shared" si="39"/>
        <v>0</v>
      </c>
      <c r="BF92" s="94">
        <f t="shared" si="46"/>
        <v>0</v>
      </c>
      <c r="BG92" s="93">
        <f t="shared" si="40"/>
        <v>0</v>
      </c>
      <c r="BH92" s="89">
        <f t="shared" si="41"/>
        <v>0</v>
      </c>
      <c r="BI92" s="94">
        <f t="shared" si="47"/>
        <v>0</v>
      </c>
    </row>
    <row r="93" spans="1:61" ht="15.75" customHeight="1">
      <c r="A93" s="256"/>
      <c r="B93" s="256"/>
      <c r="C93" s="192"/>
      <c r="D93" s="260"/>
      <c r="E93" s="260"/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260"/>
      <c r="AB93" s="260"/>
      <c r="AC93" s="260"/>
      <c r="AD93" s="260"/>
      <c r="AE93" s="259"/>
      <c r="AF93" s="284"/>
      <c r="AG93" s="284"/>
      <c r="AH93" s="284"/>
      <c r="AI93" s="284"/>
      <c r="AJ93" s="284"/>
      <c r="AK93" s="205"/>
      <c r="AL93" s="63"/>
      <c r="AM93" s="59"/>
      <c r="AN93" s="59"/>
      <c r="AO93" s="59"/>
      <c r="AP93" s="60"/>
      <c r="AQ93" s="266"/>
      <c r="AR93" s="93">
        <f t="shared" si="30"/>
        <v>0</v>
      </c>
      <c r="AS93" s="89">
        <f t="shared" si="31"/>
        <v>0</v>
      </c>
      <c r="AT93" s="94">
        <f t="shared" si="42"/>
        <v>0</v>
      </c>
      <c r="AU93" s="93">
        <f t="shared" si="32"/>
        <v>0</v>
      </c>
      <c r="AV93" s="89">
        <f t="shared" si="33"/>
        <v>0</v>
      </c>
      <c r="AW93" s="94">
        <f t="shared" si="43"/>
        <v>0</v>
      </c>
      <c r="AX93" s="93">
        <f t="shared" si="34"/>
        <v>0</v>
      </c>
      <c r="AY93" s="89">
        <f t="shared" si="35"/>
        <v>0</v>
      </c>
      <c r="AZ93" s="94">
        <f t="shared" si="44"/>
        <v>0</v>
      </c>
      <c r="BA93" s="93">
        <f t="shared" si="36"/>
        <v>0</v>
      </c>
      <c r="BB93" s="89">
        <f t="shared" si="37"/>
        <v>0</v>
      </c>
      <c r="BC93" s="94">
        <f t="shared" si="45"/>
        <v>0</v>
      </c>
      <c r="BD93" s="93">
        <f t="shared" si="38"/>
        <v>0</v>
      </c>
      <c r="BE93" s="89">
        <f t="shared" si="39"/>
        <v>0</v>
      </c>
      <c r="BF93" s="94">
        <f t="shared" si="46"/>
        <v>0</v>
      </c>
      <c r="BG93" s="93">
        <f t="shared" si="40"/>
        <v>0</v>
      </c>
      <c r="BH93" s="89">
        <f t="shared" si="41"/>
        <v>0</v>
      </c>
      <c r="BI93" s="94">
        <f t="shared" si="47"/>
        <v>0</v>
      </c>
    </row>
    <row r="94" spans="1:61" ht="15.75" customHeight="1">
      <c r="A94" s="256"/>
      <c r="B94" s="256"/>
      <c r="C94" s="192"/>
      <c r="D94" s="260"/>
      <c r="E94" s="260"/>
      <c r="F94" s="260"/>
      <c r="G94" s="260"/>
      <c r="H94" s="260"/>
      <c r="I94" s="260"/>
      <c r="J94" s="260"/>
      <c r="K94" s="260"/>
      <c r="L94" s="260"/>
      <c r="M94" s="260"/>
      <c r="N94" s="260"/>
      <c r="O94" s="260"/>
      <c r="P94" s="260"/>
      <c r="Q94" s="260"/>
      <c r="R94" s="260"/>
      <c r="S94" s="260"/>
      <c r="T94" s="260"/>
      <c r="U94" s="260"/>
      <c r="V94" s="260"/>
      <c r="W94" s="260"/>
      <c r="X94" s="260"/>
      <c r="Y94" s="260"/>
      <c r="Z94" s="260"/>
      <c r="AA94" s="260"/>
      <c r="AB94" s="260"/>
      <c r="AC94" s="260"/>
      <c r="AD94" s="260"/>
      <c r="AE94" s="259"/>
      <c r="AF94" s="284"/>
      <c r="AG94" s="284"/>
      <c r="AH94" s="284"/>
      <c r="AI94" s="284"/>
      <c r="AJ94" s="284"/>
      <c r="AK94" s="205"/>
      <c r="AL94" s="63"/>
      <c r="AM94" s="59"/>
      <c r="AN94" s="59"/>
      <c r="AO94" s="59"/>
      <c r="AP94" s="60"/>
      <c r="AQ94" s="266"/>
      <c r="AR94" s="93">
        <f t="shared" si="30"/>
        <v>0</v>
      </c>
      <c r="AS94" s="89">
        <f t="shared" si="31"/>
        <v>0</v>
      </c>
      <c r="AT94" s="94">
        <f t="shared" si="42"/>
        <v>0</v>
      </c>
      <c r="AU94" s="93">
        <f t="shared" si="32"/>
        <v>0</v>
      </c>
      <c r="AV94" s="89">
        <f t="shared" si="33"/>
        <v>0</v>
      </c>
      <c r="AW94" s="94">
        <f t="shared" si="43"/>
        <v>0</v>
      </c>
      <c r="AX94" s="93">
        <f t="shared" si="34"/>
        <v>0</v>
      </c>
      <c r="AY94" s="89">
        <f t="shared" si="35"/>
        <v>0</v>
      </c>
      <c r="AZ94" s="94">
        <f t="shared" si="44"/>
        <v>0</v>
      </c>
      <c r="BA94" s="93">
        <f t="shared" si="36"/>
        <v>0</v>
      </c>
      <c r="BB94" s="89">
        <f t="shared" si="37"/>
        <v>0</v>
      </c>
      <c r="BC94" s="94">
        <f t="shared" si="45"/>
        <v>0</v>
      </c>
      <c r="BD94" s="93">
        <f t="shared" si="38"/>
        <v>0</v>
      </c>
      <c r="BE94" s="89">
        <f t="shared" si="39"/>
        <v>0</v>
      </c>
      <c r="BF94" s="94">
        <f t="shared" si="46"/>
        <v>0</v>
      </c>
      <c r="BG94" s="93">
        <f t="shared" si="40"/>
        <v>0</v>
      </c>
      <c r="BH94" s="89">
        <f t="shared" si="41"/>
        <v>0</v>
      </c>
      <c r="BI94" s="94">
        <f t="shared" si="47"/>
        <v>0</v>
      </c>
    </row>
    <row r="95" spans="1:61" ht="15.75" customHeight="1">
      <c r="A95" s="256"/>
      <c r="B95" s="256"/>
      <c r="C95" s="192"/>
      <c r="D95" s="260"/>
      <c r="E95" s="260"/>
      <c r="F95" s="260"/>
      <c r="G95" s="260"/>
      <c r="H95" s="260"/>
      <c r="I95" s="260"/>
      <c r="J95" s="260"/>
      <c r="K95" s="260"/>
      <c r="L95" s="260"/>
      <c r="M95" s="260"/>
      <c r="N95" s="260"/>
      <c r="O95" s="260"/>
      <c r="P95" s="260"/>
      <c r="Q95" s="260"/>
      <c r="R95" s="260"/>
      <c r="S95" s="260"/>
      <c r="T95" s="260"/>
      <c r="U95" s="260"/>
      <c r="V95" s="260"/>
      <c r="W95" s="260"/>
      <c r="X95" s="260"/>
      <c r="Y95" s="260"/>
      <c r="Z95" s="260"/>
      <c r="AA95" s="260"/>
      <c r="AB95" s="260"/>
      <c r="AC95" s="260"/>
      <c r="AD95" s="260"/>
      <c r="AE95" s="259"/>
      <c r="AF95" s="284"/>
      <c r="AG95" s="284"/>
      <c r="AH95" s="284"/>
      <c r="AI95" s="284"/>
      <c r="AJ95" s="284"/>
      <c r="AK95" s="205"/>
      <c r="AL95" s="63"/>
      <c r="AM95" s="59"/>
      <c r="AN95" s="59"/>
      <c r="AO95" s="59"/>
      <c r="AP95" s="60"/>
      <c r="AQ95" s="266"/>
      <c r="AR95" s="93">
        <f t="shared" si="30"/>
        <v>0</v>
      </c>
      <c r="AS95" s="89">
        <f t="shared" si="31"/>
        <v>0</v>
      </c>
      <c r="AT95" s="94">
        <f t="shared" si="42"/>
        <v>0</v>
      </c>
      <c r="AU95" s="93">
        <f t="shared" si="32"/>
        <v>0</v>
      </c>
      <c r="AV95" s="89">
        <f t="shared" si="33"/>
        <v>0</v>
      </c>
      <c r="AW95" s="94">
        <f t="shared" si="43"/>
        <v>0</v>
      </c>
      <c r="AX95" s="93">
        <f t="shared" si="34"/>
        <v>0</v>
      </c>
      <c r="AY95" s="89">
        <f t="shared" si="35"/>
        <v>0</v>
      </c>
      <c r="AZ95" s="94">
        <f t="shared" si="44"/>
        <v>0</v>
      </c>
      <c r="BA95" s="93">
        <f t="shared" si="36"/>
        <v>0</v>
      </c>
      <c r="BB95" s="89">
        <f t="shared" si="37"/>
        <v>0</v>
      </c>
      <c r="BC95" s="94">
        <f t="shared" si="45"/>
        <v>0</v>
      </c>
      <c r="BD95" s="93">
        <f t="shared" si="38"/>
        <v>0</v>
      </c>
      <c r="BE95" s="89">
        <f t="shared" si="39"/>
        <v>0</v>
      </c>
      <c r="BF95" s="94">
        <f t="shared" si="46"/>
        <v>0</v>
      </c>
      <c r="BG95" s="93">
        <f t="shared" si="40"/>
        <v>0</v>
      </c>
      <c r="BH95" s="89">
        <f t="shared" si="41"/>
        <v>0</v>
      </c>
      <c r="BI95" s="94">
        <f t="shared" si="47"/>
        <v>0</v>
      </c>
    </row>
    <row r="96" spans="1:61" ht="15.75" customHeight="1">
      <c r="A96" s="256"/>
      <c r="B96" s="256"/>
      <c r="C96" s="192"/>
      <c r="D96" s="260"/>
      <c r="E96" s="260"/>
      <c r="F96" s="260"/>
      <c r="G96" s="260"/>
      <c r="H96" s="260"/>
      <c r="I96" s="260"/>
      <c r="J96" s="260"/>
      <c r="K96" s="260"/>
      <c r="L96" s="260"/>
      <c r="M96" s="260"/>
      <c r="N96" s="260"/>
      <c r="O96" s="260"/>
      <c r="P96" s="260"/>
      <c r="Q96" s="260"/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  <c r="AC96" s="260"/>
      <c r="AD96" s="260"/>
      <c r="AE96" s="259"/>
      <c r="AF96" s="284"/>
      <c r="AG96" s="284"/>
      <c r="AH96" s="284"/>
      <c r="AI96" s="284"/>
      <c r="AJ96" s="284"/>
      <c r="AK96" s="205"/>
      <c r="AL96" s="63"/>
      <c r="AM96" s="59"/>
      <c r="AN96" s="59"/>
      <c r="AO96" s="59"/>
      <c r="AP96" s="60"/>
      <c r="AQ96" s="266"/>
      <c r="AR96" s="93">
        <f t="shared" si="30"/>
        <v>0</v>
      </c>
      <c r="AS96" s="89">
        <f t="shared" si="31"/>
        <v>0</v>
      </c>
      <c r="AT96" s="94">
        <f t="shared" si="42"/>
        <v>0</v>
      </c>
      <c r="AU96" s="93">
        <f t="shared" si="32"/>
        <v>0</v>
      </c>
      <c r="AV96" s="89">
        <f t="shared" si="33"/>
        <v>0</v>
      </c>
      <c r="AW96" s="94">
        <f t="shared" si="43"/>
        <v>0</v>
      </c>
      <c r="AX96" s="93">
        <f t="shared" si="34"/>
        <v>0</v>
      </c>
      <c r="AY96" s="89">
        <f t="shared" si="35"/>
        <v>0</v>
      </c>
      <c r="AZ96" s="94">
        <f t="shared" si="44"/>
        <v>0</v>
      </c>
      <c r="BA96" s="93">
        <f t="shared" si="36"/>
        <v>0</v>
      </c>
      <c r="BB96" s="89">
        <f t="shared" si="37"/>
        <v>0</v>
      </c>
      <c r="BC96" s="94">
        <f t="shared" si="45"/>
        <v>0</v>
      </c>
      <c r="BD96" s="93">
        <f t="shared" si="38"/>
        <v>0</v>
      </c>
      <c r="BE96" s="89">
        <f t="shared" si="39"/>
        <v>0</v>
      </c>
      <c r="BF96" s="94">
        <f t="shared" si="46"/>
        <v>0</v>
      </c>
      <c r="BG96" s="93">
        <f t="shared" si="40"/>
        <v>0</v>
      </c>
      <c r="BH96" s="89">
        <f t="shared" si="41"/>
        <v>0</v>
      </c>
      <c r="BI96" s="94">
        <f t="shared" si="47"/>
        <v>0</v>
      </c>
    </row>
    <row r="97" spans="1:61" ht="15.75" customHeight="1">
      <c r="A97" s="256"/>
      <c r="B97" s="256"/>
      <c r="C97" s="192"/>
      <c r="D97" s="260"/>
      <c r="E97" s="260"/>
      <c r="F97" s="260"/>
      <c r="G97" s="260"/>
      <c r="H97" s="260"/>
      <c r="I97" s="260"/>
      <c r="J97" s="260"/>
      <c r="K97" s="260"/>
      <c r="L97" s="260"/>
      <c r="M97" s="260"/>
      <c r="N97" s="260"/>
      <c r="O97" s="260"/>
      <c r="P97" s="260"/>
      <c r="Q97" s="260"/>
      <c r="R97" s="260"/>
      <c r="S97" s="260"/>
      <c r="T97" s="260"/>
      <c r="U97" s="260"/>
      <c r="V97" s="260"/>
      <c r="W97" s="260"/>
      <c r="X97" s="260"/>
      <c r="Y97" s="260"/>
      <c r="Z97" s="260"/>
      <c r="AA97" s="260"/>
      <c r="AB97" s="260"/>
      <c r="AC97" s="260"/>
      <c r="AD97" s="260"/>
      <c r="AE97" s="259"/>
      <c r="AF97" s="284"/>
      <c r="AG97" s="284"/>
      <c r="AH97" s="284"/>
      <c r="AI97" s="284"/>
      <c r="AJ97" s="284"/>
      <c r="AK97" s="205"/>
      <c r="AL97" s="63"/>
      <c r="AM97" s="59"/>
      <c r="AN97" s="59"/>
      <c r="AO97" s="59"/>
      <c r="AP97" s="60"/>
      <c r="AQ97" s="266"/>
      <c r="AR97" s="93">
        <f t="shared" si="30"/>
        <v>0</v>
      </c>
      <c r="AS97" s="89">
        <f t="shared" si="31"/>
        <v>0</v>
      </c>
      <c r="AT97" s="94">
        <f t="shared" si="42"/>
        <v>0</v>
      </c>
      <c r="AU97" s="93">
        <f t="shared" si="32"/>
        <v>0</v>
      </c>
      <c r="AV97" s="89">
        <f t="shared" si="33"/>
        <v>0</v>
      </c>
      <c r="AW97" s="94">
        <f t="shared" si="43"/>
        <v>0</v>
      </c>
      <c r="AX97" s="93">
        <f t="shared" si="34"/>
        <v>0</v>
      </c>
      <c r="AY97" s="89">
        <f t="shared" si="35"/>
        <v>0</v>
      </c>
      <c r="AZ97" s="94">
        <f t="shared" si="44"/>
        <v>0</v>
      </c>
      <c r="BA97" s="93">
        <f t="shared" si="36"/>
        <v>0</v>
      </c>
      <c r="BB97" s="89">
        <f t="shared" si="37"/>
        <v>0</v>
      </c>
      <c r="BC97" s="94">
        <f t="shared" si="45"/>
        <v>0</v>
      </c>
      <c r="BD97" s="93">
        <f t="shared" si="38"/>
        <v>0</v>
      </c>
      <c r="BE97" s="89">
        <f t="shared" si="39"/>
        <v>0</v>
      </c>
      <c r="BF97" s="94">
        <f t="shared" si="46"/>
        <v>0</v>
      </c>
      <c r="BG97" s="93">
        <f t="shared" si="40"/>
        <v>0</v>
      </c>
      <c r="BH97" s="89">
        <f t="shared" si="41"/>
        <v>0</v>
      </c>
      <c r="BI97" s="94">
        <f t="shared" si="47"/>
        <v>0</v>
      </c>
    </row>
    <row r="98" spans="1:61" ht="15.75" customHeight="1">
      <c r="A98" s="256"/>
      <c r="B98" s="256"/>
      <c r="C98" s="192"/>
      <c r="D98" s="260"/>
      <c r="E98" s="260"/>
      <c r="F98" s="260"/>
      <c r="G98" s="260"/>
      <c r="H98" s="260"/>
      <c r="I98" s="260"/>
      <c r="J98" s="260"/>
      <c r="K98" s="260"/>
      <c r="L98" s="260"/>
      <c r="M98" s="260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  <c r="AD98" s="260"/>
      <c r="AE98" s="259"/>
      <c r="AF98" s="284"/>
      <c r="AG98" s="284"/>
      <c r="AH98" s="284"/>
      <c r="AI98" s="284"/>
      <c r="AJ98" s="284"/>
      <c r="AK98" s="205"/>
      <c r="AL98" s="63"/>
      <c r="AM98" s="59"/>
      <c r="AN98" s="59"/>
      <c r="AO98" s="59"/>
      <c r="AP98" s="60"/>
      <c r="AQ98" s="266"/>
      <c r="AR98" s="93">
        <f t="shared" si="30"/>
        <v>0</v>
      </c>
      <c r="AS98" s="89">
        <f t="shared" si="31"/>
        <v>0</v>
      </c>
      <c r="AT98" s="94">
        <f t="shared" si="42"/>
        <v>0</v>
      </c>
      <c r="AU98" s="93">
        <f t="shared" si="32"/>
        <v>0</v>
      </c>
      <c r="AV98" s="89">
        <f t="shared" si="33"/>
        <v>0</v>
      </c>
      <c r="AW98" s="94">
        <f t="shared" si="43"/>
        <v>0</v>
      </c>
      <c r="AX98" s="93">
        <f t="shared" si="34"/>
        <v>0</v>
      </c>
      <c r="AY98" s="89">
        <f t="shared" si="35"/>
        <v>0</v>
      </c>
      <c r="AZ98" s="94">
        <f t="shared" si="44"/>
        <v>0</v>
      </c>
      <c r="BA98" s="93">
        <f t="shared" si="36"/>
        <v>0</v>
      </c>
      <c r="BB98" s="89">
        <f t="shared" si="37"/>
        <v>0</v>
      </c>
      <c r="BC98" s="94">
        <f t="shared" si="45"/>
        <v>0</v>
      </c>
      <c r="BD98" s="93">
        <f t="shared" si="38"/>
        <v>0</v>
      </c>
      <c r="BE98" s="89">
        <f t="shared" si="39"/>
        <v>0</v>
      </c>
      <c r="BF98" s="94">
        <f t="shared" si="46"/>
        <v>0</v>
      </c>
      <c r="BG98" s="93">
        <f t="shared" si="40"/>
        <v>0</v>
      </c>
      <c r="BH98" s="89">
        <f t="shared" si="41"/>
        <v>0</v>
      </c>
      <c r="BI98" s="94">
        <f t="shared" si="47"/>
        <v>0</v>
      </c>
    </row>
    <row r="99" spans="1:61" ht="15.75" customHeight="1">
      <c r="A99" s="256"/>
      <c r="B99" s="256"/>
      <c r="C99" s="192"/>
      <c r="D99" s="260"/>
      <c r="E99" s="260"/>
      <c r="F99" s="260"/>
      <c r="G99" s="260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0"/>
      <c r="AB99" s="260"/>
      <c r="AC99" s="260"/>
      <c r="AD99" s="260"/>
      <c r="AE99" s="259"/>
      <c r="AF99" s="284"/>
      <c r="AG99" s="284"/>
      <c r="AH99" s="284"/>
      <c r="AI99" s="284"/>
      <c r="AJ99" s="284"/>
      <c r="AK99" s="205"/>
      <c r="AL99" s="63"/>
      <c r="AM99" s="59"/>
      <c r="AN99" s="59"/>
      <c r="AO99" s="59"/>
      <c r="AP99" s="60"/>
      <c r="AQ99" s="266"/>
      <c r="AR99" s="93">
        <f t="shared" si="30"/>
        <v>0</v>
      </c>
      <c r="AS99" s="89">
        <f t="shared" si="31"/>
        <v>0</v>
      </c>
      <c r="AT99" s="94">
        <f t="shared" si="42"/>
        <v>0</v>
      </c>
      <c r="AU99" s="93">
        <f t="shared" si="32"/>
        <v>0</v>
      </c>
      <c r="AV99" s="89">
        <f t="shared" si="33"/>
        <v>0</v>
      </c>
      <c r="AW99" s="94">
        <f t="shared" si="43"/>
        <v>0</v>
      </c>
      <c r="AX99" s="93">
        <f t="shared" si="34"/>
        <v>0</v>
      </c>
      <c r="AY99" s="89">
        <f t="shared" si="35"/>
        <v>0</v>
      </c>
      <c r="AZ99" s="94">
        <f t="shared" si="44"/>
        <v>0</v>
      </c>
      <c r="BA99" s="93">
        <f t="shared" si="36"/>
        <v>0</v>
      </c>
      <c r="BB99" s="89">
        <f t="shared" si="37"/>
        <v>0</v>
      </c>
      <c r="BC99" s="94">
        <f t="shared" si="45"/>
        <v>0</v>
      </c>
      <c r="BD99" s="93">
        <f t="shared" si="38"/>
        <v>0</v>
      </c>
      <c r="BE99" s="89">
        <f t="shared" si="39"/>
        <v>0</v>
      </c>
      <c r="BF99" s="94">
        <f t="shared" si="46"/>
        <v>0</v>
      </c>
      <c r="BG99" s="93">
        <f t="shared" si="40"/>
        <v>0</v>
      </c>
      <c r="BH99" s="89">
        <f t="shared" si="41"/>
        <v>0</v>
      </c>
      <c r="BI99" s="94">
        <f t="shared" si="47"/>
        <v>0</v>
      </c>
    </row>
    <row r="100" spans="1:61" ht="15.75" customHeight="1">
      <c r="A100" s="256"/>
      <c r="B100" s="256"/>
      <c r="C100" s="192"/>
      <c r="D100" s="260"/>
      <c r="E100" s="260"/>
      <c r="F100" s="260"/>
      <c r="G100" s="260"/>
      <c r="H100" s="260"/>
      <c r="I100" s="260"/>
      <c r="J100" s="260"/>
      <c r="K100" s="260"/>
      <c r="L100" s="260"/>
      <c r="M100" s="260"/>
      <c r="N100" s="260"/>
      <c r="O100" s="260"/>
      <c r="P100" s="260"/>
      <c r="Q100" s="260"/>
      <c r="R100" s="260"/>
      <c r="S100" s="260"/>
      <c r="T100" s="260"/>
      <c r="U100" s="260"/>
      <c r="V100" s="260"/>
      <c r="W100" s="260"/>
      <c r="X100" s="260"/>
      <c r="Y100" s="260"/>
      <c r="Z100" s="260"/>
      <c r="AA100" s="260"/>
      <c r="AB100" s="260"/>
      <c r="AC100" s="260"/>
      <c r="AD100" s="260"/>
      <c r="AE100" s="259"/>
      <c r="AF100" s="284"/>
      <c r="AG100" s="284"/>
      <c r="AH100" s="284"/>
      <c r="AI100" s="284"/>
      <c r="AJ100" s="284"/>
      <c r="AK100" s="205"/>
      <c r="AL100" s="63"/>
      <c r="AM100" s="59"/>
      <c r="AN100" s="59"/>
      <c r="AO100" s="59"/>
      <c r="AP100" s="60"/>
      <c r="AQ100" s="266"/>
      <c r="AR100" s="93">
        <f t="shared" si="30"/>
        <v>0</v>
      </c>
      <c r="AS100" s="89">
        <f t="shared" si="31"/>
        <v>0</v>
      </c>
      <c r="AT100" s="94">
        <f t="shared" si="42"/>
        <v>0</v>
      </c>
      <c r="AU100" s="93">
        <f t="shared" si="32"/>
        <v>0</v>
      </c>
      <c r="AV100" s="89">
        <f t="shared" si="33"/>
        <v>0</v>
      </c>
      <c r="AW100" s="94">
        <f t="shared" si="43"/>
        <v>0</v>
      </c>
      <c r="AX100" s="93">
        <f t="shared" si="34"/>
        <v>0</v>
      </c>
      <c r="AY100" s="89">
        <f t="shared" si="35"/>
        <v>0</v>
      </c>
      <c r="AZ100" s="94">
        <f t="shared" si="44"/>
        <v>0</v>
      </c>
      <c r="BA100" s="93">
        <f t="shared" si="36"/>
        <v>0</v>
      </c>
      <c r="BB100" s="89">
        <f t="shared" si="37"/>
        <v>0</v>
      </c>
      <c r="BC100" s="94">
        <f t="shared" si="45"/>
        <v>0</v>
      </c>
      <c r="BD100" s="93">
        <f t="shared" si="38"/>
        <v>0</v>
      </c>
      <c r="BE100" s="89">
        <f t="shared" si="39"/>
        <v>0</v>
      </c>
      <c r="BF100" s="94">
        <f t="shared" si="46"/>
        <v>0</v>
      </c>
      <c r="BG100" s="93">
        <f t="shared" si="40"/>
        <v>0</v>
      </c>
      <c r="BH100" s="89">
        <f t="shared" si="41"/>
        <v>0</v>
      </c>
      <c r="BI100" s="94">
        <f t="shared" si="47"/>
        <v>0</v>
      </c>
    </row>
    <row r="101" spans="1:61" ht="15.75" customHeight="1">
      <c r="A101" s="256"/>
      <c r="B101" s="256"/>
      <c r="C101" s="192"/>
      <c r="D101" s="260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  <c r="AB101" s="260"/>
      <c r="AC101" s="260"/>
      <c r="AD101" s="260"/>
      <c r="AE101" s="259"/>
      <c r="AF101" s="284"/>
      <c r="AG101" s="284"/>
      <c r="AH101" s="284"/>
      <c r="AI101" s="284"/>
      <c r="AJ101" s="284"/>
      <c r="AK101" s="205"/>
      <c r="AL101" s="63"/>
      <c r="AM101" s="59"/>
      <c r="AN101" s="59"/>
      <c r="AO101" s="59"/>
      <c r="AP101" s="60"/>
      <c r="AQ101" s="266"/>
      <c r="AR101" s="93">
        <f t="shared" si="30"/>
        <v>0</v>
      </c>
      <c r="AS101" s="89">
        <f t="shared" si="31"/>
        <v>0</v>
      </c>
      <c r="AT101" s="94">
        <f t="shared" si="42"/>
        <v>0</v>
      </c>
      <c r="AU101" s="93">
        <f t="shared" si="32"/>
        <v>0</v>
      </c>
      <c r="AV101" s="89">
        <f t="shared" si="33"/>
        <v>0</v>
      </c>
      <c r="AW101" s="94">
        <f t="shared" si="43"/>
        <v>0</v>
      </c>
      <c r="AX101" s="93">
        <f t="shared" si="34"/>
        <v>0</v>
      </c>
      <c r="AY101" s="89">
        <f t="shared" si="35"/>
        <v>0</v>
      </c>
      <c r="AZ101" s="94">
        <f t="shared" si="44"/>
        <v>0</v>
      </c>
      <c r="BA101" s="93">
        <f t="shared" si="36"/>
        <v>0</v>
      </c>
      <c r="BB101" s="89">
        <f t="shared" si="37"/>
        <v>0</v>
      </c>
      <c r="BC101" s="94">
        <f t="shared" si="45"/>
        <v>0</v>
      </c>
      <c r="BD101" s="93">
        <f t="shared" si="38"/>
        <v>0</v>
      </c>
      <c r="BE101" s="89">
        <f t="shared" si="39"/>
        <v>0</v>
      </c>
      <c r="BF101" s="94">
        <f t="shared" si="46"/>
        <v>0</v>
      </c>
      <c r="BG101" s="93">
        <f t="shared" si="40"/>
        <v>0</v>
      </c>
      <c r="BH101" s="89">
        <f t="shared" si="41"/>
        <v>0</v>
      </c>
      <c r="BI101" s="94">
        <f t="shared" si="47"/>
        <v>0</v>
      </c>
    </row>
    <row r="102" spans="1:61" ht="15.75" customHeight="1">
      <c r="A102" s="256"/>
      <c r="B102" s="256"/>
      <c r="C102" s="192"/>
      <c r="D102" s="260"/>
      <c r="E102" s="260"/>
      <c r="F102" s="260"/>
      <c r="G102" s="260"/>
      <c r="H102" s="260"/>
      <c r="I102" s="260"/>
      <c r="J102" s="260"/>
      <c r="K102" s="260"/>
      <c r="L102" s="260"/>
      <c r="M102" s="260"/>
      <c r="N102" s="260"/>
      <c r="O102" s="260"/>
      <c r="P102" s="260"/>
      <c r="Q102" s="260"/>
      <c r="R102" s="260"/>
      <c r="S102" s="260"/>
      <c r="T102" s="260"/>
      <c r="U102" s="260"/>
      <c r="V102" s="260"/>
      <c r="W102" s="260"/>
      <c r="X102" s="260"/>
      <c r="Y102" s="260"/>
      <c r="Z102" s="260"/>
      <c r="AA102" s="260"/>
      <c r="AB102" s="260"/>
      <c r="AC102" s="260"/>
      <c r="AD102" s="260"/>
      <c r="AE102" s="259"/>
      <c r="AF102" s="284"/>
      <c r="AG102" s="284"/>
      <c r="AH102" s="284"/>
      <c r="AI102" s="284"/>
      <c r="AJ102" s="284"/>
      <c r="AK102" s="205"/>
      <c r="AL102" s="63"/>
      <c r="AM102" s="59"/>
      <c r="AN102" s="59"/>
      <c r="AO102" s="59"/>
      <c r="AP102" s="60"/>
      <c r="AQ102" s="266"/>
      <c r="AR102" s="93">
        <f t="shared" si="30"/>
        <v>0</v>
      </c>
      <c r="AS102" s="89">
        <f t="shared" si="31"/>
        <v>0</v>
      </c>
      <c r="AT102" s="94">
        <f t="shared" si="42"/>
        <v>0</v>
      </c>
      <c r="AU102" s="93">
        <f t="shared" si="32"/>
        <v>0</v>
      </c>
      <c r="AV102" s="89">
        <f t="shared" si="33"/>
        <v>0</v>
      </c>
      <c r="AW102" s="94">
        <f t="shared" si="43"/>
        <v>0</v>
      </c>
      <c r="AX102" s="93">
        <f t="shared" si="34"/>
        <v>0</v>
      </c>
      <c r="AY102" s="89">
        <f t="shared" si="35"/>
        <v>0</v>
      </c>
      <c r="AZ102" s="94">
        <f t="shared" si="44"/>
        <v>0</v>
      </c>
      <c r="BA102" s="93">
        <f t="shared" si="36"/>
        <v>0</v>
      </c>
      <c r="BB102" s="89">
        <f t="shared" si="37"/>
        <v>0</v>
      </c>
      <c r="BC102" s="94">
        <f t="shared" si="45"/>
        <v>0</v>
      </c>
      <c r="BD102" s="93">
        <f t="shared" si="38"/>
        <v>0</v>
      </c>
      <c r="BE102" s="89">
        <f t="shared" si="39"/>
        <v>0</v>
      </c>
      <c r="BF102" s="94">
        <f t="shared" si="46"/>
        <v>0</v>
      </c>
      <c r="BG102" s="93">
        <f t="shared" si="40"/>
        <v>0</v>
      </c>
      <c r="BH102" s="89">
        <f t="shared" si="41"/>
        <v>0</v>
      </c>
      <c r="BI102" s="94">
        <f t="shared" si="47"/>
        <v>0</v>
      </c>
    </row>
    <row r="103" spans="1:61" ht="15.75" customHeight="1">
      <c r="A103" s="256"/>
      <c r="B103" s="256"/>
      <c r="C103" s="192"/>
      <c r="D103" s="260"/>
      <c r="E103" s="260"/>
      <c r="F103" s="260"/>
      <c r="G103" s="260"/>
      <c r="H103" s="260"/>
      <c r="I103" s="260"/>
      <c r="J103" s="260"/>
      <c r="K103" s="260"/>
      <c r="L103" s="260"/>
      <c r="M103" s="260"/>
      <c r="N103" s="260"/>
      <c r="O103" s="260"/>
      <c r="P103" s="260"/>
      <c r="Q103" s="260"/>
      <c r="R103" s="260"/>
      <c r="S103" s="260"/>
      <c r="T103" s="260"/>
      <c r="U103" s="260"/>
      <c r="V103" s="260"/>
      <c r="W103" s="260"/>
      <c r="X103" s="260"/>
      <c r="Y103" s="260"/>
      <c r="Z103" s="260"/>
      <c r="AA103" s="260"/>
      <c r="AB103" s="260"/>
      <c r="AC103" s="260"/>
      <c r="AD103" s="260"/>
      <c r="AE103" s="259"/>
      <c r="AF103" s="284"/>
      <c r="AG103" s="284"/>
      <c r="AH103" s="284"/>
      <c r="AI103" s="284"/>
      <c r="AJ103" s="284"/>
      <c r="AK103" s="205"/>
      <c r="AL103" s="63"/>
      <c r="AM103" s="59"/>
      <c r="AN103" s="59"/>
      <c r="AO103" s="59"/>
      <c r="AP103" s="60"/>
      <c r="AQ103" s="266"/>
      <c r="AR103" s="93">
        <f t="shared" si="30"/>
        <v>0</v>
      </c>
      <c r="AS103" s="89">
        <f t="shared" si="31"/>
        <v>0</v>
      </c>
      <c r="AT103" s="94">
        <f t="shared" si="42"/>
        <v>0</v>
      </c>
      <c r="AU103" s="93">
        <f t="shared" si="32"/>
        <v>0</v>
      </c>
      <c r="AV103" s="89">
        <f t="shared" si="33"/>
        <v>0</v>
      </c>
      <c r="AW103" s="94">
        <f t="shared" si="43"/>
        <v>0</v>
      </c>
      <c r="AX103" s="93">
        <f t="shared" si="34"/>
        <v>0</v>
      </c>
      <c r="AY103" s="89">
        <f t="shared" si="35"/>
        <v>0</v>
      </c>
      <c r="AZ103" s="94">
        <f t="shared" si="44"/>
        <v>0</v>
      </c>
      <c r="BA103" s="93">
        <f t="shared" si="36"/>
        <v>0</v>
      </c>
      <c r="BB103" s="89">
        <f t="shared" si="37"/>
        <v>0</v>
      </c>
      <c r="BC103" s="94">
        <f t="shared" si="45"/>
        <v>0</v>
      </c>
      <c r="BD103" s="93">
        <f t="shared" si="38"/>
        <v>0</v>
      </c>
      <c r="BE103" s="89">
        <f t="shared" si="39"/>
        <v>0</v>
      </c>
      <c r="BF103" s="94">
        <f t="shared" si="46"/>
        <v>0</v>
      </c>
      <c r="BG103" s="93">
        <f t="shared" si="40"/>
        <v>0</v>
      </c>
      <c r="BH103" s="89">
        <f t="shared" si="41"/>
        <v>0</v>
      </c>
      <c r="BI103" s="94">
        <f t="shared" si="47"/>
        <v>0</v>
      </c>
    </row>
    <row r="104" spans="1:61" ht="15.75" customHeight="1">
      <c r="A104" s="256"/>
      <c r="B104" s="256"/>
      <c r="C104" s="192"/>
      <c r="D104" s="260"/>
      <c r="E104" s="260"/>
      <c r="F104" s="260"/>
      <c r="G104" s="260"/>
      <c r="H104" s="260"/>
      <c r="I104" s="260"/>
      <c r="J104" s="260"/>
      <c r="K104" s="260"/>
      <c r="L104" s="260"/>
      <c r="M104" s="260"/>
      <c r="N104" s="260"/>
      <c r="O104" s="260"/>
      <c r="P104" s="260"/>
      <c r="Q104" s="260"/>
      <c r="R104" s="260"/>
      <c r="S104" s="260"/>
      <c r="T104" s="260"/>
      <c r="U104" s="260"/>
      <c r="V104" s="260"/>
      <c r="W104" s="260"/>
      <c r="X104" s="260"/>
      <c r="Y104" s="260"/>
      <c r="Z104" s="260"/>
      <c r="AA104" s="260"/>
      <c r="AB104" s="260"/>
      <c r="AC104" s="260"/>
      <c r="AD104" s="260"/>
      <c r="AE104" s="259"/>
      <c r="AF104" s="284"/>
      <c r="AG104" s="284"/>
      <c r="AH104" s="284"/>
      <c r="AI104" s="284"/>
      <c r="AJ104" s="284"/>
      <c r="AK104" s="205"/>
      <c r="AL104" s="63"/>
      <c r="AM104" s="59"/>
      <c r="AN104" s="59"/>
      <c r="AO104" s="59"/>
      <c r="AP104" s="60"/>
      <c r="AQ104" s="266"/>
      <c r="AR104" s="93">
        <f t="shared" si="30"/>
        <v>0</v>
      </c>
      <c r="AS104" s="89">
        <f t="shared" si="31"/>
        <v>0</v>
      </c>
      <c r="AT104" s="94">
        <f t="shared" si="42"/>
        <v>0</v>
      </c>
      <c r="AU104" s="93">
        <f t="shared" si="32"/>
        <v>0</v>
      </c>
      <c r="AV104" s="89">
        <f t="shared" si="33"/>
        <v>0</v>
      </c>
      <c r="AW104" s="94">
        <f t="shared" si="43"/>
        <v>0</v>
      </c>
      <c r="AX104" s="93">
        <f t="shared" si="34"/>
        <v>0</v>
      </c>
      <c r="AY104" s="89">
        <f t="shared" si="35"/>
        <v>0</v>
      </c>
      <c r="AZ104" s="94">
        <f t="shared" si="44"/>
        <v>0</v>
      </c>
      <c r="BA104" s="93">
        <f t="shared" si="36"/>
        <v>0</v>
      </c>
      <c r="BB104" s="89">
        <f t="shared" si="37"/>
        <v>0</v>
      </c>
      <c r="BC104" s="94">
        <f t="shared" si="45"/>
        <v>0</v>
      </c>
      <c r="BD104" s="93">
        <f t="shared" si="38"/>
        <v>0</v>
      </c>
      <c r="BE104" s="89">
        <f t="shared" si="39"/>
        <v>0</v>
      </c>
      <c r="BF104" s="94">
        <f t="shared" si="46"/>
        <v>0</v>
      </c>
      <c r="BG104" s="93">
        <f t="shared" si="40"/>
        <v>0</v>
      </c>
      <c r="BH104" s="89">
        <f t="shared" si="41"/>
        <v>0</v>
      </c>
      <c r="BI104" s="94">
        <f t="shared" si="47"/>
        <v>0</v>
      </c>
    </row>
    <row r="105" spans="1:61" ht="15.75" customHeight="1">
      <c r="A105" s="256"/>
      <c r="B105" s="256"/>
      <c r="C105" s="192"/>
      <c r="D105" s="260"/>
      <c r="E105" s="260"/>
      <c r="F105" s="260"/>
      <c r="G105" s="260"/>
      <c r="H105" s="260"/>
      <c r="I105" s="260"/>
      <c r="J105" s="260"/>
      <c r="K105" s="260"/>
      <c r="L105" s="260"/>
      <c r="M105" s="260"/>
      <c r="N105" s="260"/>
      <c r="O105" s="260"/>
      <c r="P105" s="260"/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  <c r="AB105" s="260"/>
      <c r="AC105" s="260"/>
      <c r="AD105" s="260"/>
      <c r="AE105" s="259"/>
      <c r="AF105" s="284"/>
      <c r="AG105" s="284"/>
      <c r="AH105" s="284"/>
      <c r="AI105" s="284"/>
      <c r="AJ105" s="284"/>
      <c r="AK105" s="205"/>
      <c r="AL105" s="63"/>
      <c r="AM105" s="59"/>
      <c r="AN105" s="59"/>
      <c r="AO105" s="59"/>
      <c r="AP105" s="60"/>
      <c r="AQ105" s="266"/>
      <c r="AR105" s="93">
        <f t="shared" si="30"/>
        <v>0</v>
      </c>
      <c r="AS105" s="89">
        <f t="shared" si="31"/>
        <v>0</v>
      </c>
      <c r="AT105" s="94">
        <f t="shared" si="42"/>
        <v>0</v>
      </c>
      <c r="AU105" s="93">
        <f t="shared" si="32"/>
        <v>0</v>
      </c>
      <c r="AV105" s="89">
        <f t="shared" si="33"/>
        <v>0</v>
      </c>
      <c r="AW105" s="94">
        <f t="shared" si="43"/>
        <v>0</v>
      </c>
      <c r="AX105" s="93">
        <f t="shared" si="34"/>
        <v>0</v>
      </c>
      <c r="AY105" s="89">
        <f t="shared" si="35"/>
        <v>0</v>
      </c>
      <c r="AZ105" s="94">
        <f t="shared" si="44"/>
        <v>0</v>
      </c>
      <c r="BA105" s="93">
        <f t="shared" si="36"/>
        <v>0</v>
      </c>
      <c r="BB105" s="89">
        <f t="shared" si="37"/>
        <v>0</v>
      </c>
      <c r="BC105" s="94">
        <f t="shared" si="45"/>
        <v>0</v>
      </c>
      <c r="BD105" s="93">
        <f t="shared" si="38"/>
        <v>0</v>
      </c>
      <c r="BE105" s="89">
        <f t="shared" si="39"/>
        <v>0</v>
      </c>
      <c r="BF105" s="94">
        <f t="shared" si="46"/>
        <v>0</v>
      </c>
      <c r="BG105" s="93">
        <f t="shared" si="40"/>
        <v>0</v>
      </c>
      <c r="BH105" s="89">
        <f t="shared" si="41"/>
        <v>0</v>
      </c>
      <c r="BI105" s="94">
        <f t="shared" si="47"/>
        <v>0</v>
      </c>
    </row>
    <row r="106" spans="1:61" ht="15.75" customHeight="1">
      <c r="A106" s="256"/>
      <c r="B106" s="256"/>
      <c r="C106" s="192"/>
      <c r="D106" s="260"/>
      <c r="E106" s="260"/>
      <c r="F106" s="260"/>
      <c r="G106" s="260"/>
      <c r="H106" s="260"/>
      <c r="I106" s="260"/>
      <c r="J106" s="260"/>
      <c r="K106" s="260"/>
      <c r="L106" s="260"/>
      <c r="M106" s="260"/>
      <c r="N106" s="260"/>
      <c r="O106" s="260"/>
      <c r="P106" s="260"/>
      <c r="Q106" s="260"/>
      <c r="R106" s="260"/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  <c r="AC106" s="260"/>
      <c r="AD106" s="260"/>
      <c r="AE106" s="259"/>
      <c r="AF106" s="284"/>
      <c r="AG106" s="284"/>
      <c r="AH106" s="284"/>
      <c r="AI106" s="284"/>
      <c r="AJ106" s="284"/>
      <c r="AK106" s="205"/>
      <c r="AL106" s="63"/>
      <c r="AM106" s="59"/>
      <c r="AN106" s="59"/>
      <c r="AO106" s="59"/>
      <c r="AP106" s="60"/>
      <c r="AQ106" s="266"/>
      <c r="AR106" s="93">
        <f t="shared" si="30"/>
        <v>0</v>
      </c>
      <c r="AS106" s="89">
        <f t="shared" si="31"/>
        <v>0</v>
      </c>
      <c r="AT106" s="94">
        <f t="shared" si="42"/>
        <v>0</v>
      </c>
      <c r="AU106" s="93">
        <f t="shared" si="32"/>
        <v>0</v>
      </c>
      <c r="AV106" s="89">
        <f t="shared" si="33"/>
        <v>0</v>
      </c>
      <c r="AW106" s="94">
        <f t="shared" si="43"/>
        <v>0</v>
      </c>
      <c r="AX106" s="93">
        <f t="shared" si="34"/>
        <v>0</v>
      </c>
      <c r="AY106" s="89">
        <f t="shared" si="35"/>
        <v>0</v>
      </c>
      <c r="AZ106" s="94">
        <f t="shared" si="44"/>
        <v>0</v>
      </c>
      <c r="BA106" s="93">
        <f t="shared" si="36"/>
        <v>0</v>
      </c>
      <c r="BB106" s="89">
        <f t="shared" si="37"/>
        <v>0</v>
      </c>
      <c r="BC106" s="94">
        <f t="shared" si="45"/>
        <v>0</v>
      </c>
      <c r="BD106" s="93">
        <f t="shared" si="38"/>
        <v>0</v>
      </c>
      <c r="BE106" s="89">
        <f t="shared" si="39"/>
        <v>0</v>
      </c>
      <c r="BF106" s="94">
        <f t="shared" si="46"/>
        <v>0</v>
      </c>
      <c r="BG106" s="93">
        <f t="shared" si="40"/>
        <v>0</v>
      </c>
      <c r="BH106" s="89">
        <f t="shared" si="41"/>
        <v>0</v>
      </c>
      <c r="BI106" s="94">
        <f t="shared" si="47"/>
        <v>0</v>
      </c>
    </row>
    <row r="107" spans="1:61" ht="15.75" customHeight="1">
      <c r="A107" s="256"/>
      <c r="B107" s="256"/>
      <c r="C107" s="192"/>
      <c r="D107" s="260"/>
      <c r="E107" s="260"/>
      <c r="F107" s="260"/>
      <c r="G107" s="260"/>
      <c r="H107" s="260"/>
      <c r="I107" s="260"/>
      <c r="J107" s="260"/>
      <c r="K107" s="260"/>
      <c r="L107" s="260"/>
      <c r="M107" s="260"/>
      <c r="N107" s="260"/>
      <c r="O107" s="260"/>
      <c r="P107" s="260"/>
      <c r="Q107" s="260"/>
      <c r="R107" s="260"/>
      <c r="S107" s="260"/>
      <c r="T107" s="260"/>
      <c r="U107" s="260"/>
      <c r="V107" s="260"/>
      <c r="W107" s="260"/>
      <c r="X107" s="260"/>
      <c r="Y107" s="260"/>
      <c r="Z107" s="260"/>
      <c r="AA107" s="260"/>
      <c r="AB107" s="260"/>
      <c r="AC107" s="260"/>
      <c r="AD107" s="260"/>
      <c r="AE107" s="259"/>
      <c r="AF107" s="284"/>
      <c r="AG107" s="284"/>
      <c r="AH107" s="284"/>
      <c r="AI107" s="284"/>
      <c r="AJ107" s="284"/>
      <c r="AK107" s="205"/>
      <c r="AL107" s="63"/>
      <c r="AM107" s="59"/>
      <c r="AN107" s="59"/>
      <c r="AO107" s="59"/>
      <c r="AP107" s="60"/>
      <c r="AQ107" s="266"/>
      <c r="AR107" s="93">
        <f t="shared" si="30"/>
        <v>0</v>
      </c>
      <c r="AS107" s="89">
        <f t="shared" si="31"/>
        <v>0</v>
      </c>
      <c r="AT107" s="94">
        <f t="shared" si="42"/>
        <v>0</v>
      </c>
      <c r="AU107" s="93">
        <f t="shared" si="32"/>
        <v>0</v>
      </c>
      <c r="AV107" s="89">
        <f t="shared" si="33"/>
        <v>0</v>
      </c>
      <c r="AW107" s="94">
        <f t="shared" si="43"/>
        <v>0</v>
      </c>
      <c r="AX107" s="93">
        <f t="shared" si="34"/>
        <v>0</v>
      </c>
      <c r="AY107" s="89">
        <f t="shared" si="35"/>
        <v>0</v>
      </c>
      <c r="AZ107" s="94">
        <f t="shared" si="44"/>
        <v>0</v>
      </c>
      <c r="BA107" s="93">
        <f t="shared" si="36"/>
        <v>0</v>
      </c>
      <c r="BB107" s="89">
        <f t="shared" si="37"/>
        <v>0</v>
      </c>
      <c r="BC107" s="94">
        <f t="shared" si="45"/>
        <v>0</v>
      </c>
      <c r="BD107" s="93">
        <f t="shared" si="38"/>
        <v>0</v>
      </c>
      <c r="BE107" s="89">
        <f t="shared" si="39"/>
        <v>0</v>
      </c>
      <c r="BF107" s="94">
        <f t="shared" si="46"/>
        <v>0</v>
      </c>
      <c r="BG107" s="93">
        <f t="shared" si="40"/>
        <v>0</v>
      </c>
      <c r="BH107" s="89">
        <f t="shared" si="41"/>
        <v>0</v>
      </c>
      <c r="BI107" s="94">
        <f t="shared" si="47"/>
        <v>0</v>
      </c>
    </row>
    <row r="108" spans="1:61" ht="15.75" customHeight="1">
      <c r="A108" s="256"/>
      <c r="B108" s="256"/>
      <c r="C108" s="192"/>
      <c r="D108" s="260"/>
      <c r="E108" s="260"/>
      <c r="F108" s="260"/>
      <c r="G108" s="260"/>
      <c r="H108" s="260"/>
      <c r="I108" s="260"/>
      <c r="J108" s="260"/>
      <c r="K108" s="260"/>
      <c r="L108" s="260"/>
      <c r="M108" s="260"/>
      <c r="N108" s="260"/>
      <c r="O108" s="260"/>
      <c r="P108" s="260"/>
      <c r="Q108" s="260"/>
      <c r="R108" s="260"/>
      <c r="S108" s="260"/>
      <c r="T108" s="260"/>
      <c r="U108" s="260"/>
      <c r="V108" s="260"/>
      <c r="W108" s="260"/>
      <c r="X108" s="260"/>
      <c r="Y108" s="260"/>
      <c r="Z108" s="260"/>
      <c r="AA108" s="260"/>
      <c r="AB108" s="260"/>
      <c r="AC108" s="260"/>
      <c r="AD108" s="260"/>
      <c r="AE108" s="259"/>
      <c r="AF108" s="284"/>
      <c r="AG108" s="284"/>
      <c r="AH108" s="284"/>
      <c r="AI108" s="284"/>
      <c r="AJ108" s="284"/>
      <c r="AK108" s="205"/>
      <c r="AL108" s="63"/>
      <c r="AM108" s="59"/>
      <c r="AN108" s="59"/>
      <c r="AO108" s="59"/>
      <c r="AP108" s="60"/>
      <c r="AQ108" s="266"/>
      <c r="AR108" s="93">
        <f t="shared" si="30"/>
        <v>0</v>
      </c>
      <c r="AS108" s="89">
        <f t="shared" si="31"/>
        <v>0</v>
      </c>
      <c r="AT108" s="94">
        <f t="shared" si="42"/>
        <v>0</v>
      </c>
      <c r="AU108" s="93">
        <f t="shared" si="32"/>
        <v>0</v>
      </c>
      <c r="AV108" s="89">
        <f t="shared" si="33"/>
        <v>0</v>
      </c>
      <c r="AW108" s="94">
        <f t="shared" si="43"/>
        <v>0</v>
      </c>
      <c r="AX108" s="93">
        <f t="shared" si="34"/>
        <v>0</v>
      </c>
      <c r="AY108" s="89">
        <f t="shared" si="35"/>
        <v>0</v>
      </c>
      <c r="AZ108" s="94">
        <f t="shared" si="44"/>
        <v>0</v>
      </c>
      <c r="BA108" s="93">
        <f t="shared" si="36"/>
        <v>0</v>
      </c>
      <c r="BB108" s="89">
        <f t="shared" si="37"/>
        <v>0</v>
      </c>
      <c r="BC108" s="94">
        <f t="shared" si="45"/>
        <v>0</v>
      </c>
      <c r="BD108" s="93">
        <f t="shared" si="38"/>
        <v>0</v>
      </c>
      <c r="BE108" s="89">
        <f t="shared" si="39"/>
        <v>0</v>
      </c>
      <c r="BF108" s="94">
        <f t="shared" si="46"/>
        <v>0</v>
      </c>
      <c r="BG108" s="93">
        <f t="shared" si="40"/>
        <v>0</v>
      </c>
      <c r="BH108" s="89">
        <f t="shared" si="41"/>
        <v>0</v>
      </c>
      <c r="BI108" s="94">
        <f t="shared" si="47"/>
        <v>0</v>
      </c>
    </row>
    <row r="109" spans="1:61" ht="15.75" customHeight="1">
      <c r="A109" s="256"/>
      <c r="B109" s="256"/>
      <c r="C109" s="192"/>
      <c r="D109" s="260"/>
      <c r="E109" s="260"/>
      <c r="F109" s="260"/>
      <c r="G109" s="260"/>
      <c r="H109" s="260"/>
      <c r="I109" s="260"/>
      <c r="J109" s="260"/>
      <c r="K109" s="260"/>
      <c r="L109" s="260"/>
      <c r="M109" s="260"/>
      <c r="N109" s="260"/>
      <c r="O109" s="260"/>
      <c r="P109" s="260"/>
      <c r="Q109" s="260"/>
      <c r="R109" s="260"/>
      <c r="S109" s="245"/>
      <c r="T109" s="245"/>
      <c r="U109" s="64"/>
      <c r="V109" s="64"/>
      <c r="W109" s="64"/>
      <c r="X109" s="64"/>
      <c r="Y109" s="64"/>
      <c r="Z109" s="65"/>
      <c r="AA109" s="65"/>
      <c r="AB109" s="65"/>
      <c r="AC109" s="65"/>
      <c r="AD109" s="65"/>
      <c r="AE109" s="259"/>
      <c r="AF109" s="266"/>
      <c r="AG109" s="270"/>
      <c r="AH109" s="270"/>
      <c r="AI109" s="270"/>
      <c r="AJ109" s="270"/>
      <c r="AK109" s="205"/>
      <c r="AL109" s="63"/>
      <c r="AM109" s="59"/>
      <c r="AN109" s="59"/>
      <c r="AO109" s="59"/>
      <c r="AP109" s="60"/>
      <c r="AQ109" s="242"/>
      <c r="AR109" s="93">
        <f t="shared" si="30"/>
        <v>0</v>
      </c>
      <c r="AS109" s="89">
        <f t="shared" si="31"/>
        <v>0</v>
      </c>
      <c r="AT109" s="94">
        <f t="shared" si="42"/>
        <v>0</v>
      </c>
      <c r="AU109" s="93">
        <f t="shared" si="32"/>
        <v>0</v>
      </c>
      <c r="AV109" s="89">
        <f t="shared" si="33"/>
        <v>0</v>
      </c>
      <c r="AW109" s="94">
        <f t="shared" si="43"/>
        <v>0</v>
      </c>
      <c r="AX109" s="93">
        <f t="shared" si="34"/>
        <v>0</v>
      </c>
      <c r="AY109" s="89">
        <f t="shared" si="35"/>
        <v>0</v>
      </c>
      <c r="AZ109" s="94">
        <f t="shared" si="44"/>
        <v>0</v>
      </c>
      <c r="BA109" s="93">
        <f t="shared" si="36"/>
        <v>0</v>
      </c>
      <c r="BB109" s="89">
        <f t="shared" si="37"/>
        <v>0</v>
      </c>
      <c r="BC109" s="94">
        <f t="shared" si="45"/>
        <v>0</v>
      </c>
      <c r="BD109" s="93">
        <f t="shared" si="38"/>
        <v>0</v>
      </c>
      <c r="BE109" s="89">
        <f t="shared" si="39"/>
        <v>0</v>
      </c>
      <c r="BF109" s="94">
        <f t="shared" si="46"/>
        <v>0</v>
      </c>
      <c r="BG109" s="93">
        <f t="shared" si="40"/>
        <v>0</v>
      </c>
      <c r="BH109" s="89">
        <f t="shared" si="41"/>
        <v>0</v>
      </c>
      <c r="BI109" s="94">
        <f t="shared" si="47"/>
        <v>0</v>
      </c>
    </row>
    <row r="110" spans="1:61" ht="15.75" customHeight="1">
      <c r="A110" s="257"/>
      <c r="B110" s="258"/>
      <c r="C110" s="285"/>
      <c r="D110" s="262"/>
      <c r="E110" s="262"/>
      <c r="F110" s="262"/>
      <c r="G110" s="261"/>
      <c r="H110" s="262"/>
      <c r="I110" s="262"/>
      <c r="J110" s="262"/>
      <c r="K110" s="262"/>
      <c r="L110" s="262"/>
      <c r="M110" s="262"/>
      <c r="N110" s="262"/>
      <c r="O110" s="262"/>
      <c r="P110" s="262"/>
      <c r="Q110" s="262"/>
      <c r="R110" s="262"/>
      <c r="S110" s="245"/>
      <c r="T110" s="245"/>
      <c r="U110" s="64"/>
      <c r="V110" s="64"/>
      <c r="W110" s="64"/>
      <c r="X110" s="64"/>
      <c r="Y110" s="64"/>
      <c r="Z110" s="65"/>
      <c r="AA110" s="65"/>
      <c r="AB110" s="65"/>
      <c r="AC110" s="65"/>
      <c r="AD110" s="65"/>
      <c r="AE110" s="259"/>
      <c r="AF110" s="259"/>
      <c r="AG110" s="270"/>
      <c r="AH110" s="270"/>
      <c r="AI110" s="270"/>
      <c r="AJ110" s="270"/>
      <c r="AK110" s="205"/>
      <c r="AL110" s="63"/>
      <c r="AM110" s="59"/>
      <c r="AN110" s="59"/>
      <c r="AO110" s="59"/>
      <c r="AP110" s="60"/>
      <c r="AQ110" s="242"/>
      <c r="AR110" s="93">
        <f t="shared" ref="AR110:AR132" si="48">SUMIF($D$7:$AP$7,"1",$D110:$AP110)</f>
        <v>0</v>
      </c>
      <c r="AS110" s="89">
        <f t="shared" ref="AS110:AS132" si="49">SUMIFS($D$10:$AP$10,$D$7:$AP$7,"1",$D110:$AP110,"&gt;"&amp;-1)</f>
        <v>0</v>
      </c>
      <c r="AT110" s="94">
        <f t="shared" si="42"/>
        <v>0</v>
      </c>
      <c r="AU110" s="93">
        <f t="shared" ref="AU110:AU132" si="50">SUMIF($D$7:$AP$7,"2",$D110:$AP110)</f>
        <v>0</v>
      </c>
      <c r="AV110" s="89">
        <f t="shared" ref="AV110:AV132" si="51">SUMIFS($D$10:$AP$10,$D$7:$AP$7,"2",$D110:$AP110,"&gt;"&amp;-1)</f>
        <v>0</v>
      </c>
      <c r="AW110" s="94">
        <f t="shared" si="43"/>
        <v>0</v>
      </c>
      <c r="AX110" s="93">
        <f t="shared" ref="AX110:AX132" si="52">SUMIF($D$7:$AP$7,"3",$D110:$AP110)</f>
        <v>0</v>
      </c>
      <c r="AY110" s="89">
        <f t="shared" ref="AY110:AY132" si="53">SUMIFS($D$10:$AP$10,$D$7:$AP$7,"3",$D110:$AP110,"&gt;"&amp;-1)</f>
        <v>0</v>
      </c>
      <c r="AZ110" s="94">
        <f t="shared" si="44"/>
        <v>0</v>
      </c>
      <c r="BA110" s="93">
        <f t="shared" ref="BA110:BA132" si="54">SUMIF($D$7:$AP$7,"4",$D110:$AP110)</f>
        <v>0</v>
      </c>
      <c r="BB110" s="89">
        <f t="shared" ref="BB110:BB132" si="55">SUMIFS($D$10:$AP$10,$D$7:$AP$7,"4",$D110:$AP110,"&gt;"&amp;-1)</f>
        <v>0</v>
      </c>
      <c r="BC110" s="94">
        <f t="shared" si="45"/>
        <v>0</v>
      </c>
      <c r="BD110" s="93">
        <f t="shared" ref="BD110:BD132" si="56">SUMIF($D$7:$AP$7,"5",$D110:$AP110)</f>
        <v>0</v>
      </c>
      <c r="BE110" s="89">
        <f t="shared" ref="BE110:BE132" si="57">SUMIFS($D$10:$AP$10,$D$7:$AP$7,"5",$D110:$AP110,"&gt;"&amp;-1)</f>
        <v>0</v>
      </c>
      <c r="BF110" s="94">
        <f t="shared" si="46"/>
        <v>0</v>
      </c>
      <c r="BG110" s="93">
        <f t="shared" ref="BG110:BG132" si="58">SUMIF($D$7:$AP$7,"6",$D110:$AP110)</f>
        <v>0</v>
      </c>
      <c r="BH110" s="89">
        <f t="shared" ref="BH110:BH132" si="59">SUMIFS($D$10:$AP$10,$D$7:$AP$7,"6",$D110:$AP110,"&gt;"&amp;-1)</f>
        <v>0</v>
      </c>
      <c r="BI110" s="94">
        <f t="shared" si="47"/>
        <v>0</v>
      </c>
    </row>
    <row r="111" spans="1:61" ht="15.75" customHeight="1">
      <c r="A111" s="289"/>
      <c r="B111" s="289"/>
      <c r="C111" s="285"/>
      <c r="D111" s="262"/>
      <c r="E111" s="262"/>
      <c r="F111" s="262"/>
      <c r="G111" s="261"/>
      <c r="H111" s="262"/>
      <c r="I111" s="262"/>
      <c r="J111" s="262"/>
      <c r="K111" s="262"/>
      <c r="L111" s="262"/>
      <c r="M111" s="262"/>
      <c r="N111" s="262"/>
      <c r="O111" s="262"/>
      <c r="P111" s="262"/>
      <c r="Q111" s="262"/>
      <c r="R111" s="262"/>
      <c r="S111" s="245"/>
      <c r="T111" s="245"/>
      <c r="U111" s="64"/>
      <c r="V111" s="64"/>
      <c r="W111" s="64"/>
      <c r="X111" s="64"/>
      <c r="Y111" s="64"/>
      <c r="Z111" s="65"/>
      <c r="AA111" s="65"/>
      <c r="AB111" s="65"/>
      <c r="AC111" s="65"/>
      <c r="AD111" s="65"/>
      <c r="AE111" s="259"/>
      <c r="AF111" s="244"/>
      <c r="AG111" s="270"/>
      <c r="AH111" s="270"/>
      <c r="AI111" s="270"/>
      <c r="AJ111" s="270"/>
      <c r="AK111" s="205"/>
      <c r="AL111" s="63"/>
      <c r="AM111" s="59"/>
      <c r="AN111" s="59"/>
      <c r="AO111" s="59"/>
      <c r="AP111" s="60"/>
      <c r="AQ111" s="242"/>
      <c r="AR111" s="93">
        <f t="shared" si="48"/>
        <v>0</v>
      </c>
      <c r="AS111" s="89">
        <f t="shared" si="49"/>
        <v>0</v>
      </c>
      <c r="AT111" s="94">
        <f t="shared" si="42"/>
        <v>0</v>
      </c>
      <c r="AU111" s="93">
        <f t="shared" si="50"/>
        <v>0</v>
      </c>
      <c r="AV111" s="89">
        <f t="shared" si="51"/>
        <v>0</v>
      </c>
      <c r="AW111" s="94">
        <f t="shared" si="43"/>
        <v>0</v>
      </c>
      <c r="AX111" s="93">
        <f t="shared" si="52"/>
        <v>0</v>
      </c>
      <c r="AY111" s="89">
        <f t="shared" si="53"/>
        <v>0</v>
      </c>
      <c r="AZ111" s="94">
        <f t="shared" si="44"/>
        <v>0</v>
      </c>
      <c r="BA111" s="93">
        <f t="shared" si="54"/>
        <v>0</v>
      </c>
      <c r="BB111" s="89">
        <f t="shared" si="55"/>
        <v>0</v>
      </c>
      <c r="BC111" s="94">
        <f t="shared" si="45"/>
        <v>0</v>
      </c>
      <c r="BD111" s="93">
        <f t="shared" si="56"/>
        <v>0</v>
      </c>
      <c r="BE111" s="89">
        <f t="shared" si="57"/>
        <v>0</v>
      </c>
      <c r="BF111" s="94">
        <f t="shared" si="46"/>
        <v>0</v>
      </c>
      <c r="BG111" s="93">
        <f t="shared" si="58"/>
        <v>0</v>
      </c>
      <c r="BH111" s="89">
        <f t="shared" si="59"/>
        <v>0</v>
      </c>
      <c r="BI111" s="94">
        <f t="shared" si="47"/>
        <v>0</v>
      </c>
    </row>
    <row r="112" spans="1:61" ht="15.75" customHeight="1">
      <c r="A112" s="289"/>
      <c r="B112" s="289"/>
      <c r="C112" s="285"/>
      <c r="D112" s="262"/>
      <c r="E112" s="262"/>
      <c r="F112" s="262"/>
      <c r="G112" s="261"/>
      <c r="H112" s="262"/>
      <c r="I112" s="262"/>
      <c r="J112" s="262"/>
      <c r="K112" s="262"/>
      <c r="L112" s="262"/>
      <c r="M112" s="262"/>
      <c r="N112" s="262"/>
      <c r="O112" s="262"/>
      <c r="P112" s="262"/>
      <c r="Q112" s="262"/>
      <c r="R112" s="262"/>
      <c r="S112" s="245"/>
      <c r="T112" s="245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259"/>
      <c r="AF112" s="244"/>
      <c r="AG112" s="270"/>
      <c r="AH112" s="270"/>
      <c r="AI112" s="270"/>
      <c r="AJ112" s="270"/>
      <c r="AK112" s="205"/>
      <c r="AL112" s="63"/>
      <c r="AM112" s="59"/>
      <c r="AN112" s="59"/>
      <c r="AO112" s="59"/>
      <c r="AP112" s="60"/>
      <c r="AQ112" s="242"/>
      <c r="AR112" s="93">
        <f t="shared" si="48"/>
        <v>0</v>
      </c>
      <c r="AS112" s="89">
        <f t="shared" si="49"/>
        <v>0</v>
      </c>
      <c r="AT112" s="94">
        <f t="shared" si="42"/>
        <v>0</v>
      </c>
      <c r="AU112" s="93">
        <f t="shared" si="50"/>
        <v>0</v>
      </c>
      <c r="AV112" s="89">
        <f t="shared" si="51"/>
        <v>0</v>
      </c>
      <c r="AW112" s="94">
        <f t="shared" si="43"/>
        <v>0</v>
      </c>
      <c r="AX112" s="93">
        <f t="shared" si="52"/>
        <v>0</v>
      </c>
      <c r="AY112" s="89">
        <f t="shared" si="53"/>
        <v>0</v>
      </c>
      <c r="AZ112" s="94">
        <f t="shared" si="44"/>
        <v>0</v>
      </c>
      <c r="BA112" s="93">
        <f t="shared" si="54"/>
        <v>0</v>
      </c>
      <c r="BB112" s="89">
        <f t="shared" si="55"/>
        <v>0</v>
      </c>
      <c r="BC112" s="94">
        <f t="shared" si="45"/>
        <v>0</v>
      </c>
      <c r="BD112" s="93">
        <f t="shared" si="56"/>
        <v>0</v>
      </c>
      <c r="BE112" s="89">
        <f t="shared" si="57"/>
        <v>0</v>
      </c>
      <c r="BF112" s="94">
        <f t="shared" si="46"/>
        <v>0</v>
      </c>
      <c r="BG112" s="93">
        <f t="shared" si="58"/>
        <v>0</v>
      </c>
      <c r="BH112" s="89">
        <f t="shared" si="59"/>
        <v>0</v>
      </c>
      <c r="BI112" s="94">
        <f t="shared" si="47"/>
        <v>0</v>
      </c>
    </row>
    <row r="113" spans="1:61" ht="15.75" customHeight="1">
      <c r="A113" s="289"/>
      <c r="B113" s="289"/>
      <c r="C113" s="285"/>
      <c r="D113" s="262"/>
      <c r="E113" s="262"/>
      <c r="F113" s="262"/>
      <c r="G113" s="261"/>
      <c r="H113" s="262"/>
      <c r="I113" s="262"/>
      <c r="J113" s="262"/>
      <c r="K113" s="262"/>
      <c r="L113" s="262"/>
      <c r="M113" s="262"/>
      <c r="N113" s="262"/>
      <c r="O113" s="262"/>
      <c r="P113" s="262"/>
      <c r="Q113" s="262"/>
      <c r="R113" s="262"/>
      <c r="S113" s="245"/>
      <c r="T113" s="245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259"/>
      <c r="AF113" s="244"/>
      <c r="AG113" s="270"/>
      <c r="AH113" s="270"/>
      <c r="AI113" s="270"/>
      <c r="AJ113" s="270"/>
      <c r="AK113" s="205"/>
      <c r="AL113" s="63"/>
      <c r="AM113" s="59"/>
      <c r="AN113" s="59"/>
      <c r="AO113" s="59"/>
      <c r="AP113" s="60"/>
      <c r="AQ113" s="242"/>
      <c r="AR113" s="93">
        <f t="shared" si="48"/>
        <v>0</v>
      </c>
      <c r="AS113" s="89">
        <f t="shared" si="49"/>
        <v>0</v>
      </c>
      <c r="AT113" s="94">
        <f t="shared" si="42"/>
        <v>0</v>
      </c>
      <c r="AU113" s="93">
        <f t="shared" si="50"/>
        <v>0</v>
      </c>
      <c r="AV113" s="89">
        <f t="shared" si="51"/>
        <v>0</v>
      </c>
      <c r="AW113" s="94">
        <f t="shared" si="43"/>
        <v>0</v>
      </c>
      <c r="AX113" s="93">
        <f t="shared" si="52"/>
        <v>0</v>
      </c>
      <c r="AY113" s="89">
        <f t="shared" si="53"/>
        <v>0</v>
      </c>
      <c r="AZ113" s="94">
        <f t="shared" si="44"/>
        <v>0</v>
      </c>
      <c r="BA113" s="93">
        <f t="shared" si="54"/>
        <v>0</v>
      </c>
      <c r="BB113" s="89">
        <f t="shared" si="55"/>
        <v>0</v>
      </c>
      <c r="BC113" s="94">
        <f t="shared" si="45"/>
        <v>0</v>
      </c>
      <c r="BD113" s="93">
        <f t="shared" si="56"/>
        <v>0</v>
      </c>
      <c r="BE113" s="89">
        <f t="shared" si="57"/>
        <v>0</v>
      </c>
      <c r="BF113" s="94">
        <f t="shared" si="46"/>
        <v>0</v>
      </c>
      <c r="BG113" s="93">
        <f t="shared" si="58"/>
        <v>0</v>
      </c>
      <c r="BH113" s="89">
        <f t="shared" si="59"/>
        <v>0</v>
      </c>
      <c r="BI113" s="94">
        <f t="shared" si="47"/>
        <v>0</v>
      </c>
    </row>
    <row r="114" spans="1:61" ht="15.75" customHeight="1">
      <c r="A114" s="289"/>
      <c r="B114" s="289"/>
      <c r="C114" s="285"/>
      <c r="D114" s="262"/>
      <c r="E114" s="262"/>
      <c r="F114" s="262"/>
      <c r="G114" s="261"/>
      <c r="H114" s="262"/>
      <c r="I114" s="262"/>
      <c r="J114" s="262"/>
      <c r="K114" s="262"/>
      <c r="L114" s="262"/>
      <c r="M114" s="262"/>
      <c r="N114" s="262"/>
      <c r="O114" s="262"/>
      <c r="P114" s="262"/>
      <c r="Q114" s="262"/>
      <c r="R114" s="262"/>
      <c r="S114" s="245"/>
      <c r="T114" s="245"/>
      <c r="U114" s="64"/>
      <c r="V114" s="64"/>
      <c r="W114" s="64"/>
      <c r="X114" s="64"/>
      <c r="Y114" s="64"/>
      <c r="Z114" s="65"/>
      <c r="AA114" s="65"/>
      <c r="AB114" s="65"/>
      <c r="AC114" s="65"/>
      <c r="AD114" s="65"/>
      <c r="AE114" s="259"/>
      <c r="AF114" s="244"/>
      <c r="AG114" s="270"/>
      <c r="AH114" s="270"/>
      <c r="AI114" s="270"/>
      <c r="AJ114" s="270"/>
      <c r="AK114" s="205"/>
      <c r="AL114" s="63"/>
      <c r="AM114" s="59"/>
      <c r="AN114" s="59"/>
      <c r="AO114" s="59"/>
      <c r="AP114" s="60"/>
      <c r="AQ114" s="242"/>
      <c r="AR114" s="93">
        <f t="shared" si="48"/>
        <v>0</v>
      </c>
      <c r="AS114" s="89">
        <f t="shared" si="49"/>
        <v>0</v>
      </c>
      <c r="AT114" s="94">
        <f t="shared" si="42"/>
        <v>0</v>
      </c>
      <c r="AU114" s="93">
        <f t="shared" si="50"/>
        <v>0</v>
      </c>
      <c r="AV114" s="89">
        <f t="shared" si="51"/>
        <v>0</v>
      </c>
      <c r="AW114" s="94">
        <f t="shared" si="43"/>
        <v>0</v>
      </c>
      <c r="AX114" s="93">
        <f t="shared" si="52"/>
        <v>0</v>
      </c>
      <c r="AY114" s="89">
        <f t="shared" si="53"/>
        <v>0</v>
      </c>
      <c r="AZ114" s="94">
        <f t="shared" si="44"/>
        <v>0</v>
      </c>
      <c r="BA114" s="93">
        <f t="shared" si="54"/>
        <v>0</v>
      </c>
      <c r="BB114" s="89">
        <f t="shared" si="55"/>
        <v>0</v>
      </c>
      <c r="BC114" s="94">
        <f t="shared" si="45"/>
        <v>0</v>
      </c>
      <c r="BD114" s="93">
        <f t="shared" si="56"/>
        <v>0</v>
      </c>
      <c r="BE114" s="89">
        <f t="shared" si="57"/>
        <v>0</v>
      </c>
      <c r="BF114" s="94">
        <f t="shared" si="46"/>
        <v>0</v>
      </c>
      <c r="BG114" s="93">
        <f t="shared" si="58"/>
        <v>0</v>
      </c>
      <c r="BH114" s="89">
        <f t="shared" si="59"/>
        <v>0</v>
      </c>
      <c r="BI114" s="94">
        <f t="shared" si="47"/>
        <v>0</v>
      </c>
    </row>
    <row r="115" spans="1:61" ht="15.75" customHeight="1">
      <c r="A115" s="289"/>
      <c r="B115" s="289"/>
      <c r="C115" s="285"/>
      <c r="D115" s="262"/>
      <c r="E115" s="262"/>
      <c r="F115" s="262"/>
      <c r="G115" s="261"/>
      <c r="H115" s="262"/>
      <c r="I115" s="262"/>
      <c r="J115" s="262"/>
      <c r="K115" s="262"/>
      <c r="L115" s="262"/>
      <c r="M115" s="262"/>
      <c r="N115" s="262"/>
      <c r="O115" s="262"/>
      <c r="P115" s="262"/>
      <c r="Q115" s="262"/>
      <c r="R115" s="262"/>
      <c r="S115" s="245"/>
      <c r="T115" s="245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259"/>
      <c r="AF115" s="244"/>
      <c r="AG115" s="270"/>
      <c r="AH115" s="270"/>
      <c r="AI115" s="270"/>
      <c r="AJ115" s="270"/>
      <c r="AK115" s="205"/>
      <c r="AL115" s="63"/>
      <c r="AM115" s="59"/>
      <c r="AN115" s="59"/>
      <c r="AO115" s="59"/>
      <c r="AP115" s="60"/>
      <c r="AQ115" s="242"/>
      <c r="AR115" s="93">
        <f t="shared" si="48"/>
        <v>0</v>
      </c>
      <c r="AS115" s="89">
        <f t="shared" si="49"/>
        <v>0</v>
      </c>
      <c r="AT115" s="94">
        <f t="shared" si="42"/>
        <v>0</v>
      </c>
      <c r="AU115" s="93">
        <f t="shared" si="50"/>
        <v>0</v>
      </c>
      <c r="AV115" s="89">
        <f t="shared" si="51"/>
        <v>0</v>
      </c>
      <c r="AW115" s="94">
        <f t="shared" si="43"/>
        <v>0</v>
      </c>
      <c r="AX115" s="93">
        <f t="shared" si="52"/>
        <v>0</v>
      </c>
      <c r="AY115" s="89">
        <f t="shared" si="53"/>
        <v>0</v>
      </c>
      <c r="AZ115" s="94">
        <f t="shared" si="44"/>
        <v>0</v>
      </c>
      <c r="BA115" s="93">
        <f t="shared" si="54"/>
        <v>0</v>
      </c>
      <c r="BB115" s="89">
        <f t="shared" si="55"/>
        <v>0</v>
      </c>
      <c r="BC115" s="94">
        <f t="shared" si="45"/>
        <v>0</v>
      </c>
      <c r="BD115" s="93">
        <f t="shared" si="56"/>
        <v>0</v>
      </c>
      <c r="BE115" s="89">
        <f t="shared" si="57"/>
        <v>0</v>
      </c>
      <c r="BF115" s="94">
        <f t="shared" si="46"/>
        <v>0</v>
      </c>
      <c r="BG115" s="93">
        <f t="shared" si="58"/>
        <v>0</v>
      </c>
      <c r="BH115" s="89">
        <f t="shared" si="59"/>
        <v>0</v>
      </c>
      <c r="BI115" s="94">
        <f t="shared" si="47"/>
        <v>0</v>
      </c>
    </row>
    <row r="116" spans="1:61" ht="15.75" customHeight="1">
      <c r="A116" s="289"/>
      <c r="B116" s="289"/>
      <c r="C116" s="285"/>
      <c r="D116" s="262"/>
      <c r="E116" s="262"/>
      <c r="F116" s="262"/>
      <c r="G116" s="261"/>
      <c r="H116" s="262"/>
      <c r="I116" s="262"/>
      <c r="J116" s="262"/>
      <c r="K116" s="262"/>
      <c r="L116" s="262"/>
      <c r="M116" s="262"/>
      <c r="N116" s="262"/>
      <c r="O116" s="262"/>
      <c r="P116" s="262"/>
      <c r="Q116" s="262"/>
      <c r="R116" s="262"/>
      <c r="S116" s="245"/>
      <c r="T116" s="245"/>
      <c r="U116" s="64"/>
      <c r="V116" s="64"/>
      <c r="W116" s="64"/>
      <c r="X116" s="64"/>
      <c r="Y116" s="64"/>
      <c r="Z116" s="65"/>
      <c r="AA116" s="65"/>
      <c r="AB116" s="65"/>
      <c r="AC116" s="65"/>
      <c r="AD116" s="65"/>
      <c r="AE116" s="259"/>
      <c r="AF116" s="244"/>
      <c r="AG116" s="270"/>
      <c r="AH116" s="270"/>
      <c r="AI116" s="270"/>
      <c r="AJ116" s="270"/>
      <c r="AK116" s="205"/>
      <c r="AL116" s="63"/>
      <c r="AM116" s="59"/>
      <c r="AN116" s="59"/>
      <c r="AO116" s="59"/>
      <c r="AP116" s="60"/>
      <c r="AQ116" s="242"/>
      <c r="AR116" s="93">
        <f t="shared" si="48"/>
        <v>0</v>
      </c>
      <c r="AS116" s="89">
        <f t="shared" si="49"/>
        <v>0</v>
      </c>
      <c r="AT116" s="94">
        <f t="shared" si="42"/>
        <v>0</v>
      </c>
      <c r="AU116" s="93">
        <f t="shared" si="50"/>
        <v>0</v>
      </c>
      <c r="AV116" s="89">
        <f t="shared" si="51"/>
        <v>0</v>
      </c>
      <c r="AW116" s="94">
        <f t="shared" si="43"/>
        <v>0</v>
      </c>
      <c r="AX116" s="93">
        <f t="shared" si="52"/>
        <v>0</v>
      </c>
      <c r="AY116" s="89">
        <f t="shared" si="53"/>
        <v>0</v>
      </c>
      <c r="AZ116" s="94">
        <f t="shared" si="44"/>
        <v>0</v>
      </c>
      <c r="BA116" s="93">
        <f t="shared" si="54"/>
        <v>0</v>
      </c>
      <c r="BB116" s="89">
        <f t="shared" si="55"/>
        <v>0</v>
      </c>
      <c r="BC116" s="94">
        <f t="shared" si="45"/>
        <v>0</v>
      </c>
      <c r="BD116" s="93">
        <f t="shared" si="56"/>
        <v>0</v>
      </c>
      <c r="BE116" s="89">
        <f t="shared" si="57"/>
        <v>0</v>
      </c>
      <c r="BF116" s="94">
        <f t="shared" si="46"/>
        <v>0</v>
      </c>
      <c r="BG116" s="93">
        <f t="shared" si="58"/>
        <v>0</v>
      </c>
      <c r="BH116" s="89">
        <f t="shared" si="59"/>
        <v>0</v>
      </c>
      <c r="BI116" s="94">
        <f t="shared" si="47"/>
        <v>0</v>
      </c>
    </row>
    <row r="117" spans="1:61" ht="15.75" customHeight="1">
      <c r="A117" s="289"/>
      <c r="B117" s="289"/>
      <c r="C117" s="285"/>
      <c r="D117" s="262"/>
      <c r="E117" s="262"/>
      <c r="F117" s="262"/>
      <c r="G117" s="261"/>
      <c r="H117" s="262"/>
      <c r="I117" s="262"/>
      <c r="J117" s="262"/>
      <c r="K117" s="262"/>
      <c r="L117" s="262"/>
      <c r="M117" s="262"/>
      <c r="N117" s="262"/>
      <c r="O117" s="262"/>
      <c r="P117" s="262"/>
      <c r="Q117" s="262"/>
      <c r="R117" s="262"/>
      <c r="S117" s="245"/>
      <c r="T117" s="245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259"/>
      <c r="AF117" s="244"/>
      <c r="AG117" s="270"/>
      <c r="AH117" s="270"/>
      <c r="AI117" s="270"/>
      <c r="AJ117" s="270"/>
      <c r="AK117" s="205"/>
      <c r="AL117" s="63"/>
      <c r="AM117" s="59"/>
      <c r="AN117" s="59"/>
      <c r="AO117" s="59"/>
      <c r="AP117" s="60"/>
      <c r="AQ117" s="242"/>
      <c r="AR117" s="93">
        <f t="shared" si="48"/>
        <v>0</v>
      </c>
      <c r="AS117" s="89">
        <f t="shared" si="49"/>
        <v>0</v>
      </c>
      <c r="AT117" s="94">
        <f t="shared" si="42"/>
        <v>0</v>
      </c>
      <c r="AU117" s="93">
        <f t="shared" si="50"/>
        <v>0</v>
      </c>
      <c r="AV117" s="89">
        <f t="shared" si="51"/>
        <v>0</v>
      </c>
      <c r="AW117" s="94">
        <f t="shared" si="43"/>
        <v>0</v>
      </c>
      <c r="AX117" s="93">
        <f t="shared" si="52"/>
        <v>0</v>
      </c>
      <c r="AY117" s="89">
        <f t="shared" si="53"/>
        <v>0</v>
      </c>
      <c r="AZ117" s="94">
        <f t="shared" si="44"/>
        <v>0</v>
      </c>
      <c r="BA117" s="93">
        <f t="shared" si="54"/>
        <v>0</v>
      </c>
      <c r="BB117" s="89">
        <f t="shared" si="55"/>
        <v>0</v>
      </c>
      <c r="BC117" s="94">
        <f t="shared" si="45"/>
        <v>0</v>
      </c>
      <c r="BD117" s="93">
        <f t="shared" si="56"/>
        <v>0</v>
      </c>
      <c r="BE117" s="89">
        <f t="shared" si="57"/>
        <v>0</v>
      </c>
      <c r="BF117" s="94">
        <f t="shared" si="46"/>
        <v>0</v>
      </c>
      <c r="BG117" s="93">
        <f t="shared" si="58"/>
        <v>0</v>
      </c>
      <c r="BH117" s="89">
        <f t="shared" si="59"/>
        <v>0</v>
      </c>
      <c r="BI117" s="94">
        <f t="shared" si="47"/>
        <v>0</v>
      </c>
    </row>
    <row r="118" spans="1:61" ht="15.75" customHeight="1">
      <c r="A118" s="289"/>
      <c r="B118" s="289"/>
      <c r="C118" s="285"/>
      <c r="D118" s="262"/>
      <c r="E118" s="262"/>
      <c r="F118" s="262"/>
      <c r="G118" s="261"/>
      <c r="H118" s="262"/>
      <c r="I118" s="262"/>
      <c r="J118" s="262"/>
      <c r="K118" s="262"/>
      <c r="L118" s="262"/>
      <c r="M118" s="262"/>
      <c r="N118" s="262"/>
      <c r="O118" s="262"/>
      <c r="P118" s="262"/>
      <c r="Q118" s="262"/>
      <c r="R118" s="262"/>
      <c r="S118" s="245"/>
      <c r="T118" s="245"/>
      <c r="U118" s="64"/>
      <c r="V118" s="64"/>
      <c r="W118" s="64"/>
      <c r="X118" s="64"/>
      <c r="Y118" s="64"/>
      <c r="Z118" s="65"/>
      <c r="AA118" s="65"/>
      <c r="AB118" s="65"/>
      <c r="AC118" s="65"/>
      <c r="AD118" s="65"/>
      <c r="AE118" s="259"/>
      <c r="AF118" s="244"/>
      <c r="AG118" s="270"/>
      <c r="AH118" s="270"/>
      <c r="AI118" s="270"/>
      <c r="AJ118" s="270"/>
      <c r="AK118" s="205"/>
      <c r="AL118" s="63"/>
      <c r="AM118" s="59"/>
      <c r="AN118" s="59"/>
      <c r="AO118" s="59"/>
      <c r="AP118" s="60"/>
      <c r="AQ118" s="242"/>
      <c r="AR118" s="93">
        <f t="shared" si="48"/>
        <v>0</v>
      </c>
      <c r="AS118" s="89">
        <f t="shared" si="49"/>
        <v>0</v>
      </c>
      <c r="AT118" s="94">
        <f t="shared" si="42"/>
        <v>0</v>
      </c>
      <c r="AU118" s="93">
        <f t="shared" si="50"/>
        <v>0</v>
      </c>
      <c r="AV118" s="89">
        <f t="shared" si="51"/>
        <v>0</v>
      </c>
      <c r="AW118" s="94">
        <f t="shared" si="43"/>
        <v>0</v>
      </c>
      <c r="AX118" s="93">
        <f t="shared" si="52"/>
        <v>0</v>
      </c>
      <c r="AY118" s="89">
        <f t="shared" si="53"/>
        <v>0</v>
      </c>
      <c r="AZ118" s="94">
        <f t="shared" si="44"/>
        <v>0</v>
      </c>
      <c r="BA118" s="93">
        <f t="shared" si="54"/>
        <v>0</v>
      </c>
      <c r="BB118" s="89">
        <f t="shared" si="55"/>
        <v>0</v>
      </c>
      <c r="BC118" s="94">
        <f t="shared" si="45"/>
        <v>0</v>
      </c>
      <c r="BD118" s="93">
        <f t="shared" si="56"/>
        <v>0</v>
      </c>
      <c r="BE118" s="89">
        <f t="shared" si="57"/>
        <v>0</v>
      </c>
      <c r="BF118" s="94">
        <f t="shared" si="46"/>
        <v>0</v>
      </c>
      <c r="BG118" s="93">
        <f t="shared" si="58"/>
        <v>0</v>
      </c>
      <c r="BH118" s="89">
        <f t="shared" si="59"/>
        <v>0</v>
      </c>
      <c r="BI118" s="94">
        <f t="shared" si="47"/>
        <v>0</v>
      </c>
    </row>
    <row r="119" spans="1:61" ht="15.75" customHeight="1">
      <c r="A119" s="289"/>
      <c r="B119" s="289"/>
      <c r="C119" s="285"/>
      <c r="D119" s="262"/>
      <c r="E119" s="262"/>
      <c r="F119" s="262"/>
      <c r="G119" s="261"/>
      <c r="H119" s="262"/>
      <c r="I119" s="262"/>
      <c r="J119" s="262"/>
      <c r="K119" s="262"/>
      <c r="L119" s="262"/>
      <c r="M119" s="262"/>
      <c r="N119" s="262"/>
      <c r="O119" s="262"/>
      <c r="P119" s="262"/>
      <c r="Q119" s="262"/>
      <c r="R119" s="262"/>
      <c r="S119" s="245"/>
      <c r="T119" s="245"/>
      <c r="U119" s="64"/>
      <c r="V119" s="64"/>
      <c r="W119" s="64"/>
      <c r="X119" s="64"/>
      <c r="Y119" s="64"/>
      <c r="Z119" s="65"/>
      <c r="AA119" s="65"/>
      <c r="AB119" s="65"/>
      <c r="AC119" s="65"/>
      <c r="AD119" s="65"/>
      <c r="AE119" s="259"/>
      <c r="AF119" s="244"/>
      <c r="AG119" s="270"/>
      <c r="AH119" s="270"/>
      <c r="AI119" s="270"/>
      <c r="AJ119" s="270"/>
      <c r="AK119" s="205"/>
      <c r="AL119" s="63"/>
      <c r="AM119" s="59"/>
      <c r="AN119" s="59"/>
      <c r="AO119" s="59"/>
      <c r="AP119" s="60"/>
      <c r="AQ119" s="243"/>
      <c r="AR119" s="93">
        <f t="shared" si="48"/>
        <v>0</v>
      </c>
      <c r="AS119" s="89">
        <f t="shared" si="49"/>
        <v>0</v>
      </c>
      <c r="AT119" s="94">
        <f t="shared" si="42"/>
        <v>0</v>
      </c>
      <c r="AU119" s="93">
        <f t="shared" si="50"/>
        <v>0</v>
      </c>
      <c r="AV119" s="89">
        <f t="shared" si="51"/>
        <v>0</v>
      </c>
      <c r="AW119" s="94">
        <f t="shared" si="43"/>
        <v>0</v>
      </c>
      <c r="AX119" s="93">
        <f t="shared" si="52"/>
        <v>0</v>
      </c>
      <c r="AY119" s="89">
        <f t="shared" si="53"/>
        <v>0</v>
      </c>
      <c r="AZ119" s="94">
        <f t="shared" si="44"/>
        <v>0</v>
      </c>
      <c r="BA119" s="93">
        <f t="shared" si="54"/>
        <v>0</v>
      </c>
      <c r="BB119" s="89">
        <f t="shared" si="55"/>
        <v>0</v>
      </c>
      <c r="BC119" s="94">
        <f t="shared" si="45"/>
        <v>0</v>
      </c>
      <c r="BD119" s="93">
        <f t="shared" si="56"/>
        <v>0</v>
      </c>
      <c r="BE119" s="89">
        <f t="shared" si="57"/>
        <v>0</v>
      </c>
      <c r="BF119" s="94">
        <f t="shared" si="46"/>
        <v>0</v>
      </c>
      <c r="BG119" s="93">
        <f t="shared" si="58"/>
        <v>0</v>
      </c>
      <c r="BH119" s="89">
        <f t="shared" si="59"/>
        <v>0</v>
      </c>
      <c r="BI119" s="94">
        <f t="shared" si="47"/>
        <v>0</v>
      </c>
    </row>
    <row r="120" spans="1:61" ht="15.75" customHeight="1">
      <c r="A120" s="289"/>
      <c r="B120" s="289"/>
      <c r="C120" s="285"/>
      <c r="D120" s="262"/>
      <c r="E120" s="262"/>
      <c r="F120" s="262"/>
      <c r="G120" s="262"/>
      <c r="H120" s="262"/>
      <c r="I120" s="262"/>
      <c r="J120" s="262"/>
      <c r="K120" s="262"/>
      <c r="L120" s="262"/>
      <c r="M120" s="262"/>
      <c r="N120" s="262"/>
      <c r="O120" s="262"/>
      <c r="P120" s="262"/>
      <c r="Q120" s="262"/>
      <c r="R120" s="262"/>
      <c r="S120" s="245"/>
      <c r="T120" s="245"/>
      <c r="U120" s="64"/>
      <c r="V120" s="64"/>
      <c r="W120" s="64"/>
      <c r="X120" s="64"/>
      <c r="Y120" s="64"/>
      <c r="Z120" s="65"/>
      <c r="AA120" s="65"/>
      <c r="AB120" s="65"/>
      <c r="AC120" s="65"/>
      <c r="AD120" s="65"/>
      <c r="AE120" s="259"/>
      <c r="AF120" s="244"/>
      <c r="AG120" s="270"/>
      <c r="AH120" s="270"/>
      <c r="AI120" s="270"/>
      <c r="AJ120" s="270"/>
      <c r="AK120" s="205"/>
      <c r="AL120" s="63"/>
      <c r="AM120" s="59"/>
      <c r="AN120" s="59"/>
      <c r="AO120" s="59"/>
      <c r="AP120" s="60"/>
      <c r="AQ120" s="242"/>
      <c r="AR120" s="93">
        <f t="shared" si="48"/>
        <v>0</v>
      </c>
      <c r="AS120" s="89">
        <f t="shared" si="49"/>
        <v>0</v>
      </c>
      <c r="AT120" s="94">
        <f t="shared" si="42"/>
        <v>0</v>
      </c>
      <c r="AU120" s="93">
        <f t="shared" si="50"/>
        <v>0</v>
      </c>
      <c r="AV120" s="89">
        <f t="shared" si="51"/>
        <v>0</v>
      </c>
      <c r="AW120" s="94">
        <f t="shared" si="43"/>
        <v>0</v>
      </c>
      <c r="AX120" s="93">
        <f t="shared" si="52"/>
        <v>0</v>
      </c>
      <c r="AY120" s="89">
        <f t="shared" si="53"/>
        <v>0</v>
      </c>
      <c r="AZ120" s="94">
        <f t="shared" si="44"/>
        <v>0</v>
      </c>
      <c r="BA120" s="93">
        <f t="shared" si="54"/>
        <v>0</v>
      </c>
      <c r="BB120" s="89">
        <f t="shared" si="55"/>
        <v>0</v>
      </c>
      <c r="BC120" s="94">
        <f t="shared" si="45"/>
        <v>0</v>
      </c>
      <c r="BD120" s="93">
        <f t="shared" si="56"/>
        <v>0</v>
      </c>
      <c r="BE120" s="89">
        <f t="shared" si="57"/>
        <v>0</v>
      </c>
      <c r="BF120" s="94">
        <f t="shared" si="46"/>
        <v>0</v>
      </c>
      <c r="BG120" s="93">
        <f t="shared" si="58"/>
        <v>0</v>
      </c>
      <c r="BH120" s="89">
        <f t="shared" si="59"/>
        <v>0</v>
      </c>
      <c r="BI120" s="94">
        <f t="shared" si="47"/>
        <v>0</v>
      </c>
    </row>
    <row r="121" spans="1:61" ht="15.75" customHeight="1">
      <c r="A121" s="289"/>
      <c r="B121" s="289"/>
      <c r="C121" s="285"/>
      <c r="D121" s="262"/>
      <c r="E121" s="262"/>
      <c r="F121" s="262"/>
      <c r="G121" s="262"/>
      <c r="H121" s="262"/>
      <c r="I121" s="262"/>
      <c r="J121" s="262"/>
      <c r="K121" s="262"/>
      <c r="L121" s="262"/>
      <c r="M121" s="262"/>
      <c r="N121" s="262"/>
      <c r="O121" s="262"/>
      <c r="P121" s="262"/>
      <c r="Q121" s="262"/>
      <c r="R121" s="262"/>
      <c r="S121" s="245"/>
      <c r="T121" s="245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259"/>
      <c r="AF121" s="244"/>
      <c r="AG121" s="270"/>
      <c r="AH121" s="270"/>
      <c r="AI121" s="270"/>
      <c r="AJ121" s="270"/>
      <c r="AK121" s="205"/>
      <c r="AL121" s="63"/>
      <c r="AM121" s="59"/>
      <c r="AN121" s="59"/>
      <c r="AO121" s="59"/>
      <c r="AP121" s="60"/>
      <c r="AQ121" s="242"/>
      <c r="AR121" s="93">
        <f t="shared" si="48"/>
        <v>0</v>
      </c>
      <c r="AS121" s="89">
        <f t="shared" si="49"/>
        <v>0</v>
      </c>
      <c r="AT121" s="94">
        <f t="shared" si="42"/>
        <v>0</v>
      </c>
      <c r="AU121" s="93">
        <f t="shared" si="50"/>
        <v>0</v>
      </c>
      <c r="AV121" s="89">
        <f t="shared" si="51"/>
        <v>0</v>
      </c>
      <c r="AW121" s="94">
        <f t="shared" si="43"/>
        <v>0</v>
      </c>
      <c r="AX121" s="93">
        <f t="shared" si="52"/>
        <v>0</v>
      </c>
      <c r="AY121" s="89">
        <f t="shared" si="53"/>
        <v>0</v>
      </c>
      <c r="AZ121" s="94">
        <f t="shared" si="44"/>
        <v>0</v>
      </c>
      <c r="BA121" s="93">
        <f t="shared" si="54"/>
        <v>0</v>
      </c>
      <c r="BB121" s="89">
        <f t="shared" si="55"/>
        <v>0</v>
      </c>
      <c r="BC121" s="94">
        <f t="shared" si="45"/>
        <v>0</v>
      </c>
      <c r="BD121" s="93">
        <f t="shared" si="56"/>
        <v>0</v>
      </c>
      <c r="BE121" s="89">
        <f t="shared" si="57"/>
        <v>0</v>
      </c>
      <c r="BF121" s="94">
        <f t="shared" si="46"/>
        <v>0</v>
      </c>
      <c r="BG121" s="93">
        <f t="shared" si="58"/>
        <v>0</v>
      </c>
      <c r="BH121" s="89">
        <f t="shared" si="59"/>
        <v>0</v>
      </c>
      <c r="BI121" s="94">
        <f t="shared" si="47"/>
        <v>0</v>
      </c>
    </row>
    <row r="122" spans="1:61" ht="15.75" customHeight="1">
      <c r="A122" s="289"/>
      <c r="B122" s="289"/>
      <c r="C122" s="285"/>
      <c r="D122" s="262"/>
      <c r="E122" s="262"/>
      <c r="F122" s="262"/>
      <c r="G122" s="262"/>
      <c r="H122" s="262"/>
      <c r="I122" s="262"/>
      <c r="J122" s="262"/>
      <c r="K122" s="262"/>
      <c r="L122" s="262"/>
      <c r="M122" s="262"/>
      <c r="N122" s="262"/>
      <c r="O122" s="262"/>
      <c r="P122" s="262"/>
      <c r="Q122" s="262"/>
      <c r="R122" s="262"/>
      <c r="S122" s="245"/>
      <c r="T122" s="245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259"/>
      <c r="AF122" s="244"/>
      <c r="AG122" s="270"/>
      <c r="AH122" s="270"/>
      <c r="AI122" s="270"/>
      <c r="AJ122" s="270"/>
      <c r="AK122" s="205"/>
      <c r="AL122" s="63"/>
      <c r="AM122" s="59"/>
      <c r="AN122" s="59"/>
      <c r="AO122" s="59"/>
      <c r="AP122" s="60"/>
      <c r="AQ122" s="242"/>
      <c r="AR122" s="93">
        <f t="shared" si="48"/>
        <v>0</v>
      </c>
      <c r="AS122" s="89">
        <f t="shared" si="49"/>
        <v>0</v>
      </c>
      <c r="AT122" s="94">
        <f t="shared" si="42"/>
        <v>0</v>
      </c>
      <c r="AU122" s="93">
        <f t="shared" si="50"/>
        <v>0</v>
      </c>
      <c r="AV122" s="89">
        <f t="shared" si="51"/>
        <v>0</v>
      </c>
      <c r="AW122" s="94">
        <f t="shared" si="43"/>
        <v>0</v>
      </c>
      <c r="AX122" s="93">
        <f t="shared" si="52"/>
        <v>0</v>
      </c>
      <c r="AY122" s="89">
        <f t="shared" si="53"/>
        <v>0</v>
      </c>
      <c r="AZ122" s="94">
        <f t="shared" si="44"/>
        <v>0</v>
      </c>
      <c r="BA122" s="93">
        <f t="shared" si="54"/>
        <v>0</v>
      </c>
      <c r="BB122" s="89">
        <f t="shared" si="55"/>
        <v>0</v>
      </c>
      <c r="BC122" s="94">
        <f t="shared" si="45"/>
        <v>0</v>
      </c>
      <c r="BD122" s="93">
        <f t="shared" si="56"/>
        <v>0</v>
      </c>
      <c r="BE122" s="89">
        <f t="shared" si="57"/>
        <v>0</v>
      </c>
      <c r="BF122" s="94">
        <f t="shared" si="46"/>
        <v>0</v>
      </c>
      <c r="BG122" s="93">
        <f t="shared" si="58"/>
        <v>0</v>
      </c>
      <c r="BH122" s="89">
        <f t="shared" si="59"/>
        <v>0</v>
      </c>
      <c r="BI122" s="94">
        <f t="shared" si="47"/>
        <v>0</v>
      </c>
    </row>
    <row r="123" spans="1:61" ht="15.75" customHeight="1">
      <c r="A123" s="289"/>
      <c r="B123" s="289"/>
      <c r="C123" s="285"/>
      <c r="D123" s="262"/>
      <c r="E123" s="262"/>
      <c r="F123" s="262"/>
      <c r="G123" s="262"/>
      <c r="H123" s="262"/>
      <c r="I123" s="262"/>
      <c r="J123" s="262"/>
      <c r="K123" s="262"/>
      <c r="L123" s="262"/>
      <c r="M123" s="262"/>
      <c r="N123" s="262"/>
      <c r="O123" s="262"/>
      <c r="P123" s="262"/>
      <c r="Q123" s="262"/>
      <c r="R123" s="262"/>
      <c r="S123" s="245"/>
      <c r="T123" s="245"/>
      <c r="U123" s="64"/>
      <c r="V123" s="64"/>
      <c r="W123" s="64"/>
      <c r="X123" s="64"/>
      <c r="Y123" s="64"/>
      <c r="Z123" s="65"/>
      <c r="AA123" s="65"/>
      <c r="AB123" s="65"/>
      <c r="AC123" s="65"/>
      <c r="AD123" s="65"/>
      <c r="AE123" s="259"/>
      <c r="AF123" s="244"/>
      <c r="AG123" s="270"/>
      <c r="AH123" s="270"/>
      <c r="AI123" s="270"/>
      <c r="AJ123" s="270"/>
      <c r="AK123" s="205"/>
      <c r="AL123" s="63"/>
      <c r="AM123" s="59"/>
      <c r="AN123" s="59"/>
      <c r="AO123" s="59"/>
      <c r="AP123" s="60"/>
      <c r="AQ123" s="242"/>
      <c r="AR123" s="93">
        <f t="shared" si="48"/>
        <v>0</v>
      </c>
      <c r="AS123" s="89">
        <f t="shared" si="49"/>
        <v>0</v>
      </c>
      <c r="AT123" s="94">
        <f t="shared" si="42"/>
        <v>0</v>
      </c>
      <c r="AU123" s="93">
        <f t="shared" si="50"/>
        <v>0</v>
      </c>
      <c r="AV123" s="89">
        <f t="shared" si="51"/>
        <v>0</v>
      </c>
      <c r="AW123" s="94">
        <f t="shared" si="43"/>
        <v>0</v>
      </c>
      <c r="AX123" s="93">
        <f t="shared" si="52"/>
        <v>0</v>
      </c>
      <c r="AY123" s="89">
        <f t="shared" si="53"/>
        <v>0</v>
      </c>
      <c r="AZ123" s="94">
        <f t="shared" si="44"/>
        <v>0</v>
      </c>
      <c r="BA123" s="93">
        <f t="shared" si="54"/>
        <v>0</v>
      </c>
      <c r="BB123" s="89">
        <f t="shared" si="55"/>
        <v>0</v>
      </c>
      <c r="BC123" s="94">
        <f t="shared" si="45"/>
        <v>0</v>
      </c>
      <c r="BD123" s="93">
        <f t="shared" si="56"/>
        <v>0</v>
      </c>
      <c r="BE123" s="89">
        <f t="shared" si="57"/>
        <v>0</v>
      </c>
      <c r="BF123" s="94">
        <f t="shared" si="46"/>
        <v>0</v>
      </c>
      <c r="BG123" s="93">
        <f t="shared" si="58"/>
        <v>0</v>
      </c>
      <c r="BH123" s="89">
        <f t="shared" si="59"/>
        <v>0</v>
      </c>
      <c r="BI123" s="94">
        <f t="shared" si="47"/>
        <v>0</v>
      </c>
    </row>
    <row r="124" spans="1:61" ht="15.75" customHeight="1">
      <c r="A124" s="289"/>
      <c r="B124" s="289"/>
      <c r="C124" s="285"/>
      <c r="D124" s="262"/>
      <c r="E124" s="262"/>
      <c r="F124" s="262"/>
      <c r="G124" s="262"/>
      <c r="H124" s="262"/>
      <c r="I124" s="262"/>
      <c r="J124" s="262"/>
      <c r="K124" s="262"/>
      <c r="L124" s="262"/>
      <c r="M124" s="262"/>
      <c r="N124" s="262"/>
      <c r="O124" s="262"/>
      <c r="P124" s="262"/>
      <c r="Q124" s="262"/>
      <c r="R124" s="262"/>
      <c r="S124" s="245"/>
      <c r="T124" s="245"/>
      <c r="U124" s="64"/>
      <c r="V124" s="64"/>
      <c r="W124" s="64"/>
      <c r="X124" s="64"/>
      <c r="Y124" s="64"/>
      <c r="Z124" s="65"/>
      <c r="AA124" s="65"/>
      <c r="AB124" s="65"/>
      <c r="AC124" s="65"/>
      <c r="AD124" s="65"/>
      <c r="AE124" s="259"/>
      <c r="AF124" s="244"/>
      <c r="AG124" s="270"/>
      <c r="AH124" s="270"/>
      <c r="AI124" s="270"/>
      <c r="AJ124" s="270"/>
      <c r="AK124" s="205"/>
      <c r="AL124" s="63"/>
      <c r="AM124" s="59"/>
      <c r="AN124" s="59"/>
      <c r="AO124" s="59"/>
      <c r="AP124" s="60"/>
      <c r="AQ124" s="242"/>
      <c r="AR124" s="93">
        <f t="shared" si="48"/>
        <v>0</v>
      </c>
      <c r="AS124" s="89">
        <f t="shared" si="49"/>
        <v>0</v>
      </c>
      <c r="AT124" s="94">
        <f t="shared" si="42"/>
        <v>0</v>
      </c>
      <c r="AU124" s="93">
        <f t="shared" si="50"/>
        <v>0</v>
      </c>
      <c r="AV124" s="89">
        <f t="shared" si="51"/>
        <v>0</v>
      </c>
      <c r="AW124" s="94">
        <f t="shared" si="43"/>
        <v>0</v>
      </c>
      <c r="AX124" s="93">
        <f t="shared" si="52"/>
        <v>0</v>
      </c>
      <c r="AY124" s="89">
        <f t="shared" si="53"/>
        <v>0</v>
      </c>
      <c r="AZ124" s="94">
        <f t="shared" si="44"/>
        <v>0</v>
      </c>
      <c r="BA124" s="93">
        <f t="shared" si="54"/>
        <v>0</v>
      </c>
      <c r="BB124" s="89">
        <f t="shared" si="55"/>
        <v>0</v>
      </c>
      <c r="BC124" s="94">
        <f t="shared" si="45"/>
        <v>0</v>
      </c>
      <c r="BD124" s="93">
        <f t="shared" si="56"/>
        <v>0</v>
      </c>
      <c r="BE124" s="89">
        <f t="shared" si="57"/>
        <v>0</v>
      </c>
      <c r="BF124" s="94">
        <f t="shared" si="46"/>
        <v>0</v>
      </c>
      <c r="BG124" s="93">
        <f t="shared" si="58"/>
        <v>0</v>
      </c>
      <c r="BH124" s="89">
        <f t="shared" si="59"/>
        <v>0</v>
      </c>
      <c r="BI124" s="94">
        <f t="shared" si="47"/>
        <v>0</v>
      </c>
    </row>
    <row r="125" spans="1:61" ht="15.75" customHeight="1">
      <c r="A125" s="289"/>
      <c r="B125" s="289"/>
      <c r="C125" s="285"/>
      <c r="D125" s="262"/>
      <c r="E125" s="262"/>
      <c r="F125" s="262"/>
      <c r="G125" s="262"/>
      <c r="H125" s="262"/>
      <c r="I125" s="262"/>
      <c r="J125" s="262"/>
      <c r="K125" s="262"/>
      <c r="L125" s="262"/>
      <c r="M125" s="262"/>
      <c r="N125" s="262"/>
      <c r="O125" s="262"/>
      <c r="P125" s="262"/>
      <c r="Q125" s="262"/>
      <c r="R125" s="262"/>
      <c r="S125" s="245"/>
      <c r="T125" s="245"/>
      <c r="U125" s="64"/>
      <c r="V125" s="64"/>
      <c r="W125" s="64"/>
      <c r="X125" s="64"/>
      <c r="Y125" s="64"/>
      <c r="Z125" s="65"/>
      <c r="AA125" s="65"/>
      <c r="AB125" s="65"/>
      <c r="AC125" s="65"/>
      <c r="AD125" s="65"/>
      <c r="AE125" s="259"/>
      <c r="AF125" s="244"/>
      <c r="AG125" s="270"/>
      <c r="AH125" s="270"/>
      <c r="AI125" s="270"/>
      <c r="AJ125" s="270"/>
      <c r="AK125" s="205"/>
      <c r="AL125" s="63"/>
      <c r="AM125" s="59"/>
      <c r="AN125" s="59"/>
      <c r="AO125" s="59"/>
      <c r="AP125" s="60"/>
      <c r="AQ125" s="242"/>
      <c r="AR125" s="93">
        <f t="shared" si="48"/>
        <v>0</v>
      </c>
      <c r="AS125" s="89">
        <f t="shared" si="49"/>
        <v>0</v>
      </c>
      <c r="AT125" s="94">
        <f t="shared" si="42"/>
        <v>0</v>
      </c>
      <c r="AU125" s="93">
        <f t="shared" si="50"/>
        <v>0</v>
      </c>
      <c r="AV125" s="89">
        <f t="shared" si="51"/>
        <v>0</v>
      </c>
      <c r="AW125" s="94">
        <f t="shared" si="43"/>
        <v>0</v>
      </c>
      <c r="AX125" s="93">
        <f t="shared" si="52"/>
        <v>0</v>
      </c>
      <c r="AY125" s="89">
        <f t="shared" si="53"/>
        <v>0</v>
      </c>
      <c r="AZ125" s="94">
        <f t="shared" si="44"/>
        <v>0</v>
      </c>
      <c r="BA125" s="93">
        <f t="shared" si="54"/>
        <v>0</v>
      </c>
      <c r="BB125" s="89">
        <f t="shared" si="55"/>
        <v>0</v>
      </c>
      <c r="BC125" s="94">
        <f t="shared" si="45"/>
        <v>0</v>
      </c>
      <c r="BD125" s="93">
        <f t="shared" si="56"/>
        <v>0</v>
      </c>
      <c r="BE125" s="89">
        <f t="shared" si="57"/>
        <v>0</v>
      </c>
      <c r="BF125" s="94">
        <f t="shared" si="46"/>
        <v>0</v>
      </c>
      <c r="BG125" s="93">
        <f t="shared" si="58"/>
        <v>0</v>
      </c>
      <c r="BH125" s="89">
        <f t="shared" si="59"/>
        <v>0</v>
      </c>
      <c r="BI125" s="94">
        <f t="shared" si="47"/>
        <v>0</v>
      </c>
    </row>
    <row r="126" spans="1:61" ht="15.75" customHeight="1">
      <c r="A126" s="289"/>
      <c r="B126" s="289"/>
      <c r="C126" s="285"/>
      <c r="D126" s="262"/>
      <c r="E126" s="262"/>
      <c r="F126" s="262"/>
      <c r="G126" s="262"/>
      <c r="H126" s="262"/>
      <c r="I126" s="262"/>
      <c r="J126" s="262"/>
      <c r="K126" s="262"/>
      <c r="L126" s="262"/>
      <c r="M126" s="262"/>
      <c r="N126" s="262"/>
      <c r="O126" s="262"/>
      <c r="P126" s="262"/>
      <c r="Q126" s="262"/>
      <c r="R126" s="262"/>
      <c r="S126" s="245"/>
      <c r="T126" s="245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259"/>
      <c r="AF126" s="244"/>
      <c r="AG126" s="270"/>
      <c r="AH126" s="270"/>
      <c r="AI126" s="270"/>
      <c r="AJ126" s="270"/>
      <c r="AK126" s="205"/>
      <c r="AL126" s="63"/>
      <c r="AM126" s="59"/>
      <c r="AN126" s="59"/>
      <c r="AO126" s="59"/>
      <c r="AP126" s="60"/>
      <c r="AQ126" s="242"/>
      <c r="AR126" s="93">
        <f t="shared" si="48"/>
        <v>0</v>
      </c>
      <c r="AS126" s="89">
        <f t="shared" si="49"/>
        <v>0</v>
      </c>
      <c r="AT126" s="94">
        <f t="shared" si="42"/>
        <v>0</v>
      </c>
      <c r="AU126" s="93">
        <f t="shared" si="50"/>
        <v>0</v>
      </c>
      <c r="AV126" s="89">
        <f t="shared" si="51"/>
        <v>0</v>
      </c>
      <c r="AW126" s="94">
        <f t="shared" si="43"/>
        <v>0</v>
      </c>
      <c r="AX126" s="93">
        <f t="shared" si="52"/>
        <v>0</v>
      </c>
      <c r="AY126" s="89">
        <f t="shared" si="53"/>
        <v>0</v>
      </c>
      <c r="AZ126" s="94">
        <f t="shared" si="44"/>
        <v>0</v>
      </c>
      <c r="BA126" s="93">
        <f t="shared" si="54"/>
        <v>0</v>
      </c>
      <c r="BB126" s="89">
        <f t="shared" si="55"/>
        <v>0</v>
      </c>
      <c r="BC126" s="94">
        <f t="shared" si="45"/>
        <v>0</v>
      </c>
      <c r="BD126" s="93">
        <f t="shared" si="56"/>
        <v>0</v>
      </c>
      <c r="BE126" s="89">
        <f t="shared" si="57"/>
        <v>0</v>
      </c>
      <c r="BF126" s="94">
        <f t="shared" si="46"/>
        <v>0</v>
      </c>
      <c r="BG126" s="93">
        <f t="shared" si="58"/>
        <v>0</v>
      </c>
      <c r="BH126" s="89">
        <f t="shared" si="59"/>
        <v>0</v>
      </c>
      <c r="BI126" s="94">
        <f t="shared" si="47"/>
        <v>0</v>
      </c>
    </row>
    <row r="127" spans="1:61" ht="15.75" customHeight="1">
      <c r="A127" s="289"/>
      <c r="B127" s="289"/>
      <c r="C127" s="285"/>
      <c r="D127" s="262"/>
      <c r="E127" s="262"/>
      <c r="F127" s="262"/>
      <c r="G127" s="262"/>
      <c r="H127" s="262"/>
      <c r="I127" s="262"/>
      <c r="J127" s="262"/>
      <c r="K127" s="262"/>
      <c r="L127" s="262"/>
      <c r="M127" s="262"/>
      <c r="N127" s="262"/>
      <c r="O127" s="262"/>
      <c r="P127" s="262"/>
      <c r="Q127" s="262"/>
      <c r="R127" s="262"/>
      <c r="S127" s="245"/>
      <c r="T127" s="245"/>
      <c r="U127" s="66"/>
      <c r="V127" s="66"/>
      <c r="W127" s="66"/>
      <c r="X127" s="66"/>
      <c r="Y127" s="66"/>
      <c r="Z127" s="67"/>
      <c r="AA127" s="67"/>
      <c r="AB127" s="67"/>
      <c r="AC127" s="67"/>
      <c r="AD127" s="67"/>
      <c r="AE127" s="259"/>
      <c r="AF127" s="244"/>
      <c r="AG127" s="270"/>
      <c r="AH127" s="270"/>
      <c r="AI127" s="270"/>
      <c r="AJ127" s="270"/>
      <c r="AK127" s="205"/>
      <c r="AL127" s="63"/>
      <c r="AM127" s="59"/>
      <c r="AN127" s="59"/>
      <c r="AO127" s="59"/>
      <c r="AP127" s="60"/>
      <c r="AQ127" s="242"/>
      <c r="AR127" s="93">
        <f t="shared" si="48"/>
        <v>0</v>
      </c>
      <c r="AS127" s="89">
        <f t="shared" si="49"/>
        <v>0</v>
      </c>
      <c r="AT127" s="94">
        <f t="shared" si="42"/>
        <v>0</v>
      </c>
      <c r="AU127" s="93">
        <f t="shared" si="50"/>
        <v>0</v>
      </c>
      <c r="AV127" s="89">
        <f t="shared" si="51"/>
        <v>0</v>
      </c>
      <c r="AW127" s="94">
        <f t="shared" si="43"/>
        <v>0</v>
      </c>
      <c r="AX127" s="93">
        <f t="shared" si="52"/>
        <v>0</v>
      </c>
      <c r="AY127" s="89">
        <f t="shared" si="53"/>
        <v>0</v>
      </c>
      <c r="AZ127" s="94">
        <f t="shared" si="44"/>
        <v>0</v>
      </c>
      <c r="BA127" s="93">
        <f t="shared" si="54"/>
        <v>0</v>
      </c>
      <c r="BB127" s="89">
        <f t="shared" si="55"/>
        <v>0</v>
      </c>
      <c r="BC127" s="94">
        <f t="shared" si="45"/>
        <v>0</v>
      </c>
      <c r="BD127" s="93">
        <f t="shared" si="56"/>
        <v>0</v>
      </c>
      <c r="BE127" s="89">
        <f t="shared" si="57"/>
        <v>0</v>
      </c>
      <c r="BF127" s="94">
        <f t="shared" si="46"/>
        <v>0</v>
      </c>
      <c r="BG127" s="93">
        <f t="shared" si="58"/>
        <v>0</v>
      </c>
      <c r="BH127" s="89">
        <f t="shared" si="59"/>
        <v>0</v>
      </c>
      <c r="BI127" s="94">
        <f t="shared" si="47"/>
        <v>0</v>
      </c>
    </row>
    <row r="128" spans="1:61" ht="15.75" customHeight="1">
      <c r="A128" s="289"/>
      <c r="B128" s="289"/>
      <c r="C128" s="285"/>
      <c r="D128" s="262"/>
      <c r="E128" s="262"/>
      <c r="F128" s="262"/>
      <c r="G128" s="262"/>
      <c r="H128" s="262"/>
      <c r="I128" s="262"/>
      <c r="J128" s="262"/>
      <c r="K128" s="262"/>
      <c r="L128" s="262"/>
      <c r="M128" s="262"/>
      <c r="N128" s="262"/>
      <c r="O128" s="262"/>
      <c r="P128" s="262"/>
      <c r="Q128" s="262"/>
      <c r="R128" s="262"/>
      <c r="S128" s="245"/>
      <c r="T128" s="245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259"/>
      <c r="AF128" s="244"/>
      <c r="AG128" s="270"/>
      <c r="AH128" s="270"/>
      <c r="AI128" s="270"/>
      <c r="AJ128" s="270"/>
      <c r="AK128" s="205"/>
      <c r="AL128" s="63"/>
      <c r="AM128" s="59"/>
      <c r="AN128" s="59"/>
      <c r="AO128" s="59"/>
      <c r="AP128" s="60"/>
      <c r="AQ128" s="242"/>
      <c r="AR128" s="93">
        <f t="shared" si="48"/>
        <v>0</v>
      </c>
      <c r="AS128" s="89">
        <f t="shared" si="49"/>
        <v>0</v>
      </c>
      <c r="AT128" s="94">
        <f t="shared" si="42"/>
        <v>0</v>
      </c>
      <c r="AU128" s="93">
        <f t="shared" si="50"/>
        <v>0</v>
      </c>
      <c r="AV128" s="89">
        <f t="shared" si="51"/>
        <v>0</v>
      </c>
      <c r="AW128" s="94">
        <f t="shared" si="43"/>
        <v>0</v>
      </c>
      <c r="AX128" s="93">
        <f t="shared" si="52"/>
        <v>0</v>
      </c>
      <c r="AY128" s="89">
        <f t="shared" si="53"/>
        <v>0</v>
      </c>
      <c r="AZ128" s="94">
        <f t="shared" si="44"/>
        <v>0</v>
      </c>
      <c r="BA128" s="93">
        <f t="shared" si="54"/>
        <v>0</v>
      </c>
      <c r="BB128" s="89">
        <f t="shared" si="55"/>
        <v>0</v>
      </c>
      <c r="BC128" s="94">
        <f t="shared" si="45"/>
        <v>0</v>
      </c>
      <c r="BD128" s="93">
        <f t="shared" si="56"/>
        <v>0</v>
      </c>
      <c r="BE128" s="89">
        <f t="shared" si="57"/>
        <v>0</v>
      </c>
      <c r="BF128" s="94">
        <f t="shared" si="46"/>
        <v>0</v>
      </c>
      <c r="BG128" s="93">
        <f t="shared" si="58"/>
        <v>0</v>
      </c>
      <c r="BH128" s="89">
        <f t="shared" si="59"/>
        <v>0</v>
      </c>
      <c r="BI128" s="94">
        <f t="shared" si="47"/>
        <v>0</v>
      </c>
    </row>
    <row r="129" spans="1:61" ht="15.75" customHeight="1">
      <c r="A129" s="289"/>
      <c r="B129" s="289"/>
      <c r="C129" s="285"/>
      <c r="D129" s="262"/>
      <c r="E129" s="262"/>
      <c r="F129" s="262"/>
      <c r="G129" s="262"/>
      <c r="H129" s="262"/>
      <c r="I129" s="262"/>
      <c r="J129" s="262"/>
      <c r="K129" s="262"/>
      <c r="L129" s="262"/>
      <c r="M129" s="262"/>
      <c r="N129" s="262"/>
      <c r="O129" s="262"/>
      <c r="P129" s="262"/>
      <c r="Q129" s="262"/>
      <c r="R129" s="262"/>
      <c r="S129" s="245"/>
      <c r="T129" s="245"/>
      <c r="U129" s="66"/>
      <c r="V129" s="66"/>
      <c r="W129" s="66"/>
      <c r="X129" s="66"/>
      <c r="Y129" s="66"/>
      <c r="Z129" s="67"/>
      <c r="AA129" s="67"/>
      <c r="AB129" s="67"/>
      <c r="AC129" s="67"/>
      <c r="AD129" s="67"/>
      <c r="AE129" s="259"/>
      <c r="AF129" s="244"/>
      <c r="AG129" s="270"/>
      <c r="AH129" s="270"/>
      <c r="AI129" s="270"/>
      <c r="AJ129" s="270"/>
      <c r="AK129" s="205"/>
      <c r="AL129" s="63"/>
      <c r="AM129" s="59"/>
      <c r="AN129" s="59"/>
      <c r="AO129" s="59"/>
      <c r="AP129" s="60"/>
      <c r="AQ129" s="242"/>
      <c r="AR129" s="93">
        <f t="shared" si="48"/>
        <v>0</v>
      </c>
      <c r="AS129" s="89">
        <f t="shared" si="49"/>
        <v>0</v>
      </c>
      <c r="AT129" s="94">
        <f t="shared" si="42"/>
        <v>0</v>
      </c>
      <c r="AU129" s="93">
        <f t="shared" si="50"/>
        <v>0</v>
      </c>
      <c r="AV129" s="89">
        <f t="shared" si="51"/>
        <v>0</v>
      </c>
      <c r="AW129" s="94">
        <f t="shared" si="43"/>
        <v>0</v>
      </c>
      <c r="AX129" s="93">
        <f t="shared" si="52"/>
        <v>0</v>
      </c>
      <c r="AY129" s="89">
        <f t="shared" si="53"/>
        <v>0</v>
      </c>
      <c r="AZ129" s="94">
        <f t="shared" si="44"/>
        <v>0</v>
      </c>
      <c r="BA129" s="93">
        <f t="shared" si="54"/>
        <v>0</v>
      </c>
      <c r="BB129" s="89">
        <f t="shared" si="55"/>
        <v>0</v>
      </c>
      <c r="BC129" s="94">
        <f t="shared" si="45"/>
        <v>0</v>
      </c>
      <c r="BD129" s="93">
        <f t="shared" si="56"/>
        <v>0</v>
      </c>
      <c r="BE129" s="89">
        <f t="shared" si="57"/>
        <v>0</v>
      </c>
      <c r="BF129" s="94">
        <f t="shared" si="46"/>
        <v>0</v>
      </c>
      <c r="BG129" s="93">
        <f t="shared" si="58"/>
        <v>0</v>
      </c>
      <c r="BH129" s="89">
        <f t="shared" si="59"/>
        <v>0</v>
      </c>
      <c r="BI129" s="94">
        <f t="shared" si="47"/>
        <v>0</v>
      </c>
    </row>
    <row r="130" spans="1:61" ht="15.75" customHeight="1">
      <c r="A130" s="289"/>
      <c r="B130" s="289"/>
      <c r="C130" s="286"/>
      <c r="D130" s="262"/>
      <c r="E130" s="262"/>
      <c r="F130" s="262"/>
      <c r="G130" s="262"/>
      <c r="H130" s="262"/>
      <c r="I130" s="262"/>
      <c r="J130" s="262"/>
      <c r="K130" s="262"/>
      <c r="L130" s="262"/>
      <c r="M130" s="262"/>
      <c r="N130" s="262"/>
      <c r="O130" s="262"/>
      <c r="P130" s="262"/>
      <c r="Q130" s="262"/>
      <c r="R130" s="262"/>
      <c r="S130" s="245"/>
      <c r="T130" s="245"/>
      <c r="U130" s="66"/>
      <c r="V130" s="66"/>
      <c r="W130" s="66"/>
      <c r="X130" s="66"/>
      <c r="Y130" s="66"/>
      <c r="Z130" s="67"/>
      <c r="AA130" s="67"/>
      <c r="AB130" s="67"/>
      <c r="AC130" s="67"/>
      <c r="AD130" s="67"/>
      <c r="AE130" s="259"/>
      <c r="AF130" s="244"/>
      <c r="AG130" s="270"/>
      <c r="AH130" s="270"/>
      <c r="AI130" s="270"/>
      <c r="AJ130" s="270"/>
      <c r="AK130" s="205"/>
      <c r="AL130" s="63"/>
      <c r="AM130" s="59"/>
      <c r="AN130" s="59"/>
      <c r="AO130" s="59"/>
      <c r="AP130" s="60"/>
      <c r="AQ130" s="241"/>
      <c r="AR130" s="93">
        <f t="shared" si="48"/>
        <v>0</v>
      </c>
      <c r="AS130" s="89">
        <f t="shared" si="49"/>
        <v>0</v>
      </c>
      <c r="AT130" s="94">
        <f t="shared" si="42"/>
        <v>0</v>
      </c>
      <c r="AU130" s="93">
        <f t="shared" si="50"/>
        <v>0</v>
      </c>
      <c r="AV130" s="89">
        <f t="shared" si="51"/>
        <v>0</v>
      </c>
      <c r="AW130" s="94">
        <f t="shared" si="43"/>
        <v>0</v>
      </c>
      <c r="AX130" s="93">
        <f t="shared" si="52"/>
        <v>0</v>
      </c>
      <c r="AY130" s="89">
        <f t="shared" si="53"/>
        <v>0</v>
      </c>
      <c r="AZ130" s="94">
        <f t="shared" si="44"/>
        <v>0</v>
      </c>
      <c r="BA130" s="93">
        <f t="shared" si="54"/>
        <v>0</v>
      </c>
      <c r="BB130" s="89">
        <f t="shared" si="55"/>
        <v>0</v>
      </c>
      <c r="BC130" s="94">
        <f t="shared" si="45"/>
        <v>0</v>
      </c>
      <c r="BD130" s="93">
        <f t="shared" si="56"/>
        <v>0</v>
      </c>
      <c r="BE130" s="89">
        <f t="shared" si="57"/>
        <v>0</v>
      </c>
      <c r="BF130" s="94">
        <f t="shared" si="46"/>
        <v>0</v>
      </c>
      <c r="BG130" s="93">
        <f t="shared" si="58"/>
        <v>0</v>
      </c>
      <c r="BH130" s="89">
        <f t="shared" si="59"/>
        <v>0</v>
      </c>
      <c r="BI130" s="94">
        <f t="shared" si="47"/>
        <v>0</v>
      </c>
    </row>
    <row r="131" spans="1:61" ht="15.75" customHeight="1">
      <c r="A131" s="289"/>
      <c r="B131" s="289"/>
      <c r="C131" s="286"/>
      <c r="D131" s="262"/>
      <c r="E131" s="262"/>
      <c r="F131" s="262"/>
      <c r="G131" s="262"/>
      <c r="H131" s="262"/>
      <c r="I131" s="262"/>
      <c r="J131" s="262"/>
      <c r="K131" s="262"/>
      <c r="L131" s="262"/>
      <c r="M131" s="262"/>
      <c r="N131" s="262"/>
      <c r="O131" s="262"/>
      <c r="P131" s="262"/>
      <c r="Q131" s="262"/>
      <c r="R131" s="262"/>
      <c r="S131" s="245"/>
      <c r="T131" s="245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259"/>
      <c r="AF131" s="244"/>
      <c r="AG131" s="270"/>
      <c r="AH131" s="270"/>
      <c r="AI131" s="270"/>
      <c r="AJ131" s="270"/>
      <c r="AK131" s="205"/>
      <c r="AL131" s="63"/>
      <c r="AM131" s="59"/>
      <c r="AN131" s="59"/>
      <c r="AO131" s="59"/>
      <c r="AP131" s="60"/>
      <c r="AQ131" s="241"/>
      <c r="AR131" s="93">
        <f t="shared" si="48"/>
        <v>0</v>
      </c>
      <c r="AS131" s="89">
        <f t="shared" si="49"/>
        <v>0</v>
      </c>
      <c r="AT131" s="94">
        <f t="shared" si="42"/>
        <v>0</v>
      </c>
      <c r="AU131" s="93">
        <f t="shared" si="50"/>
        <v>0</v>
      </c>
      <c r="AV131" s="89">
        <f t="shared" si="51"/>
        <v>0</v>
      </c>
      <c r="AW131" s="94">
        <f t="shared" si="43"/>
        <v>0</v>
      </c>
      <c r="AX131" s="93">
        <f t="shared" si="52"/>
        <v>0</v>
      </c>
      <c r="AY131" s="89">
        <f t="shared" si="53"/>
        <v>0</v>
      </c>
      <c r="AZ131" s="94">
        <f t="shared" si="44"/>
        <v>0</v>
      </c>
      <c r="BA131" s="93">
        <f t="shared" si="54"/>
        <v>0</v>
      </c>
      <c r="BB131" s="89">
        <f t="shared" si="55"/>
        <v>0</v>
      </c>
      <c r="BC131" s="94">
        <f t="shared" si="45"/>
        <v>0</v>
      </c>
      <c r="BD131" s="93">
        <f t="shared" si="56"/>
        <v>0</v>
      </c>
      <c r="BE131" s="89">
        <f t="shared" si="57"/>
        <v>0</v>
      </c>
      <c r="BF131" s="94">
        <f t="shared" si="46"/>
        <v>0</v>
      </c>
      <c r="BG131" s="93">
        <f t="shared" si="58"/>
        <v>0</v>
      </c>
      <c r="BH131" s="89">
        <f t="shared" si="59"/>
        <v>0</v>
      </c>
      <c r="BI131" s="94">
        <f t="shared" si="47"/>
        <v>0</v>
      </c>
    </row>
    <row r="132" spans="1:61" ht="15.75" customHeight="1" thickBot="1">
      <c r="A132" s="289"/>
      <c r="B132" s="289"/>
      <c r="C132" s="286"/>
      <c r="D132" s="262"/>
      <c r="E132" s="262"/>
      <c r="F132" s="262"/>
      <c r="G132" s="262"/>
      <c r="H132" s="262"/>
      <c r="I132" s="262"/>
      <c r="J132" s="262"/>
      <c r="K132" s="262"/>
      <c r="L132" s="262"/>
      <c r="M132" s="262"/>
      <c r="N132" s="262"/>
      <c r="O132" s="262"/>
      <c r="P132" s="262"/>
      <c r="Q132" s="262"/>
      <c r="R132" s="262"/>
      <c r="S132" s="245"/>
      <c r="T132" s="245"/>
      <c r="U132" s="66"/>
      <c r="V132" s="66"/>
      <c r="W132" s="66"/>
      <c r="X132" s="66"/>
      <c r="Y132" s="66"/>
      <c r="Z132" s="67"/>
      <c r="AA132" s="67"/>
      <c r="AB132" s="67"/>
      <c r="AC132" s="67"/>
      <c r="AD132" s="67"/>
      <c r="AE132" s="259"/>
      <c r="AF132" s="244"/>
      <c r="AG132" s="270"/>
      <c r="AH132" s="270"/>
      <c r="AI132" s="270"/>
      <c r="AJ132" s="270"/>
      <c r="AK132" s="193"/>
      <c r="AL132" s="59"/>
      <c r="AM132" s="59"/>
      <c r="AN132" s="59"/>
      <c r="AO132" s="59"/>
      <c r="AP132" s="59"/>
      <c r="AQ132" s="242"/>
      <c r="AR132" s="240">
        <f t="shared" si="48"/>
        <v>0</v>
      </c>
      <c r="AS132" s="89">
        <f t="shared" si="49"/>
        <v>0</v>
      </c>
      <c r="AT132" s="94">
        <f t="shared" si="42"/>
        <v>0</v>
      </c>
      <c r="AU132" s="93">
        <f t="shared" si="50"/>
        <v>0</v>
      </c>
      <c r="AV132" s="89">
        <f t="shared" si="51"/>
        <v>0</v>
      </c>
      <c r="AW132" s="94">
        <f t="shared" si="43"/>
        <v>0</v>
      </c>
      <c r="AX132" s="93">
        <f t="shared" si="52"/>
        <v>0</v>
      </c>
      <c r="AY132" s="89">
        <f t="shared" si="53"/>
        <v>0</v>
      </c>
      <c r="AZ132" s="94">
        <f t="shared" si="44"/>
        <v>0</v>
      </c>
      <c r="BA132" s="93">
        <f t="shared" si="54"/>
        <v>0</v>
      </c>
      <c r="BB132" s="89">
        <f t="shared" si="55"/>
        <v>0</v>
      </c>
      <c r="BC132" s="94">
        <f t="shared" si="45"/>
        <v>0</v>
      </c>
      <c r="BD132" s="93">
        <f t="shared" si="56"/>
        <v>0</v>
      </c>
      <c r="BE132" s="89">
        <f t="shared" si="57"/>
        <v>0</v>
      </c>
      <c r="BF132" s="94">
        <f t="shared" si="46"/>
        <v>0</v>
      </c>
      <c r="BG132" s="93">
        <f t="shared" si="58"/>
        <v>0</v>
      </c>
      <c r="BH132" s="89">
        <f t="shared" si="59"/>
        <v>0</v>
      </c>
      <c r="BI132" s="94">
        <f t="shared" si="47"/>
        <v>0</v>
      </c>
    </row>
    <row r="133" spans="1:61" ht="15.75" customHeight="1" thickBot="1">
      <c r="A133" s="289"/>
      <c r="B133" s="289"/>
      <c r="C133" s="287"/>
      <c r="D133" s="262"/>
      <c r="E133" s="262"/>
      <c r="F133" s="262"/>
      <c r="G133" s="262"/>
      <c r="H133" s="262"/>
      <c r="I133" s="262"/>
      <c r="J133" s="262"/>
      <c r="K133" s="262"/>
      <c r="L133" s="262"/>
      <c r="M133" s="262"/>
      <c r="N133" s="262"/>
      <c r="O133" s="262"/>
      <c r="P133" s="262"/>
      <c r="Q133" s="262"/>
      <c r="R133" s="262"/>
      <c r="S133" s="245"/>
      <c r="T133" s="245"/>
      <c r="U133" s="239"/>
      <c r="V133" s="239"/>
      <c r="W133" s="239"/>
      <c r="X133" s="239"/>
      <c r="Y133" s="239"/>
      <c r="Z133" s="246"/>
      <c r="AA133" s="246"/>
      <c r="AB133" s="246"/>
      <c r="AC133" s="246"/>
      <c r="AD133" s="246"/>
      <c r="AE133" s="259"/>
      <c r="AF133" s="244"/>
      <c r="AG133" s="270"/>
      <c r="AH133" s="270"/>
      <c r="AI133" s="270"/>
      <c r="AJ133" s="270"/>
      <c r="AK133" s="193"/>
      <c r="AL133" s="247"/>
      <c r="AM133" s="247"/>
      <c r="AN133" s="247"/>
      <c r="AO133" s="247"/>
      <c r="AP133" s="247"/>
      <c r="AQ133" s="241"/>
      <c r="AR133" s="240">
        <f t="shared" ref="AR133:AR136" si="60">SUMIF($D$7:$AP$7,"1",$D133:$AP133)</f>
        <v>0</v>
      </c>
      <c r="AS133" s="89">
        <f t="shared" ref="AS133:AS136" si="61">SUMIFS($D$10:$AP$10,$D$7:$AP$7,"1",$D133:$AP133,"&gt;"&amp;-1)</f>
        <v>0</v>
      </c>
      <c r="AT133" s="94">
        <f t="shared" si="42"/>
        <v>0</v>
      </c>
      <c r="AU133" s="93">
        <f t="shared" ref="AU133:AU136" si="62">SUMIF($D$7:$AP$7,"2",$D133:$AP133)</f>
        <v>0</v>
      </c>
      <c r="AV133" s="89">
        <f t="shared" ref="AV133:AV136" si="63">SUMIFS($D$10:$AP$10,$D$7:$AP$7,"2",$D133:$AP133,"&gt;"&amp;-1)</f>
        <v>0</v>
      </c>
      <c r="AW133" s="94">
        <f t="shared" si="43"/>
        <v>0</v>
      </c>
      <c r="AX133" s="93">
        <f t="shared" ref="AX133:AX136" si="64">SUMIF($D$7:$AP$7,"3",$D133:$AP133)</f>
        <v>0</v>
      </c>
      <c r="AY133" s="89">
        <f t="shared" ref="AY133:AY136" si="65">SUMIFS($D$10:$AP$10,$D$7:$AP$7,"3",$D133:$AP133,"&gt;"&amp;-1)</f>
        <v>0</v>
      </c>
      <c r="AZ133" s="94">
        <f t="shared" si="44"/>
        <v>0</v>
      </c>
      <c r="BA133" s="93">
        <f t="shared" ref="BA133:BA136" si="66">SUMIF($D$7:$AP$7,"4",$D133:$AP133)</f>
        <v>0</v>
      </c>
      <c r="BB133" s="89">
        <f t="shared" ref="BB133:BB136" si="67">SUMIFS($D$10:$AP$10,$D$7:$AP$7,"4",$D133:$AP133,"&gt;"&amp;-1)</f>
        <v>0</v>
      </c>
      <c r="BC133" s="94">
        <f t="shared" si="45"/>
        <v>0</v>
      </c>
      <c r="BD133" s="93">
        <f t="shared" ref="BD133:BD136" si="68">SUMIF($D$7:$AP$7,"5",$D133:$AP133)</f>
        <v>0</v>
      </c>
      <c r="BE133" s="89">
        <f t="shared" ref="BE133:BE136" si="69">SUMIFS($D$10:$AP$10,$D$7:$AP$7,"5",$D133:$AP133,"&gt;"&amp;-1)</f>
        <v>0</v>
      </c>
      <c r="BF133" s="94">
        <f t="shared" si="46"/>
        <v>0</v>
      </c>
      <c r="BG133" s="93">
        <f t="shared" ref="BG133:BG136" si="70">SUMIF($D$7:$AP$7,"6",$D133:$AP133)</f>
        <v>0</v>
      </c>
      <c r="BH133" s="89">
        <f t="shared" ref="BH133:BH136" si="71">SUMIFS($D$10:$AP$10,$D$7:$AP$7,"6",$D133:$AP133,"&gt;"&amp;-1)</f>
        <v>0</v>
      </c>
      <c r="BI133" s="94">
        <f t="shared" si="47"/>
        <v>0</v>
      </c>
    </row>
    <row r="134" spans="1:61" ht="15.75" customHeight="1" thickBot="1">
      <c r="A134" s="289"/>
      <c r="B134" s="289"/>
      <c r="C134" s="288"/>
      <c r="D134" s="262"/>
      <c r="E134" s="262"/>
      <c r="F134" s="262"/>
      <c r="G134" s="262"/>
      <c r="H134" s="262"/>
      <c r="I134" s="262"/>
      <c r="J134" s="262"/>
      <c r="K134" s="262"/>
      <c r="L134" s="262"/>
      <c r="M134" s="262"/>
      <c r="N134" s="262"/>
      <c r="O134" s="262"/>
      <c r="P134" s="262"/>
      <c r="Q134" s="262"/>
      <c r="R134" s="262"/>
      <c r="S134" s="245"/>
      <c r="T134" s="245"/>
      <c r="U134" s="239"/>
      <c r="V134" s="239"/>
      <c r="W134" s="239"/>
      <c r="X134" s="239"/>
      <c r="Y134" s="239"/>
      <c r="Z134" s="246"/>
      <c r="AA134" s="246"/>
      <c r="AB134" s="246"/>
      <c r="AC134" s="246"/>
      <c r="AD134" s="246"/>
      <c r="AE134" s="259"/>
      <c r="AF134" s="244"/>
      <c r="AG134" s="270"/>
      <c r="AH134" s="270"/>
      <c r="AI134" s="270"/>
      <c r="AJ134" s="270"/>
      <c r="AK134" s="193"/>
      <c r="AL134" s="247"/>
      <c r="AM134" s="247"/>
      <c r="AN134" s="247"/>
      <c r="AO134" s="247"/>
      <c r="AP134" s="247"/>
      <c r="AQ134" s="241"/>
      <c r="AR134" s="240">
        <f t="shared" si="60"/>
        <v>0</v>
      </c>
      <c r="AS134" s="89">
        <f t="shared" si="61"/>
        <v>0</v>
      </c>
      <c r="AT134" s="94">
        <f t="shared" si="42"/>
        <v>0</v>
      </c>
      <c r="AU134" s="93">
        <f t="shared" si="62"/>
        <v>0</v>
      </c>
      <c r="AV134" s="89">
        <f t="shared" si="63"/>
        <v>0</v>
      </c>
      <c r="AW134" s="94">
        <f t="shared" si="43"/>
        <v>0</v>
      </c>
      <c r="AX134" s="93">
        <f t="shared" si="64"/>
        <v>0</v>
      </c>
      <c r="AY134" s="89">
        <f t="shared" si="65"/>
        <v>0</v>
      </c>
      <c r="AZ134" s="94">
        <f t="shared" si="44"/>
        <v>0</v>
      </c>
      <c r="BA134" s="93">
        <f t="shared" si="66"/>
        <v>0</v>
      </c>
      <c r="BB134" s="89">
        <f t="shared" si="67"/>
        <v>0</v>
      </c>
      <c r="BC134" s="94">
        <f t="shared" si="45"/>
        <v>0</v>
      </c>
      <c r="BD134" s="93">
        <f t="shared" si="68"/>
        <v>0</v>
      </c>
      <c r="BE134" s="89">
        <f t="shared" si="69"/>
        <v>0</v>
      </c>
      <c r="BF134" s="94">
        <f t="shared" si="46"/>
        <v>0</v>
      </c>
      <c r="BG134" s="93">
        <f t="shared" si="70"/>
        <v>0</v>
      </c>
      <c r="BH134" s="89">
        <f t="shared" si="71"/>
        <v>0</v>
      </c>
      <c r="BI134" s="94">
        <f t="shared" si="47"/>
        <v>0</v>
      </c>
    </row>
    <row r="135" spans="1:61" ht="15.75" customHeight="1" thickBot="1">
      <c r="A135" s="289"/>
      <c r="B135" s="289"/>
      <c r="C135" s="288"/>
      <c r="D135" s="262"/>
      <c r="E135" s="262"/>
      <c r="F135" s="262"/>
      <c r="G135" s="262"/>
      <c r="H135" s="262"/>
      <c r="I135" s="262"/>
      <c r="J135" s="262"/>
      <c r="K135" s="262"/>
      <c r="L135" s="262"/>
      <c r="M135" s="262"/>
      <c r="N135" s="262"/>
      <c r="O135" s="262"/>
      <c r="P135" s="262"/>
      <c r="Q135" s="262"/>
      <c r="R135" s="262"/>
      <c r="S135" s="245"/>
      <c r="T135" s="245"/>
      <c r="U135" s="239"/>
      <c r="V135" s="239"/>
      <c r="W135" s="239"/>
      <c r="X135" s="239"/>
      <c r="Y135" s="239"/>
      <c r="Z135" s="246"/>
      <c r="AA135" s="246"/>
      <c r="AB135" s="246"/>
      <c r="AC135" s="246"/>
      <c r="AD135" s="246"/>
      <c r="AE135" s="259"/>
      <c r="AF135" s="244"/>
      <c r="AG135" s="270" t="str">
        <f t="shared" ref="AG135:AG136" si="72">IF(AF135,AF135,"")</f>
        <v/>
      </c>
      <c r="AH135" s="270" t="str">
        <f t="shared" ref="AH135:AJ136" si="73">AG135</f>
        <v/>
      </c>
      <c r="AI135" s="270" t="str">
        <f t="shared" si="73"/>
        <v/>
      </c>
      <c r="AJ135" s="270" t="str">
        <f t="shared" si="73"/>
        <v/>
      </c>
      <c r="AK135" s="193"/>
      <c r="AL135" s="247"/>
      <c r="AM135" s="247"/>
      <c r="AN135" s="247"/>
      <c r="AO135" s="247"/>
      <c r="AP135" s="247"/>
      <c r="AQ135" s="241"/>
      <c r="AR135" s="240">
        <f t="shared" si="60"/>
        <v>0</v>
      </c>
      <c r="AS135" s="89">
        <f t="shared" si="61"/>
        <v>0</v>
      </c>
      <c r="AT135" s="94">
        <f t="shared" si="42"/>
        <v>0</v>
      </c>
      <c r="AU135" s="93">
        <f t="shared" si="62"/>
        <v>0</v>
      </c>
      <c r="AV135" s="89">
        <f t="shared" si="63"/>
        <v>0</v>
      </c>
      <c r="AW135" s="94">
        <f t="shared" si="43"/>
        <v>0</v>
      </c>
      <c r="AX135" s="93">
        <f t="shared" si="64"/>
        <v>0</v>
      </c>
      <c r="AY135" s="89">
        <f t="shared" si="65"/>
        <v>0</v>
      </c>
      <c r="AZ135" s="94">
        <f t="shared" si="44"/>
        <v>0</v>
      </c>
      <c r="BA135" s="93">
        <f t="shared" si="66"/>
        <v>0</v>
      </c>
      <c r="BB135" s="89">
        <f t="shared" si="67"/>
        <v>0</v>
      </c>
      <c r="BC135" s="94">
        <f t="shared" si="45"/>
        <v>0</v>
      </c>
      <c r="BD135" s="93">
        <f t="shared" si="68"/>
        <v>0</v>
      </c>
      <c r="BE135" s="89">
        <f t="shared" si="69"/>
        <v>0</v>
      </c>
      <c r="BF135" s="94">
        <f t="shared" si="46"/>
        <v>0</v>
      </c>
      <c r="BG135" s="93">
        <f t="shared" si="70"/>
        <v>0</v>
      </c>
      <c r="BH135" s="89">
        <f t="shared" si="71"/>
        <v>0</v>
      </c>
      <c r="BI135" s="94">
        <f t="shared" si="47"/>
        <v>0</v>
      </c>
    </row>
    <row r="136" spans="1:61" ht="15.75" customHeight="1" thickBot="1">
      <c r="A136" s="289"/>
      <c r="B136" s="289"/>
      <c r="C136" s="288"/>
      <c r="D136" s="262"/>
      <c r="E136" s="262"/>
      <c r="F136" s="262"/>
      <c r="G136" s="262"/>
      <c r="H136" s="262"/>
      <c r="I136" s="262"/>
      <c r="J136" s="262"/>
      <c r="K136" s="262"/>
      <c r="L136" s="262"/>
      <c r="M136" s="262"/>
      <c r="N136" s="262"/>
      <c r="O136" s="262"/>
      <c r="P136" s="262"/>
      <c r="Q136" s="262"/>
      <c r="R136" s="262"/>
      <c r="S136" s="245"/>
      <c r="T136" s="245"/>
      <c r="U136" s="239"/>
      <c r="V136" s="239"/>
      <c r="W136" s="239"/>
      <c r="X136" s="239"/>
      <c r="Y136" s="239"/>
      <c r="Z136" s="239"/>
      <c r="AA136" s="239"/>
      <c r="AB136" s="239"/>
      <c r="AC136" s="239"/>
      <c r="AD136" s="239"/>
      <c r="AE136" s="259"/>
      <c r="AF136" s="244"/>
      <c r="AG136" s="270" t="str">
        <f t="shared" si="72"/>
        <v/>
      </c>
      <c r="AH136" s="270" t="str">
        <f t="shared" si="73"/>
        <v/>
      </c>
      <c r="AI136" s="270" t="str">
        <f t="shared" si="73"/>
        <v/>
      </c>
      <c r="AJ136" s="270" t="str">
        <f t="shared" si="73"/>
        <v/>
      </c>
      <c r="AK136" s="193"/>
      <c r="AL136" s="247"/>
      <c r="AM136" s="247"/>
      <c r="AN136" s="247"/>
      <c r="AO136" s="247"/>
      <c r="AP136" s="247"/>
      <c r="AQ136" s="241"/>
      <c r="AR136" s="240">
        <f t="shared" si="60"/>
        <v>0</v>
      </c>
      <c r="AS136" s="89">
        <f t="shared" si="61"/>
        <v>0</v>
      </c>
      <c r="AT136" s="94">
        <f t="shared" si="42"/>
        <v>0</v>
      </c>
      <c r="AU136" s="93">
        <f t="shared" si="62"/>
        <v>0</v>
      </c>
      <c r="AV136" s="89">
        <f t="shared" si="63"/>
        <v>0</v>
      </c>
      <c r="AW136" s="94">
        <f t="shared" si="43"/>
        <v>0</v>
      </c>
      <c r="AX136" s="93">
        <f t="shared" si="64"/>
        <v>0</v>
      </c>
      <c r="AY136" s="89">
        <f t="shared" si="65"/>
        <v>0</v>
      </c>
      <c r="AZ136" s="94">
        <f t="shared" si="44"/>
        <v>0</v>
      </c>
      <c r="BA136" s="93">
        <f t="shared" si="66"/>
        <v>0</v>
      </c>
      <c r="BB136" s="89">
        <f t="shared" si="67"/>
        <v>0</v>
      </c>
      <c r="BC136" s="94">
        <f t="shared" si="45"/>
        <v>0</v>
      </c>
      <c r="BD136" s="93">
        <f t="shared" si="68"/>
        <v>0</v>
      </c>
      <c r="BE136" s="89">
        <f t="shared" si="69"/>
        <v>0</v>
      </c>
      <c r="BF136" s="94">
        <f t="shared" si="46"/>
        <v>0</v>
      </c>
      <c r="BG136" s="93">
        <f t="shared" si="70"/>
        <v>0</v>
      </c>
      <c r="BH136" s="89">
        <f t="shared" si="71"/>
        <v>0</v>
      </c>
      <c r="BI136" s="94">
        <f t="shared" si="47"/>
        <v>0</v>
      </c>
    </row>
    <row r="137" spans="1:61">
      <c r="I137" s="1"/>
      <c r="J137" s="1"/>
      <c r="K137" s="1"/>
      <c r="L137" s="1"/>
      <c r="M137" s="1"/>
      <c r="N137" s="1"/>
      <c r="O137" s="1"/>
    </row>
    <row r="138" spans="1:61">
      <c r="I138" s="1"/>
      <c r="J138" s="1"/>
      <c r="K138" s="1"/>
      <c r="L138" s="1"/>
      <c r="M138" s="1"/>
      <c r="N138" s="1"/>
      <c r="O138" s="1"/>
    </row>
    <row r="139" spans="1:61">
      <c r="I139" s="1"/>
      <c r="J139" s="1"/>
      <c r="K139" s="1"/>
      <c r="L139" s="1"/>
      <c r="M139" s="1"/>
      <c r="N139" s="1"/>
      <c r="O139" s="1"/>
    </row>
    <row r="140" spans="1:61">
      <c r="I140" s="1"/>
      <c r="J140" s="1"/>
      <c r="K140" s="1"/>
      <c r="L140" s="1"/>
      <c r="M140" s="1"/>
      <c r="N140" s="1"/>
      <c r="O140" s="1"/>
    </row>
    <row r="141" spans="1:61">
      <c r="I141" s="1"/>
      <c r="J141" s="1"/>
      <c r="K141" s="1"/>
      <c r="L141" s="1"/>
      <c r="M141" s="1"/>
      <c r="N141" s="1"/>
      <c r="O141" s="1"/>
    </row>
    <row r="142" spans="1:61">
      <c r="I142" s="1"/>
      <c r="J142" s="1"/>
      <c r="K142" s="1"/>
      <c r="L142" s="1"/>
      <c r="M142" s="1"/>
      <c r="N142" s="1"/>
      <c r="O142" s="1"/>
    </row>
    <row r="143" spans="1:61">
      <c r="I143" s="1"/>
      <c r="J143" s="1"/>
      <c r="K143" s="1"/>
      <c r="L143" s="1"/>
      <c r="M143" s="1"/>
      <c r="N143" s="1"/>
      <c r="O143" s="1"/>
    </row>
    <row r="144" spans="1:61">
      <c r="I144" s="1"/>
      <c r="J144" s="1"/>
      <c r="K144" s="1"/>
      <c r="L144" s="1"/>
      <c r="M144" s="1"/>
      <c r="N144" s="1"/>
      <c r="O144" s="1"/>
    </row>
    <row r="145" spans="9:15">
      <c r="I145" s="1"/>
      <c r="J145" s="1"/>
      <c r="K145" s="1"/>
      <c r="L145" s="1"/>
      <c r="M145" s="1"/>
      <c r="N145" s="1"/>
      <c r="O145" s="1"/>
    </row>
    <row r="146" spans="9:15">
      <c r="I146" s="1"/>
      <c r="J146" s="1"/>
      <c r="K146" s="1"/>
      <c r="L146" s="1"/>
      <c r="M146" s="1"/>
      <c r="N146" s="1"/>
      <c r="O146" s="1"/>
    </row>
    <row r="147" spans="9:15">
      <c r="I147" s="1"/>
      <c r="J147" s="1"/>
      <c r="K147" s="1"/>
      <c r="L147" s="1"/>
      <c r="M147" s="1"/>
      <c r="N147" s="1"/>
      <c r="O147" s="1"/>
    </row>
    <row r="148" spans="9:15">
      <c r="I148" s="1"/>
      <c r="J148" s="1"/>
      <c r="K148" s="1"/>
      <c r="L148" s="1"/>
      <c r="M148" s="1"/>
      <c r="N148" s="1"/>
      <c r="O148" s="1"/>
    </row>
    <row r="149" spans="9:15">
      <c r="I149" s="1"/>
      <c r="J149" s="1"/>
      <c r="K149" s="1"/>
      <c r="L149" s="1"/>
      <c r="M149" s="1"/>
      <c r="N149" s="1"/>
      <c r="O149" s="1"/>
    </row>
    <row r="150" spans="9:15">
      <c r="I150" s="1"/>
      <c r="J150" s="1"/>
      <c r="K150" s="1"/>
      <c r="L150" s="1"/>
      <c r="M150" s="1"/>
      <c r="N150" s="1"/>
      <c r="O150" s="1"/>
    </row>
    <row r="151" spans="9:15">
      <c r="I151" s="1"/>
      <c r="J151" s="1"/>
      <c r="K151" s="1"/>
      <c r="L151" s="1"/>
      <c r="M151" s="1"/>
      <c r="N151" s="1"/>
      <c r="O151" s="1"/>
    </row>
    <row r="152" spans="9:15">
      <c r="I152" s="1"/>
      <c r="J152" s="1"/>
      <c r="K152" s="1"/>
      <c r="L152" s="1"/>
      <c r="M152" s="1"/>
      <c r="N152" s="1"/>
      <c r="O152" s="1"/>
    </row>
    <row r="153" spans="9:15">
      <c r="I153" s="1"/>
      <c r="J153" s="1"/>
      <c r="K153" s="1"/>
      <c r="L153" s="1"/>
      <c r="M153" s="1"/>
      <c r="N153" s="1"/>
      <c r="O153" s="1"/>
    </row>
    <row r="154" spans="9:15">
      <c r="I154" s="1"/>
      <c r="J154" s="1"/>
      <c r="K154" s="1"/>
      <c r="L154" s="1"/>
      <c r="M154" s="1"/>
      <c r="N154" s="1"/>
      <c r="O154" s="1"/>
    </row>
    <row r="155" spans="9:15">
      <c r="I155" s="1"/>
      <c r="J155" s="1"/>
      <c r="K155" s="1"/>
      <c r="L155" s="1"/>
      <c r="M155" s="1"/>
      <c r="N155" s="1"/>
      <c r="O155" s="1"/>
    </row>
    <row r="156" spans="9:15">
      <c r="I156" s="1"/>
      <c r="J156" s="1"/>
      <c r="K156" s="1"/>
      <c r="L156" s="1"/>
      <c r="M156" s="1"/>
      <c r="N156" s="1"/>
      <c r="O156" s="1"/>
    </row>
    <row r="157" spans="9:15">
      <c r="I157" s="1"/>
      <c r="J157" s="1"/>
      <c r="K157" s="1"/>
      <c r="L157" s="1"/>
      <c r="M157" s="1"/>
      <c r="N157" s="1"/>
      <c r="O157" s="1"/>
    </row>
    <row r="158" spans="9:15">
      <c r="I158" s="1"/>
      <c r="J158" s="1"/>
      <c r="K158" s="1"/>
      <c r="L158" s="1"/>
      <c r="M158" s="1"/>
      <c r="N158" s="1"/>
      <c r="O158" s="1"/>
    </row>
    <row r="159" spans="9:15">
      <c r="I159" s="1"/>
      <c r="J159" s="1"/>
      <c r="K159" s="1"/>
      <c r="L159" s="1"/>
      <c r="M159" s="1"/>
      <c r="N159" s="1"/>
      <c r="O159" s="1"/>
    </row>
    <row r="160" spans="9:15">
      <c r="I160" s="1"/>
      <c r="J160" s="1"/>
      <c r="K160" s="1"/>
      <c r="L160" s="1"/>
      <c r="M160" s="1"/>
      <c r="N160" s="1"/>
      <c r="O160" s="1"/>
    </row>
    <row r="161" spans="9:15">
      <c r="I161" s="1"/>
      <c r="J161" s="1"/>
      <c r="K161" s="1"/>
      <c r="L161" s="1"/>
      <c r="M161" s="1"/>
      <c r="N161" s="1"/>
      <c r="O161" s="1"/>
    </row>
    <row r="162" spans="9:15">
      <c r="I162" s="1"/>
      <c r="J162" s="1"/>
      <c r="K162" s="1"/>
      <c r="L162" s="1"/>
      <c r="M162" s="1"/>
      <c r="N162" s="1"/>
      <c r="O162" s="1"/>
    </row>
    <row r="163" spans="9:15">
      <c r="I163" s="1"/>
      <c r="J163" s="1"/>
      <c r="K163" s="1"/>
      <c r="L163" s="1"/>
      <c r="M163" s="1"/>
      <c r="N163" s="1"/>
      <c r="O163" s="1"/>
    </row>
    <row r="164" spans="9:15">
      <c r="I164" s="1"/>
      <c r="J164" s="1"/>
      <c r="K164" s="1"/>
      <c r="L164" s="1"/>
      <c r="M164" s="1"/>
      <c r="N164" s="1"/>
      <c r="O164" s="1"/>
    </row>
    <row r="165" spans="9:15">
      <c r="I165" s="1"/>
      <c r="J165" s="1"/>
      <c r="K165" s="1"/>
      <c r="L165" s="1"/>
      <c r="M165" s="1"/>
      <c r="N165" s="1"/>
      <c r="O165" s="1"/>
    </row>
    <row r="166" spans="9:15">
      <c r="I166" s="1"/>
      <c r="J166" s="1"/>
      <c r="K166" s="1"/>
      <c r="L166" s="1"/>
      <c r="M166" s="1"/>
      <c r="N166" s="1"/>
      <c r="O166" s="1"/>
    </row>
    <row r="167" spans="9:15">
      <c r="I167" s="1"/>
      <c r="J167" s="1"/>
      <c r="K167" s="1"/>
      <c r="L167" s="1"/>
      <c r="M167" s="1"/>
      <c r="N167" s="1"/>
      <c r="O167" s="1"/>
    </row>
    <row r="168" spans="9:15">
      <c r="I168" s="1"/>
      <c r="J168" s="1"/>
      <c r="K168" s="1"/>
      <c r="L168" s="1"/>
      <c r="M168" s="1"/>
      <c r="N168" s="1"/>
      <c r="O168" s="1"/>
    </row>
    <row r="169" spans="9:15">
      <c r="I169" s="1"/>
      <c r="J169" s="1"/>
      <c r="K169" s="1"/>
      <c r="L169" s="1"/>
      <c r="M169" s="1"/>
      <c r="N169" s="1"/>
      <c r="O169" s="1"/>
    </row>
    <row r="170" spans="9:15">
      <c r="I170" s="1"/>
      <c r="J170" s="1"/>
      <c r="K170" s="1"/>
      <c r="L170" s="1"/>
      <c r="M170" s="1"/>
      <c r="N170" s="1"/>
      <c r="O170" s="1"/>
    </row>
    <row r="171" spans="9:15">
      <c r="I171" s="1"/>
      <c r="J171" s="1"/>
      <c r="K171" s="1"/>
      <c r="L171" s="1"/>
      <c r="M171" s="1"/>
      <c r="N171" s="1"/>
      <c r="O171" s="1"/>
    </row>
    <row r="172" spans="9:15">
      <c r="I172" s="1"/>
      <c r="J172" s="1"/>
      <c r="K172" s="1"/>
      <c r="L172" s="1"/>
      <c r="M172" s="1"/>
      <c r="N172" s="1"/>
      <c r="O172" s="1"/>
    </row>
    <row r="173" spans="9:15">
      <c r="I173" s="1"/>
      <c r="J173" s="1"/>
      <c r="K173" s="1"/>
      <c r="L173" s="1"/>
      <c r="M173" s="1"/>
      <c r="N173" s="1"/>
      <c r="O173" s="1"/>
    </row>
    <row r="174" spans="9:15">
      <c r="I174" s="1"/>
      <c r="J174" s="1"/>
      <c r="K174" s="1"/>
      <c r="L174" s="1"/>
      <c r="M174" s="1"/>
      <c r="N174" s="1"/>
      <c r="O174" s="1"/>
    </row>
    <row r="175" spans="9:15">
      <c r="I175" s="1"/>
      <c r="J175" s="1"/>
      <c r="K175" s="1"/>
      <c r="L175" s="1"/>
      <c r="M175" s="1"/>
      <c r="N175" s="1"/>
      <c r="O175" s="1"/>
    </row>
    <row r="176" spans="9:15">
      <c r="I176" s="1"/>
      <c r="J176" s="1"/>
      <c r="K176" s="1"/>
      <c r="L176" s="1"/>
      <c r="M176" s="1"/>
      <c r="N176" s="1"/>
      <c r="O176" s="1"/>
    </row>
    <row r="177" spans="9:15">
      <c r="I177" s="1"/>
      <c r="J177" s="1"/>
      <c r="K177" s="1"/>
      <c r="L177" s="1"/>
      <c r="M177" s="1"/>
      <c r="N177" s="1"/>
      <c r="O177" s="1"/>
    </row>
    <row r="178" spans="9:15">
      <c r="I178" s="1"/>
      <c r="J178" s="1"/>
      <c r="K178" s="1"/>
      <c r="L178" s="1"/>
      <c r="M178" s="1"/>
      <c r="N178" s="1"/>
      <c r="O178" s="1"/>
    </row>
    <row r="179" spans="9:15">
      <c r="I179" s="1"/>
      <c r="J179" s="1"/>
      <c r="K179" s="1"/>
      <c r="L179" s="1"/>
      <c r="M179" s="1"/>
      <c r="N179" s="1"/>
      <c r="O179" s="1"/>
    </row>
    <row r="180" spans="9:15">
      <c r="I180" s="1"/>
      <c r="J180" s="1"/>
      <c r="K180" s="1"/>
      <c r="L180" s="1"/>
      <c r="M180" s="1"/>
      <c r="N180" s="1"/>
      <c r="O180" s="1"/>
    </row>
    <row r="181" spans="9:15">
      <c r="I181" s="1"/>
      <c r="J181" s="1"/>
      <c r="K181" s="1"/>
      <c r="L181" s="1"/>
      <c r="M181" s="1"/>
      <c r="N181" s="1"/>
      <c r="O181" s="1"/>
    </row>
    <row r="182" spans="9:15">
      <c r="I182" s="1"/>
      <c r="J182" s="1"/>
      <c r="K182" s="1"/>
      <c r="L182" s="1"/>
      <c r="M182" s="1"/>
      <c r="N182" s="1"/>
      <c r="O182" s="1"/>
    </row>
    <row r="183" spans="9:15">
      <c r="I183" s="1"/>
      <c r="J183" s="1"/>
      <c r="K183" s="1"/>
      <c r="L183" s="1"/>
      <c r="M183" s="1"/>
      <c r="N183" s="1"/>
      <c r="O183" s="1"/>
    </row>
    <row r="184" spans="9:15">
      <c r="I184" s="1"/>
      <c r="J184" s="1"/>
      <c r="K184" s="1"/>
      <c r="L184" s="1"/>
      <c r="M184" s="1"/>
      <c r="N184" s="1"/>
      <c r="O184" s="1"/>
    </row>
    <row r="185" spans="9:15">
      <c r="I185" s="1"/>
      <c r="J185" s="1"/>
      <c r="K185" s="1"/>
      <c r="L185" s="1"/>
      <c r="M185" s="1"/>
      <c r="N185" s="1"/>
      <c r="O185" s="1"/>
    </row>
    <row r="186" spans="9:15">
      <c r="I186" s="1"/>
      <c r="J186" s="1"/>
      <c r="K186" s="1"/>
      <c r="L186" s="1"/>
      <c r="M186" s="1"/>
      <c r="N186" s="1"/>
      <c r="O186" s="1"/>
    </row>
    <row r="187" spans="9:15">
      <c r="I187" s="1"/>
      <c r="J187" s="1"/>
      <c r="K187" s="1"/>
      <c r="L187" s="1"/>
      <c r="M187" s="1"/>
      <c r="N187" s="1"/>
      <c r="O187" s="1"/>
    </row>
    <row r="188" spans="9:15">
      <c r="I188" s="1"/>
      <c r="J188" s="1"/>
      <c r="K188" s="1"/>
      <c r="L188" s="1"/>
      <c r="M188" s="1"/>
      <c r="N188" s="1"/>
      <c r="O188" s="1"/>
    </row>
    <row r="189" spans="9:15">
      <c r="I189" s="1"/>
      <c r="J189" s="1"/>
      <c r="K189" s="1"/>
      <c r="L189" s="1"/>
      <c r="M189" s="1"/>
      <c r="N189" s="1"/>
      <c r="O189" s="1"/>
    </row>
    <row r="190" spans="9:15">
      <c r="I190" s="1"/>
      <c r="J190" s="1"/>
      <c r="K190" s="1"/>
      <c r="L190" s="1"/>
      <c r="M190" s="1"/>
      <c r="N190" s="1"/>
      <c r="O190" s="1"/>
    </row>
    <row r="191" spans="9:15">
      <c r="I191" s="1"/>
      <c r="J191" s="1"/>
      <c r="K191" s="1"/>
      <c r="L191" s="1"/>
      <c r="M191" s="1"/>
      <c r="N191" s="1"/>
      <c r="O191" s="1"/>
    </row>
    <row r="192" spans="9:15">
      <c r="I192" s="1"/>
      <c r="J192" s="1"/>
      <c r="K192" s="1"/>
      <c r="L192" s="1"/>
      <c r="M192" s="1"/>
      <c r="N192" s="1"/>
      <c r="O192" s="1"/>
    </row>
    <row r="193" spans="9:15">
      <c r="I193" s="1"/>
      <c r="J193" s="1"/>
      <c r="K193" s="1"/>
      <c r="L193" s="1"/>
      <c r="M193" s="1"/>
      <c r="N193" s="1"/>
      <c r="O193" s="1"/>
    </row>
    <row r="194" spans="9:15">
      <c r="I194" s="1"/>
      <c r="J194" s="1"/>
      <c r="K194" s="1"/>
      <c r="L194" s="1"/>
      <c r="M194" s="1"/>
      <c r="N194" s="1"/>
      <c r="O194" s="1"/>
    </row>
    <row r="195" spans="9:15">
      <c r="I195" s="1"/>
      <c r="J195" s="1"/>
      <c r="K195" s="1"/>
      <c r="L195" s="1"/>
      <c r="M195" s="1"/>
      <c r="N195" s="1"/>
      <c r="O195" s="1"/>
    </row>
    <row r="196" spans="9:15">
      <c r="I196" s="1"/>
      <c r="J196" s="1"/>
      <c r="K196" s="1"/>
      <c r="L196" s="1"/>
      <c r="M196" s="1"/>
      <c r="N196" s="1"/>
      <c r="O196" s="1"/>
    </row>
    <row r="197" spans="9:15">
      <c r="I197" s="1"/>
      <c r="J197" s="1"/>
      <c r="K197" s="1"/>
      <c r="L197" s="1"/>
      <c r="M197" s="1"/>
      <c r="N197" s="1"/>
      <c r="O197" s="1"/>
    </row>
    <row r="198" spans="9:15">
      <c r="I198" s="1"/>
      <c r="J198" s="1"/>
      <c r="K198" s="1"/>
      <c r="L198" s="1"/>
      <c r="M198" s="1"/>
      <c r="N198" s="1"/>
      <c r="O198" s="1"/>
    </row>
    <row r="199" spans="9:15">
      <c r="I199" s="1"/>
      <c r="J199" s="1"/>
      <c r="K199" s="1"/>
      <c r="L199" s="1"/>
      <c r="M199" s="1"/>
      <c r="N199" s="1"/>
      <c r="O199" s="1"/>
    </row>
    <row r="200" spans="9:15">
      <c r="I200" s="1"/>
      <c r="J200" s="1"/>
      <c r="K200" s="1"/>
      <c r="L200" s="1"/>
      <c r="M200" s="1"/>
      <c r="N200" s="1"/>
      <c r="O200" s="1"/>
    </row>
    <row r="201" spans="9:15">
      <c r="I201" s="1"/>
      <c r="J201" s="1"/>
      <c r="K201" s="1"/>
      <c r="L201" s="1"/>
      <c r="M201" s="1"/>
      <c r="N201" s="1"/>
      <c r="O201" s="1"/>
    </row>
    <row r="202" spans="9:15">
      <c r="I202" s="1"/>
      <c r="J202" s="1"/>
      <c r="K202" s="1"/>
      <c r="L202" s="1"/>
      <c r="M202" s="1"/>
      <c r="N202" s="1"/>
      <c r="O202" s="1"/>
    </row>
    <row r="203" spans="9:15">
      <c r="I203" s="1"/>
      <c r="J203" s="1"/>
      <c r="K203" s="1"/>
      <c r="L203" s="1"/>
      <c r="M203" s="1"/>
      <c r="N203" s="1"/>
      <c r="O203" s="1"/>
    </row>
    <row r="204" spans="9:15">
      <c r="I204" s="1"/>
      <c r="J204" s="1"/>
      <c r="K204" s="1"/>
      <c r="L204" s="1"/>
      <c r="M204" s="1"/>
      <c r="N204" s="1"/>
      <c r="O204" s="1"/>
    </row>
    <row r="205" spans="9:15">
      <c r="I205" s="1"/>
      <c r="J205" s="1"/>
      <c r="K205" s="1"/>
      <c r="L205" s="1"/>
      <c r="M205" s="1"/>
      <c r="N205" s="1"/>
      <c r="O205" s="1"/>
    </row>
    <row r="206" spans="9:15">
      <c r="I206" s="1"/>
      <c r="J206" s="1"/>
      <c r="K206" s="1"/>
      <c r="L206" s="1"/>
      <c r="M206" s="1"/>
      <c r="N206" s="1"/>
      <c r="O206" s="1"/>
    </row>
    <row r="207" spans="9:15">
      <c r="I207" s="1"/>
      <c r="J207" s="1"/>
      <c r="K207" s="1"/>
      <c r="L207" s="1"/>
      <c r="M207" s="1"/>
      <c r="N207" s="1"/>
      <c r="O207" s="1"/>
    </row>
    <row r="208" spans="9:15">
      <c r="I208" s="1"/>
      <c r="J208" s="1"/>
      <c r="K208" s="1"/>
      <c r="L208" s="1"/>
      <c r="M208" s="1"/>
      <c r="N208" s="1"/>
      <c r="O208" s="1"/>
    </row>
    <row r="209" spans="9:15">
      <c r="I209" s="1"/>
      <c r="J209" s="1"/>
      <c r="K209" s="1"/>
      <c r="L209" s="1"/>
      <c r="M209" s="1"/>
      <c r="N209" s="1"/>
      <c r="O209" s="1"/>
    </row>
    <row r="210" spans="9:15">
      <c r="I210" s="1"/>
      <c r="J210" s="1"/>
      <c r="K210" s="1"/>
      <c r="L210" s="1"/>
      <c r="M210" s="1"/>
      <c r="N210" s="1"/>
      <c r="O210" s="1"/>
    </row>
    <row r="211" spans="9:15">
      <c r="I211" s="1"/>
      <c r="J211" s="1"/>
      <c r="K211" s="1"/>
      <c r="L211" s="1"/>
      <c r="M211" s="1"/>
      <c r="N211" s="1"/>
      <c r="O211" s="1"/>
    </row>
    <row r="212" spans="9:15">
      <c r="I212" s="1"/>
      <c r="J212" s="1"/>
      <c r="K212" s="1"/>
      <c r="L212" s="1"/>
      <c r="M212" s="1"/>
      <c r="N212" s="1"/>
      <c r="O212" s="1"/>
    </row>
    <row r="213" spans="9:15">
      <c r="I213" s="1"/>
      <c r="J213" s="1"/>
      <c r="K213" s="1"/>
      <c r="L213" s="1"/>
      <c r="M213" s="1"/>
      <c r="N213" s="1"/>
      <c r="O213" s="1"/>
    </row>
    <row r="214" spans="9:15">
      <c r="I214" s="1"/>
      <c r="J214" s="1"/>
      <c r="K214" s="1"/>
      <c r="L214" s="1"/>
      <c r="M214" s="1"/>
      <c r="N214" s="1"/>
      <c r="O214" s="1"/>
    </row>
    <row r="215" spans="9:15">
      <c r="I215" s="1"/>
      <c r="J215" s="1"/>
      <c r="K215" s="1"/>
      <c r="L215" s="1"/>
      <c r="M215" s="1"/>
      <c r="N215" s="1"/>
      <c r="O215" s="1"/>
    </row>
    <row r="216" spans="9:15">
      <c r="I216" s="1"/>
      <c r="J216" s="1"/>
      <c r="K216" s="1"/>
      <c r="L216" s="1"/>
      <c r="M216" s="1"/>
      <c r="N216" s="1"/>
      <c r="O216" s="1"/>
    </row>
    <row r="217" spans="9:15">
      <c r="I217" s="1"/>
      <c r="J217" s="1"/>
      <c r="K217" s="1"/>
      <c r="L217" s="1"/>
      <c r="M217" s="1"/>
      <c r="N217" s="1"/>
      <c r="O217" s="1"/>
    </row>
    <row r="218" spans="9:15">
      <c r="I218" s="1"/>
      <c r="J218" s="1"/>
      <c r="K218" s="1"/>
      <c r="L218" s="1"/>
      <c r="M218" s="1"/>
      <c r="N218" s="1"/>
      <c r="O218" s="1"/>
    </row>
    <row r="219" spans="9:15">
      <c r="I219" s="1"/>
      <c r="J219" s="1"/>
      <c r="K219" s="1"/>
      <c r="L219" s="1"/>
      <c r="M219" s="1"/>
      <c r="N219" s="1"/>
      <c r="O219" s="1"/>
    </row>
    <row r="220" spans="9:15">
      <c r="I220" s="1"/>
      <c r="J220" s="1"/>
      <c r="K220" s="1"/>
      <c r="L220" s="1"/>
      <c r="M220" s="1"/>
      <c r="N220" s="1"/>
      <c r="O220" s="1"/>
    </row>
    <row r="221" spans="9:15">
      <c r="I221" s="1"/>
      <c r="J221" s="1"/>
      <c r="K221" s="1"/>
      <c r="L221" s="1"/>
      <c r="M221" s="1"/>
      <c r="N221" s="1"/>
      <c r="O221" s="1"/>
    </row>
    <row r="222" spans="9:15">
      <c r="I222" s="1"/>
      <c r="J222" s="1"/>
      <c r="K222" s="1"/>
      <c r="L222" s="1"/>
      <c r="M222" s="1"/>
      <c r="N222" s="1"/>
      <c r="O222" s="1"/>
    </row>
    <row r="223" spans="9:15">
      <c r="I223" s="1"/>
      <c r="J223" s="1"/>
      <c r="K223" s="1"/>
      <c r="L223" s="1"/>
      <c r="M223" s="1"/>
      <c r="N223" s="1"/>
      <c r="O223" s="1"/>
    </row>
    <row r="224" spans="9:15">
      <c r="I224" s="1"/>
      <c r="J224" s="1"/>
      <c r="K224" s="1"/>
      <c r="L224" s="1"/>
      <c r="M224" s="1"/>
      <c r="N224" s="1"/>
      <c r="O224" s="1"/>
    </row>
    <row r="225" spans="9:15">
      <c r="I225" s="1"/>
      <c r="J225" s="1"/>
      <c r="K225" s="1"/>
      <c r="L225" s="1"/>
      <c r="M225" s="1"/>
      <c r="N225" s="1"/>
      <c r="O225" s="1"/>
    </row>
    <row r="226" spans="9:15">
      <c r="I226" s="1"/>
      <c r="J226" s="1"/>
      <c r="K226" s="1"/>
      <c r="L226" s="1"/>
      <c r="M226" s="1"/>
      <c r="N226" s="1"/>
      <c r="O226" s="1"/>
    </row>
    <row r="227" spans="9:15">
      <c r="I227" s="1"/>
      <c r="J227" s="1"/>
      <c r="K227" s="1"/>
      <c r="L227" s="1"/>
      <c r="M227" s="1"/>
      <c r="N227" s="1"/>
      <c r="O227" s="1"/>
    </row>
    <row r="228" spans="9:15">
      <c r="I228" s="1"/>
      <c r="J228" s="1"/>
      <c r="K228" s="1"/>
      <c r="L228" s="1"/>
      <c r="M228" s="1"/>
      <c r="N228" s="1"/>
      <c r="O228" s="1"/>
    </row>
    <row r="229" spans="9:15">
      <c r="I229" s="1"/>
      <c r="J229" s="1"/>
      <c r="K229" s="1"/>
      <c r="L229" s="1"/>
      <c r="M229" s="1"/>
      <c r="N229" s="1"/>
      <c r="O229" s="1"/>
    </row>
    <row r="230" spans="9:15">
      <c r="I230" s="1"/>
      <c r="J230" s="1"/>
      <c r="K230" s="1"/>
      <c r="L230" s="1"/>
      <c r="M230" s="1"/>
      <c r="N230" s="1"/>
      <c r="O230" s="1"/>
    </row>
    <row r="231" spans="9:15">
      <c r="I231" s="1"/>
      <c r="J231" s="1"/>
      <c r="K231" s="1"/>
      <c r="L231" s="1"/>
      <c r="M231" s="1"/>
      <c r="N231" s="1"/>
      <c r="O231" s="1"/>
    </row>
    <row r="232" spans="9:15">
      <c r="I232" s="1"/>
      <c r="J232" s="1"/>
      <c r="K232" s="1"/>
      <c r="L232" s="1"/>
      <c r="M232" s="1"/>
      <c r="N232" s="1"/>
      <c r="O232" s="1"/>
    </row>
    <row r="233" spans="9:15">
      <c r="I233" s="1"/>
      <c r="J233" s="1"/>
      <c r="K233" s="1"/>
      <c r="L233" s="1"/>
      <c r="M233" s="1"/>
      <c r="N233" s="1"/>
      <c r="O233" s="1"/>
    </row>
    <row r="234" spans="9:15">
      <c r="I234" s="1"/>
      <c r="J234" s="1"/>
      <c r="K234" s="1"/>
      <c r="L234" s="1"/>
      <c r="M234" s="1"/>
      <c r="N234" s="1"/>
      <c r="O234" s="1"/>
    </row>
    <row r="235" spans="9:15">
      <c r="I235" s="1"/>
      <c r="J235" s="1"/>
      <c r="K235" s="1"/>
      <c r="L235" s="1"/>
      <c r="M235" s="1"/>
      <c r="N235" s="1"/>
      <c r="O235" s="1"/>
    </row>
    <row r="236" spans="9:15">
      <c r="I236" s="1"/>
      <c r="J236" s="1"/>
      <c r="K236" s="1"/>
      <c r="L236" s="1"/>
      <c r="M236" s="1"/>
      <c r="N236" s="1"/>
      <c r="O236" s="1"/>
    </row>
    <row r="237" spans="9:15">
      <c r="I237" s="1"/>
      <c r="J237" s="1"/>
      <c r="K237" s="1"/>
      <c r="L237" s="1"/>
      <c r="M237" s="1"/>
      <c r="N237" s="1"/>
      <c r="O237" s="1"/>
    </row>
    <row r="238" spans="9:15">
      <c r="I238" s="1"/>
      <c r="J238" s="1"/>
      <c r="K238" s="1"/>
      <c r="L238" s="1"/>
      <c r="M238" s="1"/>
      <c r="N238" s="1"/>
      <c r="O238" s="1"/>
    </row>
    <row r="239" spans="9:15">
      <c r="I239" s="1"/>
      <c r="J239" s="1"/>
      <c r="K239" s="1"/>
      <c r="L239" s="1"/>
      <c r="M239" s="1"/>
      <c r="N239" s="1"/>
      <c r="O239" s="1"/>
    </row>
    <row r="240" spans="9:15">
      <c r="I240" s="1"/>
      <c r="J240" s="1"/>
      <c r="K240" s="1"/>
      <c r="L240" s="1"/>
      <c r="M240" s="1"/>
      <c r="N240" s="1"/>
      <c r="O240" s="1"/>
    </row>
    <row r="241" spans="9:15">
      <c r="I241" s="1"/>
      <c r="J241" s="1"/>
      <c r="K241" s="1"/>
      <c r="L241" s="1"/>
      <c r="M241" s="1"/>
      <c r="N241" s="1"/>
      <c r="O241" s="1"/>
    </row>
    <row r="242" spans="9:15">
      <c r="I242" s="1"/>
      <c r="J242" s="1"/>
      <c r="K242" s="1"/>
      <c r="L242" s="1"/>
      <c r="M242" s="1"/>
      <c r="N242" s="1"/>
      <c r="O242" s="1"/>
    </row>
    <row r="243" spans="9:15">
      <c r="I243" s="1"/>
      <c r="J243" s="1"/>
      <c r="K243" s="1"/>
      <c r="L243" s="1"/>
      <c r="M243" s="1"/>
      <c r="N243" s="1"/>
      <c r="O243" s="1"/>
    </row>
    <row r="244" spans="9:15">
      <c r="I244" s="1"/>
      <c r="J244" s="1"/>
      <c r="K244" s="1"/>
      <c r="L244" s="1"/>
      <c r="M244" s="1"/>
      <c r="N244" s="1"/>
      <c r="O244" s="1"/>
    </row>
    <row r="245" spans="9:15">
      <c r="I245" s="1"/>
      <c r="J245" s="1"/>
      <c r="K245" s="1"/>
      <c r="L245" s="1"/>
      <c r="M245" s="1"/>
      <c r="N245" s="1"/>
      <c r="O245" s="1"/>
    </row>
    <row r="246" spans="9:15">
      <c r="I246" s="1"/>
      <c r="J246" s="1"/>
      <c r="K246" s="1"/>
      <c r="L246" s="1"/>
      <c r="M246" s="1"/>
      <c r="N246" s="1"/>
      <c r="O246" s="1"/>
    </row>
    <row r="247" spans="9:15">
      <c r="I247" s="1"/>
      <c r="J247" s="1"/>
      <c r="K247" s="1"/>
      <c r="L247" s="1"/>
      <c r="M247" s="1"/>
      <c r="N247" s="1"/>
      <c r="O247" s="1"/>
    </row>
    <row r="248" spans="9:15">
      <c r="I248" s="1"/>
      <c r="J248" s="1"/>
      <c r="K248" s="1"/>
      <c r="L248" s="1"/>
      <c r="M248" s="1"/>
      <c r="N248" s="1"/>
      <c r="O248" s="1"/>
    </row>
    <row r="249" spans="9:15">
      <c r="I249" s="1"/>
      <c r="J249" s="1"/>
      <c r="K249" s="1"/>
      <c r="L249" s="1"/>
      <c r="M249" s="1"/>
      <c r="N249" s="1"/>
      <c r="O249" s="1"/>
    </row>
    <row r="250" spans="9:15">
      <c r="I250" s="1"/>
      <c r="J250" s="1"/>
      <c r="K250" s="1"/>
      <c r="L250" s="1"/>
      <c r="M250" s="1"/>
      <c r="N250" s="1"/>
      <c r="O250" s="1"/>
    </row>
    <row r="251" spans="9:15">
      <c r="I251" s="1"/>
      <c r="J251" s="1"/>
      <c r="K251" s="1"/>
      <c r="L251" s="1"/>
      <c r="M251" s="1"/>
      <c r="N251" s="1"/>
      <c r="O251" s="1"/>
    </row>
    <row r="252" spans="9:15">
      <c r="I252" s="1"/>
      <c r="J252" s="1"/>
      <c r="K252" s="1"/>
      <c r="L252" s="1"/>
      <c r="M252" s="1"/>
      <c r="N252" s="1"/>
      <c r="O252" s="1"/>
    </row>
    <row r="253" spans="9:15">
      <c r="I253" s="1"/>
      <c r="J253" s="1"/>
      <c r="K253" s="1"/>
      <c r="L253" s="1"/>
      <c r="M253" s="1"/>
      <c r="N253" s="1"/>
      <c r="O253" s="1"/>
    </row>
    <row r="254" spans="9:15">
      <c r="I254" s="1"/>
      <c r="J254" s="1"/>
      <c r="K254" s="1"/>
      <c r="L254" s="1"/>
      <c r="M254" s="1"/>
      <c r="N254" s="1"/>
      <c r="O254" s="1"/>
    </row>
    <row r="255" spans="9:15">
      <c r="I255" s="1"/>
      <c r="J255" s="1"/>
      <c r="K255" s="1"/>
      <c r="L255" s="1"/>
      <c r="M255" s="1"/>
      <c r="N255" s="1"/>
      <c r="O255" s="1"/>
    </row>
    <row r="256" spans="9:15">
      <c r="I256" s="1"/>
      <c r="J256" s="1"/>
      <c r="K256" s="1"/>
      <c r="L256" s="1"/>
      <c r="M256" s="1"/>
      <c r="N256" s="1"/>
      <c r="O256" s="1"/>
    </row>
    <row r="257" spans="9:15">
      <c r="I257" s="1"/>
      <c r="J257" s="1"/>
      <c r="K257" s="1"/>
      <c r="L257" s="1"/>
      <c r="M257" s="1"/>
      <c r="N257" s="1"/>
      <c r="O257" s="1"/>
    </row>
    <row r="258" spans="9:15">
      <c r="I258" s="1"/>
      <c r="J258" s="1"/>
      <c r="K258" s="1"/>
      <c r="L258" s="1"/>
      <c r="M258" s="1"/>
      <c r="N258" s="1"/>
      <c r="O258" s="1"/>
    </row>
    <row r="259" spans="9:15">
      <c r="I259" s="1"/>
      <c r="J259" s="1"/>
      <c r="K259" s="1"/>
      <c r="L259" s="1"/>
      <c r="M259" s="1"/>
      <c r="N259" s="1"/>
      <c r="O259" s="1"/>
    </row>
    <row r="260" spans="9:15">
      <c r="I260" s="1"/>
      <c r="J260" s="1"/>
      <c r="K260" s="1"/>
      <c r="L260" s="1"/>
      <c r="M260" s="1"/>
      <c r="N260" s="1"/>
      <c r="O260" s="1"/>
    </row>
    <row r="261" spans="9:15">
      <c r="I261" s="1"/>
      <c r="J261" s="1"/>
      <c r="K261" s="1"/>
      <c r="L261" s="1"/>
      <c r="M261" s="1"/>
      <c r="N261" s="1"/>
      <c r="O261" s="1"/>
    </row>
    <row r="262" spans="9:15">
      <c r="I262" s="1"/>
      <c r="J262" s="1"/>
      <c r="K262" s="1"/>
      <c r="L262" s="1"/>
      <c r="M262" s="1"/>
      <c r="N262" s="1"/>
      <c r="O262" s="1"/>
    </row>
    <row r="263" spans="9:15">
      <c r="I263" s="1"/>
      <c r="J263" s="1"/>
      <c r="K263" s="1"/>
      <c r="L263" s="1"/>
      <c r="M263" s="1"/>
      <c r="N263" s="1"/>
      <c r="O263" s="1"/>
    </row>
    <row r="264" spans="9:15">
      <c r="I264" s="1"/>
      <c r="J264" s="1"/>
      <c r="K264" s="1"/>
      <c r="L264" s="1"/>
      <c r="M264" s="1"/>
      <c r="N264" s="1"/>
      <c r="O264" s="1"/>
    </row>
    <row r="265" spans="9:15">
      <c r="I265" s="1"/>
      <c r="J265" s="1"/>
      <c r="K265" s="1"/>
      <c r="L265" s="1"/>
      <c r="M265" s="1"/>
      <c r="N265" s="1"/>
      <c r="O265" s="1"/>
    </row>
    <row r="266" spans="9:15">
      <c r="I266" s="1"/>
      <c r="J266" s="1"/>
      <c r="K266" s="1"/>
      <c r="L266" s="1"/>
      <c r="M266" s="1"/>
      <c r="N266" s="1"/>
      <c r="O266" s="1"/>
    </row>
    <row r="267" spans="9:15">
      <c r="I267" s="1"/>
      <c r="J267" s="1"/>
      <c r="K267" s="1"/>
      <c r="L267" s="1"/>
      <c r="M267" s="1"/>
      <c r="N267" s="1"/>
      <c r="O267" s="1"/>
    </row>
    <row r="268" spans="9:15">
      <c r="I268" s="1"/>
      <c r="J268" s="1"/>
      <c r="K268" s="1"/>
      <c r="L268" s="1"/>
      <c r="M268" s="1"/>
      <c r="N268" s="1"/>
      <c r="O268" s="1"/>
    </row>
    <row r="269" spans="9:15">
      <c r="I269" s="1"/>
      <c r="J269" s="1"/>
      <c r="K269" s="1"/>
      <c r="L269" s="1"/>
      <c r="M269" s="1"/>
      <c r="N269" s="1"/>
      <c r="O269" s="1"/>
    </row>
    <row r="270" spans="9:15">
      <c r="I270" s="1"/>
      <c r="J270" s="1"/>
      <c r="K270" s="1"/>
      <c r="L270" s="1"/>
      <c r="M270" s="1"/>
      <c r="N270" s="1"/>
      <c r="O270" s="1"/>
    </row>
    <row r="271" spans="9:15">
      <c r="I271" s="1"/>
      <c r="J271" s="1"/>
      <c r="K271" s="1"/>
      <c r="L271" s="1"/>
      <c r="M271" s="1"/>
      <c r="N271" s="1"/>
      <c r="O271" s="1"/>
    </row>
    <row r="272" spans="9:15">
      <c r="I272" s="1"/>
      <c r="J272" s="1"/>
      <c r="K272" s="1"/>
      <c r="L272" s="1"/>
      <c r="M272" s="1"/>
      <c r="N272" s="1"/>
      <c r="O272" s="1"/>
    </row>
    <row r="273" spans="9:15">
      <c r="I273" s="1"/>
      <c r="J273" s="1"/>
      <c r="K273" s="1"/>
      <c r="L273" s="1"/>
      <c r="M273" s="1"/>
      <c r="N273" s="1"/>
      <c r="O273" s="1"/>
    </row>
    <row r="274" spans="9:15">
      <c r="I274" s="1"/>
      <c r="J274" s="1"/>
      <c r="K274" s="1"/>
      <c r="L274" s="1"/>
      <c r="M274" s="1"/>
      <c r="N274" s="1"/>
      <c r="O274" s="1"/>
    </row>
    <row r="275" spans="9:15">
      <c r="I275" s="1"/>
      <c r="J275" s="1"/>
      <c r="K275" s="1"/>
      <c r="L275" s="1"/>
      <c r="M275" s="1"/>
      <c r="N275" s="1"/>
      <c r="O275" s="1"/>
    </row>
    <row r="276" spans="9:15">
      <c r="I276" s="1"/>
      <c r="J276" s="1"/>
      <c r="K276" s="1"/>
      <c r="L276" s="1"/>
      <c r="M276" s="1"/>
      <c r="N276" s="1"/>
      <c r="O276" s="1"/>
    </row>
    <row r="277" spans="9:15">
      <c r="I277" s="1"/>
      <c r="J277" s="1"/>
      <c r="K277" s="1"/>
      <c r="L277" s="1"/>
      <c r="M277" s="1"/>
      <c r="N277" s="1"/>
      <c r="O277" s="1"/>
    </row>
    <row r="278" spans="9:15">
      <c r="I278" s="1"/>
      <c r="J278" s="1"/>
      <c r="K278" s="1"/>
      <c r="L278" s="1"/>
      <c r="M278" s="1"/>
      <c r="N278" s="1"/>
      <c r="O278" s="1"/>
    </row>
    <row r="279" spans="9:15">
      <c r="I279" s="1"/>
      <c r="J279" s="1"/>
      <c r="K279" s="1"/>
      <c r="L279" s="1"/>
      <c r="M279" s="1"/>
      <c r="N279" s="1"/>
      <c r="O279" s="1"/>
    </row>
    <row r="280" spans="9:15">
      <c r="I280" s="1"/>
      <c r="J280" s="1"/>
      <c r="K280" s="1"/>
      <c r="L280" s="1"/>
      <c r="M280" s="1"/>
      <c r="N280" s="1"/>
      <c r="O280" s="1"/>
    </row>
    <row r="281" spans="9:15">
      <c r="I281" s="1"/>
      <c r="J281" s="1"/>
      <c r="K281" s="1"/>
      <c r="L281" s="1"/>
      <c r="M281" s="1"/>
      <c r="N281" s="1"/>
      <c r="O281" s="1"/>
    </row>
    <row r="282" spans="9:15">
      <c r="I282" s="1"/>
      <c r="J282" s="1"/>
      <c r="K282" s="1"/>
      <c r="L282" s="1"/>
      <c r="M282" s="1"/>
      <c r="N282" s="1"/>
      <c r="O282" s="1"/>
    </row>
    <row r="283" spans="9:15">
      <c r="I283" s="1"/>
      <c r="J283" s="1"/>
      <c r="K283" s="1"/>
      <c r="L283" s="1"/>
      <c r="M283" s="1"/>
      <c r="N283" s="1"/>
      <c r="O283" s="1"/>
    </row>
    <row r="284" spans="9:15">
      <c r="I284" s="1"/>
      <c r="J284" s="1"/>
      <c r="K284" s="1"/>
      <c r="L284" s="1"/>
      <c r="M284" s="1"/>
      <c r="N284" s="1"/>
      <c r="O284" s="1"/>
    </row>
    <row r="285" spans="9:15">
      <c r="I285" s="1"/>
      <c r="J285" s="1"/>
      <c r="K285" s="1"/>
      <c r="L285" s="1"/>
      <c r="M285" s="1"/>
      <c r="N285" s="1"/>
      <c r="O285" s="1"/>
    </row>
    <row r="286" spans="9:15">
      <c r="I286" s="1"/>
      <c r="J286" s="1"/>
      <c r="K286" s="1"/>
      <c r="L286" s="1"/>
      <c r="M286" s="1"/>
      <c r="N286" s="1"/>
      <c r="O286" s="1"/>
    </row>
    <row r="287" spans="9:15">
      <c r="I287" s="1"/>
      <c r="J287" s="1"/>
      <c r="K287" s="1"/>
      <c r="L287" s="1"/>
      <c r="M287" s="1"/>
      <c r="N287" s="1"/>
      <c r="O287" s="1"/>
    </row>
    <row r="288" spans="9:15">
      <c r="I288" s="1"/>
      <c r="J288" s="1"/>
      <c r="K288" s="1"/>
      <c r="L288" s="1"/>
      <c r="M288" s="1"/>
      <c r="N288" s="1"/>
      <c r="O288" s="1"/>
    </row>
    <row r="289" spans="9:15">
      <c r="I289" s="1"/>
      <c r="J289" s="1"/>
      <c r="K289" s="1"/>
      <c r="L289" s="1"/>
      <c r="M289" s="1"/>
      <c r="N289" s="1"/>
      <c r="O289" s="1"/>
    </row>
    <row r="290" spans="9:15">
      <c r="I290" s="1"/>
      <c r="J290" s="1"/>
      <c r="K290" s="1"/>
      <c r="L290" s="1"/>
      <c r="M290" s="1"/>
      <c r="N290" s="1"/>
      <c r="O290" s="1"/>
    </row>
    <row r="291" spans="9:15">
      <c r="I291" s="1"/>
      <c r="J291" s="1"/>
      <c r="K291" s="1"/>
      <c r="L291" s="1"/>
      <c r="M291" s="1"/>
      <c r="N291" s="1"/>
      <c r="O291" s="1"/>
    </row>
    <row r="292" spans="9:15">
      <c r="I292" s="1"/>
      <c r="J292" s="1"/>
      <c r="K292" s="1"/>
      <c r="L292" s="1"/>
      <c r="M292" s="1"/>
      <c r="N292" s="1"/>
      <c r="O292" s="1"/>
    </row>
    <row r="293" spans="9:15">
      <c r="I293" s="1"/>
      <c r="J293" s="1"/>
      <c r="K293" s="1"/>
      <c r="L293" s="1"/>
      <c r="M293" s="1"/>
      <c r="N293" s="1"/>
      <c r="O293" s="1"/>
    </row>
    <row r="294" spans="9:15">
      <c r="I294" s="1"/>
      <c r="J294" s="1"/>
      <c r="K294" s="1"/>
      <c r="L294" s="1"/>
      <c r="M294" s="1"/>
      <c r="N294" s="1"/>
      <c r="O294" s="1"/>
    </row>
    <row r="295" spans="9:15">
      <c r="I295" s="1"/>
      <c r="J295" s="1"/>
      <c r="K295" s="1"/>
      <c r="L295" s="1"/>
      <c r="M295" s="1"/>
      <c r="N295" s="1"/>
      <c r="O295" s="1"/>
    </row>
    <row r="296" spans="9:15">
      <c r="I296" s="1"/>
      <c r="J296" s="1"/>
      <c r="K296" s="1"/>
      <c r="L296" s="1"/>
      <c r="M296" s="1"/>
      <c r="N296" s="1"/>
      <c r="O296" s="1"/>
    </row>
    <row r="297" spans="9:15">
      <c r="I297" s="1"/>
      <c r="J297" s="1"/>
      <c r="K297" s="1"/>
      <c r="L297" s="1"/>
      <c r="M297" s="1"/>
      <c r="N297" s="1"/>
      <c r="O297" s="1"/>
    </row>
    <row r="298" spans="9:15">
      <c r="I298" s="1"/>
      <c r="J298" s="1"/>
      <c r="K298" s="1"/>
      <c r="L298" s="1"/>
      <c r="M298" s="1"/>
      <c r="N298" s="1"/>
      <c r="O298" s="1"/>
    </row>
    <row r="299" spans="9:15">
      <c r="I299" s="1"/>
      <c r="J299" s="1"/>
      <c r="K299" s="1"/>
      <c r="L299" s="1"/>
      <c r="M299" s="1"/>
      <c r="N299" s="1"/>
      <c r="O299" s="1"/>
    </row>
    <row r="300" spans="9:15">
      <c r="I300" s="1"/>
      <c r="J300" s="1"/>
      <c r="K300" s="1"/>
      <c r="L300" s="1"/>
      <c r="M300" s="1"/>
      <c r="N300" s="1"/>
      <c r="O300" s="1"/>
    </row>
    <row r="301" spans="9:15">
      <c r="I301" s="1"/>
      <c r="J301" s="1"/>
      <c r="K301" s="1"/>
      <c r="L301" s="1"/>
      <c r="M301" s="1"/>
      <c r="N301" s="1"/>
      <c r="O301" s="1"/>
    </row>
    <row r="302" spans="9:15">
      <c r="I302" s="1"/>
      <c r="J302" s="1"/>
      <c r="K302" s="1"/>
      <c r="L302" s="1"/>
      <c r="M302" s="1"/>
      <c r="N302" s="1"/>
      <c r="O302" s="1"/>
    </row>
    <row r="303" spans="9:15">
      <c r="I303" s="1"/>
      <c r="J303" s="1"/>
      <c r="K303" s="1"/>
      <c r="L303" s="1"/>
      <c r="M303" s="1"/>
      <c r="N303" s="1"/>
      <c r="O303" s="1"/>
    </row>
    <row r="304" spans="9:15">
      <c r="I304" s="1"/>
      <c r="J304" s="1"/>
      <c r="K304" s="1"/>
      <c r="L304" s="1"/>
      <c r="M304" s="1"/>
      <c r="N304" s="1"/>
      <c r="O304" s="1"/>
    </row>
    <row r="305" spans="9:15">
      <c r="I305" s="1"/>
      <c r="J305" s="1"/>
      <c r="K305" s="1"/>
      <c r="L305" s="1"/>
      <c r="M305" s="1"/>
      <c r="N305" s="1"/>
      <c r="O305" s="1"/>
    </row>
    <row r="306" spans="9:15">
      <c r="I306" s="1"/>
      <c r="J306" s="1"/>
      <c r="K306" s="1"/>
      <c r="L306" s="1"/>
      <c r="M306" s="1"/>
      <c r="N306" s="1"/>
      <c r="O306" s="1"/>
    </row>
    <row r="307" spans="9:15">
      <c r="I307" s="1"/>
      <c r="J307" s="1"/>
      <c r="K307" s="1"/>
      <c r="L307" s="1"/>
      <c r="M307" s="1"/>
      <c r="N307" s="1"/>
      <c r="O307" s="1"/>
    </row>
    <row r="308" spans="9:15">
      <c r="I308" s="1"/>
      <c r="J308" s="1"/>
      <c r="K308" s="1"/>
      <c r="L308" s="1"/>
      <c r="M308" s="1"/>
      <c r="N308" s="1"/>
      <c r="O308" s="1"/>
    </row>
    <row r="309" spans="9:15">
      <c r="I309" s="1"/>
      <c r="J309" s="1"/>
      <c r="K309" s="1"/>
      <c r="L309" s="1"/>
      <c r="M309" s="1"/>
      <c r="N309" s="1"/>
      <c r="O309" s="1"/>
    </row>
    <row r="310" spans="9:15">
      <c r="I310" s="1"/>
      <c r="J310" s="1"/>
      <c r="K310" s="1"/>
      <c r="L310" s="1"/>
      <c r="M310" s="1"/>
      <c r="N310" s="1"/>
      <c r="O310" s="1"/>
    </row>
    <row r="311" spans="9:15">
      <c r="I311" s="1"/>
      <c r="J311" s="1"/>
      <c r="K311" s="1"/>
      <c r="L311" s="1"/>
      <c r="M311" s="1"/>
      <c r="N311" s="1"/>
      <c r="O311" s="1"/>
    </row>
    <row r="312" spans="9:15">
      <c r="I312" s="1"/>
      <c r="J312" s="1"/>
      <c r="K312" s="1"/>
      <c r="L312" s="1"/>
      <c r="M312" s="1"/>
      <c r="N312" s="1"/>
      <c r="O312" s="1"/>
    </row>
    <row r="313" spans="9:15">
      <c r="I313" s="1"/>
      <c r="J313" s="1"/>
      <c r="K313" s="1"/>
      <c r="L313" s="1"/>
      <c r="M313" s="1"/>
      <c r="N313" s="1"/>
      <c r="O313" s="1"/>
    </row>
    <row r="314" spans="9:15">
      <c r="I314" s="1"/>
      <c r="J314" s="1"/>
      <c r="K314" s="1"/>
      <c r="L314" s="1"/>
      <c r="M314" s="1"/>
      <c r="N314" s="1"/>
      <c r="O314" s="1"/>
    </row>
    <row r="315" spans="9:15">
      <c r="I315" s="1"/>
      <c r="J315" s="1"/>
      <c r="K315" s="1"/>
      <c r="L315" s="1"/>
      <c r="M315" s="1"/>
      <c r="N315" s="1"/>
      <c r="O315" s="1"/>
    </row>
    <row r="316" spans="9:15">
      <c r="I316" s="1"/>
      <c r="J316" s="1"/>
      <c r="K316" s="1"/>
      <c r="L316" s="1"/>
      <c r="M316" s="1"/>
      <c r="N316" s="1"/>
      <c r="O316" s="1"/>
    </row>
    <row r="317" spans="9:15">
      <c r="I317" s="1"/>
      <c r="J317" s="1"/>
      <c r="K317" s="1"/>
      <c r="L317" s="1"/>
      <c r="M317" s="1"/>
      <c r="N317" s="1"/>
      <c r="O317" s="1"/>
    </row>
    <row r="318" spans="9:15">
      <c r="I318" s="1"/>
      <c r="J318" s="1"/>
      <c r="K318" s="1"/>
      <c r="L318" s="1"/>
      <c r="M318" s="1"/>
      <c r="N318" s="1"/>
      <c r="O318" s="1"/>
    </row>
    <row r="319" spans="9:15">
      <c r="I319" s="1"/>
      <c r="J319" s="1"/>
      <c r="K319" s="1"/>
      <c r="L319" s="1"/>
      <c r="M319" s="1"/>
      <c r="N319" s="1"/>
      <c r="O319" s="1"/>
    </row>
    <row r="320" spans="9:15">
      <c r="I320" s="1"/>
      <c r="J320" s="1"/>
      <c r="K320" s="1"/>
      <c r="L320" s="1"/>
      <c r="M320" s="1"/>
      <c r="N320" s="1"/>
      <c r="O320" s="1"/>
    </row>
    <row r="321" spans="9:15">
      <c r="I321" s="1"/>
      <c r="J321" s="1"/>
      <c r="K321" s="1"/>
      <c r="L321" s="1"/>
      <c r="M321" s="1"/>
      <c r="N321" s="1"/>
      <c r="O321" s="1"/>
    </row>
    <row r="322" spans="9:15">
      <c r="I322" s="1"/>
      <c r="J322" s="1"/>
      <c r="K322" s="1"/>
      <c r="L322" s="1"/>
      <c r="M322" s="1"/>
      <c r="N322" s="1"/>
      <c r="O322" s="1"/>
    </row>
    <row r="323" spans="9:15">
      <c r="I323" s="1"/>
      <c r="J323" s="1"/>
      <c r="K323" s="1"/>
      <c r="L323" s="1"/>
      <c r="M323" s="1"/>
      <c r="N323" s="1"/>
      <c r="O323" s="1"/>
    </row>
    <row r="324" spans="9:15">
      <c r="I324" s="1"/>
      <c r="J324" s="1"/>
      <c r="K324" s="1"/>
      <c r="L324" s="1"/>
      <c r="M324" s="1"/>
      <c r="N324" s="1"/>
      <c r="O324" s="1"/>
    </row>
    <row r="325" spans="9:15">
      <c r="I325" s="1"/>
      <c r="J325" s="1"/>
      <c r="K325" s="1"/>
      <c r="L325" s="1"/>
      <c r="M325" s="1"/>
      <c r="N325" s="1"/>
      <c r="O325" s="1"/>
    </row>
    <row r="326" spans="9:15">
      <c r="I326" s="1"/>
      <c r="J326" s="1"/>
      <c r="K326" s="1"/>
      <c r="L326" s="1"/>
      <c r="M326" s="1"/>
      <c r="N326" s="1"/>
      <c r="O326" s="1"/>
    </row>
    <row r="327" spans="9:15">
      <c r="I327" s="1"/>
      <c r="J327" s="1"/>
      <c r="K327" s="1"/>
      <c r="L327" s="1"/>
      <c r="M327" s="1"/>
      <c r="N327" s="1"/>
      <c r="O327" s="1"/>
    </row>
    <row r="328" spans="9:15">
      <c r="I328" s="1"/>
      <c r="J328" s="1"/>
      <c r="K328" s="1"/>
      <c r="L328" s="1"/>
      <c r="M328" s="1"/>
      <c r="N328" s="1"/>
      <c r="O328" s="1"/>
    </row>
    <row r="329" spans="9:15">
      <c r="I329" s="1"/>
      <c r="J329" s="1"/>
      <c r="K329" s="1"/>
      <c r="L329" s="1"/>
      <c r="M329" s="1"/>
      <c r="N329" s="1"/>
      <c r="O329" s="1"/>
    </row>
    <row r="330" spans="9:15">
      <c r="I330" s="1"/>
      <c r="J330" s="1"/>
      <c r="K330" s="1"/>
      <c r="L330" s="1"/>
      <c r="M330" s="1"/>
      <c r="N330" s="1"/>
      <c r="O330" s="1"/>
    </row>
    <row r="331" spans="9:15">
      <c r="I331" s="1"/>
      <c r="J331" s="1"/>
      <c r="K331" s="1"/>
      <c r="L331" s="1"/>
      <c r="M331" s="1"/>
      <c r="N331" s="1"/>
      <c r="O331" s="1"/>
    </row>
    <row r="332" spans="9:15">
      <c r="I332" s="1"/>
      <c r="J332" s="1"/>
      <c r="K332" s="1"/>
      <c r="L332" s="1"/>
      <c r="M332" s="1"/>
      <c r="N332" s="1"/>
      <c r="O332" s="1"/>
    </row>
    <row r="333" spans="9:15">
      <c r="I333" s="1"/>
      <c r="J333" s="1"/>
      <c r="K333" s="1"/>
      <c r="L333" s="1"/>
      <c r="M333" s="1"/>
      <c r="N333" s="1"/>
      <c r="O333" s="1"/>
    </row>
    <row r="334" spans="9:15">
      <c r="I334" s="1"/>
      <c r="J334" s="1"/>
      <c r="K334" s="1"/>
      <c r="L334" s="1"/>
      <c r="M334" s="1"/>
      <c r="N334" s="1"/>
      <c r="O334" s="1"/>
    </row>
    <row r="335" spans="9:15">
      <c r="I335" s="1"/>
      <c r="J335" s="1"/>
      <c r="K335" s="1"/>
      <c r="L335" s="1"/>
      <c r="M335" s="1"/>
      <c r="N335" s="1"/>
      <c r="O335" s="1"/>
    </row>
    <row r="336" spans="9:15">
      <c r="I336" s="1"/>
      <c r="J336" s="1"/>
      <c r="K336" s="1"/>
      <c r="L336" s="1"/>
      <c r="M336" s="1"/>
      <c r="N336" s="1"/>
      <c r="O336" s="1"/>
    </row>
    <row r="337" spans="9:15">
      <c r="I337" s="1"/>
      <c r="J337" s="1"/>
      <c r="K337" s="1"/>
      <c r="L337" s="1"/>
      <c r="M337" s="1"/>
      <c r="N337" s="1"/>
      <c r="O337" s="1"/>
    </row>
    <row r="338" spans="9:15">
      <c r="I338" s="1"/>
      <c r="J338" s="1"/>
      <c r="K338" s="1"/>
      <c r="L338" s="1"/>
      <c r="M338" s="1"/>
      <c r="N338" s="1"/>
      <c r="O338" s="1"/>
    </row>
    <row r="339" spans="9:15">
      <c r="I339" s="1"/>
      <c r="J339" s="1"/>
      <c r="K339" s="1"/>
      <c r="L339" s="1"/>
      <c r="M339" s="1"/>
      <c r="N339" s="1"/>
      <c r="O339" s="1"/>
    </row>
    <row r="340" spans="9:15">
      <c r="I340" s="1"/>
      <c r="J340" s="1"/>
      <c r="K340" s="1"/>
      <c r="L340" s="1"/>
      <c r="M340" s="1"/>
      <c r="N340" s="1"/>
      <c r="O340" s="1"/>
    </row>
    <row r="341" spans="9:15">
      <c r="I341" s="1"/>
      <c r="J341" s="1"/>
      <c r="K341" s="1"/>
      <c r="L341" s="1"/>
      <c r="M341" s="1"/>
      <c r="N341" s="1"/>
      <c r="O341" s="1"/>
    </row>
    <row r="342" spans="9:15">
      <c r="I342" s="1"/>
      <c r="J342" s="1"/>
      <c r="K342" s="1"/>
      <c r="L342" s="1"/>
      <c r="M342" s="1"/>
      <c r="N342" s="1"/>
      <c r="O342" s="1"/>
    </row>
    <row r="343" spans="9:15">
      <c r="I343" s="1"/>
      <c r="J343" s="1"/>
      <c r="K343" s="1"/>
      <c r="L343" s="1"/>
      <c r="M343" s="1"/>
      <c r="N343" s="1"/>
      <c r="O343" s="1"/>
    </row>
    <row r="344" spans="9:15">
      <c r="I344" s="1"/>
      <c r="J344" s="1"/>
      <c r="K344" s="1"/>
      <c r="L344" s="1"/>
      <c r="M344" s="1"/>
      <c r="N344" s="1"/>
      <c r="O344" s="1"/>
    </row>
    <row r="345" spans="9:15">
      <c r="I345" s="1"/>
      <c r="J345" s="1"/>
      <c r="K345" s="1"/>
      <c r="L345" s="1"/>
      <c r="M345" s="1"/>
      <c r="N345" s="1"/>
      <c r="O345" s="1"/>
    </row>
    <row r="346" spans="9:15">
      <c r="I346" s="1"/>
      <c r="J346" s="1"/>
      <c r="K346" s="1"/>
      <c r="L346" s="1"/>
      <c r="M346" s="1"/>
      <c r="N346" s="1"/>
      <c r="O346" s="1"/>
    </row>
    <row r="347" spans="9:15">
      <c r="I347" s="1"/>
      <c r="J347" s="1"/>
      <c r="K347" s="1"/>
      <c r="L347" s="1"/>
      <c r="M347" s="1"/>
      <c r="N347" s="1"/>
      <c r="O347" s="1"/>
    </row>
    <row r="348" spans="9:15">
      <c r="I348" s="1"/>
      <c r="J348" s="1"/>
      <c r="K348" s="1"/>
      <c r="L348" s="1"/>
      <c r="M348" s="1"/>
      <c r="N348" s="1"/>
      <c r="O348" s="1"/>
    </row>
    <row r="349" spans="9:15">
      <c r="I349" s="1"/>
      <c r="J349" s="1"/>
      <c r="K349" s="1"/>
      <c r="L349" s="1"/>
      <c r="M349" s="1"/>
      <c r="N349" s="1"/>
      <c r="O349" s="1"/>
    </row>
    <row r="350" spans="9:15">
      <c r="I350" s="1"/>
      <c r="J350" s="1"/>
      <c r="K350" s="1"/>
      <c r="L350" s="1"/>
      <c r="M350" s="1"/>
      <c r="N350" s="1"/>
      <c r="O350" s="1"/>
    </row>
    <row r="351" spans="9:15">
      <c r="I351" s="1"/>
      <c r="J351" s="1"/>
      <c r="K351" s="1"/>
      <c r="L351" s="1"/>
      <c r="M351" s="1"/>
      <c r="N351" s="1"/>
      <c r="O351" s="1"/>
    </row>
    <row r="352" spans="9:15">
      <c r="I352" s="1"/>
      <c r="J352" s="1"/>
      <c r="K352" s="1"/>
      <c r="L352" s="1"/>
      <c r="M352" s="1"/>
      <c r="N352" s="1"/>
      <c r="O352" s="1"/>
    </row>
    <row r="353" spans="9:15">
      <c r="I353" s="1"/>
      <c r="J353" s="1"/>
      <c r="K353" s="1"/>
      <c r="L353" s="1"/>
      <c r="M353" s="1"/>
      <c r="N353" s="1"/>
      <c r="O353" s="1"/>
    </row>
    <row r="354" spans="9:15">
      <c r="I354" s="1"/>
      <c r="J354" s="1"/>
      <c r="K354" s="1"/>
      <c r="L354" s="1"/>
      <c r="M354" s="1"/>
      <c r="N354" s="1"/>
      <c r="O354" s="1"/>
    </row>
    <row r="355" spans="9:15">
      <c r="I355" s="1"/>
      <c r="J355" s="1"/>
      <c r="K355" s="1"/>
      <c r="L355" s="1"/>
      <c r="M355" s="1"/>
      <c r="N355" s="1"/>
      <c r="O355" s="1"/>
    </row>
    <row r="356" spans="9:15">
      <c r="I356" s="1"/>
      <c r="J356" s="1"/>
      <c r="K356" s="1"/>
      <c r="L356" s="1"/>
      <c r="M356" s="1"/>
      <c r="N356" s="1"/>
      <c r="O356" s="1"/>
    </row>
    <row r="357" spans="9:15">
      <c r="I357" s="1"/>
      <c r="J357" s="1"/>
      <c r="K357" s="1"/>
      <c r="L357" s="1"/>
      <c r="M357" s="1"/>
      <c r="N357" s="1"/>
      <c r="O357" s="1"/>
    </row>
    <row r="358" spans="9:15">
      <c r="I358" s="1"/>
      <c r="J358" s="1"/>
      <c r="K358" s="1"/>
      <c r="L358" s="1"/>
      <c r="M358" s="1"/>
      <c r="N358" s="1"/>
      <c r="O358" s="1"/>
    </row>
    <row r="359" spans="9:15">
      <c r="I359" s="1"/>
      <c r="J359" s="1"/>
      <c r="K359" s="1"/>
      <c r="L359" s="1"/>
      <c r="M359" s="1"/>
      <c r="N359" s="1"/>
      <c r="O359" s="1"/>
    </row>
    <row r="360" spans="9:15">
      <c r="I360" s="1"/>
      <c r="J360" s="1"/>
      <c r="K360" s="1"/>
      <c r="L360" s="1"/>
      <c r="M360" s="1"/>
      <c r="N360" s="1"/>
      <c r="O360" s="1"/>
    </row>
    <row r="361" spans="9:15">
      <c r="I361" s="1"/>
      <c r="J361" s="1"/>
      <c r="K361" s="1"/>
      <c r="L361" s="1"/>
      <c r="M361" s="1"/>
      <c r="N361" s="1"/>
      <c r="O361" s="1"/>
    </row>
    <row r="362" spans="9:15">
      <c r="I362" s="1"/>
      <c r="J362" s="1"/>
      <c r="K362" s="1"/>
      <c r="L362" s="1"/>
      <c r="M362" s="1"/>
      <c r="N362" s="1"/>
      <c r="O362" s="1"/>
    </row>
    <row r="363" spans="9:15">
      <c r="I363" s="1"/>
      <c r="J363" s="1"/>
      <c r="K363" s="1"/>
      <c r="L363" s="1"/>
      <c r="M363" s="1"/>
      <c r="N363" s="1"/>
      <c r="O363" s="1"/>
    </row>
    <row r="364" spans="9:15">
      <c r="I364" s="1"/>
      <c r="J364" s="1"/>
      <c r="K364" s="1"/>
      <c r="L364" s="1"/>
      <c r="M364" s="1"/>
      <c r="N364" s="1"/>
      <c r="O364" s="1"/>
    </row>
    <row r="365" spans="9:15">
      <c r="I365" s="1"/>
      <c r="J365" s="1"/>
      <c r="K365" s="1"/>
      <c r="L365" s="1"/>
      <c r="M365" s="1"/>
      <c r="N365" s="1"/>
      <c r="O365" s="1"/>
    </row>
    <row r="366" spans="9:15">
      <c r="I366" s="1"/>
      <c r="J366" s="1"/>
      <c r="K366" s="1"/>
      <c r="L366" s="1"/>
      <c r="M366" s="1"/>
      <c r="N366" s="1"/>
      <c r="O366" s="1"/>
    </row>
    <row r="367" spans="9:15">
      <c r="I367" s="1"/>
      <c r="J367" s="1"/>
      <c r="K367" s="1"/>
      <c r="L367" s="1"/>
      <c r="M367" s="1"/>
      <c r="N367" s="1"/>
      <c r="O367" s="1"/>
    </row>
    <row r="368" spans="9:15">
      <c r="I368" s="1"/>
      <c r="J368" s="1"/>
      <c r="K368" s="1"/>
      <c r="L368" s="1"/>
      <c r="M368" s="1"/>
      <c r="N368" s="1"/>
      <c r="O368" s="1"/>
    </row>
    <row r="369" spans="9:15">
      <c r="I369" s="1"/>
      <c r="J369" s="1"/>
      <c r="K369" s="1"/>
      <c r="L369" s="1"/>
      <c r="M369" s="1"/>
      <c r="N369" s="1"/>
      <c r="O369" s="1"/>
    </row>
    <row r="370" spans="9:15">
      <c r="I370" s="1"/>
      <c r="J370" s="1"/>
      <c r="K370" s="1"/>
      <c r="L370" s="1"/>
      <c r="M370" s="1"/>
      <c r="N370" s="1"/>
      <c r="O370" s="1"/>
    </row>
    <row r="371" spans="9:15">
      <c r="I371" s="1"/>
      <c r="J371" s="1"/>
      <c r="K371" s="1"/>
      <c r="L371" s="1"/>
      <c r="M371" s="1"/>
      <c r="N371" s="1"/>
      <c r="O371" s="1"/>
    </row>
    <row r="372" spans="9:15">
      <c r="I372" s="1"/>
      <c r="J372" s="1"/>
      <c r="K372" s="1"/>
      <c r="L372" s="1"/>
      <c r="M372" s="1"/>
      <c r="N372" s="1"/>
      <c r="O372" s="1"/>
    </row>
    <row r="373" spans="9:15">
      <c r="I373" s="1"/>
      <c r="J373" s="1"/>
      <c r="K373" s="1"/>
      <c r="L373" s="1"/>
      <c r="M373" s="1"/>
      <c r="N373" s="1"/>
      <c r="O373" s="1"/>
    </row>
    <row r="374" spans="9:15">
      <c r="I374" s="1"/>
      <c r="J374" s="1"/>
      <c r="K374" s="1"/>
      <c r="L374" s="1"/>
      <c r="M374" s="1"/>
      <c r="N374" s="1"/>
      <c r="O374" s="1"/>
    </row>
    <row r="375" spans="9:15">
      <c r="I375" s="1"/>
      <c r="J375" s="1"/>
      <c r="K375" s="1"/>
      <c r="L375" s="1"/>
      <c r="M375" s="1"/>
      <c r="N375" s="1"/>
      <c r="O375" s="1"/>
    </row>
    <row r="376" spans="9:15">
      <c r="I376" s="1"/>
      <c r="J376" s="1"/>
      <c r="K376" s="1"/>
      <c r="L376" s="1"/>
      <c r="M376" s="1"/>
      <c r="N376" s="1"/>
      <c r="O376" s="1"/>
    </row>
    <row r="377" spans="9:15">
      <c r="I377" s="1"/>
      <c r="J377" s="1"/>
      <c r="K377" s="1"/>
      <c r="L377" s="1"/>
      <c r="M377" s="1"/>
      <c r="N377" s="1"/>
      <c r="O377" s="1"/>
    </row>
    <row r="378" spans="9:15">
      <c r="I378" s="1"/>
      <c r="J378" s="1"/>
      <c r="K378" s="1"/>
      <c r="L378" s="1"/>
      <c r="M378" s="1"/>
      <c r="N378" s="1"/>
      <c r="O378" s="1"/>
    </row>
    <row r="379" spans="9:15">
      <c r="I379" s="1"/>
      <c r="J379" s="1"/>
      <c r="K379" s="1"/>
      <c r="L379" s="1"/>
      <c r="M379" s="1"/>
      <c r="N379" s="1"/>
      <c r="O379" s="1"/>
    </row>
    <row r="380" spans="9:15">
      <c r="I380" s="1"/>
      <c r="J380" s="1"/>
      <c r="K380" s="1"/>
      <c r="L380" s="1"/>
      <c r="M380" s="1"/>
      <c r="N380" s="1"/>
      <c r="O380" s="1"/>
    </row>
    <row r="381" spans="9:15">
      <c r="I381" s="1"/>
      <c r="J381" s="1"/>
      <c r="K381" s="1"/>
      <c r="L381" s="1"/>
      <c r="M381" s="1"/>
      <c r="N381" s="1"/>
      <c r="O381" s="1"/>
    </row>
    <row r="382" spans="9:15">
      <c r="I382" s="1"/>
      <c r="J382" s="1"/>
      <c r="K382" s="1"/>
      <c r="L382" s="1"/>
      <c r="M382" s="1"/>
      <c r="N382" s="1"/>
      <c r="O382" s="1"/>
    </row>
    <row r="383" spans="9:15">
      <c r="I383" s="1"/>
      <c r="J383" s="1"/>
      <c r="K383" s="1"/>
      <c r="L383" s="1"/>
      <c r="M383" s="1"/>
      <c r="N383" s="1"/>
      <c r="O383" s="1"/>
    </row>
    <row r="384" spans="9:15">
      <c r="I384" s="1"/>
      <c r="J384" s="1"/>
      <c r="K384" s="1"/>
      <c r="L384" s="1"/>
      <c r="M384" s="1"/>
      <c r="N384" s="1"/>
      <c r="O384" s="1"/>
    </row>
    <row r="385" spans="9:15">
      <c r="I385" s="1"/>
      <c r="J385" s="1"/>
      <c r="K385" s="1"/>
      <c r="L385" s="1"/>
      <c r="M385" s="1"/>
      <c r="N385" s="1"/>
      <c r="O385" s="1"/>
    </row>
    <row r="386" spans="9:15">
      <c r="I386" s="1"/>
      <c r="J386" s="1"/>
      <c r="K386" s="1"/>
      <c r="L386" s="1"/>
      <c r="M386" s="1"/>
      <c r="N386" s="1"/>
      <c r="O386" s="1"/>
    </row>
    <row r="387" spans="9:15">
      <c r="I387" s="1"/>
      <c r="J387" s="1"/>
      <c r="K387" s="1"/>
      <c r="L387" s="1"/>
      <c r="M387" s="1"/>
      <c r="N387" s="1"/>
      <c r="O387" s="1"/>
    </row>
    <row r="388" spans="9:15">
      <c r="I388" s="1"/>
      <c r="J388" s="1"/>
      <c r="K388" s="1"/>
      <c r="L388" s="1"/>
      <c r="M388" s="1"/>
      <c r="N388" s="1"/>
      <c r="O388" s="1"/>
    </row>
    <row r="389" spans="9:15">
      <c r="I389" s="1"/>
      <c r="J389" s="1"/>
      <c r="K389" s="1"/>
      <c r="L389" s="1"/>
      <c r="M389" s="1"/>
      <c r="N389" s="1"/>
      <c r="O389" s="1"/>
    </row>
    <row r="390" spans="9:15">
      <c r="I390" s="1"/>
      <c r="J390" s="1"/>
      <c r="K390" s="1"/>
      <c r="L390" s="1"/>
      <c r="M390" s="1"/>
      <c r="N390" s="1"/>
      <c r="O390" s="1"/>
    </row>
    <row r="391" spans="9:15">
      <c r="I391" s="1"/>
      <c r="J391" s="1"/>
      <c r="K391" s="1"/>
      <c r="L391" s="1"/>
      <c r="M391" s="1"/>
      <c r="N391" s="1"/>
      <c r="O391" s="1"/>
    </row>
    <row r="392" spans="9:15">
      <c r="I392" s="1"/>
      <c r="J392" s="1"/>
      <c r="K392" s="1"/>
      <c r="L392" s="1"/>
      <c r="M392" s="1"/>
      <c r="N392" s="1"/>
      <c r="O392" s="1"/>
    </row>
    <row r="393" spans="9:15">
      <c r="I393" s="1"/>
      <c r="J393" s="1"/>
      <c r="K393" s="1"/>
      <c r="L393" s="1"/>
      <c r="M393" s="1"/>
      <c r="N393" s="1"/>
      <c r="O393" s="1"/>
    </row>
    <row r="394" spans="9:15">
      <c r="I394" s="1"/>
      <c r="J394" s="1"/>
      <c r="K394" s="1"/>
      <c r="L394" s="1"/>
      <c r="M394" s="1"/>
      <c r="N394" s="1"/>
      <c r="O394" s="1"/>
    </row>
    <row r="395" spans="9:15">
      <c r="I395" s="1"/>
      <c r="J395" s="1"/>
      <c r="K395" s="1"/>
      <c r="L395" s="1"/>
      <c r="M395" s="1"/>
      <c r="N395" s="1"/>
      <c r="O395" s="1"/>
    </row>
    <row r="396" spans="9:15">
      <c r="I396" s="1"/>
      <c r="J396" s="1"/>
      <c r="K396" s="1"/>
      <c r="L396" s="1"/>
      <c r="M396" s="1"/>
      <c r="N396" s="1"/>
      <c r="O396" s="1"/>
    </row>
    <row r="397" spans="9:15">
      <c r="I397" s="1"/>
      <c r="J397" s="1"/>
      <c r="K397" s="1"/>
      <c r="L397" s="1"/>
      <c r="M397" s="1"/>
      <c r="N397" s="1"/>
      <c r="O397" s="1"/>
    </row>
    <row r="398" spans="9:15">
      <c r="I398" s="1"/>
      <c r="J398" s="1"/>
      <c r="K398" s="1"/>
      <c r="L398" s="1"/>
      <c r="M398" s="1"/>
      <c r="N398" s="1"/>
      <c r="O398" s="1"/>
    </row>
    <row r="399" spans="9:15">
      <c r="I399" s="1"/>
      <c r="J399" s="1"/>
      <c r="K399" s="1"/>
      <c r="L399" s="1"/>
      <c r="M399" s="1"/>
      <c r="N399" s="1"/>
      <c r="O399" s="1"/>
    </row>
    <row r="400" spans="9:15">
      <c r="I400" s="1"/>
      <c r="J400" s="1"/>
      <c r="K400" s="1"/>
      <c r="L400" s="1"/>
      <c r="M400" s="1"/>
      <c r="N400" s="1"/>
      <c r="O400" s="1"/>
    </row>
    <row r="401" spans="9:15">
      <c r="I401" s="1"/>
      <c r="J401" s="1"/>
      <c r="K401" s="1"/>
      <c r="L401" s="1"/>
      <c r="M401" s="1"/>
      <c r="N401" s="1"/>
      <c r="O401" s="1"/>
    </row>
    <row r="402" spans="9:15">
      <c r="I402" s="1"/>
      <c r="J402" s="1"/>
      <c r="K402" s="1"/>
      <c r="L402" s="1"/>
      <c r="M402" s="1"/>
      <c r="N402" s="1"/>
      <c r="O402" s="1"/>
    </row>
    <row r="403" spans="9:15">
      <c r="I403" s="1"/>
      <c r="J403" s="1"/>
      <c r="K403" s="1"/>
      <c r="L403" s="1"/>
      <c r="M403" s="1"/>
      <c r="N403" s="1"/>
      <c r="O403" s="1"/>
    </row>
    <row r="404" spans="9:15">
      <c r="I404" s="1"/>
      <c r="J404" s="1"/>
      <c r="K404" s="1"/>
      <c r="L404" s="1"/>
      <c r="M404" s="1"/>
      <c r="N404" s="1"/>
      <c r="O404" s="1"/>
    </row>
    <row r="405" spans="9:15">
      <c r="I405" s="1"/>
      <c r="J405" s="1"/>
      <c r="K405" s="1"/>
      <c r="L405" s="1"/>
      <c r="M405" s="1"/>
      <c r="N405" s="1"/>
      <c r="O405" s="1"/>
    </row>
    <row r="406" spans="9:15">
      <c r="I406" s="1"/>
      <c r="J406" s="1"/>
      <c r="K406" s="1"/>
      <c r="L406" s="1"/>
      <c r="M406" s="1"/>
      <c r="N406" s="1"/>
      <c r="O406" s="1"/>
    </row>
    <row r="407" spans="9:15">
      <c r="I407" s="1"/>
      <c r="J407" s="1"/>
      <c r="K407" s="1"/>
      <c r="L407" s="1"/>
      <c r="M407" s="1"/>
      <c r="N407" s="1"/>
      <c r="O407" s="1"/>
    </row>
    <row r="408" spans="9:15">
      <c r="I408" s="1"/>
      <c r="J408" s="1"/>
      <c r="K408" s="1"/>
      <c r="L408" s="1"/>
      <c r="M408" s="1"/>
      <c r="N408" s="1"/>
      <c r="O408" s="1"/>
    </row>
    <row r="409" spans="9:15">
      <c r="I409" s="1"/>
      <c r="J409" s="1"/>
      <c r="K409" s="1"/>
      <c r="L409" s="1"/>
      <c r="M409" s="1"/>
      <c r="N409" s="1"/>
      <c r="O409" s="1"/>
    </row>
    <row r="410" spans="9:15">
      <c r="I410" s="1"/>
      <c r="J410" s="1"/>
      <c r="K410" s="1"/>
      <c r="L410" s="1"/>
      <c r="M410" s="1"/>
      <c r="N410" s="1"/>
      <c r="O410" s="1"/>
    </row>
    <row r="411" spans="9:15">
      <c r="I411" s="1"/>
      <c r="J411" s="1"/>
      <c r="K411" s="1"/>
      <c r="L411" s="1"/>
      <c r="M411" s="1"/>
      <c r="N411" s="1"/>
      <c r="O411" s="1"/>
    </row>
    <row r="412" spans="9:15">
      <c r="I412" s="1"/>
      <c r="J412" s="1"/>
      <c r="K412" s="1"/>
      <c r="L412" s="1"/>
      <c r="M412" s="1"/>
      <c r="N412" s="1"/>
      <c r="O412" s="1"/>
    </row>
    <row r="413" spans="9:15">
      <c r="I413" s="1"/>
      <c r="J413" s="1"/>
      <c r="K413" s="1"/>
      <c r="L413" s="1"/>
      <c r="M413" s="1"/>
      <c r="N413" s="1"/>
      <c r="O413" s="1"/>
    </row>
    <row r="414" spans="9:15">
      <c r="I414" s="1"/>
      <c r="J414" s="1"/>
      <c r="K414" s="1"/>
      <c r="L414" s="1"/>
      <c r="M414" s="1"/>
      <c r="N414" s="1"/>
      <c r="O414" s="1"/>
    </row>
    <row r="415" spans="9:15">
      <c r="I415" s="1"/>
      <c r="J415" s="1"/>
      <c r="K415" s="1"/>
      <c r="L415" s="1"/>
      <c r="M415" s="1"/>
      <c r="N415" s="1"/>
      <c r="O415" s="1"/>
    </row>
    <row r="416" spans="9:15">
      <c r="I416" s="1"/>
      <c r="J416" s="1"/>
      <c r="K416" s="1"/>
      <c r="L416" s="1"/>
      <c r="M416" s="1"/>
      <c r="N416" s="1"/>
      <c r="O416" s="1"/>
    </row>
    <row r="417" spans="9:15">
      <c r="I417" s="1"/>
      <c r="J417" s="1"/>
      <c r="K417" s="1"/>
      <c r="L417" s="1"/>
      <c r="M417" s="1"/>
      <c r="N417" s="1"/>
      <c r="O417" s="1"/>
    </row>
    <row r="418" spans="9:15">
      <c r="I418" s="1"/>
      <c r="J418" s="1"/>
      <c r="K418" s="1"/>
      <c r="L418" s="1"/>
      <c r="M418" s="1"/>
      <c r="N418" s="1"/>
      <c r="O418" s="1"/>
    </row>
    <row r="419" spans="9:15">
      <c r="I419" s="1"/>
      <c r="J419" s="1"/>
      <c r="K419" s="1"/>
      <c r="L419" s="1"/>
      <c r="M419" s="1"/>
      <c r="N419" s="1"/>
      <c r="O419" s="1"/>
    </row>
    <row r="420" spans="9:15">
      <c r="I420" s="1"/>
      <c r="J420" s="1"/>
      <c r="K420" s="1"/>
      <c r="L420" s="1"/>
      <c r="M420" s="1"/>
      <c r="N420" s="1"/>
      <c r="O420" s="1"/>
    </row>
    <row r="421" spans="9:15">
      <c r="I421" s="1"/>
      <c r="J421" s="1"/>
      <c r="K421" s="1"/>
      <c r="L421" s="1"/>
      <c r="M421" s="1"/>
      <c r="N421" s="1"/>
      <c r="O421" s="1"/>
    </row>
    <row r="422" spans="9:15">
      <c r="I422" s="1"/>
      <c r="J422" s="1"/>
      <c r="K422" s="1"/>
      <c r="L422" s="1"/>
      <c r="M422" s="1"/>
      <c r="N422" s="1"/>
      <c r="O422" s="1"/>
    </row>
    <row r="423" spans="9:15">
      <c r="I423" s="1"/>
      <c r="J423" s="1"/>
      <c r="K423" s="1"/>
      <c r="L423" s="1"/>
      <c r="M423" s="1"/>
      <c r="N423" s="1"/>
      <c r="O423" s="1"/>
    </row>
    <row r="424" spans="9:15">
      <c r="I424" s="1"/>
      <c r="J424" s="1"/>
      <c r="K424" s="1"/>
      <c r="L424" s="1"/>
      <c r="M424" s="1"/>
      <c r="N424" s="1"/>
      <c r="O424" s="1"/>
    </row>
    <row r="425" spans="9:15">
      <c r="I425" s="1"/>
      <c r="J425" s="1"/>
      <c r="K425" s="1"/>
      <c r="L425" s="1"/>
      <c r="M425" s="1"/>
      <c r="N425" s="1"/>
      <c r="O425" s="1"/>
    </row>
    <row r="426" spans="9:15">
      <c r="I426" s="1"/>
      <c r="J426" s="1"/>
      <c r="K426" s="1"/>
      <c r="L426" s="1"/>
      <c r="M426" s="1"/>
      <c r="N426" s="1"/>
      <c r="O426" s="1"/>
    </row>
    <row r="427" spans="9:15">
      <c r="I427" s="1"/>
      <c r="J427" s="1"/>
      <c r="K427" s="1"/>
      <c r="L427" s="1"/>
      <c r="M427" s="1"/>
      <c r="N427" s="1"/>
      <c r="O427" s="1"/>
    </row>
    <row r="428" spans="9:15">
      <c r="I428" s="1"/>
      <c r="J428" s="1"/>
      <c r="K428" s="1"/>
      <c r="L428" s="1"/>
      <c r="M428" s="1"/>
      <c r="N428" s="1"/>
      <c r="O428" s="1"/>
    </row>
    <row r="429" spans="9:15">
      <c r="I429" s="1"/>
      <c r="J429" s="1"/>
      <c r="K429" s="1"/>
      <c r="L429" s="1"/>
      <c r="M429" s="1"/>
      <c r="N429" s="1"/>
      <c r="O429" s="1"/>
    </row>
    <row r="430" spans="9:15">
      <c r="I430" s="1"/>
      <c r="J430" s="1"/>
      <c r="K430" s="1"/>
      <c r="L430" s="1"/>
      <c r="M430" s="1"/>
      <c r="N430" s="1"/>
      <c r="O430" s="1"/>
    </row>
    <row r="431" spans="9:15">
      <c r="I431" s="1"/>
      <c r="J431" s="1"/>
      <c r="K431" s="1"/>
      <c r="L431" s="1"/>
      <c r="M431" s="1"/>
      <c r="N431" s="1"/>
      <c r="O431" s="1"/>
    </row>
    <row r="432" spans="9:15">
      <c r="I432" s="1"/>
      <c r="J432" s="1"/>
      <c r="K432" s="1"/>
      <c r="L432" s="1"/>
      <c r="M432" s="1"/>
      <c r="N432" s="1"/>
      <c r="O432" s="1"/>
    </row>
    <row r="433" spans="9:15">
      <c r="I433" s="1"/>
      <c r="J433" s="1"/>
      <c r="K433" s="1"/>
      <c r="L433" s="1"/>
      <c r="M433" s="1"/>
      <c r="N433" s="1"/>
      <c r="O433" s="1"/>
    </row>
    <row r="434" spans="9:15">
      <c r="I434" s="1"/>
      <c r="J434" s="1"/>
      <c r="K434" s="1"/>
      <c r="L434" s="1"/>
      <c r="M434" s="1"/>
      <c r="N434" s="1"/>
      <c r="O434" s="1"/>
    </row>
    <row r="435" spans="9:15">
      <c r="I435" s="1"/>
      <c r="J435" s="1"/>
      <c r="K435" s="1"/>
      <c r="L435" s="1"/>
      <c r="M435" s="1"/>
      <c r="N435" s="1"/>
      <c r="O435" s="1"/>
    </row>
    <row r="436" spans="9:15">
      <c r="I436" s="1"/>
      <c r="J436" s="1"/>
      <c r="K436" s="1"/>
      <c r="L436" s="1"/>
      <c r="M436" s="1"/>
      <c r="N436" s="1"/>
      <c r="O436" s="1"/>
    </row>
    <row r="437" spans="9:15">
      <c r="I437" s="1"/>
      <c r="J437" s="1"/>
      <c r="K437" s="1"/>
      <c r="L437" s="1"/>
      <c r="M437" s="1"/>
      <c r="N437" s="1"/>
      <c r="O437" s="1"/>
    </row>
    <row r="438" spans="9:15">
      <c r="I438" s="1"/>
      <c r="J438" s="1"/>
      <c r="K438" s="1"/>
      <c r="L438" s="1"/>
      <c r="M438" s="1"/>
      <c r="N438" s="1"/>
      <c r="O438" s="1"/>
    </row>
    <row r="439" spans="9:15">
      <c r="I439" s="1"/>
      <c r="J439" s="1"/>
      <c r="K439" s="1"/>
      <c r="L439" s="1"/>
      <c r="M439" s="1"/>
      <c r="N439" s="1"/>
      <c r="O439" s="1"/>
    </row>
    <row r="440" spans="9:15">
      <c r="I440" s="1"/>
      <c r="J440" s="1"/>
      <c r="K440" s="1"/>
      <c r="L440" s="1"/>
      <c r="M440" s="1"/>
      <c r="N440" s="1"/>
      <c r="O440" s="1"/>
    </row>
    <row r="441" spans="9:15">
      <c r="I441" s="1"/>
      <c r="J441" s="1"/>
      <c r="K441" s="1"/>
      <c r="L441" s="1"/>
      <c r="M441" s="1"/>
      <c r="N441" s="1"/>
      <c r="O441" s="1"/>
    </row>
    <row r="442" spans="9:15">
      <c r="I442" s="1"/>
      <c r="J442" s="1"/>
      <c r="K442" s="1"/>
      <c r="L442" s="1"/>
      <c r="M442" s="1"/>
      <c r="N442" s="1"/>
      <c r="O442" s="1"/>
    </row>
    <row r="443" spans="9:15">
      <c r="I443" s="1"/>
      <c r="J443" s="1"/>
      <c r="K443" s="1"/>
      <c r="L443" s="1"/>
      <c r="M443" s="1"/>
      <c r="N443" s="1"/>
      <c r="O443" s="1"/>
    </row>
    <row r="444" spans="9:15">
      <c r="I444" s="1"/>
      <c r="J444" s="1"/>
      <c r="K444" s="1"/>
      <c r="L444" s="1"/>
      <c r="M444" s="1"/>
      <c r="N444" s="1"/>
      <c r="O444" s="1"/>
    </row>
    <row r="445" spans="9:15">
      <c r="I445" s="1"/>
      <c r="J445" s="1"/>
      <c r="K445" s="1"/>
      <c r="L445" s="1"/>
      <c r="M445" s="1"/>
      <c r="N445" s="1"/>
      <c r="O445" s="1"/>
    </row>
    <row r="446" spans="9:15">
      <c r="I446" s="1"/>
      <c r="J446" s="1"/>
      <c r="K446" s="1"/>
      <c r="L446" s="1"/>
      <c r="M446" s="1"/>
      <c r="N446" s="1"/>
      <c r="O446" s="1"/>
    </row>
    <row r="447" spans="9:15">
      <c r="I447" s="1"/>
      <c r="J447" s="1"/>
      <c r="K447" s="1"/>
      <c r="L447" s="1"/>
      <c r="M447" s="1"/>
      <c r="N447" s="1"/>
      <c r="O447" s="1"/>
    </row>
    <row r="448" spans="9:15">
      <c r="I448" s="1"/>
      <c r="J448" s="1"/>
      <c r="K448" s="1"/>
      <c r="L448" s="1"/>
      <c r="M448" s="1"/>
      <c r="N448" s="1"/>
      <c r="O448" s="1"/>
    </row>
    <row r="449" spans="9:15">
      <c r="I449" s="1"/>
      <c r="J449" s="1"/>
      <c r="K449" s="1"/>
      <c r="L449" s="1"/>
      <c r="M449" s="1"/>
      <c r="N449" s="1"/>
      <c r="O449" s="1"/>
    </row>
    <row r="450" spans="9:15">
      <c r="I450" s="1"/>
      <c r="J450" s="1"/>
      <c r="K450" s="1"/>
      <c r="L450" s="1"/>
      <c r="M450" s="1"/>
      <c r="N450" s="1"/>
      <c r="O450" s="1"/>
    </row>
    <row r="451" spans="9:15">
      <c r="I451" s="1"/>
      <c r="J451" s="1"/>
      <c r="K451" s="1"/>
      <c r="L451" s="1"/>
      <c r="M451" s="1"/>
      <c r="N451" s="1"/>
      <c r="O451" s="1"/>
    </row>
    <row r="452" spans="9:15">
      <c r="I452" s="1"/>
      <c r="J452" s="1"/>
      <c r="K452" s="1"/>
      <c r="L452" s="1"/>
      <c r="M452" s="1"/>
      <c r="N452" s="1"/>
      <c r="O452" s="1"/>
    </row>
    <row r="453" spans="9:15">
      <c r="I453" s="1"/>
      <c r="J453" s="1"/>
      <c r="K453" s="1"/>
      <c r="L453" s="1"/>
      <c r="M453" s="1"/>
      <c r="N453" s="1"/>
      <c r="O453" s="1"/>
    </row>
    <row r="454" spans="9:15">
      <c r="I454" s="1"/>
      <c r="J454" s="1"/>
      <c r="K454" s="1"/>
      <c r="L454" s="1"/>
      <c r="M454" s="1"/>
      <c r="N454" s="1"/>
      <c r="O454" s="1"/>
    </row>
    <row r="455" spans="9:15">
      <c r="I455" s="1"/>
      <c r="J455" s="1"/>
      <c r="K455" s="1"/>
      <c r="L455" s="1"/>
      <c r="M455" s="1"/>
      <c r="N455" s="1"/>
      <c r="O455" s="1"/>
    </row>
    <row r="456" spans="9:15">
      <c r="I456" s="1"/>
      <c r="J456" s="1"/>
      <c r="K456" s="1"/>
      <c r="L456" s="1"/>
      <c r="M456" s="1"/>
      <c r="N456" s="1"/>
      <c r="O456" s="1"/>
    </row>
    <row r="457" spans="9:15">
      <c r="I457" s="1"/>
      <c r="J457" s="1"/>
      <c r="K457" s="1"/>
      <c r="L457" s="1"/>
      <c r="M457" s="1"/>
      <c r="N457" s="1"/>
      <c r="O457" s="1"/>
    </row>
    <row r="458" spans="9:15">
      <c r="I458" s="1"/>
      <c r="J458" s="1"/>
      <c r="K458" s="1"/>
      <c r="L458" s="1"/>
      <c r="M458" s="1"/>
      <c r="N458" s="1"/>
      <c r="O458" s="1"/>
    </row>
    <row r="459" spans="9:15">
      <c r="I459" s="1"/>
      <c r="J459" s="1"/>
      <c r="K459" s="1"/>
      <c r="L459" s="1"/>
      <c r="M459" s="1"/>
      <c r="N459" s="1"/>
      <c r="O459" s="1"/>
    </row>
    <row r="460" spans="9:15">
      <c r="I460" s="1"/>
      <c r="J460" s="1"/>
      <c r="K460" s="1"/>
      <c r="L460" s="1"/>
      <c r="M460" s="1"/>
      <c r="N460" s="1"/>
      <c r="O460" s="1"/>
    </row>
    <row r="461" spans="9:15">
      <c r="I461" s="1"/>
      <c r="J461" s="1"/>
      <c r="K461" s="1"/>
      <c r="L461" s="1"/>
      <c r="M461" s="1"/>
      <c r="N461" s="1"/>
      <c r="O461" s="1"/>
    </row>
    <row r="462" spans="9:15">
      <c r="I462" s="1"/>
      <c r="J462" s="1"/>
      <c r="K462" s="1"/>
      <c r="L462" s="1"/>
      <c r="M462" s="1"/>
      <c r="N462" s="1"/>
      <c r="O462" s="1"/>
    </row>
    <row r="463" spans="9:15">
      <c r="I463" s="1"/>
      <c r="J463" s="1"/>
      <c r="K463" s="1"/>
      <c r="L463" s="1"/>
      <c r="M463" s="1"/>
      <c r="N463" s="1"/>
      <c r="O463" s="1"/>
    </row>
    <row r="464" spans="9:15">
      <c r="I464" s="1"/>
      <c r="J464" s="1"/>
      <c r="K464" s="1"/>
      <c r="L464" s="1"/>
      <c r="M464" s="1"/>
      <c r="N464" s="1"/>
      <c r="O464" s="1"/>
    </row>
    <row r="465" spans="9:15">
      <c r="I465" s="1"/>
      <c r="J465" s="1"/>
      <c r="K465" s="1"/>
      <c r="L465" s="1"/>
      <c r="M465" s="1"/>
      <c r="N465" s="1"/>
      <c r="O465" s="1"/>
    </row>
    <row r="466" spans="9:15">
      <c r="I466" s="1"/>
      <c r="J466" s="1"/>
      <c r="K466" s="1"/>
      <c r="L466" s="1"/>
      <c r="M466" s="1"/>
      <c r="N466" s="1"/>
      <c r="O466" s="1"/>
    </row>
    <row r="467" spans="9:15">
      <c r="I467" s="1"/>
      <c r="J467" s="1"/>
      <c r="K467" s="1"/>
      <c r="L467" s="1"/>
      <c r="M467" s="1"/>
      <c r="N467" s="1"/>
      <c r="O467" s="1"/>
    </row>
    <row r="468" spans="9:15">
      <c r="I468" s="1"/>
      <c r="J468" s="1"/>
      <c r="K468" s="1"/>
      <c r="L468" s="1"/>
      <c r="M468" s="1"/>
      <c r="N468" s="1"/>
      <c r="O468" s="1"/>
    </row>
    <row r="469" spans="9:15">
      <c r="I469" s="1"/>
      <c r="J469" s="1"/>
      <c r="K469" s="1"/>
      <c r="L469" s="1"/>
      <c r="M469" s="1"/>
      <c r="N469" s="1"/>
      <c r="O469" s="1"/>
    </row>
    <row r="470" spans="9:15">
      <c r="I470" s="1"/>
      <c r="J470" s="1"/>
      <c r="K470" s="1"/>
      <c r="L470" s="1"/>
      <c r="M470" s="1"/>
      <c r="N470" s="1"/>
      <c r="O470" s="1"/>
    </row>
    <row r="471" spans="9:15">
      <c r="I471" s="1"/>
      <c r="J471" s="1"/>
      <c r="K471" s="1"/>
      <c r="L471" s="1"/>
      <c r="M471" s="1"/>
      <c r="N471" s="1"/>
      <c r="O471" s="1"/>
    </row>
    <row r="472" spans="9:15">
      <c r="I472" s="1"/>
      <c r="J472" s="1"/>
      <c r="K472" s="1"/>
      <c r="L472" s="1"/>
      <c r="M472" s="1"/>
      <c r="N472" s="1"/>
      <c r="O472" s="1"/>
    </row>
    <row r="473" spans="9:15">
      <c r="I473" s="1"/>
      <c r="J473" s="1"/>
      <c r="K473" s="1"/>
      <c r="L473" s="1"/>
      <c r="M473" s="1"/>
      <c r="N473" s="1"/>
      <c r="O473" s="1"/>
    </row>
    <row r="474" spans="9:15">
      <c r="I474" s="1"/>
      <c r="J474" s="1"/>
      <c r="K474" s="1"/>
      <c r="L474" s="1"/>
      <c r="M474" s="1"/>
      <c r="N474" s="1"/>
      <c r="O474" s="1"/>
    </row>
    <row r="475" spans="9:15">
      <c r="I475" s="1"/>
      <c r="J475" s="1"/>
      <c r="K475" s="1"/>
      <c r="L475" s="1"/>
      <c r="M475" s="1"/>
      <c r="N475" s="1"/>
      <c r="O475" s="1"/>
    </row>
    <row r="476" spans="9:15">
      <c r="I476" s="1"/>
      <c r="J476" s="1"/>
      <c r="K476" s="1"/>
      <c r="L476" s="1"/>
      <c r="M476" s="1"/>
      <c r="N476" s="1"/>
      <c r="O476" s="1"/>
    </row>
    <row r="477" spans="9:15">
      <c r="I477" s="1"/>
      <c r="J477" s="1"/>
      <c r="K477" s="1"/>
      <c r="L477" s="1"/>
      <c r="M477" s="1"/>
      <c r="N477" s="1"/>
      <c r="O477" s="1"/>
    </row>
    <row r="478" spans="9:15">
      <c r="I478" s="1"/>
      <c r="J478" s="1"/>
      <c r="K478" s="1"/>
      <c r="L478" s="1"/>
      <c r="M478" s="1"/>
      <c r="N478" s="1"/>
      <c r="O478" s="1"/>
    </row>
    <row r="479" spans="9:15">
      <c r="I479" s="1"/>
      <c r="J479" s="1"/>
      <c r="K479" s="1"/>
      <c r="L479" s="1"/>
      <c r="M479" s="1"/>
      <c r="N479" s="1"/>
      <c r="O479" s="1"/>
    </row>
    <row r="480" spans="9:15">
      <c r="I480" s="1"/>
      <c r="J480" s="1"/>
      <c r="K480" s="1"/>
      <c r="L480" s="1"/>
      <c r="M480" s="1"/>
      <c r="N480" s="1"/>
      <c r="O480" s="1"/>
    </row>
    <row r="481" spans="9:15">
      <c r="I481" s="1"/>
      <c r="J481" s="1"/>
      <c r="K481" s="1"/>
      <c r="L481" s="1"/>
      <c r="M481" s="1"/>
      <c r="N481" s="1"/>
      <c r="O481" s="1"/>
    </row>
    <row r="482" spans="9:15">
      <c r="I482" s="1"/>
      <c r="J482" s="1"/>
      <c r="K482" s="1"/>
      <c r="L482" s="1"/>
      <c r="M482" s="1"/>
      <c r="N482" s="1"/>
      <c r="O482" s="1"/>
    </row>
    <row r="483" spans="9:15">
      <c r="I483" s="1"/>
      <c r="J483" s="1"/>
      <c r="K483" s="1"/>
      <c r="L483" s="1"/>
      <c r="M483" s="1"/>
      <c r="N483" s="1"/>
      <c r="O483" s="1"/>
    </row>
    <row r="484" spans="9:15">
      <c r="I484" s="1"/>
      <c r="J484" s="1"/>
      <c r="K484" s="1"/>
      <c r="L484" s="1"/>
      <c r="M484" s="1"/>
      <c r="N484" s="1"/>
      <c r="O484" s="1"/>
    </row>
    <row r="485" spans="9:15">
      <c r="I485" s="1"/>
      <c r="J485" s="1"/>
      <c r="K485" s="1"/>
      <c r="L485" s="1"/>
      <c r="M485" s="1"/>
      <c r="N485" s="1"/>
      <c r="O485" s="1"/>
    </row>
    <row r="486" spans="9:15">
      <c r="I486" s="1"/>
      <c r="J486" s="1"/>
      <c r="K486" s="1"/>
      <c r="L486" s="1"/>
      <c r="M486" s="1"/>
      <c r="N486" s="1"/>
      <c r="O486" s="1"/>
    </row>
    <row r="487" spans="9:15">
      <c r="I487" s="1"/>
      <c r="J487" s="1"/>
      <c r="K487" s="1"/>
      <c r="L487" s="1"/>
      <c r="M487" s="1"/>
      <c r="N487" s="1"/>
      <c r="O487" s="1"/>
    </row>
    <row r="488" spans="9:15">
      <c r="I488" s="1"/>
      <c r="J488" s="1"/>
      <c r="K488" s="1"/>
      <c r="L488" s="1"/>
      <c r="M488" s="1"/>
      <c r="N488" s="1"/>
      <c r="O488" s="1"/>
    </row>
    <row r="489" spans="9:15">
      <c r="I489" s="1"/>
      <c r="J489" s="1"/>
      <c r="K489" s="1"/>
      <c r="L489" s="1"/>
      <c r="M489" s="1"/>
      <c r="N489" s="1"/>
      <c r="O489" s="1"/>
    </row>
    <row r="490" spans="9:15">
      <c r="I490" s="1"/>
      <c r="J490" s="1"/>
      <c r="K490" s="1"/>
      <c r="L490" s="1"/>
      <c r="M490" s="1"/>
      <c r="N490" s="1"/>
      <c r="O490" s="1"/>
    </row>
    <row r="491" spans="9:15">
      <c r="I491" s="1"/>
      <c r="J491" s="1"/>
      <c r="K491" s="1"/>
      <c r="L491" s="1"/>
      <c r="M491" s="1"/>
      <c r="N491" s="1"/>
      <c r="O491" s="1"/>
    </row>
    <row r="492" spans="9:15">
      <c r="I492" s="1"/>
      <c r="J492" s="1"/>
      <c r="K492" s="1"/>
      <c r="L492" s="1"/>
      <c r="M492" s="1"/>
      <c r="N492" s="1"/>
      <c r="O492" s="1"/>
    </row>
    <row r="493" spans="9:15">
      <c r="I493" s="1"/>
      <c r="J493" s="1"/>
      <c r="K493" s="1"/>
      <c r="L493" s="1"/>
      <c r="M493" s="1"/>
      <c r="N493" s="1"/>
      <c r="O493" s="1"/>
    </row>
    <row r="494" spans="9:15">
      <c r="I494" s="1"/>
      <c r="J494" s="1"/>
      <c r="K494" s="1"/>
      <c r="L494" s="1"/>
      <c r="M494" s="1"/>
      <c r="N494" s="1"/>
      <c r="O494" s="1"/>
    </row>
    <row r="495" spans="9:15">
      <c r="I495" s="1"/>
      <c r="J495" s="1"/>
      <c r="K495" s="1"/>
      <c r="L495" s="1"/>
      <c r="M495" s="1"/>
      <c r="N495" s="1"/>
      <c r="O495" s="1"/>
    </row>
    <row r="496" spans="9:15">
      <c r="I496" s="1"/>
      <c r="J496" s="1"/>
      <c r="K496" s="1"/>
      <c r="L496" s="1"/>
      <c r="M496" s="1"/>
      <c r="N496" s="1"/>
      <c r="O496" s="1"/>
    </row>
    <row r="497" spans="9:15">
      <c r="I497" s="1"/>
      <c r="J497" s="1"/>
      <c r="K497" s="1"/>
      <c r="L497" s="1"/>
      <c r="M497" s="1"/>
      <c r="N497" s="1"/>
      <c r="O497" s="1"/>
    </row>
    <row r="498" spans="9:15">
      <c r="I498" s="1"/>
      <c r="J498" s="1"/>
      <c r="K498" s="1"/>
      <c r="L498" s="1"/>
      <c r="M498" s="1"/>
      <c r="N498" s="1"/>
      <c r="O498" s="1"/>
    </row>
    <row r="499" spans="9:15">
      <c r="I499" s="1"/>
      <c r="J499" s="1"/>
      <c r="K499" s="1"/>
      <c r="L499" s="1"/>
      <c r="M499" s="1"/>
      <c r="N499" s="1"/>
      <c r="O499" s="1"/>
    </row>
    <row r="500" spans="9:15">
      <c r="I500" s="1"/>
      <c r="J500" s="1"/>
      <c r="K500" s="1"/>
      <c r="L500" s="1"/>
      <c r="M500" s="1"/>
      <c r="N500" s="1"/>
      <c r="O500" s="1"/>
    </row>
    <row r="501" spans="9:15">
      <c r="I501" s="1"/>
      <c r="J501" s="1"/>
      <c r="K501" s="1"/>
      <c r="L501" s="1"/>
      <c r="M501" s="1"/>
      <c r="N501" s="1"/>
      <c r="O501" s="1"/>
    </row>
    <row r="502" spans="9:15">
      <c r="I502" s="1"/>
      <c r="J502" s="1"/>
      <c r="K502" s="1"/>
      <c r="L502" s="1"/>
      <c r="M502" s="1"/>
      <c r="N502" s="1"/>
      <c r="O502" s="1"/>
    </row>
    <row r="503" spans="9:15">
      <c r="I503" s="1"/>
      <c r="J503" s="1"/>
      <c r="K503" s="1"/>
      <c r="L503" s="1"/>
      <c r="M503" s="1"/>
      <c r="N503" s="1"/>
      <c r="O503" s="1"/>
    </row>
    <row r="504" spans="9:15">
      <c r="I504" s="1"/>
      <c r="J504" s="1"/>
      <c r="K504" s="1"/>
      <c r="L504" s="1"/>
      <c r="M504" s="1"/>
      <c r="N504" s="1"/>
      <c r="O504" s="1"/>
    </row>
    <row r="505" spans="9:15">
      <c r="I505" s="1"/>
      <c r="J505" s="1"/>
      <c r="K505" s="1"/>
      <c r="L505" s="1"/>
      <c r="M505" s="1"/>
      <c r="N505" s="1"/>
      <c r="O505" s="1"/>
    </row>
    <row r="506" spans="9:15">
      <c r="I506" s="1"/>
      <c r="J506" s="1"/>
      <c r="K506" s="1"/>
      <c r="L506" s="1"/>
      <c r="M506" s="1"/>
      <c r="N506" s="1"/>
      <c r="O506" s="1"/>
    </row>
    <row r="507" spans="9:15">
      <c r="I507" s="1"/>
      <c r="J507" s="1"/>
      <c r="K507" s="1"/>
      <c r="L507" s="1"/>
      <c r="M507" s="1"/>
      <c r="N507" s="1"/>
      <c r="O507" s="1"/>
    </row>
    <row r="508" spans="9:15">
      <c r="I508" s="1"/>
      <c r="J508" s="1"/>
      <c r="K508" s="1"/>
      <c r="L508" s="1"/>
      <c r="M508" s="1"/>
      <c r="N508" s="1"/>
      <c r="O508" s="1"/>
    </row>
    <row r="509" spans="9:15">
      <c r="I509" s="1"/>
      <c r="J509" s="1"/>
      <c r="K509" s="1"/>
      <c r="L509" s="1"/>
      <c r="M509" s="1"/>
      <c r="N509" s="1"/>
      <c r="O509" s="1"/>
    </row>
    <row r="510" spans="9:15">
      <c r="I510" s="1"/>
      <c r="J510" s="1"/>
      <c r="K510" s="1"/>
      <c r="L510" s="1"/>
      <c r="M510" s="1"/>
      <c r="N510" s="1"/>
      <c r="O510" s="1"/>
    </row>
    <row r="511" spans="9:15">
      <c r="I511" s="1"/>
      <c r="J511" s="1"/>
      <c r="K511" s="1"/>
      <c r="L511" s="1"/>
      <c r="M511" s="1"/>
      <c r="N511" s="1"/>
      <c r="O511" s="1"/>
    </row>
    <row r="512" spans="9:15">
      <c r="I512" s="1"/>
      <c r="J512" s="1"/>
      <c r="K512" s="1"/>
      <c r="L512" s="1"/>
      <c r="M512" s="1"/>
      <c r="N512" s="1"/>
      <c r="O512" s="1"/>
    </row>
    <row r="513" spans="9:15">
      <c r="I513" s="1"/>
      <c r="J513" s="1"/>
      <c r="K513" s="1"/>
      <c r="L513" s="1"/>
      <c r="M513" s="1"/>
      <c r="N513" s="1"/>
      <c r="O513" s="1"/>
    </row>
    <row r="514" spans="9:15">
      <c r="I514" s="1"/>
      <c r="J514" s="1"/>
      <c r="K514" s="1"/>
      <c r="L514" s="1"/>
      <c r="M514" s="1"/>
      <c r="N514" s="1"/>
      <c r="O514" s="1"/>
    </row>
    <row r="515" spans="9:15">
      <c r="I515" s="1"/>
      <c r="J515" s="1"/>
      <c r="K515" s="1"/>
      <c r="L515" s="1"/>
      <c r="M515" s="1"/>
      <c r="N515" s="1"/>
      <c r="O515" s="1"/>
    </row>
    <row r="516" spans="9:15">
      <c r="I516" s="1"/>
      <c r="J516" s="1"/>
      <c r="K516" s="1"/>
      <c r="L516" s="1"/>
      <c r="M516" s="1"/>
      <c r="N516" s="1"/>
      <c r="O516" s="1"/>
    </row>
    <row r="517" spans="9:15">
      <c r="I517" s="1"/>
      <c r="J517" s="1"/>
      <c r="K517" s="1"/>
      <c r="L517" s="1"/>
      <c r="M517" s="1"/>
      <c r="N517" s="1"/>
      <c r="O517" s="1"/>
    </row>
    <row r="518" spans="9:15">
      <c r="I518" s="1"/>
      <c r="J518" s="1"/>
      <c r="K518" s="1"/>
      <c r="L518" s="1"/>
      <c r="M518" s="1"/>
      <c r="N518" s="1"/>
      <c r="O518" s="1"/>
    </row>
    <row r="519" spans="9:15">
      <c r="I519" s="1"/>
      <c r="J519" s="1"/>
      <c r="K519" s="1"/>
      <c r="L519" s="1"/>
      <c r="M519" s="1"/>
      <c r="N519" s="1"/>
      <c r="O519" s="1"/>
    </row>
    <row r="520" spans="9:15">
      <c r="I520" s="1"/>
      <c r="J520" s="1"/>
      <c r="K520" s="1"/>
      <c r="L520" s="1"/>
      <c r="M520" s="1"/>
      <c r="N520" s="1"/>
      <c r="O520" s="1"/>
    </row>
    <row r="521" spans="9:15">
      <c r="I521" s="1"/>
      <c r="J521" s="1"/>
      <c r="K521" s="1"/>
      <c r="L521" s="1"/>
      <c r="M521" s="1"/>
      <c r="N521" s="1"/>
      <c r="O521" s="1"/>
    </row>
    <row r="522" spans="9:15">
      <c r="I522" s="1"/>
      <c r="J522" s="1"/>
      <c r="K522" s="1"/>
      <c r="L522" s="1"/>
      <c r="M522" s="1"/>
      <c r="N522" s="1"/>
      <c r="O522" s="1"/>
    </row>
    <row r="523" spans="9:15">
      <c r="I523" s="1"/>
      <c r="J523" s="1"/>
      <c r="K523" s="1"/>
      <c r="L523" s="1"/>
      <c r="M523" s="1"/>
      <c r="N523" s="1"/>
      <c r="O523" s="1"/>
    </row>
    <row r="524" spans="9:15">
      <c r="I524" s="1"/>
      <c r="J524" s="1"/>
      <c r="K524" s="1"/>
      <c r="L524" s="1"/>
      <c r="M524" s="1"/>
      <c r="N524" s="1"/>
      <c r="O524" s="1"/>
    </row>
    <row r="525" spans="9:15">
      <c r="I525" s="1"/>
      <c r="J525" s="1"/>
      <c r="K525" s="1"/>
      <c r="L525" s="1"/>
      <c r="M525" s="1"/>
      <c r="N525" s="1"/>
      <c r="O525" s="1"/>
    </row>
    <row r="526" spans="9:15">
      <c r="I526" s="1"/>
      <c r="J526" s="1"/>
      <c r="K526" s="1"/>
      <c r="L526" s="1"/>
      <c r="M526" s="1"/>
      <c r="N526" s="1"/>
      <c r="O526" s="1"/>
    </row>
    <row r="527" spans="9:15">
      <c r="I527" s="1"/>
      <c r="J527" s="1"/>
      <c r="K527" s="1"/>
      <c r="L527" s="1"/>
      <c r="M527" s="1"/>
      <c r="N527" s="1"/>
      <c r="O527" s="1"/>
    </row>
    <row r="528" spans="9:15">
      <c r="I528" s="1"/>
      <c r="J528" s="1"/>
      <c r="K528" s="1"/>
      <c r="L528" s="1"/>
      <c r="M528" s="1"/>
      <c r="N528" s="1"/>
      <c r="O528" s="1"/>
    </row>
    <row r="529" spans="9:15">
      <c r="I529" s="1"/>
      <c r="J529" s="1"/>
      <c r="K529" s="1"/>
      <c r="L529" s="1"/>
      <c r="M529" s="1"/>
      <c r="N529" s="1"/>
      <c r="O529" s="1"/>
    </row>
    <row r="530" spans="9:15">
      <c r="I530" s="1"/>
      <c r="J530" s="1"/>
      <c r="K530" s="1"/>
      <c r="L530" s="1"/>
      <c r="M530" s="1"/>
      <c r="N530" s="1"/>
      <c r="O530" s="1"/>
    </row>
    <row r="531" spans="9:15">
      <c r="I531" s="1"/>
      <c r="J531" s="1"/>
      <c r="K531" s="1"/>
      <c r="L531" s="1"/>
      <c r="M531" s="1"/>
      <c r="N531" s="1"/>
      <c r="O531" s="1"/>
    </row>
    <row r="532" spans="9:15">
      <c r="I532" s="1"/>
      <c r="J532" s="1"/>
      <c r="K532" s="1"/>
      <c r="L532" s="1"/>
      <c r="M532" s="1"/>
      <c r="N532" s="1"/>
      <c r="O532" s="1"/>
    </row>
    <row r="533" spans="9:15">
      <c r="I533" s="1"/>
      <c r="J533" s="1"/>
      <c r="K533" s="1"/>
      <c r="L533" s="1"/>
      <c r="M533" s="1"/>
      <c r="N533" s="1"/>
      <c r="O533" s="1"/>
    </row>
    <row r="534" spans="9:15">
      <c r="I534" s="1"/>
      <c r="J534" s="1"/>
      <c r="K534" s="1"/>
      <c r="L534" s="1"/>
      <c r="M534" s="1"/>
      <c r="N534" s="1"/>
      <c r="O534" s="1"/>
    </row>
    <row r="535" spans="9:15">
      <c r="I535" s="1"/>
      <c r="J535" s="1"/>
      <c r="K535" s="1"/>
      <c r="L535" s="1"/>
      <c r="M535" s="1"/>
      <c r="N535" s="1"/>
      <c r="O535" s="1"/>
    </row>
    <row r="536" spans="9:15">
      <c r="I536" s="1"/>
      <c r="J536" s="1"/>
      <c r="K536" s="1"/>
      <c r="L536" s="1"/>
      <c r="M536" s="1"/>
      <c r="N536" s="1"/>
      <c r="O536" s="1"/>
    </row>
    <row r="537" spans="9:15">
      <c r="I537" s="1"/>
      <c r="J537" s="1"/>
      <c r="K537" s="1"/>
      <c r="L537" s="1"/>
      <c r="M537" s="1"/>
      <c r="N537" s="1"/>
      <c r="O537" s="1"/>
    </row>
    <row r="538" spans="9:15">
      <c r="I538" s="1"/>
      <c r="J538" s="1"/>
      <c r="K538" s="1"/>
      <c r="L538" s="1"/>
      <c r="M538" s="1"/>
      <c r="N538" s="1"/>
      <c r="O538" s="1"/>
    </row>
    <row r="539" spans="9:15">
      <c r="I539" s="1"/>
      <c r="J539" s="1"/>
      <c r="K539" s="1"/>
      <c r="L539" s="1"/>
      <c r="M539" s="1"/>
      <c r="N539" s="1"/>
      <c r="O539" s="1"/>
    </row>
    <row r="540" spans="9:15">
      <c r="I540" s="1"/>
      <c r="J540" s="1"/>
      <c r="K540" s="1"/>
      <c r="L540" s="1"/>
      <c r="M540" s="1"/>
      <c r="N540" s="1"/>
      <c r="O540" s="1"/>
    </row>
    <row r="541" spans="9:15">
      <c r="I541" s="1"/>
      <c r="J541" s="1"/>
      <c r="K541" s="1"/>
      <c r="L541" s="1"/>
      <c r="M541" s="1"/>
      <c r="N541" s="1"/>
      <c r="O541" s="1"/>
    </row>
    <row r="542" spans="9:15">
      <c r="I542" s="1"/>
      <c r="J542" s="1"/>
      <c r="K542" s="1"/>
      <c r="L542" s="1"/>
      <c r="M542" s="1"/>
      <c r="N542" s="1"/>
      <c r="O542" s="1"/>
    </row>
    <row r="543" spans="9:15">
      <c r="I543" s="1"/>
      <c r="J543" s="1"/>
      <c r="K543" s="1"/>
      <c r="L543" s="1"/>
      <c r="M543" s="1"/>
      <c r="N543" s="1"/>
      <c r="O543" s="1"/>
    </row>
    <row r="544" spans="9:15">
      <c r="I544" s="1"/>
      <c r="J544" s="1"/>
      <c r="K544" s="1"/>
      <c r="L544" s="1"/>
      <c r="M544" s="1"/>
      <c r="N544" s="1"/>
      <c r="O544" s="1"/>
    </row>
    <row r="545" spans="9:15">
      <c r="I545" s="1"/>
      <c r="J545" s="1"/>
      <c r="K545" s="1"/>
      <c r="L545" s="1"/>
      <c r="M545" s="1"/>
      <c r="N545" s="1"/>
      <c r="O545" s="1"/>
    </row>
    <row r="546" spans="9:15">
      <c r="I546" s="1"/>
      <c r="J546" s="1"/>
      <c r="K546" s="1"/>
      <c r="L546" s="1"/>
      <c r="M546" s="1"/>
      <c r="N546" s="1"/>
      <c r="O546" s="1"/>
    </row>
    <row r="547" spans="9:15">
      <c r="I547" s="1"/>
      <c r="J547" s="1"/>
      <c r="K547" s="1"/>
      <c r="L547" s="1"/>
      <c r="M547" s="1"/>
      <c r="N547" s="1"/>
      <c r="O547" s="1"/>
    </row>
    <row r="548" spans="9:15">
      <c r="I548" s="1"/>
      <c r="J548" s="1"/>
      <c r="K548" s="1"/>
      <c r="L548" s="1"/>
      <c r="M548" s="1"/>
      <c r="N548" s="1"/>
      <c r="O548" s="1"/>
    </row>
    <row r="549" spans="9:15">
      <c r="I549" s="1"/>
      <c r="J549" s="1"/>
      <c r="K549" s="1"/>
      <c r="L549" s="1"/>
      <c r="M549" s="1"/>
      <c r="N549" s="1"/>
      <c r="O549" s="1"/>
    </row>
    <row r="550" spans="9:15">
      <c r="I550" s="1"/>
      <c r="J550" s="1"/>
      <c r="K550" s="1"/>
      <c r="L550" s="1"/>
      <c r="M550" s="1"/>
      <c r="N550" s="1"/>
      <c r="O550" s="1"/>
    </row>
    <row r="551" spans="9:15">
      <c r="I551" s="1"/>
      <c r="J551" s="1"/>
      <c r="K551" s="1"/>
      <c r="L551" s="1"/>
      <c r="M551" s="1"/>
      <c r="N551" s="1"/>
      <c r="O551" s="1"/>
    </row>
    <row r="552" spans="9:15">
      <c r="I552" s="1"/>
      <c r="J552" s="1"/>
      <c r="K552" s="1"/>
      <c r="L552" s="1"/>
      <c r="M552" s="1"/>
      <c r="N552" s="1"/>
      <c r="O552" s="1"/>
    </row>
    <row r="553" spans="9:15">
      <c r="I553" s="1"/>
      <c r="J553" s="1"/>
      <c r="K553" s="1"/>
      <c r="L553" s="1"/>
      <c r="M553" s="1"/>
      <c r="N553" s="1"/>
      <c r="O553" s="1"/>
    </row>
    <row r="554" spans="9:15">
      <c r="I554" s="1"/>
      <c r="J554" s="1"/>
      <c r="K554" s="1"/>
      <c r="L554" s="1"/>
      <c r="M554" s="1"/>
      <c r="N554" s="1"/>
      <c r="O554" s="1"/>
    </row>
    <row r="555" spans="9:15">
      <c r="I555" s="1"/>
      <c r="J555" s="1"/>
      <c r="K555" s="1"/>
      <c r="L555" s="1"/>
      <c r="M555" s="1"/>
      <c r="N555" s="1"/>
      <c r="O555" s="1"/>
    </row>
    <row r="556" spans="9:15">
      <c r="I556" s="1"/>
      <c r="J556" s="1"/>
      <c r="K556" s="1"/>
      <c r="L556" s="1"/>
      <c r="M556" s="1"/>
      <c r="N556" s="1"/>
      <c r="O556" s="1"/>
    </row>
    <row r="557" spans="9:15">
      <c r="I557" s="1"/>
      <c r="J557" s="1"/>
      <c r="K557" s="1"/>
      <c r="L557" s="1"/>
      <c r="M557" s="1"/>
      <c r="N557" s="1"/>
      <c r="O557" s="1"/>
    </row>
    <row r="558" spans="9:15">
      <c r="I558" s="1"/>
      <c r="J558" s="1"/>
      <c r="K558" s="1"/>
      <c r="L558" s="1"/>
      <c r="M558" s="1"/>
      <c r="N558" s="1"/>
      <c r="O558" s="1"/>
    </row>
    <row r="559" spans="9:15">
      <c r="I559" s="1"/>
      <c r="J559" s="1"/>
      <c r="K559" s="1"/>
      <c r="L559" s="1"/>
      <c r="M559" s="1"/>
      <c r="N559" s="1"/>
      <c r="O559" s="1"/>
    </row>
    <row r="560" spans="9:15">
      <c r="I560" s="1"/>
      <c r="J560" s="1"/>
      <c r="K560" s="1"/>
      <c r="L560" s="1"/>
      <c r="M560" s="1"/>
      <c r="N560" s="1"/>
      <c r="O560" s="1"/>
    </row>
    <row r="561" spans="9:15">
      <c r="I561" s="1"/>
      <c r="J561" s="1"/>
      <c r="K561" s="1"/>
      <c r="L561" s="1"/>
      <c r="M561" s="1"/>
      <c r="N561" s="1"/>
      <c r="O561" s="1"/>
    </row>
    <row r="562" spans="9:15">
      <c r="I562" s="1"/>
      <c r="J562" s="1"/>
      <c r="K562" s="1"/>
      <c r="L562" s="1"/>
      <c r="M562" s="1"/>
      <c r="N562" s="1"/>
      <c r="O562" s="1"/>
    </row>
    <row r="563" spans="9:15">
      <c r="I563" s="1"/>
      <c r="J563" s="1"/>
      <c r="K563" s="1"/>
      <c r="L563" s="1"/>
      <c r="M563" s="1"/>
      <c r="N563" s="1"/>
      <c r="O563" s="1"/>
    </row>
    <row r="564" spans="9:15">
      <c r="I564" s="1"/>
      <c r="J564" s="1"/>
      <c r="K564" s="1"/>
      <c r="L564" s="1"/>
      <c r="M564" s="1"/>
      <c r="N564" s="1"/>
      <c r="O564" s="1"/>
    </row>
    <row r="565" spans="9:15">
      <c r="I565" s="1"/>
      <c r="J565" s="1"/>
      <c r="K565" s="1"/>
      <c r="L565" s="1"/>
      <c r="M565" s="1"/>
      <c r="N565" s="1"/>
      <c r="O565" s="1"/>
    </row>
    <row r="566" spans="9:15">
      <c r="I566" s="1"/>
      <c r="J566" s="1"/>
      <c r="K566" s="1"/>
      <c r="L566" s="1"/>
      <c r="M566" s="1"/>
      <c r="N566" s="1"/>
      <c r="O566" s="1"/>
    </row>
    <row r="567" spans="9:15">
      <c r="I567" s="1"/>
      <c r="J567" s="1"/>
      <c r="K567" s="1"/>
      <c r="L567" s="1"/>
      <c r="M567" s="1"/>
      <c r="N567" s="1"/>
      <c r="O567" s="1"/>
    </row>
    <row r="568" spans="9:15">
      <c r="I568" s="1"/>
      <c r="J568" s="1"/>
      <c r="K568" s="1"/>
      <c r="L568" s="1"/>
      <c r="M568" s="1"/>
      <c r="N568" s="1"/>
      <c r="O568" s="1"/>
    </row>
    <row r="569" spans="9:15">
      <c r="I569" s="1"/>
      <c r="J569" s="1"/>
      <c r="K569" s="1"/>
      <c r="L569" s="1"/>
      <c r="M569" s="1"/>
      <c r="N569" s="1"/>
      <c r="O569" s="1"/>
    </row>
    <row r="570" spans="9:15">
      <c r="I570" s="1"/>
      <c r="J570" s="1"/>
      <c r="K570" s="1"/>
      <c r="L570" s="1"/>
      <c r="M570" s="1"/>
      <c r="N570" s="1"/>
      <c r="O570" s="1"/>
    </row>
    <row r="571" spans="9:15">
      <c r="I571" s="1"/>
      <c r="J571" s="1"/>
      <c r="K571" s="1"/>
      <c r="L571" s="1"/>
      <c r="M571" s="1"/>
      <c r="N571" s="1"/>
      <c r="O571" s="1"/>
    </row>
    <row r="572" spans="9:15">
      <c r="I572" s="1"/>
      <c r="J572" s="1"/>
      <c r="K572" s="1"/>
      <c r="L572" s="1"/>
      <c r="M572" s="1"/>
      <c r="N572" s="1"/>
      <c r="O572" s="1"/>
    </row>
    <row r="573" spans="9:15">
      <c r="I573" s="1"/>
      <c r="J573" s="1"/>
      <c r="K573" s="1"/>
      <c r="L573" s="1"/>
      <c r="M573" s="1"/>
      <c r="N573" s="1"/>
      <c r="O573" s="1"/>
    </row>
    <row r="574" spans="9:15">
      <c r="I574" s="1"/>
      <c r="J574" s="1"/>
      <c r="K574" s="1"/>
      <c r="L574" s="1"/>
      <c r="M574" s="1"/>
      <c r="N574" s="1"/>
      <c r="O574" s="1"/>
    </row>
    <row r="575" spans="9:15">
      <c r="I575" s="1"/>
      <c r="J575" s="1"/>
      <c r="K575" s="1"/>
      <c r="L575" s="1"/>
      <c r="M575" s="1"/>
      <c r="N575" s="1"/>
      <c r="O575" s="1"/>
    </row>
    <row r="576" spans="9:15">
      <c r="I576" s="1"/>
      <c r="J576" s="1"/>
      <c r="K576" s="1"/>
      <c r="L576" s="1"/>
      <c r="M576" s="1"/>
      <c r="N576" s="1"/>
      <c r="O576" s="1"/>
    </row>
    <row r="577" spans="9:15">
      <c r="I577" s="1"/>
      <c r="J577" s="1"/>
      <c r="K577" s="1"/>
      <c r="L577" s="1"/>
      <c r="M577" s="1"/>
      <c r="N577" s="1"/>
      <c r="O577" s="1"/>
    </row>
    <row r="578" spans="9:15">
      <c r="I578" s="1"/>
      <c r="J578" s="1"/>
      <c r="K578" s="1"/>
      <c r="L578" s="1"/>
      <c r="M578" s="1"/>
      <c r="N578" s="1"/>
      <c r="O578" s="1"/>
    </row>
    <row r="579" spans="9:15">
      <c r="I579" s="1"/>
      <c r="J579" s="1"/>
      <c r="K579" s="1"/>
      <c r="L579" s="1"/>
      <c r="M579" s="1"/>
      <c r="N579" s="1"/>
      <c r="O579" s="1"/>
    </row>
    <row r="580" spans="9:15">
      <c r="I580" s="1"/>
      <c r="J580" s="1"/>
      <c r="K580" s="1"/>
      <c r="L580" s="1"/>
      <c r="M580" s="1"/>
      <c r="N580" s="1"/>
      <c r="O580" s="1"/>
    </row>
    <row r="581" spans="9:15">
      <c r="I581" s="1"/>
      <c r="J581" s="1"/>
      <c r="K581" s="1"/>
      <c r="L581" s="1"/>
      <c r="M581" s="1"/>
      <c r="N581" s="1"/>
      <c r="O581" s="1"/>
    </row>
    <row r="582" spans="9:15">
      <c r="I582" s="1"/>
      <c r="J582" s="1"/>
      <c r="K582" s="1"/>
      <c r="L582" s="1"/>
      <c r="M582" s="1"/>
      <c r="N582" s="1"/>
      <c r="O582" s="1"/>
    </row>
    <row r="583" spans="9:15">
      <c r="I583" s="1"/>
      <c r="J583" s="1"/>
      <c r="K583" s="1"/>
      <c r="L583" s="1"/>
      <c r="M583" s="1"/>
      <c r="N583" s="1"/>
      <c r="O583" s="1"/>
    </row>
    <row r="584" spans="9:15">
      <c r="I584" s="1"/>
      <c r="J584" s="1"/>
      <c r="K584" s="1"/>
      <c r="L584" s="1"/>
      <c r="M584" s="1"/>
      <c r="N584" s="1"/>
      <c r="O584" s="1"/>
    </row>
    <row r="585" spans="9:15">
      <c r="I585" s="1"/>
      <c r="J585" s="1"/>
      <c r="K585" s="1"/>
      <c r="L585" s="1"/>
      <c r="M585" s="1"/>
      <c r="N585" s="1"/>
      <c r="O585" s="1"/>
    </row>
    <row r="586" spans="9:15">
      <c r="I586" s="1"/>
      <c r="J586" s="1"/>
      <c r="K586" s="1"/>
      <c r="L586" s="1"/>
      <c r="M586" s="1"/>
      <c r="N586" s="1"/>
      <c r="O586" s="1"/>
    </row>
    <row r="587" spans="9:15">
      <c r="I587" s="1"/>
      <c r="J587" s="1"/>
      <c r="K587" s="1"/>
      <c r="L587" s="1"/>
      <c r="M587" s="1"/>
      <c r="N587" s="1"/>
      <c r="O587" s="1"/>
    </row>
    <row r="588" spans="9:15">
      <c r="I588" s="1"/>
      <c r="J588" s="1"/>
      <c r="K588" s="1"/>
      <c r="L588" s="1"/>
      <c r="M588" s="1"/>
      <c r="N588" s="1"/>
      <c r="O588" s="1"/>
    </row>
    <row r="589" spans="9:15">
      <c r="I589" s="1"/>
      <c r="J589" s="1"/>
      <c r="K589" s="1"/>
      <c r="L589" s="1"/>
      <c r="M589" s="1"/>
      <c r="N589" s="1"/>
      <c r="O589" s="1"/>
    </row>
    <row r="590" spans="9:15">
      <c r="I590" s="1"/>
      <c r="J590" s="1"/>
      <c r="K590" s="1"/>
      <c r="L590" s="1"/>
      <c r="M590" s="1"/>
      <c r="N590" s="1"/>
      <c r="O590" s="1"/>
    </row>
    <row r="591" spans="9:15">
      <c r="I591" s="1"/>
      <c r="J591" s="1"/>
      <c r="K591" s="1"/>
      <c r="L591" s="1"/>
      <c r="M591" s="1"/>
      <c r="N591" s="1"/>
      <c r="O591" s="1"/>
    </row>
    <row r="592" spans="9:15">
      <c r="I592" s="1"/>
      <c r="J592" s="1"/>
      <c r="K592" s="1"/>
      <c r="L592" s="1"/>
      <c r="M592" s="1"/>
      <c r="N592" s="1"/>
      <c r="O592" s="1"/>
    </row>
    <row r="593" spans="9:15">
      <c r="I593" s="1"/>
      <c r="J593" s="1"/>
      <c r="K593" s="1"/>
      <c r="L593" s="1"/>
      <c r="M593" s="1"/>
      <c r="N593" s="1"/>
      <c r="O593" s="1"/>
    </row>
    <row r="594" spans="9:15">
      <c r="I594" s="1"/>
      <c r="J594" s="1"/>
      <c r="K594" s="1"/>
      <c r="L594" s="1"/>
      <c r="M594" s="1"/>
      <c r="N594" s="1"/>
      <c r="O594" s="1"/>
    </row>
    <row r="595" spans="9:15">
      <c r="I595" s="1"/>
      <c r="J595" s="1"/>
      <c r="K595" s="1"/>
      <c r="L595" s="1"/>
      <c r="M595" s="1"/>
      <c r="N595" s="1"/>
      <c r="O595" s="1"/>
    </row>
    <row r="596" spans="9:15">
      <c r="I596" s="1"/>
      <c r="J596" s="1"/>
      <c r="K596" s="1"/>
      <c r="L596" s="1"/>
      <c r="M596" s="1"/>
      <c r="N596" s="1"/>
      <c r="O596" s="1"/>
    </row>
    <row r="597" spans="9:15">
      <c r="I597" s="1"/>
      <c r="J597" s="1"/>
      <c r="K597" s="1"/>
      <c r="L597" s="1"/>
      <c r="M597" s="1"/>
      <c r="N597" s="1"/>
      <c r="O597" s="1"/>
    </row>
    <row r="598" spans="9:15">
      <c r="I598" s="1"/>
      <c r="J598" s="1"/>
      <c r="K598" s="1"/>
      <c r="L598" s="1"/>
      <c r="M598" s="1"/>
      <c r="N598" s="1"/>
      <c r="O598" s="1"/>
    </row>
    <row r="599" spans="9:15">
      <c r="I599" s="1"/>
      <c r="J599" s="1"/>
      <c r="K599" s="1"/>
      <c r="L599" s="1"/>
      <c r="M599" s="1"/>
      <c r="N599" s="1"/>
      <c r="O599" s="1"/>
    </row>
    <row r="600" spans="9:15">
      <c r="I600" s="1"/>
      <c r="J600" s="1"/>
      <c r="K600" s="1"/>
      <c r="L600" s="1"/>
      <c r="M600" s="1"/>
      <c r="N600" s="1"/>
      <c r="O600" s="1"/>
    </row>
    <row r="601" spans="9:15">
      <c r="I601" s="1"/>
      <c r="J601" s="1"/>
      <c r="K601" s="1"/>
      <c r="L601" s="1"/>
      <c r="M601" s="1"/>
      <c r="N601" s="1"/>
      <c r="O601" s="1"/>
    </row>
    <row r="602" spans="9:15">
      <c r="I602" s="1"/>
      <c r="J602" s="1"/>
      <c r="K602" s="1"/>
      <c r="L602" s="1"/>
      <c r="M602" s="1"/>
      <c r="N602" s="1"/>
      <c r="O602" s="1"/>
    </row>
    <row r="603" spans="9:15">
      <c r="I603" s="1"/>
      <c r="J603" s="1"/>
      <c r="K603" s="1"/>
      <c r="L603" s="1"/>
      <c r="M603" s="1"/>
      <c r="N603" s="1"/>
      <c r="O603" s="1"/>
    </row>
    <row r="604" spans="9:15">
      <c r="I604" s="1"/>
      <c r="J604" s="1"/>
      <c r="K604" s="1"/>
      <c r="L604" s="1"/>
      <c r="M604" s="1"/>
      <c r="N604" s="1"/>
      <c r="O604" s="1"/>
    </row>
    <row r="605" spans="9:15">
      <c r="I605" s="1"/>
      <c r="J605" s="1"/>
      <c r="K605" s="1"/>
      <c r="L605" s="1"/>
      <c r="M605" s="1"/>
      <c r="N605" s="1"/>
      <c r="O605" s="1"/>
    </row>
    <row r="606" spans="9:15">
      <c r="I606" s="1"/>
      <c r="J606" s="1"/>
      <c r="K606" s="1"/>
      <c r="L606" s="1"/>
      <c r="M606" s="1"/>
      <c r="N606" s="1"/>
      <c r="O606" s="1"/>
    </row>
    <row r="607" spans="9:15">
      <c r="I607" s="1"/>
      <c r="J607" s="1"/>
      <c r="K607" s="1"/>
      <c r="L607" s="1"/>
      <c r="M607" s="1"/>
      <c r="N607" s="1"/>
      <c r="O607" s="1"/>
    </row>
    <row r="608" spans="9:15">
      <c r="I608" s="1"/>
      <c r="J608" s="1"/>
      <c r="K608" s="1"/>
      <c r="L608" s="1"/>
      <c r="M608" s="1"/>
      <c r="N608" s="1"/>
      <c r="O608" s="1"/>
    </row>
    <row r="609" spans="9:15">
      <c r="I609" s="1"/>
      <c r="J609" s="1"/>
      <c r="K609" s="1"/>
      <c r="L609" s="1"/>
      <c r="M609" s="1"/>
      <c r="N609" s="1"/>
      <c r="O609" s="1"/>
    </row>
    <row r="610" spans="9:15">
      <c r="I610" s="1"/>
      <c r="J610" s="1"/>
      <c r="K610" s="1"/>
      <c r="L610" s="1"/>
      <c r="M610" s="1"/>
      <c r="N610" s="1"/>
      <c r="O610" s="1"/>
    </row>
    <row r="611" spans="9:15">
      <c r="I611" s="1"/>
      <c r="J611" s="1"/>
      <c r="K611" s="1"/>
      <c r="L611" s="1"/>
      <c r="M611" s="1"/>
      <c r="N611" s="1"/>
      <c r="O611" s="1"/>
    </row>
    <row r="612" spans="9:15">
      <c r="I612" s="1"/>
      <c r="J612" s="1"/>
      <c r="K612" s="1"/>
      <c r="L612" s="1"/>
      <c r="M612" s="1"/>
      <c r="N612" s="1"/>
      <c r="O612" s="1"/>
    </row>
    <row r="613" spans="9:15">
      <c r="I613" s="1"/>
      <c r="J613" s="1"/>
      <c r="K613" s="1"/>
      <c r="L613" s="1"/>
      <c r="M613" s="1"/>
      <c r="N613" s="1"/>
      <c r="O613" s="1"/>
    </row>
    <row r="614" spans="9:15">
      <c r="I614" s="1"/>
      <c r="J614" s="1"/>
      <c r="K614" s="1"/>
      <c r="L614" s="1"/>
      <c r="M614" s="1"/>
      <c r="N614" s="1"/>
      <c r="O614" s="1"/>
    </row>
    <row r="615" spans="9:15">
      <c r="I615" s="1"/>
      <c r="J615" s="1"/>
      <c r="K615" s="1"/>
      <c r="L615" s="1"/>
      <c r="M615" s="1"/>
      <c r="N615" s="1"/>
      <c r="O615" s="1"/>
    </row>
    <row r="616" spans="9:15">
      <c r="I616" s="1"/>
      <c r="J616" s="1"/>
      <c r="K616" s="1"/>
      <c r="L616" s="1"/>
      <c r="M616" s="1"/>
      <c r="N616" s="1"/>
      <c r="O616" s="1"/>
    </row>
    <row r="617" spans="9:15">
      <c r="I617" s="1"/>
      <c r="J617" s="1"/>
      <c r="K617" s="1"/>
      <c r="L617" s="1"/>
      <c r="M617" s="1"/>
      <c r="N617" s="1"/>
      <c r="O617" s="1"/>
    </row>
    <row r="618" spans="9:15">
      <c r="I618" s="1"/>
      <c r="J618" s="1"/>
      <c r="K618" s="1"/>
      <c r="L618" s="1"/>
      <c r="M618" s="1"/>
      <c r="N618" s="1"/>
      <c r="O618" s="1"/>
    </row>
    <row r="619" spans="9:15">
      <c r="I619" s="1"/>
      <c r="J619" s="1"/>
      <c r="K619" s="1"/>
      <c r="L619" s="1"/>
      <c r="M619" s="1"/>
      <c r="N619" s="1"/>
      <c r="O619" s="1"/>
    </row>
    <row r="620" spans="9:15">
      <c r="I620" s="1"/>
      <c r="J620" s="1"/>
      <c r="K620" s="1"/>
      <c r="L620" s="1"/>
      <c r="M620" s="1"/>
      <c r="N620" s="1"/>
      <c r="O620" s="1"/>
    </row>
    <row r="621" spans="9:15">
      <c r="I621" s="1"/>
      <c r="J621" s="1"/>
      <c r="K621" s="1"/>
      <c r="L621" s="1"/>
      <c r="M621" s="1"/>
      <c r="N621" s="1"/>
      <c r="O621" s="1"/>
    </row>
    <row r="622" spans="9:15">
      <c r="I622" s="1"/>
      <c r="J622" s="1"/>
      <c r="K622" s="1"/>
      <c r="L622" s="1"/>
      <c r="M622" s="1"/>
      <c r="N622" s="1"/>
      <c r="O622" s="1"/>
    </row>
    <row r="623" spans="9:15">
      <c r="I623" s="1"/>
      <c r="J623" s="1"/>
      <c r="K623" s="1"/>
      <c r="L623" s="1"/>
      <c r="M623" s="1"/>
      <c r="N623" s="1"/>
      <c r="O623" s="1"/>
    </row>
    <row r="624" spans="9:15">
      <c r="I624" s="1"/>
      <c r="J624" s="1"/>
      <c r="K624" s="1"/>
      <c r="L624" s="1"/>
      <c r="M624" s="1"/>
      <c r="N624" s="1"/>
      <c r="O624" s="1"/>
    </row>
    <row r="625" spans="9:15">
      <c r="I625" s="1"/>
      <c r="J625" s="1"/>
      <c r="K625" s="1"/>
      <c r="L625" s="1"/>
      <c r="M625" s="1"/>
      <c r="N625" s="1"/>
      <c r="O625" s="1"/>
    </row>
    <row r="626" spans="9:15">
      <c r="I626" s="1"/>
      <c r="J626" s="1"/>
      <c r="K626" s="1"/>
      <c r="L626" s="1"/>
      <c r="M626" s="1"/>
      <c r="N626" s="1"/>
      <c r="O626" s="1"/>
    </row>
    <row r="627" spans="9:15">
      <c r="I627" s="1"/>
      <c r="J627" s="1"/>
      <c r="K627" s="1"/>
      <c r="L627" s="1"/>
      <c r="M627" s="1"/>
      <c r="N627" s="1"/>
      <c r="O627" s="1"/>
    </row>
    <row r="628" spans="9:15">
      <c r="I628" s="1"/>
      <c r="J628" s="1"/>
      <c r="K628" s="1"/>
      <c r="L628" s="1"/>
      <c r="M628" s="1"/>
      <c r="N628" s="1"/>
      <c r="O628" s="1"/>
    </row>
    <row r="629" spans="9:15">
      <c r="I629" s="1"/>
      <c r="J629" s="1"/>
      <c r="K629" s="1"/>
      <c r="L629" s="1"/>
      <c r="M629" s="1"/>
      <c r="N629" s="1"/>
      <c r="O629" s="1"/>
    </row>
    <row r="630" spans="9:15">
      <c r="I630" s="1"/>
      <c r="J630" s="1"/>
      <c r="K630" s="1"/>
      <c r="L630" s="1"/>
      <c r="M630" s="1"/>
      <c r="N630" s="1"/>
      <c r="O630" s="1"/>
    </row>
    <row r="631" spans="9:15">
      <c r="I631" s="1"/>
      <c r="J631" s="1"/>
      <c r="K631" s="1"/>
      <c r="L631" s="1"/>
      <c r="M631" s="1"/>
      <c r="N631" s="1"/>
      <c r="O631" s="1"/>
    </row>
    <row r="632" spans="9:15">
      <c r="I632" s="1"/>
      <c r="J632" s="1"/>
      <c r="K632" s="1"/>
      <c r="L632" s="1"/>
      <c r="M632" s="1"/>
      <c r="N632" s="1"/>
      <c r="O632" s="1"/>
    </row>
    <row r="633" spans="9:15">
      <c r="I633" s="1"/>
      <c r="J633" s="1"/>
      <c r="K633" s="1"/>
      <c r="L633" s="1"/>
      <c r="M633" s="1"/>
      <c r="N633" s="1"/>
      <c r="O633" s="1"/>
    </row>
    <row r="634" spans="9:15">
      <c r="I634" s="1"/>
      <c r="J634" s="1"/>
      <c r="K634" s="1"/>
      <c r="L634" s="1"/>
      <c r="M634" s="1"/>
      <c r="N634" s="1"/>
      <c r="O634" s="1"/>
    </row>
    <row r="635" spans="9:15">
      <c r="I635" s="1"/>
      <c r="J635" s="1"/>
      <c r="K635" s="1"/>
      <c r="L635" s="1"/>
      <c r="M635" s="1"/>
      <c r="N635" s="1"/>
      <c r="O635" s="1"/>
    </row>
    <row r="636" spans="9:15">
      <c r="I636" s="1"/>
      <c r="J636" s="1"/>
      <c r="K636" s="1"/>
      <c r="L636" s="1"/>
      <c r="M636" s="1"/>
      <c r="N636" s="1"/>
      <c r="O636" s="1"/>
    </row>
    <row r="637" spans="9:15">
      <c r="I637" s="1"/>
      <c r="J637" s="1"/>
      <c r="K637" s="1"/>
      <c r="L637" s="1"/>
      <c r="M637" s="1"/>
      <c r="N637" s="1"/>
      <c r="O637" s="1"/>
    </row>
    <row r="638" spans="9:15">
      <c r="I638" s="1"/>
      <c r="J638" s="1"/>
      <c r="K638" s="1"/>
      <c r="L638" s="1"/>
      <c r="M638" s="1"/>
      <c r="N638" s="1"/>
      <c r="O638" s="1"/>
    </row>
    <row r="639" spans="9:15">
      <c r="I639" s="1"/>
      <c r="J639" s="1"/>
      <c r="K639" s="1"/>
      <c r="L639" s="1"/>
      <c r="M639" s="1"/>
      <c r="N639" s="1"/>
      <c r="O639" s="1"/>
    </row>
    <row r="640" spans="9:15">
      <c r="I640" s="1"/>
      <c r="J640" s="1"/>
      <c r="K640" s="1"/>
      <c r="L640" s="1"/>
      <c r="M640" s="1"/>
      <c r="N640" s="1"/>
      <c r="O640" s="1"/>
    </row>
    <row r="641" spans="9:15">
      <c r="I641" s="1"/>
      <c r="J641" s="1"/>
      <c r="K641" s="1"/>
      <c r="L641" s="1"/>
      <c r="M641" s="1"/>
      <c r="N641" s="1"/>
      <c r="O641" s="1"/>
    </row>
    <row r="642" spans="9:15">
      <c r="I642" s="1"/>
      <c r="J642" s="1"/>
      <c r="K642" s="1"/>
      <c r="L642" s="1"/>
      <c r="M642" s="1"/>
      <c r="N642" s="1"/>
      <c r="O642" s="1"/>
    </row>
    <row r="643" spans="9:15">
      <c r="I643" s="1"/>
      <c r="J643" s="1"/>
      <c r="K643" s="1"/>
      <c r="L643" s="1"/>
      <c r="M643" s="1"/>
      <c r="N643" s="1"/>
      <c r="O643" s="1"/>
    </row>
    <row r="644" spans="9:15">
      <c r="I644" s="1"/>
      <c r="J644" s="1"/>
      <c r="K644" s="1"/>
      <c r="L644" s="1"/>
      <c r="M644" s="1"/>
      <c r="N644" s="1"/>
      <c r="O644" s="1"/>
    </row>
    <row r="645" spans="9:15">
      <c r="I645" s="1"/>
      <c r="J645" s="1"/>
      <c r="K645" s="1"/>
      <c r="L645" s="1"/>
      <c r="M645" s="1"/>
      <c r="N645" s="1"/>
      <c r="O645" s="1"/>
    </row>
    <row r="646" spans="9:15">
      <c r="I646" s="1"/>
      <c r="J646" s="1"/>
      <c r="K646" s="1"/>
      <c r="L646" s="1"/>
      <c r="M646" s="1"/>
      <c r="N646" s="1"/>
      <c r="O646" s="1"/>
    </row>
    <row r="647" spans="9:15">
      <c r="I647" s="1"/>
      <c r="J647" s="1"/>
      <c r="K647" s="1"/>
      <c r="L647" s="1"/>
      <c r="M647" s="1"/>
      <c r="N647" s="1"/>
      <c r="O647" s="1"/>
    </row>
    <row r="648" spans="9:15">
      <c r="I648" s="1"/>
      <c r="J648" s="1"/>
      <c r="K648" s="1"/>
      <c r="L648" s="1"/>
      <c r="M648" s="1"/>
      <c r="N648" s="1"/>
      <c r="O648" s="1"/>
    </row>
    <row r="649" spans="9:15">
      <c r="I649" s="1"/>
      <c r="J649" s="1"/>
      <c r="K649" s="1"/>
      <c r="L649" s="1"/>
      <c r="M649" s="1"/>
      <c r="N649" s="1"/>
      <c r="O649" s="1"/>
    </row>
    <row r="650" spans="9:15">
      <c r="I650" s="1"/>
      <c r="J650" s="1"/>
      <c r="K650" s="1"/>
      <c r="L650" s="1"/>
      <c r="M650" s="1"/>
      <c r="N650" s="1"/>
      <c r="O650" s="1"/>
    </row>
    <row r="651" spans="9:15">
      <c r="I651" s="1"/>
      <c r="J651" s="1"/>
      <c r="K651" s="1"/>
      <c r="L651" s="1"/>
      <c r="M651" s="1"/>
      <c r="N651" s="1"/>
      <c r="O651" s="1"/>
    </row>
    <row r="652" spans="9:15">
      <c r="I652" s="1"/>
      <c r="J652" s="1"/>
      <c r="K652" s="1"/>
      <c r="L652" s="1"/>
      <c r="M652" s="1"/>
      <c r="N652" s="1"/>
      <c r="O652" s="1"/>
    </row>
    <row r="653" spans="9:15">
      <c r="I653" s="1"/>
      <c r="J653" s="1"/>
      <c r="K653" s="1"/>
      <c r="L653" s="1"/>
      <c r="M653" s="1"/>
      <c r="N653" s="1"/>
      <c r="O653" s="1"/>
    </row>
    <row r="654" spans="9:15">
      <c r="I654" s="1"/>
      <c r="J654" s="1"/>
      <c r="K654" s="1"/>
      <c r="L654" s="1"/>
      <c r="M654" s="1"/>
      <c r="N654" s="1"/>
      <c r="O654" s="1"/>
    </row>
    <row r="655" spans="9:15">
      <c r="I655" s="1"/>
      <c r="J655" s="1"/>
      <c r="K655" s="1"/>
      <c r="L655" s="1"/>
      <c r="M655" s="1"/>
      <c r="N655" s="1"/>
      <c r="O655" s="1"/>
    </row>
    <row r="656" spans="9:15">
      <c r="I656" s="1"/>
      <c r="J656" s="1"/>
      <c r="K656" s="1"/>
      <c r="L656" s="1"/>
      <c r="M656" s="1"/>
      <c r="N656" s="1"/>
      <c r="O656" s="1"/>
    </row>
    <row r="657" spans="9:15">
      <c r="I657" s="1"/>
      <c r="J657" s="1"/>
      <c r="K657" s="1"/>
      <c r="L657" s="1"/>
      <c r="M657" s="1"/>
      <c r="N657" s="1"/>
      <c r="O657" s="1"/>
    </row>
    <row r="658" spans="9:15">
      <c r="I658" s="1"/>
      <c r="J658" s="1"/>
      <c r="K658" s="1"/>
      <c r="L658" s="1"/>
      <c r="M658" s="1"/>
      <c r="N658" s="1"/>
      <c r="O658" s="1"/>
    </row>
    <row r="659" spans="9:15">
      <c r="I659" s="1"/>
      <c r="J659" s="1"/>
      <c r="K659" s="1"/>
      <c r="L659" s="1"/>
      <c r="M659" s="1"/>
      <c r="N659" s="1"/>
      <c r="O659" s="1"/>
    </row>
    <row r="660" spans="9:15">
      <c r="I660" s="1"/>
      <c r="J660" s="1"/>
      <c r="K660" s="1"/>
      <c r="L660" s="1"/>
      <c r="M660" s="1"/>
      <c r="N660" s="1"/>
      <c r="O660" s="1"/>
    </row>
    <row r="661" spans="9:15">
      <c r="I661" s="1"/>
      <c r="J661" s="1"/>
      <c r="K661" s="1"/>
      <c r="L661" s="1"/>
      <c r="M661" s="1"/>
      <c r="N661" s="1"/>
      <c r="O661" s="1"/>
    </row>
    <row r="662" spans="9:15">
      <c r="I662" s="1"/>
      <c r="J662" s="1"/>
      <c r="K662" s="1"/>
      <c r="L662" s="1"/>
      <c r="M662" s="1"/>
      <c r="N662" s="1"/>
      <c r="O662" s="1"/>
    </row>
    <row r="663" spans="9:15">
      <c r="I663" s="1"/>
      <c r="J663" s="1"/>
      <c r="K663" s="1"/>
      <c r="L663" s="1"/>
      <c r="M663" s="1"/>
      <c r="N663" s="1"/>
      <c r="O663" s="1"/>
    </row>
    <row r="664" spans="9:15">
      <c r="I664" s="1"/>
      <c r="J664" s="1"/>
      <c r="K664" s="1"/>
      <c r="L664" s="1"/>
      <c r="M664" s="1"/>
      <c r="N664" s="1"/>
      <c r="O664" s="1"/>
    </row>
    <row r="665" spans="9:15">
      <c r="I665" s="1"/>
      <c r="J665" s="1"/>
      <c r="K665" s="1"/>
      <c r="L665" s="1"/>
      <c r="M665" s="1"/>
      <c r="N665" s="1"/>
      <c r="O665" s="1"/>
    </row>
    <row r="666" spans="9:15">
      <c r="I666" s="1"/>
      <c r="J666" s="1"/>
      <c r="K666" s="1"/>
      <c r="L666" s="1"/>
      <c r="M666" s="1"/>
      <c r="N666" s="1"/>
      <c r="O666" s="1"/>
    </row>
    <row r="667" spans="9:15">
      <c r="I667" s="1"/>
      <c r="J667" s="1"/>
      <c r="K667" s="1"/>
      <c r="L667" s="1"/>
      <c r="M667" s="1"/>
      <c r="N667" s="1"/>
      <c r="O667" s="1"/>
    </row>
    <row r="668" spans="9:15">
      <c r="I668" s="1"/>
      <c r="J668" s="1"/>
      <c r="K668" s="1"/>
      <c r="L668" s="1"/>
      <c r="M668" s="1"/>
      <c r="N668" s="1"/>
      <c r="O668" s="1"/>
    </row>
    <row r="669" spans="9:15">
      <c r="I669" s="1"/>
      <c r="J669" s="1"/>
      <c r="K669" s="1"/>
      <c r="L669" s="1"/>
      <c r="M669" s="1"/>
      <c r="N669" s="1"/>
      <c r="O669" s="1"/>
    </row>
    <row r="670" spans="9:15">
      <c r="I670" s="1"/>
      <c r="J670" s="1"/>
      <c r="K670" s="1"/>
      <c r="L670" s="1"/>
      <c r="M670" s="1"/>
      <c r="N670" s="1"/>
      <c r="O670" s="1"/>
    </row>
    <row r="671" spans="9:15">
      <c r="I671" s="1"/>
      <c r="J671" s="1"/>
      <c r="K671" s="1"/>
      <c r="L671" s="1"/>
      <c r="M671" s="1"/>
      <c r="N671" s="1"/>
      <c r="O671" s="1"/>
    </row>
    <row r="672" spans="9:15">
      <c r="I672" s="1"/>
      <c r="J672" s="1"/>
      <c r="K672" s="1"/>
      <c r="L672" s="1"/>
      <c r="M672" s="1"/>
      <c r="N672" s="1"/>
      <c r="O672" s="1"/>
    </row>
    <row r="673" spans="9:15">
      <c r="I673" s="1"/>
      <c r="J673" s="1"/>
      <c r="K673" s="1"/>
      <c r="L673" s="1"/>
      <c r="M673" s="1"/>
      <c r="N673" s="1"/>
      <c r="O673" s="1"/>
    </row>
    <row r="674" spans="9:15">
      <c r="I674" s="1"/>
      <c r="J674" s="1"/>
      <c r="K674" s="1"/>
      <c r="L674" s="1"/>
      <c r="M674" s="1"/>
      <c r="N674" s="1"/>
      <c r="O674" s="1"/>
    </row>
    <row r="675" spans="9:15">
      <c r="I675" s="1"/>
      <c r="J675" s="1"/>
      <c r="K675" s="1"/>
      <c r="L675" s="1"/>
      <c r="M675" s="1"/>
      <c r="N675" s="1"/>
      <c r="O675" s="1"/>
    </row>
    <row r="676" spans="9:15">
      <c r="I676" s="1"/>
      <c r="J676" s="1"/>
      <c r="K676" s="1"/>
      <c r="L676" s="1"/>
      <c r="M676" s="1"/>
      <c r="N676" s="1"/>
      <c r="O676" s="1"/>
    </row>
    <row r="677" spans="9:15">
      <c r="I677" s="1"/>
      <c r="J677" s="1"/>
      <c r="K677" s="1"/>
      <c r="L677" s="1"/>
      <c r="M677" s="1"/>
      <c r="N677" s="1"/>
      <c r="O677" s="1"/>
    </row>
    <row r="678" spans="9:15">
      <c r="I678" s="1"/>
      <c r="J678" s="1"/>
      <c r="K678" s="1"/>
      <c r="L678" s="1"/>
      <c r="M678" s="1"/>
      <c r="N678" s="1"/>
      <c r="O678" s="1"/>
    </row>
    <row r="679" spans="9:15">
      <c r="I679" s="1"/>
      <c r="J679" s="1"/>
      <c r="K679" s="1"/>
      <c r="L679" s="1"/>
      <c r="M679" s="1"/>
      <c r="N679" s="1"/>
      <c r="O679" s="1"/>
    </row>
    <row r="680" spans="9:15">
      <c r="I680" s="1"/>
      <c r="J680" s="1"/>
      <c r="K680" s="1"/>
      <c r="L680" s="1"/>
      <c r="M680" s="1"/>
      <c r="N680" s="1"/>
      <c r="O680" s="1"/>
    </row>
    <row r="681" spans="9:15">
      <c r="I681" s="1"/>
      <c r="J681" s="1"/>
      <c r="K681" s="1"/>
      <c r="L681" s="1"/>
      <c r="M681" s="1"/>
      <c r="N681" s="1"/>
      <c r="O681" s="1"/>
    </row>
    <row r="682" spans="9:15">
      <c r="I682" s="1"/>
      <c r="J682" s="1"/>
      <c r="K682" s="1"/>
      <c r="L682" s="1"/>
      <c r="M682" s="1"/>
      <c r="N682" s="1"/>
      <c r="O682" s="1"/>
    </row>
    <row r="683" spans="9:15">
      <c r="I683" s="1"/>
      <c r="J683" s="1"/>
      <c r="K683" s="1"/>
      <c r="L683" s="1"/>
      <c r="M683" s="1"/>
      <c r="N683" s="1"/>
      <c r="O683" s="1"/>
    </row>
    <row r="684" spans="9:15">
      <c r="I684" s="1"/>
      <c r="J684" s="1"/>
      <c r="K684" s="1"/>
      <c r="L684" s="1"/>
      <c r="M684" s="1"/>
      <c r="N684" s="1"/>
      <c r="O684" s="1"/>
    </row>
    <row r="685" spans="9:15">
      <c r="I685" s="1"/>
      <c r="J685" s="1"/>
      <c r="K685" s="1"/>
      <c r="L685" s="1"/>
      <c r="M685" s="1"/>
      <c r="N685" s="1"/>
      <c r="O685" s="1"/>
    </row>
    <row r="686" spans="9:15">
      <c r="I686" s="1"/>
      <c r="J686" s="1"/>
      <c r="K686" s="1"/>
      <c r="L686" s="1"/>
      <c r="M686" s="1"/>
      <c r="N686" s="1"/>
      <c r="O686" s="1"/>
    </row>
    <row r="687" spans="9:15">
      <c r="I687" s="1"/>
      <c r="J687" s="1"/>
      <c r="K687" s="1"/>
      <c r="L687" s="1"/>
      <c r="M687" s="1"/>
      <c r="N687" s="1"/>
      <c r="O687" s="1"/>
    </row>
    <row r="688" spans="9:15">
      <c r="I688" s="1"/>
      <c r="J688" s="1"/>
      <c r="K688" s="1"/>
      <c r="L688" s="1"/>
      <c r="M688" s="1"/>
      <c r="N688" s="1"/>
      <c r="O688" s="1"/>
    </row>
    <row r="689" spans="9:15">
      <c r="I689" s="1"/>
      <c r="J689" s="1"/>
      <c r="K689" s="1"/>
      <c r="L689" s="1"/>
      <c r="M689" s="1"/>
      <c r="N689" s="1"/>
      <c r="O689" s="1"/>
    </row>
    <row r="690" spans="9:15">
      <c r="I690" s="1"/>
      <c r="J690" s="1"/>
      <c r="K690" s="1"/>
      <c r="L690" s="1"/>
      <c r="M690" s="1"/>
      <c r="N690" s="1"/>
      <c r="O690" s="1"/>
    </row>
    <row r="691" spans="9:15">
      <c r="I691" s="1"/>
      <c r="J691" s="1"/>
      <c r="K691" s="1"/>
      <c r="L691" s="1"/>
      <c r="M691" s="1"/>
      <c r="N691" s="1"/>
      <c r="O691" s="1"/>
    </row>
    <row r="692" spans="9:15">
      <c r="I692" s="1"/>
      <c r="J692" s="1"/>
      <c r="K692" s="1"/>
      <c r="L692" s="1"/>
      <c r="M692" s="1"/>
      <c r="N692" s="1"/>
      <c r="O692" s="1"/>
    </row>
    <row r="693" spans="9:15">
      <c r="I693" s="1"/>
      <c r="J693" s="1"/>
      <c r="K693" s="1"/>
      <c r="L693" s="1"/>
      <c r="M693" s="1"/>
      <c r="N693" s="1"/>
      <c r="O693" s="1"/>
    </row>
    <row r="694" spans="9:15">
      <c r="I694" s="1"/>
      <c r="J694" s="1"/>
      <c r="K694" s="1"/>
      <c r="L694" s="1"/>
      <c r="M694" s="1"/>
      <c r="N694" s="1"/>
      <c r="O694" s="1"/>
    </row>
    <row r="695" spans="9:15">
      <c r="I695" s="1"/>
      <c r="J695" s="1"/>
      <c r="K695" s="1"/>
      <c r="L695" s="1"/>
      <c r="M695" s="1"/>
      <c r="N695" s="1"/>
      <c r="O695" s="1"/>
    </row>
    <row r="696" spans="9:15">
      <c r="I696" s="1"/>
      <c r="J696" s="1"/>
      <c r="K696" s="1"/>
      <c r="L696" s="1"/>
      <c r="M696" s="1"/>
      <c r="N696" s="1"/>
      <c r="O696" s="1"/>
    </row>
    <row r="697" spans="9:15">
      <c r="I697" s="1"/>
      <c r="J697" s="1"/>
      <c r="K697" s="1"/>
      <c r="L697" s="1"/>
      <c r="M697" s="1"/>
      <c r="N697" s="1"/>
      <c r="O697" s="1"/>
    </row>
    <row r="698" spans="9:15">
      <c r="I698" s="1"/>
      <c r="J698" s="1"/>
      <c r="K698" s="1"/>
      <c r="L698" s="1"/>
      <c r="M698" s="1"/>
      <c r="N698" s="1"/>
      <c r="O698" s="1"/>
    </row>
    <row r="699" spans="9:15">
      <c r="I699" s="1"/>
      <c r="J699" s="1"/>
      <c r="K699" s="1"/>
      <c r="L699" s="1"/>
      <c r="M699" s="1"/>
      <c r="N699" s="1"/>
      <c r="O699" s="1"/>
    </row>
    <row r="700" spans="9:15">
      <c r="I700" s="1"/>
      <c r="J700" s="1"/>
      <c r="K700" s="1"/>
      <c r="L700" s="1"/>
      <c r="M700" s="1"/>
      <c r="N700" s="1"/>
      <c r="O700" s="1"/>
    </row>
    <row r="701" spans="9:15">
      <c r="I701" s="1"/>
      <c r="J701" s="1"/>
      <c r="K701" s="1"/>
      <c r="L701" s="1"/>
      <c r="M701" s="1"/>
      <c r="N701" s="1"/>
      <c r="O701" s="1"/>
    </row>
    <row r="702" spans="9:15">
      <c r="I702" s="1"/>
      <c r="J702" s="1"/>
      <c r="K702" s="1"/>
      <c r="L702" s="1"/>
      <c r="M702" s="1"/>
      <c r="N702" s="1"/>
      <c r="O702" s="1"/>
    </row>
    <row r="703" spans="9:15">
      <c r="I703" s="1"/>
      <c r="J703" s="1"/>
      <c r="K703" s="1"/>
      <c r="L703" s="1"/>
      <c r="M703" s="1"/>
      <c r="N703" s="1"/>
      <c r="O703" s="1"/>
    </row>
    <row r="704" spans="9:15">
      <c r="I704" s="1"/>
      <c r="J704" s="1"/>
      <c r="K704" s="1"/>
      <c r="L704" s="1"/>
      <c r="M704" s="1"/>
      <c r="N704" s="1"/>
      <c r="O704" s="1"/>
    </row>
    <row r="705" spans="9:15">
      <c r="I705" s="1"/>
      <c r="J705" s="1"/>
      <c r="K705" s="1"/>
      <c r="L705" s="1"/>
      <c r="M705" s="1"/>
      <c r="N705" s="1"/>
      <c r="O705" s="1"/>
    </row>
    <row r="706" spans="9:15">
      <c r="I706" s="1"/>
      <c r="J706" s="1"/>
      <c r="K706" s="1"/>
      <c r="L706" s="1"/>
      <c r="M706" s="1"/>
      <c r="N706" s="1"/>
      <c r="O706" s="1"/>
    </row>
    <row r="707" spans="9:15">
      <c r="I707" s="1"/>
      <c r="J707" s="1"/>
      <c r="K707" s="1"/>
      <c r="L707" s="1"/>
      <c r="M707" s="1"/>
      <c r="N707" s="1"/>
      <c r="O707" s="1"/>
    </row>
    <row r="708" spans="9:15">
      <c r="I708" s="1"/>
      <c r="J708" s="1"/>
      <c r="K708" s="1"/>
      <c r="L708" s="1"/>
      <c r="M708" s="1"/>
      <c r="N708" s="1"/>
      <c r="O708" s="1"/>
    </row>
    <row r="709" spans="9:15">
      <c r="I709" s="1"/>
      <c r="J709" s="1"/>
      <c r="K709" s="1"/>
      <c r="L709" s="1"/>
      <c r="M709" s="1"/>
      <c r="N709" s="1"/>
      <c r="O709" s="1"/>
    </row>
    <row r="710" spans="9:15">
      <c r="I710" s="1"/>
      <c r="J710" s="1"/>
      <c r="K710" s="1"/>
      <c r="L710" s="1"/>
      <c r="M710" s="1"/>
      <c r="N710" s="1"/>
      <c r="O710" s="1"/>
    </row>
    <row r="711" spans="9:15">
      <c r="I711" s="1"/>
      <c r="J711" s="1"/>
      <c r="K711" s="1"/>
      <c r="L711" s="1"/>
      <c r="M711" s="1"/>
      <c r="N711" s="1"/>
      <c r="O711" s="1"/>
    </row>
    <row r="712" spans="9:15">
      <c r="I712" s="1"/>
      <c r="J712" s="1"/>
      <c r="K712" s="1"/>
      <c r="L712" s="1"/>
      <c r="M712" s="1"/>
      <c r="N712" s="1"/>
      <c r="O712" s="1"/>
    </row>
    <row r="713" spans="9:15">
      <c r="I713" s="1"/>
      <c r="J713" s="1"/>
      <c r="K713" s="1"/>
      <c r="L713" s="1"/>
      <c r="M713" s="1"/>
      <c r="N713" s="1"/>
      <c r="O713" s="1"/>
    </row>
    <row r="714" spans="9:15">
      <c r="I714" s="1"/>
      <c r="J714" s="1"/>
      <c r="K714" s="1"/>
      <c r="L714" s="1"/>
      <c r="M714" s="1"/>
      <c r="N714" s="1"/>
      <c r="O714" s="1"/>
    </row>
    <row r="715" spans="9:15">
      <c r="I715" s="1"/>
      <c r="J715" s="1"/>
      <c r="K715" s="1"/>
      <c r="L715" s="1"/>
      <c r="M715" s="1"/>
      <c r="N715" s="1"/>
      <c r="O715" s="1"/>
    </row>
    <row r="716" spans="9:15">
      <c r="I716" s="1"/>
      <c r="J716" s="1"/>
      <c r="K716" s="1"/>
      <c r="L716" s="1"/>
      <c r="M716" s="1"/>
      <c r="N716" s="1"/>
      <c r="O716" s="1"/>
    </row>
    <row r="717" spans="9:15">
      <c r="I717" s="1"/>
      <c r="J717" s="1"/>
      <c r="K717" s="1"/>
      <c r="L717" s="1"/>
      <c r="M717" s="1"/>
      <c r="N717" s="1"/>
      <c r="O717" s="1"/>
    </row>
    <row r="718" spans="9:15">
      <c r="I718" s="1"/>
      <c r="J718" s="1"/>
      <c r="K718" s="1"/>
      <c r="L718" s="1"/>
      <c r="M718" s="1"/>
      <c r="N718" s="1"/>
      <c r="O718" s="1"/>
    </row>
    <row r="719" spans="9:15">
      <c r="I719" s="1"/>
      <c r="J719" s="1"/>
      <c r="K719" s="1"/>
      <c r="L719" s="1"/>
      <c r="M719" s="1"/>
      <c r="N719" s="1"/>
      <c r="O719" s="1"/>
    </row>
    <row r="720" spans="9:15">
      <c r="I720" s="1"/>
      <c r="J720" s="1"/>
      <c r="K720" s="1"/>
      <c r="L720" s="1"/>
      <c r="M720" s="1"/>
      <c r="N720" s="1"/>
      <c r="O720" s="1"/>
    </row>
    <row r="721" spans="9:15">
      <c r="I721" s="1"/>
      <c r="J721" s="1"/>
      <c r="K721" s="1"/>
      <c r="L721" s="1"/>
      <c r="M721" s="1"/>
      <c r="N721" s="1"/>
      <c r="O721" s="1"/>
    </row>
    <row r="722" spans="9:15">
      <c r="I722" s="1"/>
      <c r="J722" s="1"/>
      <c r="K722" s="1"/>
      <c r="L722" s="1"/>
      <c r="M722" s="1"/>
      <c r="N722" s="1"/>
      <c r="O722" s="1"/>
    </row>
    <row r="723" spans="9:15">
      <c r="I723" s="1"/>
      <c r="J723" s="1"/>
      <c r="K723" s="1"/>
      <c r="L723" s="1"/>
      <c r="M723" s="1"/>
      <c r="N723" s="1"/>
      <c r="O723" s="1"/>
    </row>
    <row r="724" spans="9:15">
      <c r="I724" s="1"/>
      <c r="J724" s="1"/>
      <c r="K724" s="1"/>
      <c r="L724" s="1"/>
      <c r="M724" s="1"/>
      <c r="N724" s="1"/>
      <c r="O724" s="1"/>
    </row>
    <row r="725" spans="9:15">
      <c r="I725" s="1"/>
      <c r="J725" s="1"/>
      <c r="K725" s="1"/>
      <c r="L725" s="1"/>
      <c r="M725" s="1"/>
      <c r="N725" s="1"/>
      <c r="O725" s="1"/>
    </row>
    <row r="726" spans="9:15">
      <c r="I726" s="1"/>
      <c r="J726" s="1"/>
      <c r="K726" s="1"/>
      <c r="L726" s="1"/>
      <c r="M726" s="1"/>
      <c r="N726" s="1"/>
      <c r="O726" s="1"/>
    </row>
    <row r="727" spans="9:15">
      <c r="I727" s="1"/>
      <c r="J727" s="1"/>
      <c r="K727" s="1"/>
      <c r="L727" s="1"/>
      <c r="M727" s="1"/>
      <c r="N727" s="1"/>
      <c r="O727" s="1"/>
    </row>
    <row r="728" spans="9:15">
      <c r="I728" s="1"/>
      <c r="J728" s="1"/>
      <c r="K728" s="1"/>
      <c r="L728" s="1"/>
      <c r="M728" s="1"/>
      <c r="N728" s="1"/>
      <c r="O728" s="1"/>
    </row>
    <row r="729" spans="9:15">
      <c r="I729" s="1"/>
      <c r="J729" s="1"/>
      <c r="K729" s="1"/>
      <c r="L729" s="1"/>
      <c r="M729" s="1"/>
      <c r="N729" s="1"/>
      <c r="O729" s="1"/>
    </row>
    <row r="730" spans="9:15">
      <c r="I730" s="1"/>
      <c r="J730" s="1"/>
      <c r="K730" s="1"/>
      <c r="L730" s="1"/>
      <c r="M730" s="1"/>
      <c r="N730" s="1"/>
      <c r="O730" s="1"/>
    </row>
    <row r="731" spans="9:15">
      <c r="I731" s="1"/>
      <c r="J731" s="1"/>
      <c r="K731" s="1"/>
      <c r="L731" s="1"/>
      <c r="M731" s="1"/>
      <c r="N731" s="1"/>
      <c r="O731" s="1"/>
    </row>
    <row r="732" spans="9:15">
      <c r="I732" s="1"/>
      <c r="J732" s="1"/>
      <c r="K732" s="1"/>
      <c r="L732" s="1"/>
      <c r="M732" s="1"/>
      <c r="N732" s="1"/>
      <c r="O732" s="1"/>
    </row>
    <row r="733" spans="9:15">
      <c r="I733" s="1"/>
      <c r="J733" s="1"/>
      <c r="K733" s="1"/>
      <c r="L733" s="1"/>
      <c r="M733" s="1"/>
      <c r="N733" s="1"/>
      <c r="O733" s="1"/>
    </row>
    <row r="734" spans="9:15">
      <c r="I734" s="1"/>
      <c r="J734" s="1"/>
      <c r="K734" s="1"/>
      <c r="L734" s="1"/>
      <c r="M734" s="1"/>
      <c r="N734" s="1"/>
      <c r="O734" s="1"/>
    </row>
    <row r="735" spans="9:15">
      <c r="I735" s="1"/>
      <c r="J735" s="1"/>
      <c r="K735" s="1"/>
      <c r="L735" s="1"/>
      <c r="M735" s="1"/>
      <c r="N735" s="1"/>
      <c r="O735" s="1"/>
    </row>
    <row r="736" spans="9:15">
      <c r="I736" s="1"/>
      <c r="J736" s="1"/>
      <c r="K736" s="1"/>
      <c r="L736" s="1"/>
      <c r="M736" s="1"/>
      <c r="N736" s="1"/>
      <c r="O736" s="1"/>
    </row>
    <row r="737" spans="9:15">
      <c r="I737" s="1"/>
      <c r="J737" s="1"/>
      <c r="K737" s="1"/>
      <c r="L737" s="1"/>
      <c r="M737" s="1"/>
      <c r="N737" s="1"/>
      <c r="O737" s="1"/>
    </row>
    <row r="738" spans="9:15">
      <c r="I738" s="1"/>
      <c r="J738" s="1"/>
      <c r="K738" s="1"/>
      <c r="L738" s="1"/>
      <c r="M738" s="1"/>
      <c r="N738" s="1"/>
      <c r="O738" s="1"/>
    </row>
    <row r="739" spans="9:15">
      <c r="I739" s="1"/>
      <c r="J739" s="1"/>
      <c r="K739" s="1"/>
      <c r="L739" s="1"/>
      <c r="M739" s="1"/>
      <c r="N739" s="1"/>
      <c r="O739" s="1"/>
    </row>
    <row r="740" spans="9:15">
      <c r="I740" s="1"/>
      <c r="J740" s="1"/>
      <c r="K740" s="1"/>
      <c r="L740" s="1"/>
      <c r="M740" s="1"/>
      <c r="N740" s="1"/>
      <c r="O740" s="1"/>
    </row>
    <row r="741" spans="9:15">
      <c r="I741" s="1"/>
      <c r="J741" s="1"/>
      <c r="K741" s="1"/>
      <c r="L741" s="1"/>
      <c r="M741" s="1"/>
      <c r="N741" s="1"/>
      <c r="O741" s="1"/>
    </row>
    <row r="742" spans="9:15">
      <c r="I742" s="1"/>
      <c r="J742" s="1"/>
      <c r="K742" s="1"/>
      <c r="L742" s="1"/>
      <c r="M742" s="1"/>
      <c r="N742" s="1"/>
      <c r="O742" s="1"/>
    </row>
    <row r="743" spans="9:15">
      <c r="I743" s="1"/>
      <c r="J743" s="1"/>
      <c r="K743" s="1"/>
      <c r="L743" s="1"/>
      <c r="M743" s="1"/>
      <c r="N743" s="1"/>
      <c r="O743" s="1"/>
    </row>
    <row r="744" spans="9:15">
      <c r="I744" s="1"/>
      <c r="J744" s="1"/>
      <c r="K744" s="1"/>
      <c r="L744" s="1"/>
      <c r="M744" s="1"/>
      <c r="N744" s="1"/>
      <c r="O744" s="1"/>
    </row>
    <row r="745" spans="9:15">
      <c r="I745" s="1"/>
      <c r="J745" s="1"/>
      <c r="K745" s="1"/>
      <c r="L745" s="1"/>
      <c r="M745" s="1"/>
      <c r="N745" s="1"/>
      <c r="O745" s="1"/>
    </row>
    <row r="746" spans="9:15">
      <c r="I746" s="1"/>
      <c r="J746" s="1"/>
      <c r="K746" s="1"/>
      <c r="L746" s="1"/>
      <c r="M746" s="1"/>
      <c r="N746" s="1"/>
      <c r="O746" s="1"/>
    </row>
    <row r="747" spans="9:15">
      <c r="I747" s="1"/>
      <c r="J747" s="1"/>
      <c r="K747" s="1"/>
      <c r="L747" s="1"/>
      <c r="M747" s="1"/>
      <c r="N747" s="1"/>
      <c r="O747" s="1"/>
    </row>
    <row r="748" spans="9:15">
      <c r="I748" s="1"/>
      <c r="J748" s="1"/>
      <c r="K748" s="1"/>
      <c r="L748" s="1"/>
      <c r="M748" s="1"/>
      <c r="N748" s="1"/>
      <c r="O748" s="1"/>
    </row>
    <row r="749" spans="9:15">
      <c r="I749" s="1"/>
      <c r="J749" s="1"/>
      <c r="K749" s="1"/>
      <c r="L749" s="1"/>
      <c r="M749" s="1"/>
      <c r="N749" s="1"/>
      <c r="O749" s="1"/>
    </row>
    <row r="750" spans="9:15">
      <c r="I750" s="1"/>
      <c r="J750" s="1"/>
      <c r="K750" s="1"/>
      <c r="L750" s="1"/>
      <c r="M750" s="1"/>
      <c r="N750" s="1"/>
      <c r="O750" s="1"/>
    </row>
    <row r="751" spans="9:15">
      <c r="I751" s="1"/>
      <c r="J751" s="1"/>
      <c r="K751" s="1"/>
      <c r="L751" s="1"/>
      <c r="M751" s="1"/>
      <c r="N751" s="1"/>
      <c r="O751" s="1"/>
    </row>
    <row r="752" spans="9:15">
      <c r="I752" s="1"/>
      <c r="J752" s="1"/>
      <c r="K752" s="1"/>
      <c r="L752" s="1"/>
      <c r="M752" s="1"/>
      <c r="N752" s="1"/>
      <c r="O752" s="1"/>
    </row>
    <row r="753" spans="9:15">
      <c r="I753" s="1"/>
      <c r="J753" s="1"/>
      <c r="K753" s="1"/>
      <c r="L753" s="1"/>
      <c r="M753" s="1"/>
      <c r="N753" s="1"/>
      <c r="O753" s="1"/>
    </row>
    <row r="754" spans="9:15">
      <c r="I754" s="1"/>
      <c r="J754" s="1"/>
      <c r="K754" s="1"/>
      <c r="L754" s="1"/>
      <c r="M754" s="1"/>
      <c r="N754" s="1"/>
      <c r="O754" s="1"/>
    </row>
    <row r="755" spans="9:15">
      <c r="I755" s="1"/>
      <c r="J755" s="1"/>
      <c r="K755" s="1"/>
      <c r="L755" s="1"/>
      <c r="M755" s="1"/>
      <c r="N755" s="1"/>
      <c r="O755" s="1"/>
    </row>
    <row r="756" spans="9:15">
      <c r="I756" s="1"/>
      <c r="J756" s="1"/>
      <c r="K756" s="1"/>
      <c r="L756" s="1"/>
      <c r="M756" s="1"/>
      <c r="N756" s="1"/>
      <c r="O756" s="1"/>
    </row>
    <row r="757" spans="9:15">
      <c r="I757" s="1"/>
      <c r="J757" s="1"/>
      <c r="K757" s="1"/>
      <c r="L757" s="1"/>
      <c r="M757" s="1"/>
      <c r="N757" s="1"/>
      <c r="O757" s="1"/>
    </row>
    <row r="758" spans="9:15">
      <c r="I758" s="1"/>
      <c r="J758" s="1"/>
      <c r="K758" s="1"/>
      <c r="L758" s="1"/>
      <c r="M758" s="1"/>
      <c r="N758" s="1"/>
      <c r="O758" s="1"/>
    </row>
    <row r="759" spans="9:15">
      <c r="I759" s="1"/>
      <c r="J759" s="1"/>
      <c r="K759" s="1"/>
      <c r="L759" s="1"/>
      <c r="M759" s="1"/>
      <c r="N759" s="1"/>
      <c r="O759" s="1"/>
    </row>
    <row r="760" spans="9:15">
      <c r="I760" s="1"/>
      <c r="J760" s="1"/>
      <c r="K760" s="1"/>
      <c r="L760" s="1"/>
      <c r="M760" s="1"/>
      <c r="N760" s="1"/>
      <c r="O760" s="1"/>
    </row>
    <row r="761" spans="9:15">
      <c r="I761" s="1"/>
      <c r="J761" s="1"/>
      <c r="K761" s="1"/>
      <c r="L761" s="1"/>
      <c r="M761" s="1"/>
      <c r="N761" s="1"/>
      <c r="O761" s="1"/>
    </row>
    <row r="762" spans="9:15">
      <c r="I762" s="1"/>
      <c r="J762" s="1"/>
      <c r="K762" s="1"/>
      <c r="L762" s="1"/>
      <c r="M762" s="1"/>
      <c r="N762" s="1"/>
      <c r="O762" s="1"/>
    </row>
    <row r="763" spans="9:15">
      <c r="I763" s="1"/>
      <c r="J763" s="1"/>
      <c r="K763" s="1"/>
      <c r="L763" s="1"/>
      <c r="M763" s="1"/>
      <c r="N763" s="1"/>
      <c r="O763" s="1"/>
    </row>
    <row r="764" spans="9:15">
      <c r="I764" s="1"/>
      <c r="J764" s="1"/>
      <c r="K764" s="1"/>
      <c r="L764" s="1"/>
      <c r="M764" s="1"/>
      <c r="N764" s="1"/>
      <c r="O764" s="1"/>
    </row>
    <row r="765" spans="9:15">
      <c r="I765" s="1"/>
      <c r="J765" s="1"/>
      <c r="K765" s="1"/>
      <c r="L765" s="1"/>
      <c r="M765" s="1"/>
      <c r="N765" s="1"/>
      <c r="O765" s="1"/>
    </row>
    <row r="766" spans="9:15">
      <c r="I766" s="1"/>
      <c r="J766" s="1"/>
      <c r="K766" s="1"/>
      <c r="L766" s="1"/>
      <c r="M766" s="1"/>
      <c r="N766" s="1"/>
      <c r="O766" s="1"/>
    </row>
    <row r="767" spans="9:15">
      <c r="I767" s="1"/>
      <c r="J767" s="1"/>
      <c r="K767" s="1"/>
      <c r="L767" s="1"/>
      <c r="M767" s="1"/>
      <c r="N767" s="1"/>
      <c r="O767" s="1"/>
    </row>
    <row r="768" spans="9:15">
      <c r="I768" s="1"/>
      <c r="J768" s="1"/>
      <c r="K768" s="1"/>
      <c r="L768" s="1"/>
      <c r="M768" s="1"/>
      <c r="N768" s="1"/>
      <c r="O768" s="1"/>
    </row>
    <row r="769" spans="9:15">
      <c r="I769" s="1"/>
      <c r="J769" s="1"/>
      <c r="K769" s="1"/>
      <c r="L769" s="1"/>
      <c r="M769" s="1"/>
      <c r="N769" s="1"/>
      <c r="O769" s="1"/>
    </row>
    <row r="770" spans="9:15">
      <c r="I770" s="1"/>
      <c r="J770" s="1"/>
      <c r="K770" s="1"/>
      <c r="L770" s="1"/>
      <c r="M770" s="1"/>
      <c r="N770" s="1"/>
      <c r="O770" s="1"/>
    </row>
    <row r="771" spans="9:15">
      <c r="I771" s="1"/>
      <c r="J771" s="1"/>
      <c r="K771" s="1"/>
      <c r="L771" s="1"/>
      <c r="M771" s="1"/>
      <c r="N771" s="1"/>
      <c r="O771" s="1"/>
    </row>
    <row r="772" spans="9:15">
      <c r="I772" s="1"/>
      <c r="J772" s="1"/>
      <c r="K772" s="1"/>
      <c r="L772" s="1"/>
      <c r="M772" s="1"/>
      <c r="N772" s="1"/>
      <c r="O772" s="1"/>
    </row>
    <row r="773" spans="9:15">
      <c r="I773" s="1"/>
      <c r="J773" s="1"/>
      <c r="K773" s="1"/>
      <c r="L773" s="1"/>
      <c r="M773" s="1"/>
      <c r="N773" s="1"/>
      <c r="O773" s="1"/>
    </row>
    <row r="774" spans="9:15">
      <c r="I774" s="1"/>
      <c r="J774" s="1"/>
      <c r="K774" s="1"/>
      <c r="L774" s="1"/>
      <c r="M774" s="1"/>
      <c r="N774" s="1"/>
      <c r="O774" s="1"/>
    </row>
    <row r="775" spans="9:15">
      <c r="I775" s="1"/>
      <c r="J775" s="1"/>
      <c r="K775" s="1"/>
      <c r="L775" s="1"/>
      <c r="M775" s="1"/>
      <c r="N775" s="1"/>
      <c r="O775" s="1"/>
    </row>
    <row r="776" spans="9:15">
      <c r="I776" s="1"/>
      <c r="J776" s="1"/>
      <c r="K776" s="1"/>
      <c r="L776" s="1"/>
      <c r="M776" s="1"/>
      <c r="N776" s="1"/>
      <c r="O776" s="1"/>
    </row>
    <row r="777" spans="9:15">
      <c r="I777" s="1"/>
      <c r="J777" s="1"/>
      <c r="K777" s="1"/>
      <c r="L777" s="1"/>
      <c r="M777" s="1"/>
      <c r="N777" s="1"/>
      <c r="O777" s="1"/>
    </row>
    <row r="778" spans="9:15">
      <c r="I778" s="1"/>
      <c r="J778" s="1"/>
      <c r="K778" s="1"/>
      <c r="L778" s="1"/>
      <c r="M778" s="1"/>
      <c r="N778" s="1"/>
      <c r="O778" s="1"/>
    </row>
    <row r="779" spans="9:15">
      <c r="I779" s="1"/>
      <c r="J779" s="1"/>
      <c r="K779" s="1"/>
      <c r="L779" s="1"/>
      <c r="M779" s="1"/>
      <c r="N779" s="1"/>
      <c r="O779" s="1"/>
    </row>
    <row r="780" spans="9:15">
      <c r="I780" s="1"/>
      <c r="J780" s="1"/>
      <c r="K780" s="1"/>
      <c r="L780" s="1"/>
      <c r="M780" s="1"/>
      <c r="N780" s="1"/>
      <c r="O780" s="1"/>
    </row>
    <row r="781" spans="9:15">
      <c r="I781" s="1"/>
      <c r="J781" s="1"/>
      <c r="K781" s="1"/>
      <c r="L781" s="1"/>
      <c r="M781" s="1"/>
      <c r="N781" s="1"/>
      <c r="O781" s="1"/>
    </row>
    <row r="782" spans="9:15">
      <c r="I782" s="1"/>
      <c r="J782" s="1"/>
      <c r="K782" s="1"/>
      <c r="L782" s="1"/>
      <c r="M782" s="1"/>
      <c r="N782" s="1"/>
      <c r="O782" s="1"/>
    </row>
    <row r="783" spans="9:15">
      <c r="I783" s="1"/>
      <c r="J783" s="1"/>
      <c r="K783" s="1"/>
      <c r="L783" s="1"/>
      <c r="M783" s="1"/>
      <c r="N783" s="1"/>
      <c r="O783" s="1"/>
    </row>
    <row r="784" spans="9:15">
      <c r="I784" s="1"/>
      <c r="J784" s="1"/>
      <c r="K784" s="1"/>
      <c r="L784" s="1"/>
      <c r="M784" s="1"/>
      <c r="N784" s="1"/>
      <c r="O784" s="1"/>
    </row>
    <row r="785" spans="9:15">
      <c r="I785" s="1"/>
      <c r="J785" s="1"/>
      <c r="K785" s="1"/>
      <c r="L785" s="1"/>
      <c r="M785" s="1"/>
      <c r="N785" s="1"/>
      <c r="O785" s="1"/>
    </row>
    <row r="786" spans="9:15">
      <c r="I786" s="1"/>
      <c r="J786" s="1"/>
      <c r="K786" s="1"/>
      <c r="L786" s="1"/>
      <c r="M786" s="1"/>
      <c r="N786" s="1"/>
      <c r="O786" s="1"/>
    </row>
    <row r="787" spans="9:15">
      <c r="I787" s="1"/>
      <c r="J787" s="1"/>
      <c r="K787" s="1"/>
      <c r="L787" s="1"/>
      <c r="M787" s="1"/>
      <c r="N787" s="1"/>
      <c r="O787" s="1"/>
    </row>
    <row r="788" spans="9:15">
      <c r="I788" s="1"/>
      <c r="J788" s="1"/>
      <c r="K788" s="1"/>
      <c r="L788" s="1"/>
      <c r="M788" s="1"/>
      <c r="N788" s="1"/>
      <c r="O788" s="1"/>
    </row>
    <row r="789" spans="9:15">
      <c r="I789" s="1"/>
      <c r="J789" s="1"/>
      <c r="K789" s="1"/>
      <c r="L789" s="1"/>
      <c r="M789" s="1"/>
      <c r="N789" s="1"/>
      <c r="O789" s="1"/>
    </row>
    <row r="790" spans="9:15">
      <c r="I790" s="1"/>
      <c r="J790" s="1"/>
      <c r="K790" s="1"/>
      <c r="L790" s="1"/>
      <c r="M790" s="1"/>
      <c r="N790" s="1"/>
      <c r="O790" s="1"/>
    </row>
    <row r="791" spans="9:15">
      <c r="I791" s="1"/>
      <c r="J791" s="1"/>
      <c r="K791" s="1"/>
      <c r="L791" s="1"/>
      <c r="M791" s="1"/>
      <c r="N791" s="1"/>
      <c r="O791" s="1"/>
    </row>
    <row r="792" spans="9:15">
      <c r="I792" s="1"/>
      <c r="J792" s="1"/>
      <c r="K792" s="1"/>
      <c r="L792" s="1"/>
      <c r="M792" s="1"/>
      <c r="N792" s="1"/>
      <c r="O792" s="1"/>
    </row>
    <row r="793" spans="9:15">
      <c r="I793" s="1"/>
      <c r="J793" s="1"/>
      <c r="K793" s="1"/>
      <c r="L793" s="1"/>
      <c r="M793" s="1"/>
      <c r="N793" s="1"/>
      <c r="O793" s="1"/>
    </row>
    <row r="794" spans="9:15">
      <c r="I794" s="1"/>
      <c r="J794" s="1"/>
      <c r="K794" s="1"/>
      <c r="L794" s="1"/>
      <c r="M794" s="1"/>
      <c r="N794" s="1"/>
      <c r="O794" s="1"/>
    </row>
    <row r="795" spans="9:15">
      <c r="I795" s="1"/>
      <c r="J795" s="1"/>
      <c r="K795" s="1"/>
      <c r="L795" s="1"/>
      <c r="M795" s="1"/>
      <c r="N795" s="1"/>
      <c r="O795" s="1"/>
    </row>
    <row r="796" spans="9:15">
      <c r="I796" s="1"/>
      <c r="J796" s="1"/>
      <c r="K796" s="1"/>
      <c r="L796" s="1"/>
      <c r="M796" s="1"/>
      <c r="N796" s="1"/>
      <c r="O796" s="1"/>
    </row>
    <row r="797" spans="9:15">
      <c r="I797" s="1"/>
      <c r="J797" s="1"/>
      <c r="K797" s="1"/>
      <c r="L797" s="1"/>
      <c r="M797" s="1"/>
      <c r="N797" s="1"/>
      <c r="O797" s="1"/>
    </row>
    <row r="798" spans="9:15">
      <c r="I798" s="1"/>
      <c r="J798" s="1"/>
      <c r="K798" s="1"/>
      <c r="L798" s="1"/>
      <c r="M798" s="1"/>
      <c r="N798" s="1"/>
      <c r="O798" s="1"/>
    </row>
    <row r="799" spans="9:15">
      <c r="I799" s="1"/>
      <c r="J799" s="1"/>
      <c r="K799" s="1"/>
      <c r="L799" s="1"/>
      <c r="M799" s="1"/>
      <c r="N799" s="1"/>
      <c r="O799" s="1"/>
    </row>
    <row r="800" spans="9:15">
      <c r="I800" s="1"/>
      <c r="J800" s="1"/>
      <c r="K800" s="1"/>
      <c r="L800" s="1"/>
      <c r="M800" s="1"/>
      <c r="N800" s="1"/>
      <c r="O800" s="1"/>
    </row>
    <row r="801" spans="9:15">
      <c r="I801" s="1"/>
      <c r="J801" s="1"/>
      <c r="K801" s="1"/>
      <c r="L801" s="1"/>
      <c r="M801" s="1"/>
      <c r="N801" s="1"/>
      <c r="O801" s="1"/>
    </row>
    <row r="802" spans="9:15">
      <c r="I802" s="1"/>
      <c r="J802" s="1"/>
      <c r="K802" s="1"/>
      <c r="L802" s="1"/>
      <c r="M802" s="1"/>
      <c r="N802" s="1"/>
      <c r="O802" s="1"/>
    </row>
    <row r="803" spans="9:15">
      <c r="I803" s="1"/>
      <c r="J803" s="1"/>
      <c r="K803" s="1"/>
      <c r="L803" s="1"/>
      <c r="M803" s="1"/>
      <c r="N803" s="1"/>
      <c r="O803" s="1"/>
    </row>
    <row r="804" spans="9:15">
      <c r="I804" s="1"/>
      <c r="J804" s="1"/>
      <c r="K804" s="1"/>
      <c r="L804" s="1"/>
      <c r="M804" s="1"/>
      <c r="N804" s="1"/>
      <c r="O804" s="1"/>
    </row>
    <row r="805" spans="9:15">
      <c r="I805" s="1"/>
      <c r="J805" s="1"/>
      <c r="K805" s="1"/>
      <c r="L805" s="1"/>
      <c r="M805" s="1"/>
      <c r="N805" s="1"/>
      <c r="O805" s="1"/>
    </row>
    <row r="806" spans="9:15">
      <c r="I806" s="1"/>
      <c r="J806" s="1"/>
      <c r="K806" s="1"/>
      <c r="L806" s="1"/>
      <c r="M806" s="1"/>
      <c r="N806" s="1"/>
      <c r="O806" s="1"/>
    </row>
    <row r="807" spans="9:15">
      <c r="I807" s="1"/>
      <c r="J807" s="1"/>
      <c r="K807" s="1"/>
      <c r="L807" s="1"/>
      <c r="M807" s="1"/>
      <c r="N807" s="1"/>
      <c r="O807" s="1"/>
    </row>
    <row r="808" spans="9:15">
      <c r="I808" s="1"/>
      <c r="J808" s="1"/>
      <c r="K808" s="1"/>
      <c r="L808" s="1"/>
      <c r="M808" s="1"/>
      <c r="N808" s="1"/>
      <c r="O808" s="1"/>
    </row>
    <row r="809" spans="9:15">
      <c r="I809" s="1"/>
      <c r="J809" s="1"/>
      <c r="K809" s="1"/>
      <c r="L809" s="1"/>
      <c r="M809" s="1"/>
      <c r="N809" s="1"/>
      <c r="O809" s="1"/>
    </row>
    <row r="810" spans="9:15">
      <c r="I810" s="1"/>
      <c r="J810" s="1"/>
      <c r="K810" s="1"/>
      <c r="L810" s="1"/>
      <c r="M810" s="1"/>
      <c r="N810" s="1"/>
      <c r="O810" s="1"/>
    </row>
    <row r="811" spans="9:15">
      <c r="I811" s="1"/>
      <c r="J811" s="1"/>
      <c r="K811" s="1"/>
      <c r="L811" s="1"/>
      <c r="M811" s="1"/>
      <c r="N811" s="1"/>
      <c r="O811" s="1"/>
    </row>
    <row r="812" spans="9:15">
      <c r="I812" s="1"/>
      <c r="J812" s="1"/>
      <c r="K812" s="1"/>
      <c r="L812" s="1"/>
      <c r="M812" s="1"/>
      <c r="N812" s="1"/>
      <c r="O812" s="1"/>
    </row>
    <row r="813" spans="9:15">
      <c r="I813" s="1"/>
      <c r="J813" s="1"/>
      <c r="K813" s="1"/>
      <c r="L813" s="1"/>
      <c r="M813" s="1"/>
      <c r="N813" s="1"/>
      <c r="O813" s="1"/>
    </row>
    <row r="814" spans="9:15">
      <c r="I814" s="1"/>
      <c r="J814" s="1"/>
      <c r="K814" s="1"/>
      <c r="L814" s="1"/>
      <c r="M814" s="1"/>
      <c r="N814" s="1"/>
      <c r="O814" s="1"/>
    </row>
    <row r="815" spans="9:15">
      <c r="I815" s="1"/>
      <c r="J815" s="1"/>
      <c r="K815" s="1"/>
      <c r="L815" s="1"/>
      <c r="M815" s="1"/>
      <c r="N815" s="1"/>
      <c r="O815" s="1"/>
    </row>
    <row r="816" spans="9:15">
      <c r="I816" s="1"/>
      <c r="J816" s="1"/>
      <c r="K816" s="1"/>
      <c r="L816" s="1"/>
      <c r="M816" s="1"/>
      <c r="N816" s="1"/>
      <c r="O816" s="1"/>
    </row>
    <row r="817" spans="9:15">
      <c r="I817" s="1"/>
      <c r="J817" s="1"/>
      <c r="K817" s="1"/>
      <c r="L817" s="1"/>
      <c r="M817" s="1"/>
      <c r="N817" s="1"/>
      <c r="O817" s="1"/>
    </row>
    <row r="818" spans="9:15">
      <c r="I818" s="1"/>
      <c r="J818" s="1"/>
      <c r="K818" s="1"/>
      <c r="L818" s="1"/>
      <c r="M818" s="1"/>
      <c r="N818" s="1"/>
      <c r="O818" s="1"/>
    </row>
    <row r="819" spans="9:15">
      <c r="I819" s="1"/>
      <c r="J819" s="1"/>
      <c r="K819" s="1"/>
      <c r="L819" s="1"/>
      <c r="M819" s="1"/>
      <c r="N819" s="1"/>
      <c r="O819" s="1"/>
    </row>
    <row r="820" spans="9:15">
      <c r="I820" s="1"/>
      <c r="J820" s="1"/>
      <c r="K820" s="1"/>
      <c r="L820" s="1"/>
      <c r="M820" s="1"/>
      <c r="N820" s="1"/>
      <c r="O820" s="1"/>
    </row>
    <row r="821" spans="9:15">
      <c r="I821" s="1"/>
      <c r="J821" s="1"/>
      <c r="K821" s="1"/>
      <c r="L821" s="1"/>
      <c r="M821" s="1"/>
      <c r="N821" s="1"/>
      <c r="O821" s="1"/>
    </row>
    <row r="822" spans="9:15">
      <c r="I822" s="1"/>
      <c r="J822" s="1"/>
      <c r="K822" s="1"/>
      <c r="L822" s="1"/>
      <c r="M822" s="1"/>
      <c r="N822" s="1"/>
      <c r="O822" s="1"/>
    </row>
    <row r="823" spans="9:15">
      <c r="I823" s="1"/>
      <c r="J823" s="1"/>
      <c r="K823" s="1"/>
      <c r="L823" s="1"/>
      <c r="M823" s="1"/>
      <c r="N823" s="1"/>
      <c r="O823" s="1"/>
    </row>
    <row r="824" spans="9:15">
      <c r="I824" s="1"/>
      <c r="J824" s="1"/>
      <c r="K824" s="1"/>
      <c r="L824" s="1"/>
      <c r="M824" s="1"/>
      <c r="N824" s="1"/>
      <c r="O824" s="1"/>
    </row>
    <row r="825" spans="9:15">
      <c r="I825" s="1"/>
      <c r="J825" s="1"/>
      <c r="K825" s="1"/>
      <c r="L825" s="1"/>
      <c r="M825" s="1"/>
      <c r="N825" s="1"/>
      <c r="O825" s="1"/>
    </row>
    <row r="826" spans="9:15">
      <c r="I826" s="1"/>
      <c r="J826" s="1"/>
      <c r="K826" s="1"/>
      <c r="L826" s="1"/>
      <c r="M826" s="1"/>
      <c r="N826" s="1"/>
      <c r="O826" s="1"/>
    </row>
    <row r="827" spans="9:15">
      <c r="I827" s="1"/>
      <c r="J827" s="1"/>
      <c r="K827" s="1"/>
      <c r="L827" s="1"/>
      <c r="M827" s="1"/>
      <c r="N827" s="1"/>
      <c r="O827" s="1"/>
    </row>
    <row r="828" spans="9:15">
      <c r="I828" s="1"/>
      <c r="J828" s="1"/>
      <c r="K828" s="1"/>
      <c r="L828" s="1"/>
      <c r="M828" s="1"/>
      <c r="N828" s="1"/>
      <c r="O828" s="1"/>
    </row>
    <row r="829" spans="9:15">
      <c r="I829" s="1"/>
      <c r="J829" s="1"/>
      <c r="K829" s="1"/>
      <c r="L829" s="1"/>
      <c r="M829" s="1"/>
      <c r="N829" s="1"/>
      <c r="O829" s="1"/>
    </row>
    <row r="830" spans="9:15">
      <c r="I830" s="1"/>
      <c r="J830" s="1"/>
      <c r="K830" s="1"/>
      <c r="L830" s="1"/>
      <c r="M830" s="1"/>
      <c r="N830" s="1"/>
      <c r="O830" s="1"/>
    </row>
    <row r="831" spans="9:15">
      <c r="I831" s="1"/>
      <c r="J831" s="1"/>
      <c r="K831" s="1"/>
      <c r="L831" s="1"/>
      <c r="M831" s="1"/>
      <c r="N831" s="1"/>
      <c r="O831" s="1"/>
    </row>
    <row r="832" spans="9:15">
      <c r="I832" s="1"/>
      <c r="J832" s="1"/>
      <c r="K832" s="1"/>
      <c r="L832" s="1"/>
      <c r="M832" s="1"/>
      <c r="N832" s="1"/>
      <c r="O832" s="1"/>
    </row>
    <row r="833" spans="9:15">
      <c r="I833" s="1"/>
      <c r="J833" s="1"/>
      <c r="K833" s="1"/>
      <c r="L833" s="1"/>
      <c r="M833" s="1"/>
      <c r="N833" s="1"/>
      <c r="O833" s="1"/>
    </row>
    <row r="834" spans="9:15">
      <c r="I834" s="1"/>
      <c r="J834" s="1"/>
      <c r="K834" s="1"/>
      <c r="L834" s="1"/>
      <c r="M834" s="1"/>
      <c r="N834" s="1"/>
      <c r="O834" s="1"/>
    </row>
    <row r="835" spans="9:15">
      <c r="I835" s="1"/>
      <c r="J835" s="1"/>
      <c r="K835" s="1"/>
      <c r="L835" s="1"/>
      <c r="M835" s="1"/>
      <c r="N835" s="1"/>
      <c r="O835" s="1"/>
    </row>
    <row r="836" spans="9:15">
      <c r="I836" s="1"/>
      <c r="J836" s="1"/>
      <c r="K836" s="1"/>
      <c r="L836" s="1"/>
      <c r="M836" s="1"/>
      <c r="N836" s="1"/>
      <c r="O836" s="1"/>
    </row>
    <row r="837" spans="9:15">
      <c r="I837" s="1"/>
      <c r="J837" s="1"/>
      <c r="K837" s="1"/>
      <c r="L837" s="1"/>
      <c r="M837" s="1"/>
      <c r="N837" s="1"/>
      <c r="O837" s="1"/>
    </row>
    <row r="838" spans="9:15">
      <c r="I838" s="1"/>
      <c r="J838" s="1"/>
      <c r="K838" s="1"/>
      <c r="L838" s="1"/>
      <c r="M838" s="1"/>
      <c r="N838" s="1"/>
      <c r="O838" s="1"/>
    </row>
    <row r="839" spans="9:15">
      <c r="I839" s="1"/>
      <c r="J839" s="1"/>
      <c r="K839" s="1"/>
      <c r="L839" s="1"/>
      <c r="M839" s="1"/>
      <c r="N839" s="1"/>
      <c r="O839" s="1"/>
    </row>
    <row r="840" spans="9:15">
      <c r="I840" s="1"/>
      <c r="J840" s="1"/>
      <c r="K840" s="1"/>
      <c r="L840" s="1"/>
      <c r="M840" s="1"/>
      <c r="N840" s="1"/>
      <c r="O840" s="1"/>
    </row>
    <row r="841" spans="9:15">
      <c r="I841" s="1"/>
      <c r="J841" s="1"/>
      <c r="K841" s="1"/>
      <c r="L841" s="1"/>
      <c r="M841" s="1"/>
      <c r="N841" s="1"/>
      <c r="O841" s="1"/>
    </row>
    <row r="842" spans="9:15">
      <c r="I842" s="1"/>
      <c r="J842" s="1"/>
      <c r="K842" s="1"/>
      <c r="L842" s="1"/>
      <c r="M842" s="1"/>
      <c r="N842" s="1"/>
      <c r="O842" s="1"/>
    </row>
    <row r="843" spans="9:15">
      <c r="I843" s="1"/>
      <c r="J843" s="1"/>
      <c r="K843" s="1"/>
      <c r="L843" s="1"/>
      <c r="M843" s="1"/>
      <c r="N843" s="1"/>
      <c r="O843" s="1"/>
    </row>
    <row r="844" spans="9:15">
      <c r="I844" s="1"/>
      <c r="J844" s="1"/>
      <c r="K844" s="1"/>
      <c r="L844" s="1"/>
      <c r="M844" s="1"/>
      <c r="N844" s="1"/>
      <c r="O844" s="1"/>
    </row>
    <row r="845" spans="9:15">
      <c r="I845" s="1"/>
      <c r="J845" s="1"/>
      <c r="K845" s="1"/>
      <c r="L845" s="1"/>
      <c r="M845" s="1"/>
      <c r="N845" s="1"/>
      <c r="O845" s="1"/>
    </row>
    <row r="846" spans="9:15">
      <c r="I846" s="1"/>
      <c r="J846" s="1"/>
      <c r="K846" s="1"/>
      <c r="L846" s="1"/>
      <c r="M846" s="1"/>
      <c r="N846" s="1"/>
      <c r="O846" s="1"/>
    </row>
    <row r="847" spans="9:15">
      <c r="I847" s="1"/>
      <c r="J847" s="1"/>
      <c r="K847" s="1"/>
      <c r="L847" s="1"/>
      <c r="M847" s="1"/>
      <c r="N847" s="1"/>
      <c r="O847" s="1"/>
    </row>
    <row r="848" spans="9:15">
      <c r="I848" s="1"/>
      <c r="J848" s="1"/>
      <c r="K848" s="1"/>
      <c r="L848" s="1"/>
      <c r="M848" s="1"/>
      <c r="N848" s="1"/>
      <c r="O848" s="1"/>
    </row>
    <row r="849" spans="9:15">
      <c r="I849" s="1"/>
      <c r="J849" s="1"/>
      <c r="K849" s="1"/>
      <c r="L849" s="1"/>
      <c r="M849" s="1"/>
      <c r="N849" s="1"/>
      <c r="O849" s="1"/>
    </row>
    <row r="850" spans="9:15">
      <c r="I850" s="1"/>
      <c r="J850" s="1"/>
      <c r="K850" s="1"/>
      <c r="L850" s="1"/>
      <c r="M850" s="1"/>
      <c r="N850" s="1"/>
      <c r="O850" s="1"/>
    </row>
    <row r="851" spans="9:15">
      <c r="I851" s="1"/>
      <c r="J851" s="1"/>
      <c r="K851" s="1"/>
      <c r="L851" s="1"/>
      <c r="M851" s="1"/>
      <c r="N851" s="1"/>
      <c r="O851" s="1"/>
    </row>
    <row r="852" spans="9:15">
      <c r="I852" s="1"/>
      <c r="J852" s="1"/>
      <c r="K852" s="1"/>
      <c r="L852" s="1"/>
      <c r="M852" s="1"/>
      <c r="N852" s="1"/>
      <c r="O852" s="1"/>
    </row>
    <row r="853" spans="9:15">
      <c r="I853" s="1"/>
      <c r="J853" s="1"/>
      <c r="K853" s="1"/>
      <c r="L853" s="1"/>
      <c r="M853" s="1"/>
      <c r="N853" s="1"/>
      <c r="O853" s="1"/>
    </row>
    <row r="854" spans="9:15">
      <c r="I854" s="1"/>
      <c r="J854" s="1"/>
      <c r="K854" s="1"/>
      <c r="L854" s="1"/>
      <c r="M854" s="1"/>
      <c r="N854" s="1"/>
      <c r="O854" s="1"/>
    </row>
    <row r="855" spans="9:15">
      <c r="I855" s="1"/>
      <c r="J855" s="1"/>
      <c r="K855" s="1"/>
      <c r="L855" s="1"/>
      <c r="M855" s="1"/>
      <c r="N855" s="1"/>
      <c r="O855" s="1"/>
    </row>
    <row r="856" spans="9:15">
      <c r="I856" s="1"/>
      <c r="J856" s="1"/>
      <c r="K856" s="1"/>
      <c r="L856" s="1"/>
      <c r="M856" s="1"/>
      <c r="N856" s="1"/>
      <c r="O856" s="1"/>
    </row>
    <row r="857" spans="9:15">
      <c r="I857" s="1"/>
      <c r="J857" s="1"/>
      <c r="K857" s="1"/>
      <c r="L857" s="1"/>
      <c r="M857" s="1"/>
      <c r="N857" s="1"/>
      <c r="O857" s="1"/>
    </row>
    <row r="858" spans="9:15">
      <c r="I858" s="1"/>
      <c r="J858" s="1"/>
      <c r="K858" s="1"/>
      <c r="L858" s="1"/>
      <c r="M858" s="1"/>
      <c r="N858" s="1"/>
      <c r="O858" s="1"/>
    </row>
    <row r="859" spans="9:15">
      <c r="I859" s="1"/>
      <c r="J859" s="1"/>
      <c r="K859" s="1"/>
      <c r="L859" s="1"/>
      <c r="M859" s="1"/>
      <c r="N859" s="1"/>
      <c r="O859" s="1"/>
    </row>
    <row r="860" spans="9:15">
      <c r="I860" s="1"/>
      <c r="J860" s="1"/>
      <c r="K860" s="1"/>
      <c r="L860" s="1"/>
      <c r="M860" s="1"/>
      <c r="N860" s="1"/>
      <c r="O860" s="1"/>
    </row>
    <row r="861" spans="9:15">
      <c r="I861" s="1"/>
      <c r="J861" s="1"/>
      <c r="K861" s="1"/>
      <c r="L861" s="1"/>
      <c r="M861" s="1"/>
      <c r="N861" s="1"/>
      <c r="O861" s="1"/>
    </row>
    <row r="862" spans="9:15">
      <c r="I862" s="1"/>
      <c r="J862" s="1"/>
      <c r="K862" s="1"/>
      <c r="L862" s="1"/>
      <c r="M862" s="1"/>
      <c r="N862" s="1"/>
      <c r="O862" s="1"/>
    </row>
    <row r="863" spans="9:15">
      <c r="I863" s="1"/>
      <c r="J863" s="1"/>
      <c r="K863" s="1"/>
      <c r="L863" s="1"/>
      <c r="M863" s="1"/>
      <c r="N863" s="1"/>
      <c r="O863" s="1"/>
    </row>
    <row r="864" spans="9:15">
      <c r="I864" s="1"/>
      <c r="J864" s="1"/>
      <c r="K864" s="1"/>
      <c r="L864" s="1"/>
      <c r="M864" s="1"/>
      <c r="N864" s="1"/>
      <c r="O864" s="1"/>
    </row>
    <row r="865" spans="9:15">
      <c r="I865" s="1"/>
      <c r="J865" s="1"/>
      <c r="K865" s="1"/>
      <c r="L865" s="1"/>
      <c r="M865" s="1"/>
      <c r="N865" s="1"/>
      <c r="O865" s="1"/>
    </row>
    <row r="866" spans="9:15">
      <c r="I866" s="1"/>
      <c r="J866" s="1"/>
      <c r="K866" s="1"/>
      <c r="L866" s="1"/>
      <c r="M866" s="1"/>
      <c r="N866" s="1"/>
      <c r="O866" s="1"/>
    </row>
    <row r="867" spans="9:15">
      <c r="I867" s="1"/>
      <c r="J867" s="1"/>
      <c r="K867" s="1"/>
      <c r="L867" s="1"/>
      <c r="M867" s="1"/>
      <c r="N867" s="1"/>
      <c r="O867" s="1"/>
    </row>
    <row r="868" spans="9:15">
      <c r="I868" s="1"/>
      <c r="J868" s="1"/>
      <c r="K868" s="1"/>
      <c r="L868" s="1"/>
      <c r="M868" s="1"/>
      <c r="N868" s="1"/>
      <c r="O868" s="1"/>
    </row>
    <row r="869" spans="9:15">
      <c r="I869" s="1"/>
      <c r="J869" s="1"/>
      <c r="K869" s="1"/>
      <c r="L869" s="1"/>
      <c r="M869" s="1"/>
      <c r="N869" s="1"/>
      <c r="O869" s="1"/>
    </row>
    <row r="870" spans="9:15">
      <c r="I870" s="1"/>
      <c r="J870" s="1"/>
      <c r="K870" s="1"/>
      <c r="L870" s="1"/>
      <c r="M870" s="1"/>
      <c r="N870" s="1"/>
      <c r="O870" s="1"/>
    </row>
    <row r="871" spans="9:15">
      <c r="I871" s="1"/>
      <c r="J871" s="1"/>
      <c r="K871" s="1"/>
      <c r="L871" s="1"/>
      <c r="M871" s="1"/>
      <c r="N871" s="1"/>
      <c r="O871" s="1"/>
    </row>
    <row r="872" spans="9:15">
      <c r="I872" s="1"/>
      <c r="J872" s="1"/>
      <c r="K872" s="1"/>
      <c r="L872" s="1"/>
      <c r="M872" s="1"/>
      <c r="N872" s="1"/>
      <c r="O872" s="1"/>
    </row>
    <row r="873" spans="9:15">
      <c r="I873" s="1"/>
      <c r="J873" s="1"/>
      <c r="K873" s="1"/>
      <c r="L873" s="1"/>
      <c r="M873" s="1"/>
      <c r="N873" s="1"/>
      <c r="O873" s="1"/>
    </row>
    <row r="874" spans="9:15">
      <c r="I874" s="1"/>
      <c r="J874" s="1"/>
      <c r="K874" s="1"/>
      <c r="L874" s="1"/>
      <c r="M874" s="1"/>
      <c r="N874" s="1"/>
      <c r="O874" s="1"/>
    </row>
    <row r="875" spans="9:15">
      <c r="I875" s="1"/>
      <c r="J875" s="1"/>
      <c r="K875" s="1"/>
      <c r="L875" s="1"/>
      <c r="M875" s="1"/>
      <c r="N875" s="1"/>
      <c r="O875" s="1"/>
    </row>
    <row r="876" spans="9:15">
      <c r="I876" s="1"/>
      <c r="J876" s="1"/>
      <c r="K876" s="1"/>
      <c r="L876" s="1"/>
      <c r="M876" s="1"/>
      <c r="N876" s="1"/>
      <c r="O876" s="1"/>
    </row>
    <row r="877" spans="9:15">
      <c r="I877" s="1"/>
      <c r="J877" s="1"/>
      <c r="K877" s="1"/>
      <c r="L877" s="1"/>
      <c r="M877" s="1"/>
      <c r="N877" s="1"/>
      <c r="O877" s="1"/>
    </row>
    <row r="878" spans="9:15">
      <c r="I878" s="1"/>
      <c r="J878" s="1"/>
      <c r="K878" s="1"/>
      <c r="L878" s="1"/>
      <c r="M878" s="1"/>
      <c r="N878" s="1"/>
      <c r="O878" s="1"/>
    </row>
    <row r="879" spans="9:15">
      <c r="I879" s="1"/>
      <c r="J879" s="1"/>
      <c r="K879" s="1"/>
      <c r="L879" s="1"/>
      <c r="M879" s="1"/>
      <c r="N879" s="1"/>
      <c r="O879" s="1"/>
    </row>
    <row r="880" spans="9:15">
      <c r="I880" s="1"/>
      <c r="J880" s="1"/>
      <c r="K880" s="1"/>
      <c r="L880" s="1"/>
      <c r="M880" s="1"/>
      <c r="N880" s="1"/>
      <c r="O880" s="1"/>
    </row>
    <row r="881" spans="9:15">
      <c r="I881" s="1"/>
      <c r="J881" s="1"/>
      <c r="K881" s="1"/>
      <c r="L881" s="1"/>
      <c r="M881" s="1"/>
      <c r="N881" s="1"/>
      <c r="O881" s="1"/>
    </row>
    <row r="882" spans="9:15">
      <c r="I882" s="1"/>
      <c r="J882" s="1"/>
      <c r="K882" s="1"/>
      <c r="L882" s="1"/>
      <c r="M882" s="1"/>
      <c r="N882" s="1"/>
      <c r="O882" s="1"/>
    </row>
    <row r="883" spans="9:15">
      <c r="I883" s="1"/>
      <c r="J883" s="1"/>
      <c r="K883" s="1"/>
      <c r="L883" s="1"/>
      <c r="M883" s="1"/>
      <c r="N883" s="1"/>
      <c r="O883" s="1"/>
    </row>
    <row r="884" spans="9:15">
      <c r="I884" s="1"/>
      <c r="J884" s="1"/>
      <c r="K884" s="1"/>
      <c r="L884" s="1"/>
      <c r="M884" s="1"/>
      <c r="N884" s="1"/>
      <c r="O884" s="1"/>
    </row>
    <row r="885" spans="9:15">
      <c r="I885" s="1"/>
      <c r="J885" s="1"/>
      <c r="K885" s="1"/>
      <c r="L885" s="1"/>
      <c r="M885" s="1"/>
      <c r="N885" s="1"/>
      <c r="O885" s="1"/>
    </row>
    <row r="886" spans="9:15">
      <c r="I886" s="1"/>
      <c r="J886" s="1"/>
      <c r="K886" s="1"/>
      <c r="L886" s="1"/>
      <c r="M886" s="1"/>
      <c r="N886" s="1"/>
      <c r="O886" s="1"/>
    </row>
    <row r="887" spans="9:15">
      <c r="I887" s="1"/>
      <c r="J887" s="1"/>
      <c r="K887" s="1"/>
      <c r="L887" s="1"/>
      <c r="M887" s="1"/>
      <c r="N887" s="1"/>
      <c r="O887" s="1"/>
    </row>
    <row r="888" spans="9:15">
      <c r="I888" s="1"/>
      <c r="J888" s="1"/>
      <c r="K888" s="1"/>
      <c r="L888" s="1"/>
      <c r="M888" s="1"/>
      <c r="N888" s="1"/>
      <c r="O888" s="1"/>
    </row>
    <row r="889" spans="9:15">
      <c r="I889" s="1"/>
      <c r="J889" s="1"/>
      <c r="K889" s="1"/>
      <c r="L889" s="1"/>
      <c r="M889" s="1"/>
      <c r="N889" s="1"/>
      <c r="O889" s="1"/>
    </row>
    <row r="890" spans="9:15">
      <c r="I890" s="1"/>
      <c r="J890" s="1"/>
      <c r="K890" s="1"/>
      <c r="L890" s="1"/>
      <c r="M890" s="1"/>
      <c r="N890" s="1"/>
      <c r="O890" s="1"/>
    </row>
    <row r="891" spans="9:15">
      <c r="I891" s="1"/>
      <c r="J891" s="1"/>
      <c r="K891" s="1"/>
      <c r="L891" s="1"/>
      <c r="M891" s="1"/>
      <c r="N891" s="1"/>
      <c r="O891" s="1"/>
    </row>
    <row r="892" spans="9:15">
      <c r="I892" s="1"/>
      <c r="J892" s="1"/>
      <c r="K892" s="1"/>
      <c r="L892" s="1"/>
      <c r="M892" s="1"/>
      <c r="N892" s="1"/>
      <c r="O892" s="1"/>
    </row>
    <row r="893" spans="9:15">
      <c r="I893" s="1"/>
      <c r="J893" s="1"/>
      <c r="K893" s="1"/>
      <c r="L893" s="1"/>
      <c r="M893" s="1"/>
      <c r="N893" s="1"/>
      <c r="O893" s="1"/>
    </row>
    <row r="894" spans="9:15">
      <c r="I894" s="1"/>
      <c r="J894" s="1"/>
      <c r="K894" s="1"/>
      <c r="L894" s="1"/>
      <c r="M894" s="1"/>
      <c r="N894" s="1"/>
      <c r="O894" s="1"/>
    </row>
    <row r="895" spans="9:15">
      <c r="I895" s="1"/>
      <c r="J895" s="1"/>
      <c r="K895" s="1"/>
      <c r="L895" s="1"/>
      <c r="M895" s="1"/>
      <c r="N895" s="1"/>
      <c r="O895" s="1"/>
    </row>
    <row r="896" spans="9:15">
      <c r="I896" s="1"/>
      <c r="J896" s="1"/>
      <c r="K896" s="1"/>
      <c r="L896" s="1"/>
      <c r="M896" s="1"/>
      <c r="N896" s="1"/>
      <c r="O896" s="1"/>
    </row>
    <row r="897" spans="9:15">
      <c r="I897" s="1"/>
      <c r="J897" s="1"/>
      <c r="K897" s="1"/>
      <c r="L897" s="1"/>
      <c r="M897" s="1"/>
      <c r="N897" s="1"/>
      <c r="O897" s="1"/>
    </row>
    <row r="898" spans="9:15">
      <c r="I898" s="1"/>
      <c r="J898" s="1"/>
      <c r="K898" s="1"/>
      <c r="L898" s="1"/>
      <c r="M898" s="1"/>
      <c r="N898" s="1"/>
      <c r="O898" s="1"/>
    </row>
    <row r="899" spans="9:15">
      <c r="I899" s="1"/>
      <c r="J899" s="1"/>
      <c r="K899" s="1"/>
      <c r="L899" s="1"/>
      <c r="M899" s="1"/>
      <c r="N899" s="1"/>
      <c r="O899" s="1"/>
    </row>
    <row r="900" spans="9:15">
      <c r="I900" s="1"/>
      <c r="J900" s="1"/>
      <c r="K900" s="1"/>
      <c r="L900" s="1"/>
      <c r="M900" s="1"/>
      <c r="N900" s="1"/>
      <c r="O900" s="1"/>
    </row>
    <row r="901" spans="9:15">
      <c r="I901" s="1"/>
      <c r="J901" s="1"/>
      <c r="K901" s="1"/>
      <c r="L901" s="1"/>
      <c r="M901" s="1"/>
      <c r="N901" s="1"/>
      <c r="O901" s="1"/>
    </row>
    <row r="902" spans="9:15">
      <c r="I902" s="1"/>
      <c r="J902" s="1"/>
      <c r="K902" s="1"/>
      <c r="L902" s="1"/>
      <c r="M902" s="1"/>
      <c r="N902" s="1"/>
      <c r="O902" s="1"/>
    </row>
    <row r="903" spans="9:15">
      <c r="I903" s="1"/>
      <c r="J903" s="1"/>
      <c r="K903" s="1"/>
      <c r="L903" s="1"/>
      <c r="M903" s="1"/>
      <c r="N903" s="1"/>
      <c r="O903" s="1"/>
    </row>
    <row r="904" spans="9:15">
      <c r="I904" s="1"/>
      <c r="J904" s="1"/>
      <c r="K904" s="1"/>
      <c r="L904" s="1"/>
      <c r="M904" s="1"/>
      <c r="N904" s="1"/>
      <c r="O904" s="1"/>
    </row>
    <row r="905" spans="9:15">
      <c r="I905" s="1"/>
      <c r="J905" s="1"/>
      <c r="K905" s="1"/>
      <c r="L905" s="1"/>
      <c r="M905" s="1"/>
      <c r="N905" s="1"/>
      <c r="O905" s="1"/>
    </row>
    <row r="906" spans="9:15">
      <c r="I906" s="1"/>
      <c r="J906" s="1"/>
      <c r="K906" s="1"/>
      <c r="L906" s="1"/>
      <c r="M906" s="1"/>
      <c r="N906" s="1"/>
      <c r="O906" s="1"/>
    </row>
    <row r="907" spans="9:15">
      <c r="I907" s="1"/>
      <c r="J907" s="1"/>
      <c r="K907" s="1"/>
      <c r="L907" s="1"/>
      <c r="M907" s="1"/>
      <c r="N907" s="1"/>
      <c r="O907" s="1"/>
    </row>
    <row r="908" spans="9:15">
      <c r="I908" s="1"/>
      <c r="J908" s="1"/>
      <c r="K908" s="1"/>
      <c r="L908" s="1"/>
      <c r="M908" s="1"/>
      <c r="N908" s="1"/>
      <c r="O908" s="1"/>
    </row>
    <row r="909" spans="9:15">
      <c r="I909" s="1"/>
      <c r="J909" s="1"/>
      <c r="K909" s="1"/>
      <c r="L909" s="1"/>
      <c r="M909" s="1"/>
      <c r="N909" s="1"/>
      <c r="O909" s="1"/>
    </row>
    <row r="910" spans="9:15">
      <c r="I910" s="1"/>
      <c r="J910" s="1"/>
      <c r="K910" s="1"/>
      <c r="L910" s="1"/>
      <c r="M910" s="1"/>
      <c r="N910" s="1"/>
      <c r="O910" s="1"/>
    </row>
    <row r="911" spans="9:15">
      <c r="I911" s="1"/>
      <c r="J911" s="1"/>
      <c r="K911" s="1"/>
      <c r="L911" s="1"/>
      <c r="M911" s="1"/>
      <c r="N911" s="1"/>
      <c r="O911" s="1"/>
    </row>
    <row r="912" spans="9:15">
      <c r="I912" s="1"/>
      <c r="J912" s="1"/>
      <c r="K912" s="1"/>
      <c r="L912" s="1"/>
      <c r="M912" s="1"/>
      <c r="N912" s="1"/>
      <c r="O912" s="1"/>
    </row>
    <row r="913" spans="9:15">
      <c r="I913" s="1"/>
      <c r="J913" s="1"/>
      <c r="K913" s="1"/>
      <c r="L913" s="1"/>
      <c r="M913" s="1"/>
      <c r="N913" s="1"/>
      <c r="O913" s="1"/>
    </row>
    <row r="914" spans="9:15">
      <c r="I914" s="1"/>
      <c r="J914" s="1"/>
      <c r="K914" s="1"/>
      <c r="L914" s="1"/>
      <c r="M914" s="1"/>
      <c r="N914" s="1"/>
      <c r="O914" s="1"/>
    </row>
    <row r="915" spans="9:15">
      <c r="I915" s="1"/>
      <c r="J915" s="1"/>
      <c r="K915" s="1"/>
      <c r="L915" s="1"/>
      <c r="M915" s="1"/>
      <c r="N915" s="1"/>
      <c r="O915" s="1"/>
    </row>
    <row r="916" spans="9:15">
      <c r="I916" s="1"/>
      <c r="J916" s="1"/>
      <c r="K916" s="1"/>
      <c r="L916" s="1"/>
      <c r="M916" s="1"/>
      <c r="N916" s="1"/>
      <c r="O916" s="1"/>
    </row>
    <row r="917" spans="9:15">
      <c r="I917" s="1"/>
      <c r="J917" s="1"/>
      <c r="K917" s="1"/>
      <c r="L917" s="1"/>
      <c r="M917" s="1"/>
      <c r="N917" s="1"/>
      <c r="O917" s="1"/>
    </row>
    <row r="918" spans="9:15">
      <c r="I918" s="1"/>
      <c r="J918" s="1"/>
      <c r="K918" s="1"/>
      <c r="L918" s="1"/>
      <c r="M918" s="1"/>
      <c r="N918" s="1"/>
      <c r="O918" s="1"/>
    </row>
    <row r="919" spans="9:15">
      <c r="I919" s="1"/>
      <c r="J919" s="1"/>
      <c r="K919" s="1"/>
      <c r="L919" s="1"/>
      <c r="M919" s="1"/>
      <c r="N919" s="1"/>
      <c r="O919" s="1"/>
    </row>
    <row r="920" spans="9:15">
      <c r="I920" s="1"/>
      <c r="J920" s="1"/>
      <c r="K920" s="1"/>
      <c r="L920" s="1"/>
      <c r="M920" s="1"/>
      <c r="N920" s="1"/>
      <c r="O920" s="1"/>
    </row>
    <row r="921" spans="9:15">
      <c r="I921" s="1"/>
      <c r="J921" s="1"/>
      <c r="K921" s="1"/>
      <c r="L921" s="1"/>
      <c r="M921" s="1"/>
      <c r="N921" s="1"/>
      <c r="O921" s="1"/>
    </row>
    <row r="922" spans="9:15">
      <c r="I922" s="1"/>
      <c r="J922" s="1"/>
      <c r="K922" s="1"/>
      <c r="L922" s="1"/>
      <c r="M922" s="1"/>
      <c r="N922" s="1"/>
      <c r="O922" s="1"/>
    </row>
    <row r="923" spans="9:15">
      <c r="I923" s="1"/>
      <c r="J923" s="1"/>
      <c r="K923" s="1"/>
      <c r="L923" s="1"/>
      <c r="M923" s="1"/>
      <c r="N923" s="1"/>
      <c r="O923" s="1"/>
    </row>
    <row r="924" spans="9:15">
      <c r="I924" s="1"/>
      <c r="J924" s="1"/>
      <c r="K924" s="1"/>
      <c r="L924" s="1"/>
      <c r="M924" s="1"/>
      <c r="N924" s="1"/>
      <c r="O924" s="1"/>
    </row>
    <row r="925" spans="9:15">
      <c r="I925" s="1"/>
      <c r="J925" s="1"/>
      <c r="K925" s="1"/>
      <c r="L925" s="1"/>
      <c r="M925" s="1"/>
      <c r="N925" s="1"/>
      <c r="O925" s="1"/>
    </row>
    <row r="926" spans="9:15">
      <c r="I926" s="1"/>
      <c r="J926" s="1"/>
      <c r="K926" s="1"/>
      <c r="L926" s="1"/>
      <c r="M926" s="1"/>
      <c r="N926" s="1"/>
      <c r="O926" s="1"/>
    </row>
    <row r="927" spans="9:15">
      <c r="I927" s="1"/>
      <c r="J927" s="1"/>
      <c r="K927" s="1"/>
      <c r="L927" s="1"/>
      <c r="M927" s="1"/>
      <c r="N927" s="1"/>
      <c r="O927" s="1"/>
    </row>
    <row r="928" spans="9:15">
      <c r="I928" s="1"/>
      <c r="J928" s="1"/>
      <c r="K928" s="1"/>
      <c r="L928" s="1"/>
      <c r="M928" s="1"/>
      <c r="N928" s="1"/>
      <c r="O928" s="1"/>
    </row>
    <row r="929" spans="9:15">
      <c r="I929" s="1"/>
      <c r="J929" s="1"/>
      <c r="K929" s="1"/>
      <c r="L929" s="1"/>
      <c r="M929" s="1"/>
      <c r="N929" s="1"/>
      <c r="O929" s="1"/>
    </row>
    <row r="930" spans="9:15">
      <c r="I930" s="1"/>
      <c r="J930" s="1"/>
      <c r="K930" s="1"/>
      <c r="L930" s="1"/>
      <c r="M930" s="1"/>
      <c r="N930" s="1"/>
      <c r="O930" s="1"/>
    </row>
    <row r="931" spans="9:15">
      <c r="I931" s="1"/>
      <c r="J931" s="1"/>
      <c r="K931" s="1"/>
      <c r="L931" s="1"/>
      <c r="M931" s="1"/>
      <c r="N931" s="1"/>
      <c r="O931" s="1"/>
    </row>
    <row r="932" spans="9:15">
      <c r="I932" s="1"/>
      <c r="J932" s="1"/>
      <c r="K932" s="1"/>
      <c r="L932" s="1"/>
      <c r="M932" s="1"/>
      <c r="N932" s="1"/>
      <c r="O932" s="1"/>
    </row>
    <row r="933" spans="9:15">
      <c r="I933" s="1"/>
      <c r="J933" s="1"/>
      <c r="K933" s="1"/>
      <c r="L933" s="1"/>
      <c r="M933" s="1"/>
      <c r="N933" s="1"/>
      <c r="O933" s="1"/>
    </row>
    <row r="934" spans="9:15">
      <c r="I934" s="1"/>
      <c r="J934" s="1"/>
      <c r="K934" s="1"/>
      <c r="L934" s="1"/>
      <c r="M934" s="1"/>
      <c r="N934" s="1"/>
      <c r="O934" s="1"/>
    </row>
  </sheetData>
  <mergeCells count="51">
    <mergeCell ref="AL1:AO1"/>
    <mergeCell ref="AL2:AO2"/>
    <mergeCell ref="AL3:AO3"/>
    <mergeCell ref="AL4:AO4"/>
    <mergeCell ref="AQ6:AQ7"/>
    <mergeCell ref="AL5:AP5"/>
    <mergeCell ref="D3:AK3"/>
    <mergeCell ref="AF8:AK9"/>
    <mergeCell ref="D1:AK2"/>
    <mergeCell ref="AB4:AC4"/>
    <mergeCell ref="Y4:AA4"/>
    <mergeCell ref="T4:U4"/>
    <mergeCell ref="D4:J4"/>
    <mergeCell ref="U5:W5"/>
    <mergeCell ref="AD4:AF4"/>
    <mergeCell ref="D5:G5"/>
    <mergeCell ref="P5:S5"/>
    <mergeCell ref="AG4:AK4"/>
    <mergeCell ref="K4:S4"/>
    <mergeCell ref="H5:O5"/>
    <mergeCell ref="AR12:AS12"/>
    <mergeCell ref="AR10:AS10"/>
    <mergeCell ref="AR11:AS11"/>
    <mergeCell ref="AR8:AT8"/>
    <mergeCell ref="BG8:BI8"/>
    <mergeCell ref="BG10:BH10"/>
    <mergeCell ref="BG11:BH11"/>
    <mergeCell ref="BG12:BH12"/>
    <mergeCell ref="AX8:AZ8"/>
    <mergeCell ref="AX10:AY10"/>
    <mergeCell ref="AX11:AY11"/>
    <mergeCell ref="AX12:AY12"/>
    <mergeCell ref="BA8:BC8"/>
    <mergeCell ref="BA10:BB10"/>
    <mergeCell ref="BA11:BB11"/>
    <mergeCell ref="BA12:BB12"/>
    <mergeCell ref="BD8:BF8"/>
    <mergeCell ref="BD10:BE10"/>
    <mergeCell ref="BD11:BE11"/>
    <mergeCell ref="BD12:BE12"/>
    <mergeCell ref="AU11:AV11"/>
    <mergeCell ref="AU10:AV10"/>
    <mergeCell ref="AU8:AW8"/>
    <mergeCell ref="AU12:AV12"/>
    <mergeCell ref="AQ8:AQ10"/>
    <mergeCell ref="X5:AK5"/>
    <mergeCell ref="A11:C13"/>
    <mergeCell ref="D6:AK6"/>
    <mergeCell ref="D11:AP13"/>
    <mergeCell ref="B6:B10"/>
    <mergeCell ref="A6:A10"/>
  </mergeCells>
  <conditionalFormatting sqref="D14:AD108">
    <cfRule type="cellIs" dxfId="3" priority="47" operator="equal">
      <formula>"na"</formula>
    </cfRule>
    <cfRule type="cellIs" dxfId="2" priority="48" operator="equal">
      <formula>ab</formula>
    </cfRule>
    <cfRule type="cellIs" dxfId="1" priority="49" operator="greaterThanOrEqual">
      <formula>3.5</formula>
    </cfRule>
    <cfRule type="cellIs" dxfId="0" priority="50" operator="lessThan">
      <formula>3.5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5"/>
  <sheetViews>
    <sheetView zoomScale="85" zoomScaleNormal="85" workbookViewId="0">
      <selection activeCell="B7" sqref="B7:G7"/>
    </sheetView>
  </sheetViews>
  <sheetFormatPr defaultColWidth="14.42578125" defaultRowHeight="15" customHeight="1"/>
  <cols>
    <col min="1" max="1" width="66.140625" customWidth="1"/>
    <col min="2" max="15" width="14.42578125" customWidth="1"/>
    <col min="16" max="24" width="17.28515625" customWidth="1"/>
  </cols>
  <sheetData>
    <row r="1" spans="1:15" s="8" customFormat="1" ht="15" customHeight="1">
      <c r="A1" s="340" t="s">
        <v>37</v>
      </c>
      <c r="B1" s="341"/>
      <c r="C1" s="341"/>
      <c r="D1" s="341"/>
      <c r="E1" s="341"/>
      <c r="F1" s="341"/>
      <c r="G1" s="369"/>
      <c r="H1" s="6"/>
      <c r="I1" s="6"/>
      <c r="J1" s="6"/>
    </row>
    <row r="2" spans="1:15" s="8" customFormat="1" ht="15" customHeight="1" thickBot="1">
      <c r="A2" s="370"/>
      <c r="B2" s="371"/>
      <c r="C2" s="371"/>
      <c r="D2" s="371"/>
      <c r="E2" s="371"/>
      <c r="F2" s="371"/>
      <c r="G2" s="372"/>
      <c r="H2" s="6"/>
      <c r="I2" s="6"/>
      <c r="J2" s="6"/>
    </row>
    <row r="3" spans="1:15" s="8" customFormat="1" ht="15" customHeight="1" thickBot="1">
      <c r="A3" s="334" t="s">
        <v>8</v>
      </c>
      <c r="B3" s="335"/>
      <c r="C3" s="335"/>
      <c r="D3" s="335"/>
      <c r="E3" s="335"/>
      <c r="F3" s="335"/>
      <c r="G3" s="373"/>
      <c r="H3" s="7"/>
      <c r="I3" s="7"/>
      <c r="J3" s="7"/>
    </row>
    <row r="4" spans="1:15" ht="15.75" customHeight="1">
      <c r="A4" s="376" t="s">
        <v>0</v>
      </c>
      <c r="B4" s="119" t="str">
        <f>IA!AB4&amp;".1"</f>
        <v>.1</v>
      </c>
      <c r="C4" s="120" t="str">
        <f>IA!AB4&amp;".2"</f>
        <v>.2</v>
      </c>
      <c r="D4" s="120" t="str">
        <f>IA!AB4&amp;".3"</f>
        <v>.3</v>
      </c>
      <c r="E4" s="120" t="str">
        <f>IA!AB4&amp;".4"</f>
        <v>.4</v>
      </c>
      <c r="F4" s="121" t="str">
        <f>IA!AB4&amp;".5"</f>
        <v>.5</v>
      </c>
      <c r="G4" s="122" t="str">
        <f>IA!AB4&amp;".6"</f>
        <v>.6</v>
      </c>
      <c r="H4" s="1"/>
      <c r="I4" s="1"/>
      <c r="J4" s="1"/>
      <c r="K4" s="1"/>
      <c r="L4" s="1"/>
      <c r="M4" s="1"/>
      <c r="N4" s="1"/>
      <c r="O4" s="1"/>
    </row>
    <row r="5" spans="1:15" ht="15.75" customHeight="1">
      <c r="A5" s="322"/>
      <c r="B5" s="381" t="s">
        <v>3</v>
      </c>
      <c r="C5" s="379" t="s">
        <v>4</v>
      </c>
      <c r="D5" s="379" t="s">
        <v>5</v>
      </c>
      <c r="E5" s="374" t="s">
        <v>6</v>
      </c>
      <c r="F5" s="383" t="s">
        <v>69</v>
      </c>
      <c r="G5" s="385" t="s">
        <v>70</v>
      </c>
      <c r="H5" s="1"/>
      <c r="I5" s="1"/>
      <c r="J5" s="1"/>
      <c r="K5" s="1"/>
      <c r="L5" s="1"/>
      <c r="M5" s="1"/>
      <c r="N5" s="1"/>
      <c r="O5" s="1"/>
    </row>
    <row r="6" spans="1:15" ht="15.75" customHeight="1" thickBot="1">
      <c r="A6" s="322"/>
      <c r="B6" s="382"/>
      <c r="C6" s="380"/>
      <c r="D6" s="380"/>
      <c r="E6" s="375"/>
      <c r="F6" s="384"/>
      <c r="G6" s="386"/>
      <c r="H6" s="1"/>
      <c r="I6" s="1"/>
      <c r="J6" s="1"/>
      <c r="K6" s="1"/>
      <c r="L6" s="1"/>
      <c r="M6" s="1"/>
      <c r="N6" s="1"/>
      <c r="O6" s="1"/>
    </row>
    <row r="7" spans="1:15" ht="15.75" customHeight="1" thickBot="1">
      <c r="A7" s="147" t="s">
        <v>9</v>
      </c>
      <c r="B7" s="387"/>
      <c r="C7" s="388"/>
      <c r="D7" s="388"/>
      <c r="E7" s="388"/>
      <c r="F7" s="388"/>
      <c r="G7" s="389"/>
      <c r="H7" s="1"/>
      <c r="I7" s="1"/>
      <c r="J7" s="1"/>
      <c r="K7" s="1"/>
      <c r="L7" s="1"/>
      <c r="M7" s="1"/>
      <c r="N7" s="1"/>
      <c r="O7" s="1"/>
    </row>
    <row r="8" spans="1:15" ht="15.75" customHeight="1">
      <c r="A8" s="148">
        <f>IA!A12</f>
        <v>0</v>
      </c>
      <c r="B8" s="149">
        <f>IFERROR((SUM(B12:B14)/$B$7)*100,0)</f>
        <v>0</v>
      </c>
      <c r="C8" s="150">
        <f>IFERROR((SUM(C12:C14)/B7)*100,0)</f>
        <v>0</v>
      </c>
      <c r="D8" s="150">
        <f>IFERROR((SUM(D12:D14)/B7)*100,0)</f>
        <v>0</v>
      </c>
      <c r="E8" s="150">
        <f>IFERROR((SUM(E12:E14)/B7)*100,0)</f>
        <v>0</v>
      </c>
      <c r="F8" s="150">
        <f>IFERROR((SUM(F12:F14)/B7)*100,0)</f>
        <v>0</v>
      </c>
      <c r="G8" s="151">
        <f>IFERROR((SUM(G12:G14)/B7)*100,0)</f>
        <v>0</v>
      </c>
      <c r="H8" s="1"/>
      <c r="I8" s="1"/>
      <c r="J8" s="1"/>
      <c r="K8" s="1"/>
      <c r="L8" s="1"/>
      <c r="M8" s="1"/>
      <c r="N8" s="1"/>
      <c r="O8" s="1"/>
    </row>
    <row r="9" spans="1:15" ht="15.75" customHeight="1" thickBot="1">
      <c r="A9" s="152" t="s">
        <v>25</v>
      </c>
      <c r="B9" s="153">
        <f>IF(B8&lt;IA!AT1,0,IF(B8&gt;=IA!AT3,3,IF(B8&gt;=IA!AT2,2,1)))</f>
        <v>3</v>
      </c>
      <c r="C9" s="154">
        <f>IF(C8&lt;IA!AT1,0,IF(C8&gt;=IA!AT3,3,IF(C8&gt;=IA!AT2,2,1)))</f>
        <v>3</v>
      </c>
      <c r="D9" s="154">
        <f>IF(D8&lt;IA!AT1,0,IF(D8&gt;=IA!AT3,3,IF(D8&gt;=IA!AT2,2,1)))</f>
        <v>3</v>
      </c>
      <c r="E9" s="154">
        <f>IF(E8&lt;IA!AT1,0,IF(E8&gt;=IA!AT3,3,IF(E8&gt;=IA!AT2,2,1)))</f>
        <v>3</v>
      </c>
      <c r="F9" s="154">
        <f>IF(F8&lt;IA!AT1,0,IF(F8&gt;=IA!AT3,3,IF(F8&gt;=IA!AT2,2,1)))</f>
        <v>3</v>
      </c>
      <c r="G9" s="155">
        <f>IF(G8&lt;IA!AT1,0,IF(G8&gt;=IA!AT3,3,IF(G8&gt;=IA!AT2,2,1)))</f>
        <v>3</v>
      </c>
      <c r="H9" s="1"/>
      <c r="I9" s="1"/>
      <c r="J9" s="1"/>
      <c r="K9" s="1"/>
      <c r="L9" s="1"/>
      <c r="M9" s="1"/>
      <c r="N9" s="1"/>
      <c r="O9" s="1"/>
    </row>
    <row r="10" spans="1:15" s="100" customFormat="1" ht="15.75" customHeight="1">
      <c r="A10" s="156" t="s">
        <v>122</v>
      </c>
      <c r="B10" s="157"/>
      <c r="C10" s="158"/>
      <c r="D10" s="158"/>
      <c r="E10" s="158"/>
      <c r="F10" s="158"/>
      <c r="G10" s="159"/>
      <c r="H10" s="1"/>
      <c r="I10" s="1"/>
      <c r="J10" s="1"/>
      <c r="K10" s="1"/>
      <c r="L10" s="1"/>
      <c r="M10" s="1"/>
      <c r="N10" s="1"/>
      <c r="O10" s="1"/>
    </row>
    <row r="11" spans="1:15" ht="15.75" customHeight="1">
      <c r="A11" s="160" t="s">
        <v>118</v>
      </c>
      <c r="B11" s="274"/>
      <c r="C11" s="275"/>
      <c r="D11" s="275"/>
      <c r="E11" s="275"/>
      <c r="F11" s="275"/>
      <c r="G11" s="75"/>
      <c r="H11" s="1"/>
      <c r="I11" s="1"/>
      <c r="J11" s="1"/>
      <c r="K11" s="1"/>
      <c r="L11" s="1"/>
      <c r="M11" s="1"/>
      <c r="N11" s="1"/>
      <c r="O11" s="1"/>
    </row>
    <row r="12" spans="1:15" ht="15.75" customHeight="1">
      <c r="A12" s="161" t="s">
        <v>119</v>
      </c>
      <c r="B12" s="276"/>
      <c r="C12" s="277"/>
      <c r="D12" s="277"/>
      <c r="E12" s="277"/>
      <c r="F12" s="277"/>
      <c r="G12" s="74"/>
      <c r="H12" s="1"/>
      <c r="I12" s="1"/>
      <c r="J12" s="1"/>
      <c r="K12" s="1"/>
      <c r="L12" s="1"/>
      <c r="M12" s="1"/>
      <c r="N12" s="1"/>
      <c r="O12" s="1"/>
    </row>
    <row r="13" spans="1:15" ht="15.75" customHeight="1">
      <c r="A13" s="162" t="s">
        <v>120</v>
      </c>
      <c r="B13" s="278"/>
      <c r="C13" s="279"/>
      <c r="D13" s="279"/>
      <c r="E13" s="279"/>
      <c r="F13" s="279"/>
      <c r="G13" s="75"/>
      <c r="H13" s="1"/>
      <c r="I13" s="1"/>
      <c r="J13" s="1"/>
      <c r="K13" s="1"/>
      <c r="L13" s="1"/>
      <c r="M13" s="1"/>
      <c r="N13" s="1"/>
      <c r="O13" s="1"/>
    </row>
    <row r="14" spans="1:15" ht="15.75" customHeight="1" thickBot="1">
      <c r="A14" s="163" t="s">
        <v>121</v>
      </c>
      <c r="B14" s="280"/>
      <c r="C14" s="281"/>
      <c r="D14" s="281"/>
      <c r="E14" s="281"/>
      <c r="F14" s="281"/>
      <c r="G14" s="76"/>
      <c r="H14" s="1"/>
      <c r="I14" s="1"/>
      <c r="J14" s="1"/>
      <c r="K14" s="1"/>
      <c r="L14" s="1"/>
      <c r="M14" s="1"/>
      <c r="N14" s="1"/>
      <c r="O14" s="1"/>
    </row>
    <row r="15" spans="1:15" ht="15.75" customHeight="1">
      <c r="A15" s="377"/>
      <c r="B15" s="378"/>
      <c r="C15" s="37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>
      <c r="A17" s="104" t="str">
        <f>IA!AW5</f>
        <v xml:space="preserve">Attainment Level 1: 50% students rated more than or equal to % of maximum marks 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>
      <c r="A18" s="104" t="str">
        <f>IA!AW6</f>
        <v xml:space="preserve">Attainment Level 2: 60% students rated more than or equal to % of maximum marks 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>
      <c r="A19" s="104" t="str">
        <f>IA!AW7</f>
        <v xml:space="preserve">Attainment Level 3: 70% students rated more than or equal to % of maximum marks 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</sheetData>
  <mergeCells count="11">
    <mergeCell ref="A1:G2"/>
    <mergeCell ref="A3:G3"/>
    <mergeCell ref="E5:E6"/>
    <mergeCell ref="A4:A6"/>
    <mergeCell ref="A15:C15"/>
    <mergeCell ref="C5:C6"/>
    <mergeCell ref="B5:B6"/>
    <mergeCell ref="D5:D6"/>
    <mergeCell ref="F5:F6"/>
    <mergeCell ref="G5:G6"/>
    <mergeCell ref="B7:G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7"/>
  <sheetViews>
    <sheetView zoomScale="98" zoomScaleNormal="98" workbookViewId="0">
      <selection activeCell="B8" sqref="B8"/>
    </sheetView>
  </sheetViews>
  <sheetFormatPr defaultColWidth="14.42578125" defaultRowHeight="15" customHeight="1"/>
  <cols>
    <col min="1" max="1" width="31.5703125" customWidth="1"/>
    <col min="2" max="2" width="14.7109375" customWidth="1"/>
    <col min="3" max="3" width="14.42578125" customWidth="1"/>
    <col min="4" max="4" width="17.42578125" bestFit="1" customWidth="1"/>
    <col min="5" max="14" width="14.42578125" customWidth="1"/>
    <col min="15" max="26" width="17.28515625" customWidth="1"/>
  </cols>
  <sheetData>
    <row r="1" spans="1:14" ht="15.75" customHeight="1" thickBot="1">
      <c r="A1" s="399" t="s">
        <v>1</v>
      </c>
      <c r="B1" s="400"/>
      <c r="C1" s="400"/>
      <c r="D1" s="400"/>
      <c r="E1" s="400"/>
      <c r="F1" s="401"/>
      <c r="G1" s="222"/>
      <c r="H1" s="223"/>
      <c r="I1" s="1"/>
      <c r="J1" s="1"/>
      <c r="K1" s="1"/>
      <c r="L1" s="1"/>
      <c r="M1" s="1"/>
      <c r="N1" s="1"/>
    </row>
    <row r="2" spans="1:14" ht="15.75" customHeight="1" thickBot="1">
      <c r="A2" s="399" t="s">
        <v>30</v>
      </c>
      <c r="B2" s="400"/>
      <c r="C2" s="400"/>
      <c r="D2" s="400"/>
      <c r="E2" s="400"/>
      <c r="F2" s="401"/>
      <c r="G2" s="224"/>
      <c r="H2" s="223"/>
      <c r="I2" s="1"/>
      <c r="J2" s="1"/>
      <c r="K2" s="1"/>
      <c r="L2" s="1"/>
      <c r="M2" s="1"/>
      <c r="N2" s="1"/>
    </row>
    <row r="3" spans="1:14" s="20" customFormat="1" ht="15.75" customHeight="1" thickBot="1">
      <c r="A3" s="399" t="s">
        <v>7</v>
      </c>
      <c r="B3" s="400"/>
      <c r="C3" s="400"/>
      <c r="D3" s="400"/>
      <c r="E3" s="400"/>
      <c r="F3" s="401"/>
      <c r="G3" s="225"/>
      <c r="H3" s="223"/>
      <c r="I3" s="1"/>
      <c r="J3" s="1"/>
      <c r="K3" s="1"/>
      <c r="L3" s="1"/>
      <c r="M3" s="1"/>
      <c r="N3" s="1"/>
    </row>
    <row r="4" spans="1:14" s="20" customFormat="1" ht="15.75" customHeight="1">
      <c r="A4" s="125" t="s">
        <v>63</v>
      </c>
      <c r="B4" s="413">
        <f>IA!K4</f>
        <v>0</v>
      </c>
      <c r="C4" s="413"/>
      <c r="D4" s="414"/>
      <c r="E4" s="402" t="s">
        <v>73</v>
      </c>
      <c r="F4" s="405" t="s">
        <v>74</v>
      </c>
      <c r="G4" s="226"/>
      <c r="H4" s="227"/>
      <c r="M4" s="1"/>
      <c r="N4" s="1"/>
    </row>
    <row r="5" spans="1:14" s="20" customFormat="1" ht="15.75" customHeight="1">
      <c r="A5" s="146" t="s">
        <v>64</v>
      </c>
      <c r="B5" s="415" t="str">
        <f>IA!X5&amp;"/"&amp;IA!AB4</f>
        <v>/</v>
      </c>
      <c r="C5" s="416"/>
      <c r="D5" s="417"/>
      <c r="E5" s="403"/>
      <c r="F5" s="406"/>
      <c r="G5" s="3"/>
      <c r="H5" s="103" t="str">
        <f>IA!AW5</f>
        <v xml:space="preserve">Attainment Level 1: 50% students rated more than or equal to % of maximum marks </v>
      </c>
      <c r="M5" s="1"/>
      <c r="N5" s="1"/>
    </row>
    <row r="6" spans="1:14" s="20" customFormat="1" ht="15.75" customHeight="1" thickBot="1">
      <c r="A6" s="126" t="s">
        <v>62</v>
      </c>
      <c r="B6" s="418">
        <f>IA!H5</f>
        <v>0</v>
      </c>
      <c r="C6" s="419"/>
      <c r="D6" s="420"/>
      <c r="E6" s="403"/>
      <c r="F6" s="406"/>
      <c r="G6" s="29"/>
      <c r="H6" s="103" t="str">
        <f>IA!AW6</f>
        <v xml:space="preserve">Attainment Level 2: 60% students rated more than or equal to % of maximum marks </v>
      </c>
      <c r="M6" s="1"/>
      <c r="N6" s="1"/>
    </row>
    <row r="7" spans="1:14" ht="15.75" customHeight="1" thickBot="1">
      <c r="A7" s="423" t="s">
        <v>72</v>
      </c>
      <c r="B7" s="424"/>
      <c r="C7" s="424"/>
      <c r="D7" s="425"/>
      <c r="E7" s="403"/>
      <c r="F7" s="406"/>
      <c r="G7" s="3"/>
      <c r="H7" s="103" t="str">
        <f>IA!AW7</f>
        <v xml:space="preserve">Attainment Level 3: 70% students rated more than or equal to % of maximum marks </v>
      </c>
      <c r="M7" s="1"/>
      <c r="N7" s="1"/>
    </row>
    <row r="8" spans="1:14" ht="31.5" customHeight="1" thickBot="1">
      <c r="A8" s="127" t="s">
        <v>71</v>
      </c>
      <c r="B8" s="128" t="s">
        <v>11</v>
      </c>
      <c r="C8" s="145" t="s">
        <v>12</v>
      </c>
      <c r="D8" s="129" t="s">
        <v>75</v>
      </c>
      <c r="E8" s="404"/>
      <c r="F8" s="407"/>
      <c r="H8" s="390" t="s">
        <v>131</v>
      </c>
      <c r="I8" s="391"/>
      <c r="J8" s="391"/>
      <c r="K8" s="392"/>
      <c r="L8" s="1"/>
      <c r="M8" s="1"/>
      <c r="N8" s="1"/>
    </row>
    <row r="9" spans="1:14" ht="27.75" customHeight="1">
      <c r="A9" s="123" t="str">
        <f>'Course End Survey (CES)'!B4</f>
        <v>.1</v>
      </c>
      <c r="B9" s="130" t="str">
        <f>IF(IA!AR12,IA!AT10,"")</f>
        <v/>
      </c>
      <c r="C9" s="131" t="str">
        <f>IF(IA!AR12,IA!AQ13,"")</f>
        <v/>
      </c>
      <c r="D9" s="132" t="str">
        <f>IFERROR(IA!AP1%*B9+IA!AP2%*C9,"")</f>
        <v/>
      </c>
      <c r="E9" s="133" t="str">
        <f>IF('Course End Survey (CES)'!B8,'Course End Survey (CES)'!B9,"")</f>
        <v/>
      </c>
      <c r="F9" s="134" t="str">
        <f>IFERROR(ROUNDUP(IA!AP3%*D9+IA!AP4%*E9,2),"")</f>
        <v/>
      </c>
      <c r="G9" s="1"/>
      <c r="H9" s="393"/>
      <c r="I9" s="394"/>
      <c r="J9" s="394"/>
      <c r="K9" s="395"/>
      <c r="L9" s="1"/>
      <c r="M9" s="1"/>
      <c r="N9" s="1"/>
    </row>
    <row r="10" spans="1:14" ht="27.75" customHeight="1">
      <c r="A10" s="123" t="str">
        <f>'Course End Survey (CES)'!C4</f>
        <v>.2</v>
      </c>
      <c r="B10" s="130" t="str">
        <f>IF(IA!AU12,IA!AW10,"")</f>
        <v/>
      </c>
      <c r="C10" s="131" t="str">
        <f>IF(IA!AU12,IA!AQ13,"")</f>
        <v/>
      </c>
      <c r="D10" s="132" t="str">
        <f>IFERROR(IA!AP1%*B10+IA!AP2%*C10,"")</f>
        <v/>
      </c>
      <c r="E10" s="135" t="str">
        <f>IF('Course End Survey (CES)'!C8,'Course End Survey (CES)'!C9,"")</f>
        <v/>
      </c>
      <c r="F10" s="136" t="str">
        <f>IFERROR(ROUNDUP(IA!AP3%*D10+IA!AP4%*E10,2),"")</f>
        <v/>
      </c>
      <c r="G10" s="1"/>
      <c r="H10" s="216"/>
      <c r="I10" s="217"/>
      <c r="J10" s="217"/>
      <c r="K10" s="218"/>
      <c r="L10" s="1"/>
      <c r="M10" s="1"/>
      <c r="N10" s="1"/>
    </row>
    <row r="11" spans="1:14" ht="27.75" customHeight="1">
      <c r="A11" s="123" t="str">
        <f>'Course End Survey (CES)'!D4</f>
        <v>.3</v>
      </c>
      <c r="B11" s="130" t="str">
        <f>IF(IA!AX12,IA!AZ10,"")</f>
        <v/>
      </c>
      <c r="C11" s="131" t="str">
        <f>IF(IA!AX12,IA!AQ13,"")</f>
        <v/>
      </c>
      <c r="D11" s="132" t="str">
        <f>IFERROR(IA!AP1%*B11+IA!AP2%*C11,"")</f>
        <v/>
      </c>
      <c r="E11" s="135" t="str">
        <f>IF('Course End Survey (CES)'!D8,'Course End Survey (CES)'!D9,"")</f>
        <v/>
      </c>
      <c r="F11" s="136" t="str">
        <f>IFERROR(ROUNDUP(IA!AP3%*D11+IA!AP4%*E11,2),"")</f>
        <v/>
      </c>
      <c r="G11" s="1"/>
      <c r="H11" s="393" t="s">
        <v>132</v>
      </c>
      <c r="I11" s="394"/>
      <c r="J11" s="394"/>
      <c r="K11" s="395"/>
      <c r="L11" s="1"/>
      <c r="M11" s="1"/>
      <c r="N11" s="1"/>
    </row>
    <row r="12" spans="1:14" ht="26.25" customHeight="1">
      <c r="A12" s="123" t="str">
        <f>'Course End Survey (CES)'!E4</f>
        <v>.4</v>
      </c>
      <c r="B12" s="130" t="str">
        <f>IF(IA!BA12,IA!BC10,"")</f>
        <v/>
      </c>
      <c r="C12" s="131" t="str">
        <f>IF(IA!BA12,IA!AQ13,"")</f>
        <v/>
      </c>
      <c r="D12" s="132" t="str">
        <f>IFERROR(IA!AP2%*C12+IA!AP1%*B12,"")</f>
        <v/>
      </c>
      <c r="E12" s="135" t="str">
        <f>IF('Course End Survey (CES)'!E8,'Course End Survey (CES)'!E9,"")</f>
        <v/>
      </c>
      <c r="F12" s="136" t="str">
        <f>IFERROR(ROUNDUP(IA!AP3%*D12+IA!AP4%*E12,2),"")</f>
        <v/>
      </c>
      <c r="G12" s="1"/>
      <c r="H12" s="393"/>
      <c r="I12" s="394"/>
      <c r="J12" s="394"/>
      <c r="K12" s="395"/>
      <c r="L12" s="1"/>
      <c r="M12" s="1"/>
      <c r="N12" s="1"/>
    </row>
    <row r="13" spans="1:14" s="20" customFormat="1" ht="26.25" customHeight="1" thickBot="1">
      <c r="A13" s="123" t="str">
        <f>'Course End Survey (CES)'!F4</f>
        <v>.5</v>
      </c>
      <c r="B13" s="130" t="str">
        <f>IF(IA!BD12,IA!BF10,"")</f>
        <v/>
      </c>
      <c r="C13" s="131" t="str">
        <f>IF(IA!BD12,IA!AQ13,"")</f>
        <v/>
      </c>
      <c r="D13" s="132" t="str">
        <f>IFERROR(IA!AP2%*C13+IA!AP1%*B13,"")</f>
        <v/>
      </c>
      <c r="E13" s="135" t="str">
        <f>IF('Course End Survey (CES)'!F8,'Course End Survey (CES)'!F9,"")</f>
        <v/>
      </c>
      <c r="F13" s="136" t="str">
        <f>IFERROR(ROUNDUP(IA!AP3%*D13+IA!AP4%*E13,2),"")</f>
        <v/>
      </c>
      <c r="G13" s="1"/>
      <c r="H13" s="219"/>
      <c r="I13" s="220"/>
      <c r="J13" s="220"/>
      <c r="K13" s="221"/>
      <c r="L13" s="1"/>
      <c r="M13" s="1"/>
      <c r="N13" s="1"/>
    </row>
    <row r="14" spans="1:14" ht="27" customHeight="1" thickBot="1">
      <c r="A14" s="124" t="str">
        <f>'Course End Survey (CES)'!G4</f>
        <v>.6</v>
      </c>
      <c r="B14" s="137" t="str">
        <f>IF(IA!BG12,IA!BI10,"")</f>
        <v/>
      </c>
      <c r="C14" s="138" t="str">
        <f>IF(IA!BG12,IA!AQ13,"")</f>
        <v/>
      </c>
      <c r="D14" s="139" t="str">
        <f>IFERROR(IA!AP2%*C14+IA!AP1%*B14,"")</f>
        <v/>
      </c>
      <c r="E14" s="140" t="str">
        <f>IF('Course End Survey (CES)'!G8,'Course End Survey (CES)'!G9,"")</f>
        <v/>
      </c>
      <c r="F14" s="141" t="str">
        <f>IFERROR(ROUNDUP(IA!AP3%*D14+IA!AP4%*E14,2),"")</f>
        <v/>
      </c>
      <c r="G14" s="1"/>
      <c r="H14" s="1"/>
      <c r="I14" s="1"/>
      <c r="J14" s="1"/>
      <c r="K14" s="1"/>
      <c r="L14" s="1"/>
      <c r="M14" s="1"/>
      <c r="N14" s="1"/>
    </row>
    <row r="15" spans="1:14" ht="27" customHeight="1" thickBot="1">
      <c r="A15" s="421" t="s">
        <v>65</v>
      </c>
      <c r="B15" s="422"/>
      <c r="C15" s="422"/>
      <c r="D15" s="142" t="str">
        <f>IFERROR(ROUNDUP(AVERAGE(D9:D14),2),"")</f>
        <v/>
      </c>
      <c r="E15" s="143" t="str">
        <f>IFERROR(ROUNDUP(AVERAGE(E9:E14),2),"")</f>
        <v/>
      </c>
      <c r="F15" s="144" t="str">
        <f>IFERROR(ROUNDUP(AVERAGE(F9:F14),2),"")</f>
        <v/>
      </c>
      <c r="G15" s="1"/>
      <c r="H15" s="1"/>
      <c r="I15" s="1"/>
      <c r="J15" s="1"/>
      <c r="K15" s="1"/>
      <c r="L15" s="1"/>
      <c r="M15" s="1"/>
      <c r="N15" s="1"/>
    </row>
    <row r="16" spans="1:14" ht="27" customHeight="1" thickBot="1"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5.75" customHeight="1">
      <c r="A17" s="324" t="s">
        <v>76</v>
      </c>
      <c r="B17" s="396"/>
      <c r="C17" s="410"/>
      <c r="D17" s="396" t="s">
        <v>77</v>
      </c>
      <c r="E17" s="396"/>
      <c r="F17" s="410"/>
      <c r="G17" s="1"/>
      <c r="H17" s="1"/>
      <c r="I17" s="1"/>
      <c r="J17" s="1"/>
      <c r="K17" s="1"/>
      <c r="L17" s="1"/>
      <c r="M17" s="1"/>
      <c r="N17" s="1"/>
    </row>
    <row r="18" spans="1:14" ht="15.75" customHeight="1">
      <c r="A18" s="408"/>
      <c r="B18" s="397"/>
      <c r="C18" s="411"/>
      <c r="D18" s="397"/>
      <c r="E18" s="397"/>
      <c r="F18" s="411"/>
      <c r="G18" s="1"/>
      <c r="H18" s="1"/>
      <c r="I18" s="1"/>
      <c r="J18" s="1"/>
      <c r="K18" s="1"/>
      <c r="L18" s="1"/>
      <c r="M18" s="1"/>
      <c r="N18" s="1"/>
    </row>
    <row r="19" spans="1:14" ht="15.75" customHeight="1" thickBot="1">
      <c r="A19" s="409"/>
      <c r="B19" s="398"/>
      <c r="C19" s="412"/>
      <c r="D19" s="398"/>
      <c r="E19" s="398"/>
      <c r="F19" s="412"/>
      <c r="G19" s="1"/>
      <c r="H19" s="1"/>
      <c r="I19" s="1"/>
      <c r="J19" s="1"/>
      <c r="K19" s="1"/>
      <c r="L19" s="1"/>
      <c r="M19" s="1"/>
      <c r="N19" s="1"/>
    </row>
    <row r="20" spans="1:14" ht="15.75" customHeight="1">
      <c r="G20" s="4"/>
      <c r="H20" s="4"/>
      <c r="K20" s="1"/>
      <c r="L20" s="1"/>
      <c r="M20" s="1"/>
      <c r="N20" s="1"/>
    </row>
    <row r="21" spans="1:14" ht="15.75" customHeight="1">
      <c r="G21" s="4"/>
      <c r="H21" s="4"/>
      <c r="K21" s="1"/>
      <c r="L21" s="1"/>
      <c r="M21" s="1"/>
      <c r="N21" s="1"/>
    </row>
    <row r="22" spans="1:14" ht="15.75" customHeight="1">
      <c r="G22" s="4"/>
      <c r="H22" s="4"/>
      <c r="K22" s="1"/>
      <c r="L22" s="1"/>
      <c r="M22" s="1"/>
      <c r="N22" s="1"/>
    </row>
    <row r="23" spans="1:14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mergeCells count="16">
    <mergeCell ref="H8:K9"/>
    <mergeCell ref="H11:K12"/>
    <mergeCell ref="D17:D19"/>
    <mergeCell ref="A1:F1"/>
    <mergeCell ref="A2:F2"/>
    <mergeCell ref="A3:F3"/>
    <mergeCell ref="E4:E8"/>
    <mergeCell ref="F4:F8"/>
    <mergeCell ref="A17:A19"/>
    <mergeCell ref="B17:C19"/>
    <mergeCell ref="E17:F19"/>
    <mergeCell ref="B4:D4"/>
    <mergeCell ref="B5:D5"/>
    <mergeCell ref="B6:D6"/>
    <mergeCell ref="A15:C15"/>
    <mergeCell ref="A7:D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zoomScale="90" zoomScaleNormal="90" workbookViewId="0">
      <selection activeCell="P20" sqref="P20"/>
    </sheetView>
  </sheetViews>
  <sheetFormatPr defaultRowHeight="12.75"/>
  <cols>
    <col min="1" max="1" width="18.5703125" customWidth="1"/>
    <col min="2" max="2" width="11" bestFit="1" customWidth="1"/>
    <col min="3" max="4" width="11.85546875" customWidth="1"/>
    <col min="5" max="5" width="12" customWidth="1"/>
    <col min="6" max="6" width="13" customWidth="1"/>
    <col min="7" max="7" width="13.28515625" customWidth="1"/>
    <col min="8" max="8" width="12.7109375" customWidth="1"/>
    <col min="9" max="14" width="11" bestFit="1" customWidth="1"/>
    <col min="15" max="15" width="12" customWidth="1"/>
    <col min="16" max="16" width="11.5703125" customWidth="1"/>
    <col min="17" max="17" width="10.28515625" bestFit="1" customWidth="1"/>
    <col min="18" max="18" width="11" bestFit="1" customWidth="1"/>
  </cols>
  <sheetData>
    <row r="1" spans="1:18" ht="16.5" thickBot="1">
      <c r="A1" s="426" t="s">
        <v>2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8"/>
      <c r="P1" s="164"/>
      <c r="Q1" s="164"/>
      <c r="R1" s="164"/>
    </row>
    <row r="2" spans="1:18" ht="20.25">
      <c r="A2" s="429" t="s">
        <v>30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1"/>
      <c r="P2" s="164"/>
      <c r="Q2" s="164"/>
      <c r="R2" s="164"/>
    </row>
    <row r="3" spans="1:18" ht="19.5" thickBot="1">
      <c r="A3" s="432" t="s">
        <v>8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4"/>
      <c r="P3" s="164"/>
      <c r="Q3" s="164"/>
      <c r="R3" s="164"/>
    </row>
    <row r="4" spans="1:18" ht="12.75" customHeight="1">
      <c r="A4" s="441" t="s">
        <v>63</v>
      </c>
      <c r="B4" s="293"/>
      <c r="C4" s="413">
        <f>IA!K4</f>
        <v>0</v>
      </c>
      <c r="D4" s="413"/>
      <c r="E4" s="41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</row>
    <row r="5" spans="1:18" s="20" customFormat="1" ht="12.75" customHeight="1">
      <c r="A5" s="439" t="s">
        <v>36</v>
      </c>
      <c r="B5" s="440"/>
      <c r="C5" s="415">
        <f>IA!X5</f>
        <v>0</v>
      </c>
      <c r="D5" s="416"/>
      <c r="E5" s="417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</row>
    <row r="6" spans="1:18" ht="12.75" customHeight="1">
      <c r="A6" s="439" t="s">
        <v>33</v>
      </c>
      <c r="B6" s="440"/>
      <c r="C6" s="415">
        <f>IA!AB4</f>
        <v>0</v>
      </c>
      <c r="D6" s="416"/>
      <c r="E6" s="417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</row>
    <row r="7" spans="1:18" ht="13.5" customHeight="1" thickBot="1">
      <c r="A7" s="442" t="s">
        <v>62</v>
      </c>
      <c r="B7" s="443"/>
      <c r="C7" s="418">
        <f>IA!H5</f>
        <v>0</v>
      </c>
      <c r="D7" s="419"/>
      <c r="E7" s="420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</row>
    <row r="8" spans="1:18" s="14" customFormat="1" ht="21" thickBot="1">
      <c r="A8" s="15" t="s">
        <v>39</v>
      </c>
      <c r="B8" s="38" t="s">
        <v>13</v>
      </c>
      <c r="C8" s="38" t="s">
        <v>14</v>
      </c>
      <c r="D8" s="38" t="s">
        <v>15</v>
      </c>
      <c r="E8" s="38" t="s">
        <v>16</v>
      </c>
      <c r="F8" s="38" t="s">
        <v>17</v>
      </c>
      <c r="G8" s="38" t="s">
        <v>18</v>
      </c>
      <c r="H8" s="38" t="s">
        <v>19</v>
      </c>
      <c r="I8" s="38" t="s">
        <v>20</v>
      </c>
      <c r="J8" s="38" t="s">
        <v>21</v>
      </c>
      <c r="K8" s="38" t="s">
        <v>22</v>
      </c>
      <c r="L8" s="38" t="s">
        <v>23</v>
      </c>
      <c r="M8" s="39" t="s">
        <v>24</v>
      </c>
      <c r="N8" s="107" t="s">
        <v>66</v>
      </c>
      <c r="O8" s="108" t="s">
        <v>67</v>
      </c>
      <c r="P8" s="109" t="s">
        <v>68</v>
      </c>
      <c r="Q8" s="208"/>
      <c r="R8" s="208"/>
    </row>
    <row r="9" spans="1:18" ht="16.5" thickBot="1">
      <c r="A9" s="27" t="str">
        <f>'Course End Survey (CES)'!B4</f>
        <v>.1</v>
      </c>
      <c r="B9" s="249"/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1"/>
      <c r="Q9" s="164"/>
      <c r="R9" s="164"/>
    </row>
    <row r="10" spans="1:18" ht="16.5" thickBot="1">
      <c r="A10" s="27" t="str">
        <f>'Course End Survey (CES)'!C4</f>
        <v>.2</v>
      </c>
      <c r="B10" s="252"/>
      <c r="C10" s="248"/>
      <c r="D10" s="248"/>
      <c r="E10" s="248"/>
      <c r="F10" s="248"/>
      <c r="G10" s="248"/>
      <c r="H10" s="248"/>
      <c r="I10" s="248"/>
      <c r="J10" s="248"/>
      <c r="K10" s="248"/>
      <c r="L10" s="283"/>
      <c r="M10" s="248"/>
      <c r="N10" s="248"/>
      <c r="O10" s="248"/>
      <c r="P10" s="253"/>
      <c r="Q10" s="164"/>
      <c r="R10" s="164"/>
    </row>
    <row r="11" spans="1:18" ht="16.5" thickBot="1">
      <c r="A11" s="28" t="str">
        <f>'Course End Survey (CES)'!D4</f>
        <v>.3</v>
      </c>
      <c r="B11" s="252"/>
      <c r="C11" s="248"/>
      <c r="D11" s="248"/>
      <c r="E11" s="248"/>
      <c r="F11" s="248"/>
      <c r="G11" s="248"/>
      <c r="H11" s="248"/>
      <c r="I11" s="248"/>
      <c r="J11" s="248"/>
      <c r="K11" s="248"/>
      <c r="L11" s="283"/>
      <c r="M11" s="248"/>
      <c r="N11" s="248"/>
      <c r="O11" s="248"/>
      <c r="P11" s="253"/>
      <c r="Q11" s="164"/>
      <c r="R11" s="164"/>
    </row>
    <row r="12" spans="1:18" ht="16.5" thickBot="1">
      <c r="A12" s="106" t="str">
        <f>'Course End Survey (CES)'!E4</f>
        <v>.4</v>
      </c>
      <c r="B12" s="252"/>
      <c r="C12" s="248"/>
      <c r="D12" s="248"/>
      <c r="E12" s="248"/>
      <c r="F12" s="248"/>
      <c r="G12" s="248"/>
      <c r="H12" s="248"/>
      <c r="I12" s="248"/>
      <c r="J12" s="248"/>
      <c r="K12" s="248"/>
      <c r="L12" s="283"/>
      <c r="M12" s="248"/>
      <c r="N12" s="248"/>
      <c r="O12" s="248"/>
      <c r="P12" s="253"/>
      <c r="Q12" s="164"/>
      <c r="R12" s="164"/>
    </row>
    <row r="13" spans="1:18" s="20" customFormat="1" ht="16.5" thickBot="1">
      <c r="A13" s="106" t="str">
        <f>'Course End Survey (CES)'!F4</f>
        <v>.5</v>
      </c>
      <c r="B13" s="252"/>
      <c r="C13" s="248"/>
      <c r="D13" s="248"/>
      <c r="E13" s="248"/>
      <c r="F13" s="248"/>
      <c r="G13" s="248"/>
      <c r="H13" s="248"/>
      <c r="I13" s="248"/>
      <c r="J13" s="248"/>
      <c r="K13" s="248"/>
      <c r="L13" s="283"/>
      <c r="M13" s="248"/>
      <c r="N13" s="248"/>
      <c r="O13" s="248"/>
      <c r="P13" s="253"/>
      <c r="Q13" s="164"/>
      <c r="R13" s="164"/>
    </row>
    <row r="14" spans="1:18" ht="16.5" thickBot="1">
      <c r="A14" s="27" t="str">
        <f>'Course End Survey (CES)'!G4</f>
        <v>.6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69"/>
      <c r="O14" s="69"/>
      <c r="P14" s="70"/>
      <c r="Q14" s="164"/>
      <c r="R14" s="164"/>
    </row>
    <row r="15" spans="1:18" ht="20.25" thickBot="1">
      <c r="A15" s="18" t="s">
        <v>40</v>
      </c>
      <c r="B15" s="19" t="str">
        <f>IFERROR(ROUNDUP(AVERAGE(B9:B14),2),"")</f>
        <v/>
      </c>
      <c r="C15" s="19" t="str">
        <f t="shared" ref="C15:P15" si="0">IFERROR(ROUNDUP(AVERAGE(C9:C14),2),"")</f>
        <v/>
      </c>
      <c r="D15" s="19" t="str">
        <f t="shared" si="0"/>
        <v/>
      </c>
      <c r="E15" s="19" t="str">
        <f t="shared" si="0"/>
        <v/>
      </c>
      <c r="F15" s="19" t="str">
        <f t="shared" si="0"/>
        <v/>
      </c>
      <c r="G15" s="19" t="str">
        <f t="shared" si="0"/>
        <v/>
      </c>
      <c r="H15" s="19" t="str">
        <f t="shared" si="0"/>
        <v/>
      </c>
      <c r="I15" s="19" t="str">
        <f t="shared" si="0"/>
        <v/>
      </c>
      <c r="J15" s="19" t="str">
        <f t="shared" si="0"/>
        <v/>
      </c>
      <c r="K15" s="19" t="str">
        <f t="shared" si="0"/>
        <v/>
      </c>
      <c r="L15" s="19" t="str">
        <f t="shared" si="0"/>
        <v/>
      </c>
      <c r="M15" s="19" t="str">
        <f t="shared" si="0"/>
        <v/>
      </c>
      <c r="N15" s="19" t="str">
        <f t="shared" si="0"/>
        <v/>
      </c>
      <c r="O15" s="19" t="str">
        <f t="shared" si="0"/>
        <v/>
      </c>
      <c r="P15" s="19" t="str">
        <f t="shared" si="0"/>
        <v/>
      </c>
      <c r="Q15" s="164"/>
      <c r="R15" s="164"/>
    </row>
    <row r="16" spans="1:18" ht="15.75" thickBo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64"/>
      <c r="P16" s="164"/>
      <c r="Q16" s="164"/>
      <c r="R16" s="164"/>
    </row>
    <row r="17" spans="1:18" s="21" customFormat="1" ht="47.25" thickBot="1">
      <c r="A17" s="41" t="s">
        <v>80</v>
      </c>
      <c r="B17" s="44" t="s">
        <v>81</v>
      </c>
      <c r="C17" s="45" t="s">
        <v>82</v>
      </c>
      <c r="D17" s="46" t="s">
        <v>83</v>
      </c>
      <c r="E17" s="47" t="s">
        <v>84</v>
      </c>
      <c r="F17" s="44" t="s">
        <v>85</v>
      </c>
      <c r="G17" s="45" t="s">
        <v>86</v>
      </c>
      <c r="H17" s="48" t="s">
        <v>87</v>
      </c>
      <c r="I17" s="47" t="s">
        <v>88</v>
      </c>
      <c r="J17" s="44" t="s">
        <v>89</v>
      </c>
      <c r="K17" s="47" t="s">
        <v>90</v>
      </c>
      <c r="L17" s="49" t="s">
        <v>91</v>
      </c>
      <c r="M17" s="50" t="s">
        <v>92</v>
      </c>
      <c r="N17" s="47" t="s">
        <v>93</v>
      </c>
      <c r="O17" s="45" t="s">
        <v>94</v>
      </c>
      <c r="P17" s="51" t="s">
        <v>95</v>
      </c>
      <c r="Q17" s="40"/>
      <c r="R17" s="164"/>
    </row>
    <row r="18" spans="1:18" s="21" customFormat="1" ht="15.75">
      <c r="A18" s="42" t="str">
        <f>IA!AB4&amp;" Direct (X)"</f>
        <v xml:space="preserve"> Direct (X)</v>
      </c>
      <c r="B18" s="72" t="str">
        <f>D34</f>
        <v/>
      </c>
      <c r="C18" s="72" t="str">
        <f t="shared" ref="C18:O18" si="1">E34</f>
        <v/>
      </c>
      <c r="D18" s="72" t="str">
        <f t="shared" si="1"/>
        <v/>
      </c>
      <c r="E18" s="72" t="str">
        <f t="shared" si="1"/>
        <v/>
      </c>
      <c r="F18" s="72" t="str">
        <f t="shared" si="1"/>
        <v/>
      </c>
      <c r="G18" s="72" t="str">
        <f t="shared" si="1"/>
        <v/>
      </c>
      <c r="H18" s="72" t="str">
        <f t="shared" si="1"/>
        <v/>
      </c>
      <c r="I18" s="72" t="str">
        <f t="shared" si="1"/>
        <v/>
      </c>
      <c r="J18" s="72" t="str">
        <f t="shared" si="1"/>
        <v/>
      </c>
      <c r="K18" s="72" t="str">
        <f t="shared" si="1"/>
        <v/>
      </c>
      <c r="L18" s="72" t="str">
        <f t="shared" si="1"/>
        <v/>
      </c>
      <c r="M18" s="72" t="str">
        <f t="shared" si="1"/>
        <v/>
      </c>
      <c r="N18" s="72" t="str">
        <f t="shared" si="1"/>
        <v/>
      </c>
      <c r="O18" s="72" t="str">
        <f t="shared" si="1"/>
        <v/>
      </c>
      <c r="P18" s="73" t="str">
        <f>R34</f>
        <v/>
      </c>
      <c r="Q18" s="164"/>
      <c r="R18" s="164"/>
    </row>
    <row r="19" spans="1:18" s="21" customFormat="1" ht="16.5" thickBot="1">
      <c r="A19" s="43" t="str">
        <f>IA!AB4&amp;" Indirect (Y)"</f>
        <v xml:space="preserve"> Indirect (Y)</v>
      </c>
      <c r="B19" s="77" t="str">
        <f>D49</f>
        <v/>
      </c>
      <c r="C19" s="77" t="str">
        <f>E49</f>
        <v/>
      </c>
      <c r="D19" s="77" t="str">
        <f t="shared" ref="D19:O19" si="2">F49</f>
        <v/>
      </c>
      <c r="E19" s="77" t="str">
        <f t="shared" si="2"/>
        <v/>
      </c>
      <c r="F19" s="77" t="str">
        <f t="shared" si="2"/>
        <v/>
      </c>
      <c r="G19" s="77" t="str">
        <f t="shared" si="2"/>
        <v/>
      </c>
      <c r="H19" s="77" t="str">
        <f t="shared" si="2"/>
        <v/>
      </c>
      <c r="I19" s="77" t="str">
        <f t="shared" si="2"/>
        <v/>
      </c>
      <c r="J19" s="77" t="str">
        <f t="shared" si="2"/>
        <v/>
      </c>
      <c r="K19" s="77" t="str">
        <f t="shared" si="2"/>
        <v/>
      </c>
      <c r="L19" s="77" t="str">
        <f t="shared" si="2"/>
        <v/>
      </c>
      <c r="M19" s="77" t="str">
        <f t="shared" si="2"/>
        <v/>
      </c>
      <c r="N19" s="77" t="str">
        <f t="shared" si="2"/>
        <v/>
      </c>
      <c r="O19" s="77" t="str">
        <f t="shared" si="2"/>
        <v/>
      </c>
      <c r="P19" s="78" t="str">
        <f>R49</f>
        <v/>
      </c>
      <c r="Q19" s="164"/>
      <c r="R19" s="164"/>
    </row>
    <row r="20" spans="1:18" s="21" customFormat="1" ht="17.25" thickBot="1">
      <c r="A20" s="79" t="s">
        <v>106</v>
      </c>
      <c r="B20" s="105" t="str">
        <f>IFERROR(ROUNDUP(IA!AP3%*B18+IA!AP4%*B19,2),"")</f>
        <v/>
      </c>
      <c r="C20" s="105" t="str">
        <f>IFERROR(ROUNDUP(IA!AP3%*C18+IA!AP4%*C19,2),"")</f>
        <v/>
      </c>
      <c r="D20" s="105" t="str">
        <f>IFERROR(ROUNDUP(IA!AP3%*D18+IA!AP4%*D19,2),"")</f>
        <v/>
      </c>
      <c r="E20" s="105" t="str">
        <f>IFERROR(ROUNDUP(IA!AP3%*E18+IA!AP4%*E19,2),"")</f>
        <v/>
      </c>
      <c r="F20" s="105" t="str">
        <f>IFERROR(ROUNDUP(IA!AP3%*F18+IA!AP4%*F19,2),"")</f>
        <v/>
      </c>
      <c r="G20" s="105" t="str">
        <f>IFERROR(ROUNDUP(IA!AP3%*G18+IA!AP4%*G19,2),"")</f>
        <v/>
      </c>
      <c r="H20" s="105" t="str">
        <f>IFERROR(ROUNDUP(IA!AP3%*H18+IA!AP4%*H19,2),"")</f>
        <v/>
      </c>
      <c r="I20" s="105" t="str">
        <f>IFERROR(ROUNDUP(IA!AP3%*I18+IA!AP4%*I19,2),"")</f>
        <v/>
      </c>
      <c r="J20" s="105" t="str">
        <f>IFERROR(ROUNDUP(IA!AP3%*J18+IA!AP4%*J19,2),"")</f>
        <v/>
      </c>
      <c r="K20" s="105" t="str">
        <f>IFERROR(ROUNDUP(IA!AP3%*K18+IA!AP4%*K19,2),"")</f>
        <v/>
      </c>
      <c r="L20" s="105" t="str">
        <f>IFERROR(ROUNDUP(IA!AP3%*L18+IA!AP4%*L19,2),"")</f>
        <v/>
      </c>
      <c r="M20" s="105" t="str">
        <f>IFERROR(ROUNDUP(IA!AP3%*M18+IA!AP4%*M19,2),"")</f>
        <v/>
      </c>
      <c r="N20" s="105" t="str">
        <f>IFERROR(ROUNDUP(IA!AP3%*N18+IA!AP4%*N19,2),"")</f>
        <v/>
      </c>
      <c r="O20" s="105" t="str">
        <f>IFERROR(ROUNDUP(IA!AP3%*O18+IA!AP4%*O19,2),"")</f>
        <v/>
      </c>
      <c r="P20" s="105" t="str">
        <f>IFERROR(ROUNDUP(IA!AP3%*P18+IA!AP4%*P19,2),"")</f>
        <v/>
      </c>
      <c r="Q20" s="164"/>
      <c r="R20" s="164"/>
    </row>
    <row r="21" spans="1:18" ht="12.75" customHeight="1">
      <c r="A21" s="444" t="s">
        <v>78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6"/>
      <c r="R21" s="447"/>
    </row>
    <row r="22" spans="1:18" ht="13.5" customHeight="1" thickBot="1">
      <c r="A22" s="448"/>
      <c r="B22" s="449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449"/>
      <c r="N22" s="449"/>
      <c r="O22" s="449"/>
      <c r="P22" s="449"/>
      <c r="Q22" s="449"/>
      <c r="R22" s="450"/>
    </row>
    <row r="23" spans="1:18" ht="21" thickBot="1">
      <c r="A23" s="57" t="s">
        <v>10</v>
      </c>
      <c r="B23" s="435" t="s">
        <v>41</v>
      </c>
      <c r="C23" s="436"/>
      <c r="D23" s="209" t="s">
        <v>42</v>
      </c>
      <c r="E23" s="210" t="s">
        <v>43</v>
      </c>
      <c r="F23" s="210" t="s">
        <v>44</v>
      </c>
      <c r="G23" s="210" t="s">
        <v>45</v>
      </c>
      <c r="H23" s="210" t="s">
        <v>46</v>
      </c>
      <c r="I23" s="210" t="s">
        <v>47</v>
      </c>
      <c r="J23" s="210" t="s">
        <v>48</v>
      </c>
      <c r="K23" s="210" t="s">
        <v>49</v>
      </c>
      <c r="L23" s="210" t="s">
        <v>50</v>
      </c>
      <c r="M23" s="210" t="s">
        <v>22</v>
      </c>
      <c r="N23" s="210" t="s">
        <v>23</v>
      </c>
      <c r="O23" s="211" t="s">
        <v>24</v>
      </c>
      <c r="P23" s="212" t="s">
        <v>66</v>
      </c>
      <c r="Q23" s="109" t="s">
        <v>67</v>
      </c>
      <c r="R23" s="109" t="s">
        <v>68</v>
      </c>
    </row>
    <row r="24" spans="1:18" ht="15.75">
      <c r="A24" s="54" t="str">
        <f t="shared" ref="A24:A29" si="3">A9</f>
        <v>.1</v>
      </c>
      <c r="B24" s="437" t="str">
        <f>'CO Attainment'!D9</f>
        <v/>
      </c>
      <c r="C24" s="438"/>
      <c r="D24" s="30" t="str">
        <f>IFERROR(ROUNDUP($B$24*B9/3,2),"")</f>
        <v/>
      </c>
      <c r="E24" s="9" t="str">
        <f t="shared" ref="E24:R24" si="4">IFERROR(ROUNDUP($B$24*C9/3,2),"")</f>
        <v/>
      </c>
      <c r="F24" s="9" t="str">
        <f t="shared" si="4"/>
        <v/>
      </c>
      <c r="G24" s="9" t="str">
        <f t="shared" si="4"/>
        <v/>
      </c>
      <c r="H24" s="9" t="str">
        <f t="shared" si="4"/>
        <v/>
      </c>
      <c r="I24" s="9" t="str">
        <f t="shared" si="4"/>
        <v/>
      </c>
      <c r="J24" s="9" t="str">
        <f t="shared" si="4"/>
        <v/>
      </c>
      <c r="K24" s="9" t="str">
        <f t="shared" si="4"/>
        <v/>
      </c>
      <c r="L24" s="9" t="str">
        <f t="shared" si="4"/>
        <v/>
      </c>
      <c r="M24" s="9" t="str">
        <f t="shared" si="4"/>
        <v/>
      </c>
      <c r="N24" s="9" t="str">
        <f t="shared" si="4"/>
        <v/>
      </c>
      <c r="O24" s="9" t="str">
        <f t="shared" si="4"/>
        <v/>
      </c>
      <c r="P24" s="9" t="str">
        <f t="shared" si="4"/>
        <v/>
      </c>
      <c r="Q24" s="9" t="str">
        <f t="shared" si="4"/>
        <v/>
      </c>
      <c r="R24" s="31" t="str">
        <f t="shared" si="4"/>
        <v/>
      </c>
    </row>
    <row r="25" spans="1:18" ht="15.75">
      <c r="A25" s="55" t="str">
        <f t="shared" si="3"/>
        <v>.2</v>
      </c>
      <c r="B25" s="451" t="str">
        <f>'CO Attainment'!D10</f>
        <v/>
      </c>
      <c r="C25" s="452"/>
      <c r="D25" s="32" t="str">
        <f>IFERROR(ROUNDUP($B$25*B10/3,2),"")</f>
        <v/>
      </c>
      <c r="E25" s="10" t="str">
        <f t="shared" ref="E25:R25" si="5">IFERROR(ROUNDUP($B$25*C10/3,2),"")</f>
        <v/>
      </c>
      <c r="F25" s="10" t="str">
        <f t="shared" si="5"/>
        <v/>
      </c>
      <c r="G25" s="10" t="str">
        <f t="shared" si="5"/>
        <v/>
      </c>
      <c r="H25" s="10" t="str">
        <f t="shared" si="5"/>
        <v/>
      </c>
      <c r="I25" s="10" t="str">
        <f t="shared" si="5"/>
        <v/>
      </c>
      <c r="J25" s="10" t="str">
        <f t="shared" si="5"/>
        <v/>
      </c>
      <c r="K25" s="10" t="str">
        <f t="shared" si="5"/>
        <v/>
      </c>
      <c r="L25" s="10" t="str">
        <f t="shared" si="5"/>
        <v/>
      </c>
      <c r="M25" s="10" t="str">
        <f t="shared" si="5"/>
        <v/>
      </c>
      <c r="N25" s="10" t="str">
        <f t="shared" si="5"/>
        <v/>
      </c>
      <c r="O25" s="10" t="str">
        <f t="shared" si="5"/>
        <v/>
      </c>
      <c r="P25" s="10" t="str">
        <f t="shared" si="5"/>
        <v/>
      </c>
      <c r="Q25" s="10" t="str">
        <f t="shared" si="5"/>
        <v/>
      </c>
      <c r="R25" s="33" t="str">
        <f t="shared" si="5"/>
        <v/>
      </c>
    </row>
    <row r="26" spans="1:18" ht="15.75">
      <c r="A26" s="55" t="str">
        <f t="shared" si="3"/>
        <v>.3</v>
      </c>
      <c r="B26" s="451" t="str">
        <f>'CO Attainment'!D11</f>
        <v/>
      </c>
      <c r="C26" s="452"/>
      <c r="D26" s="32" t="str">
        <f>IFERROR(ROUNDUP($B$26*B11/3,2),"")</f>
        <v/>
      </c>
      <c r="E26" s="10" t="str">
        <f t="shared" ref="E26:R26" si="6">IFERROR(ROUNDUP($B$26*C11/3,2),"")</f>
        <v/>
      </c>
      <c r="F26" s="10" t="str">
        <f t="shared" si="6"/>
        <v/>
      </c>
      <c r="G26" s="10" t="str">
        <f t="shared" si="6"/>
        <v/>
      </c>
      <c r="H26" s="10" t="str">
        <f t="shared" si="6"/>
        <v/>
      </c>
      <c r="I26" s="10" t="str">
        <f t="shared" si="6"/>
        <v/>
      </c>
      <c r="J26" s="10" t="str">
        <f t="shared" si="6"/>
        <v/>
      </c>
      <c r="K26" s="10" t="str">
        <f t="shared" si="6"/>
        <v/>
      </c>
      <c r="L26" s="10" t="str">
        <f t="shared" si="6"/>
        <v/>
      </c>
      <c r="M26" s="10" t="str">
        <f t="shared" si="6"/>
        <v/>
      </c>
      <c r="N26" s="10" t="str">
        <f t="shared" si="6"/>
        <v/>
      </c>
      <c r="O26" s="10" t="str">
        <f t="shared" si="6"/>
        <v/>
      </c>
      <c r="P26" s="10" t="str">
        <f t="shared" si="6"/>
        <v/>
      </c>
      <c r="Q26" s="10" t="str">
        <f t="shared" si="6"/>
        <v/>
      </c>
      <c r="R26" s="33" t="str">
        <f t="shared" si="6"/>
        <v/>
      </c>
    </row>
    <row r="27" spans="1:18" s="20" customFormat="1" ht="15.75">
      <c r="A27" s="55" t="str">
        <f t="shared" si="3"/>
        <v>.4</v>
      </c>
      <c r="B27" s="474" t="str">
        <f>'CO Attainment'!D12</f>
        <v/>
      </c>
      <c r="C27" s="475"/>
      <c r="D27" s="32" t="str">
        <f>IFERROR(ROUNDUP($B$27*B12/3,2),"")</f>
        <v/>
      </c>
      <c r="E27" s="10" t="str">
        <f t="shared" ref="E27:R27" si="7">IFERROR(ROUNDUP($B$27*C12/3,2),"")</f>
        <v/>
      </c>
      <c r="F27" s="10" t="str">
        <f t="shared" si="7"/>
        <v/>
      </c>
      <c r="G27" s="10" t="str">
        <f t="shared" si="7"/>
        <v/>
      </c>
      <c r="H27" s="10" t="str">
        <f t="shared" si="7"/>
        <v/>
      </c>
      <c r="I27" s="10" t="str">
        <f t="shared" si="7"/>
        <v/>
      </c>
      <c r="J27" s="10" t="str">
        <f t="shared" si="7"/>
        <v/>
      </c>
      <c r="K27" s="10" t="str">
        <f t="shared" si="7"/>
        <v/>
      </c>
      <c r="L27" s="10" t="str">
        <f t="shared" si="7"/>
        <v/>
      </c>
      <c r="M27" s="10" t="str">
        <f t="shared" si="7"/>
        <v/>
      </c>
      <c r="N27" s="10" t="str">
        <f t="shared" si="7"/>
        <v/>
      </c>
      <c r="O27" s="10" t="str">
        <f t="shared" si="7"/>
        <v/>
      </c>
      <c r="P27" s="10" t="str">
        <f t="shared" si="7"/>
        <v/>
      </c>
      <c r="Q27" s="10" t="str">
        <f t="shared" si="7"/>
        <v/>
      </c>
      <c r="R27" s="33" t="str">
        <f t="shared" si="7"/>
        <v/>
      </c>
    </row>
    <row r="28" spans="1:18" ht="15.75">
      <c r="A28" s="55" t="str">
        <f t="shared" si="3"/>
        <v>.5</v>
      </c>
      <c r="B28" s="464" t="str">
        <f>'CO Attainment'!D13</f>
        <v/>
      </c>
      <c r="C28" s="465"/>
      <c r="D28" s="32" t="str">
        <f>IFERROR(ROUNDUP($B$28*B13/3,2),"")</f>
        <v/>
      </c>
      <c r="E28" s="10" t="str">
        <f t="shared" ref="E28:R28" si="8">IFERROR(ROUNDUP($B$28*C13/3,2),"")</f>
        <v/>
      </c>
      <c r="F28" s="10" t="str">
        <f t="shared" si="8"/>
        <v/>
      </c>
      <c r="G28" s="10" t="str">
        <f t="shared" si="8"/>
        <v/>
      </c>
      <c r="H28" s="10" t="str">
        <f t="shared" si="8"/>
        <v/>
      </c>
      <c r="I28" s="10" t="str">
        <f t="shared" si="8"/>
        <v/>
      </c>
      <c r="J28" s="10" t="str">
        <f t="shared" si="8"/>
        <v/>
      </c>
      <c r="K28" s="10" t="str">
        <f t="shared" si="8"/>
        <v/>
      </c>
      <c r="L28" s="10" t="str">
        <f t="shared" si="8"/>
        <v/>
      </c>
      <c r="M28" s="10" t="str">
        <f t="shared" si="8"/>
        <v/>
      </c>
      <c r="N28" s="10" t="str">
        <f t="shared" si="8"/>
        <v/>
      </c>
      <c r="O28" s="10" t="str">
        <f t="shared" si="8"/>
        <v/>
      </c>
      <c r="P28" s="10" t="str">
        <f t="shared" si="8"/>
        <v/>
      </c>
      <c r="Q28" s="10" t="str">
        <f t="shared" si="8"/>
        <v/>
      </c>
      <c r="R28" s="33" t="str">
        <f t="shared" si="8"/>
        <v/>
      </c>
    </row>
    <row r="29" spans="1:18" ht="16.5" thickBot="1">
      <c r="A29" s="56" t="str">
        <f t="shared" si="3"/>
        <v>.6</v>
      </c>
      <c r="B29" s="460" t="str">
        <f>'CO Attainment'!D14</f>
        <v/>
      </c>
      <c r="C29" s="461"/>
      <c r="D29" s="34" t="str">
        <f>IFERROR(ROUNDUP($B$29*B14/3,2),"")</f>
        <v/>
      </c>
      <c r="E29" s="35" t="str">
        <f t="shared" ref="E29:R29" si="9">IFERROR(ROUNDUP($B$29*C14/3,2),"")</f>
        <v/>
      </c>
      <c r="F29" s="35" t="str">
        <f t="shared" si="9"/>
        <v/>
      </c>
      <c r="G29" s="35" t="str">
        <f t="shared" si="9"/>
        <v/>
      </c>
      <c r="H29" s="35" t="str">
        <f t="shared" si="9"/>
        <v/>
      </c>
      <c r="I29" s="35" t="str">
        <f t="shared" si="9"/>
        <v/>
      </c>
      <c r="J29" s="35" t="str">
        <f t="shared" si="9"/>
        <v/>
      </c>
      <c r="K29" s="35" t="str">
        <f t="shared" si="9"/>
        <v/>
      </c>
      <c r="L29" s="35" t="str">
        <f t="shared" si="9"/>
        <v/>
      </c>
      <c r="M29" s="35" t="str">
        <f t="shared" si="9"/>
        <v/>
      </c>
      <c r="N29" s="35" t="str">
        <f t="shared" si="9"/>
        <v/>
      </c>
      <c r="O29" s="35" t="str">
        <f t="shared" si="9"/>
        <v/>
      </c>
      <c r="P29" s="35" t="str">
        <f t="shared" si="9"/>
        <v/>
      </c>
      <c r="Q29" s="35" t="str">
        <f t="shared" si="9"/>
        <v/>
      </c>
      <c r="R29" s="36" t="str">
        <f t="shared" si="9"/>
        <v/>
      </c>
    </row>
    <row r="30" spans="1:18" ht="15">
      <c r="A30" s="53"/>
      <c r="B30" s="462" t="s">
        <v>51</v>
      </c>
      <c r="C30" s="463"/>
      <c r="D30" s="213">
        <f t="shared" ref="D30" si="10">SUM(D24:D29)</f>
        <v>0</v>
      </c>
      <c r="E30" s="213">
        <f t="shared" ref="E30:R30" si="11">SUM(E24:E29)</f>
        <v>0</v>
      </c>
      <c r="F30" s="213">
        <f t="shared" si="11"/>
        <v>0</v>
      </c>
      <c r="G30" s="213">
        <f t="shared" si="11"/>
        <v>0</v>
      </c>
      <c r="H30" s="213">
        <f t="shared" si="11"/>
        <v>0</v>
      </c>
      <c r="I30" s="213">
        <f t="shared" si="11"/>
        <v>0</v>
      </c>
      <c r="J30" s="213">
        <f t="shared" si="11"/>
        <v>0</v>
      </c>
      <c r="K30" s="213">
        <f t="shared" si="11"/>
        <v>0</v>
      </c>
      <c r="L30" s="213">
        <f t="shared" si="11"/>
        <v>0</v>
      </c>
      <c r="M30" s="213">
        <f t="shared" si="11"/>
        <v>0</v>
      </c>
      <c r="N30" s="213">
        <f t="shared" si="11"/>
        <v>0</v>
      </c>
      <c r="O30" s="213">
        <f t="shared" si="11"/>
        <v>0</v>
      </c>
      <c r="P30" s="213">
        <f t="shared" si="11"/>
        <v>0</v>
      </c>
      <c r="Q30" s="213">
        <f t="shared" si="11"/>
        <v>0</v>
      </c>
      <c r="R30" s="213">
        <f t="shared" si="11"/>
        <v>0</v>
      </c>
    </row>
    <row r="31" spans="1:18" ht="15.75" thickBot="1">
      <c r="A31" s="11"/>
      <c r="B31" s="456" t="s">
        <v>105</v>
      </c>
      <c r="C31" s="457"/>
      <c r="D31" s="68">
        <f t="shared" ref="D31" si="12">SUM(B9:B14)</f>
        <v>0</v>
      </c>
      <c r="E31" s="68">
        <f t="shared" ref="E31" si="13">SUM(C9:C14)</f>
        <v>0</v>
      </c>
      <c r="F31" s="68">
        <f t="shared" ref="F31" si="14">SUM(D9:D14)</f>
        <v>0</v>
      </c>
      <c r="G31" s="68">
        <f t="shared" ref="G31" si="15">SUM(E9:E14)</f>
        <v>0</v>
      </c>
      <c r="H31" s="68">
        <f t="shared" ref="H31" si="16">SUM(F9:F14)</f>
        <v>0</v>
      </c>
      <c r="I31" s="68">
        <f t="shared" ref="I31" si="17">SUM(G9:G14)</f>
        <v>0</v>
      </c>
      <c r="J31" s="68">
        <f t="shared" ref="J31" si="18">SUM(H9:H14)</f>
        <v>0</v>
      </c>
      <c r="K31" s="68">
        <f t="shared" ref="K31" si="19">SUM(I9:I14)</f>
        <v>0</v>
      </c>
      <c r="L31" s="68">
        <f t="shared" ref="L31" si="20">SUM(J9:J14)</f>
        <v>0</v>
      </c>
      <c r="M31" s="68">
        <f t="shared" ref="M31" si="21">SUM(K9:K14)</f>
        <v>0</v>
      </c>
      <c r="N31" s="68">
        <f t="shared" ref="N31" si="22">SUM(L9:L14)</f>
        <v>0</v>
      </c>
      <c r="O31" s="68">
        <f t="shared" ref="O31" si="23">SUM(M9:M14)</f>
        <v>0</v>
      </c>
      <c r="P31" s="68">
        <f t="shared" ref="P31" si="24">SUM(N9:N14)</f>
        <v>0</v>
      </c>
      <c r="Q31" s="68">
        <f t="shared" ref="Q31" si="25">SUM(O9:O14)</f>
        <v>0</v>
      </c>
      <c r="R31" s="68">
        <f t="shared" ref="R31" si="26">SUM(P9:P14)</f>
        <v>0</v>
      </c>
    </row>
    <row r="32" spans="1:18" ht="15.75" thickBot="1">
      <c r="A32" s="458" t="s">
        <v>52</v>
      </c>
      <c r="B32" s="459"/>
      <c r="C32" s="231" t="s">
        <v>53</v>
      </c>
      <c r="D32" s="71">
        <f>IFERROR((D30/D31)*100,0)</f>
        <v>0</v>
      </c>
      <c r="E32" s="71">
        <f t="shared" ref="E32:R32" si="27">IFERROR((E30/E31)*100,0)</f>
        <v>0</v>
      </c>
      <c r="F32" s="71">
        <f t="shared" si="27"/>
        <v>0</v>
      </c>
      <c r="G32" s="71">
        <f t="shared" si="27"/>
        <v>0</v>
      </c>
      <c r="H32" s="71">
        <f t="shared" si="27"/>
        <v>0</v>
      </c>
      <c r="I32" s="71">
        <f t="shared" si="27"/>
        <v>0</v>
      </c>
      <c r="J32" s="71">
        <f t="shared" si="27"/>
        <v>0</v>
      </c>
      <c r="K32" s="71">
        <f t="shared" si="27"/>
        <v>0</v>
      </c>
      <c r="L32" s="71">
        <f t="shared" si="27"/>
        <v>0</v>
      </c>
      <c r="M32" s="71">
        <f t="shared" si="27"/>
        <v>0</v>
      </c>
      <c r="N32" s="71">
        <f t="shared" si="27"/>
        <v>0</v>
      </c>
      <c r="O32" s="71">
        <f t="shared" si="27"/>
        <v>0</v>
      </c>
      <c r="P32" s="71">
        <f t="shared" si="27"/>
        <v>0</v>
      </c>
      <c r="Q32" s="71">
        <f t="shared" si="27"/>
        <v>0</v>
      </c>
      <c r="R32" s="71">
        <f t="shared" si="27"/>
        <v>0</v>
      </c>
    </row>
    <row r="33" spans="1:18" ht="21" thickBot="1">
      <c r="A33" s="12"/>
      <c r="B33" s="12"/>
      <c r="C33" s="454" t="s">
        <v>54</v>
      </c>
      <c r="D33" s="23" t="s">
        <v>13</v>
      </c>
      <c r="E33" s="24" t="s">
        <v>14</v>
      </c>
      <c r="F33" s="24" t="s">
        <v>15</v>
      </c>
      <c r="G33" s="24" t="s">
        <v>16</v>
      </c>
      <c r="H33" s="24" t="s">
        <v>17</v>
      </c>
      <c r="I33" s="24" t="s">
        <v>18</v>
      </c>
      <c r="J33" s="24" t="s">
        <v>19</v>
      </c>
      <c r="K33" s="24" t="s">
        <v>20</v>
      </c>
      <c r="L33" s="24" t="s">
        <v>21</v>
      </c>
      <c r="M33" s="24" t="s">
        <v>22</v>
      </c>
      <c r="N33" s="24" t="s">
        <v>23</v>
      </c>
      <c r="O33" s="24" t="s">
        <v>24</v>
      </c>
      <c r="P33" s="25" t="s">
        <v>66</v>
      </c>
      <c r="Q33" s="25" t="s">
        <v>67</v>
      </c>
      <c r="R33" s="26" t="s">
        <v>68</v>
      </c>
    </row>
    <row r="34" spans="1:18" ht="16.5" thickBot="1">
      <c r="A34" s="13"/>
      <c r="B34" s="12"/>
      <c r="C34" s="455"/>
      <c r="D34" s="22" t="str">
        <f t="shared" ref="D34" si="28">IFERROR(ROUNDUP(D32*B15/100,2),"")</f>
        <v/>
      </c>
      <c r="E34" s="22" t="str">
        <f t="shared" ref="E34" si="29">IFERROR(ROUNDUP(E32*C15/100,2),"")</f>
        <v/>
      </c>
      <c r="F34" s="22" t="str">
        <f t="shared" ref="F34" si="30">IFERROR(ROUNDUP(F32*D15/100,2),"")</f>
        <v/>
      </c>
      <c r="G34" s="22" t="str">
        <f t="shared" ref="G34" si="31">IFERROR(ROUNDUP(G32*E15/100,2),"")</f>
        <v/>
      </c>
      <c r="H34" s="22" t="str">
        <f t="shared" ref="H34" si="32">IFERROR(ROUNDUP(H32*F15/100,2),"")</f>
        <v/>
      </c>
      <c r="I34" s="22" t="str">
        <f t="shared" ref="I34" si="33">IFERROR(ROUNDUP(I32*G15/100,2),"")</f>
        <v/>
      </c>
      <c r="J34" s="22" t="str">
        <f t="shared" ref="J34" si="34">IFERROR(ROUNDUP(J32*H15/100,2),"")</f>
        <v/>
      </c>
      <c r="K34" s="22" t="str">
        <f t="shared" ref="K34" si="35">IFERROR(ROUNDUP(K32*I15/100,2),"")</f>
        <v/>
      </c>
      <c r="L34" s="22" t="str">
        <f t="shared" ref="L34" si="36">IFERROR(ROUNDUP(L32*J15/100,2),"")</f>
        <v/>
      </c>
      <c r="M34" s="22" t="str">
        <f t="shared" ref="M34" si="37">IFERROR(ROUNDUP(M32*K15/100,2),"")</f>
        <v/>
      </c>
      <c r="N34" s="22" t="str">
        <f t="shared" ref="N34" si="38">IFERROR(ROUNDUP(N32*L15/100,2),"")</f>
        <v/>
      </c>
      <c r="O34" s="22" t="str">
        <f t="shared" ref="O34" si="39">IFERROR(ROUNDUP(O32*M15/100,2),"")</f>
        <v/>
      </c>
      <c r="P34" s="22" t="str">
        <f t="shared" ref="P34" si="40">IFERROR(ROUNDUP(P32*N15/100,2),"")</f>
        <v/>
      </c>
      <c r="Q34" s="22" t="str">
        <f t="shared" ref="Q34" si="41">IFERROR(ROUNDUP(Q32*O15/100,2),"")</f>
        <v/>
      </c>
      <c r="R34" s="22" t="str">
        <f t="shared" ref="R34" si="42">IFERROR(ROUNDUP(R32*P15/100,2),"")</f>
        <v/>
      </c>
    </row>
    <row r="35" spans="1:18" ht="13.5" thickBot="1"/>
    <row r="36" spans="1:18">
      <c r="A36" s="466" t="s">
        <v>79</v>
      </c>
      <c r="B36" s="467"/>
      <c r="C36" s="467"/>
      <c r="D36" s="467"/>
      <c r="E36" s="467"/>
      <c r="F36" s="467"/>
      <c r="G36" s="467"/>
      <c r="H36" s="467"/>
      <c r="I36" s="467"/>
      <c r="J36" s="467"/>
      <c r="K36" s="467"/>
      <c r="L36" s="467"/>
      <c r="M36" s="467"/>
      <c r="N36" s="467"/>
      <c r="O36" s="467"/>
      <c r="P36" s="467"/>
      <c r="Q36" s="467"/>
      <c r="R36" s="468"/>
    </row>
    <row r="37" spans="1:18" ht="13.5" thickBot="1">
      <c r="A37" s="469"/>
      <c r="B37" s="470"/>
      <c r="C37" s="470"/>
      <c r="D37" s="470"/>
      <c r="E37" s="470"/>
      <c r="F37" s="470"/>
      <c r="G37" s="470"/>
      <c r="H37" s="470"/>
      <c r="I37" s="470"/>
      <c r="J37" s="470"/>
      <c r="K37" s="470"/>
      <c r="L37" s="470"/>
      <c r="M37" s="470"/>
      <c r="N37" s="470"/>
      <c r="O37" s="470"/>
      <c r="P37" s="470"/>
      <c r="Q37" s="470"/>
      <c r="R37" s="471"/>
    </row>
    <row r="38" spans="1:18" ht="21" thickBot="1">
      <c r="A38" s="57" t="s">
        <v>10</v>
      </c>
      <c r="B38" s="435" t="s">
        <v>41</v>
      </c>
      <c r="C38" s="436"/>
      <c r="D38" s="209" t="s">
        <v>42</v>
      </c>
      <c r="E38" s="210" t="s">
        <v>43</v>
      </c>
      <c r="F38" s="210" t="s">
        <v>44</v>
      </c>
      <c r="G38" s="210" t="s">
        <v>45</v>
      </c>
      <c r="H38" s="210" t="s">
        <v>46</v>
      </c>
      <c r="I38" s="210" t="s">
        <v>47</v>
      </c>
      <c r="J38" s="210" t="s">
        <v>48</v>
      </c>
      <c r="K38" s="210" t="s">
        <v>49</v>
      </c>
      <c r="L38" s="210" t="s">
        <v>50</v>
      </c>
      <c r="M38" s="210" t="s">
        <v>22</v>
      </c>
      <c r="N38" s="210" t="s">
        <v>23</v>
      </c>
      <c r="O38" s="211" t="s">
        <v>24</v>
      </c>
      <c r="P38" s="212" t="s">
        <v>66</v>
      </c>
      <c r="Q38" s="215" t="s">
        <v>67</v>
      </c>
      <c r="R38" s="212" t="s">
        <v>68</v>
      </c>
    </row>
    <row r="39" spans="1:18" ht="13.5" customHeight="1">
      <c r="A39" s="54" t="str">
        <f t="shared" ref="A39:A44" si="43">A24</f>
        <v>.1</v>
      </c>
      <c r="B39" s="472" t="str">
        <f>'CO Attainment'!E9</f>
        <v/>
      </c>
      <c r="C39" s="473"/>
      <c r="D39" s="30" t="str">
        <f>IFERROR(ROUNDUP($B$39*B9/3,2),"")</f>
        <v/>
      </c>
      <c r="E39" s="9" t="str">
        <f t="shared" ref="E39:R39" si="44">IFERROR(ROUNDUP($B$39*C9/3,2),"")</f>
        <v/>
      </c>
      <c r="F39" s="9" t="str">
        <f t="shared" si="44"/>
        <v/>
      </c>
      <c r="G39" s="9" t="str">
        <f t="shared" si="44"/>
        <v/>
      </c>
      <c r="H39" s="9" t="str">
        <f t="shared" si="44"/>
        <v/>
      </c>
      <c r="I39" s="9" t="str">
        <f t="shared" si="44"/>
        <v/>
      </c>
      <c r="J39" s="9" t="str">
        <f t="shared" si="44"/>
        <v/>
      </c>
      <c r="K39" s="9" t="str">
        <f t="shared" si="44"/>
        <v/>
      </c>
      <c r="L39" s="9" t="str">
        <f t="shared" si="44"/>
        <v/>
      </c>
      <c r="M39" s="9" t="str">
        <f t="shared" si="44"/>
        <v/>
      </c>
      <c r="N39" s="9" t="str">
        <f t="shared" si="44"/>
        <v/>
      </c>
      <c r="O39" s="9" t="str">
        <f t="shared" si="44"/>
        <v/>
      </c>
      <c r="P39" s="9" t="str">
        <f t="shared" si="44"/>
        <v/>
      </c>
      <c r="Q39" s="9" t="str">
        <f t="shared" si="44"/>
        <v/>
      </c>
      <c r="R39" s="31" t="str">
        <f t="shared" si="44"/>
        <v/>
      </c>
    </row>
    <row r="40" spans="1:18" ht="15.75">
      <c r="A40" s="55" t="str">
        <f t="shared" si="43"/>
        <v>.2</v>
      </c>
      <c r="B40" s="453" t="str">
        <f>'CO Attainment'!E10</f>
        <v/>
      </c>
      <c r="C40" s="452"/>
      <c r="D40" s="32" t="str">
        <f>IFERROR(ROUNDUP($B$40*B10/3,2),"")</f>
        <v/>
      </c>
      <c r="E40" s="10" t="str">
        <f t="shared" ref="E40:R40" si="45">IFERROR(ROUNDUP($B$40*C10/3,2),"")</f>
        <v/>
      </c>
      <c r="F40" s="10" t="str">
        <f t="shared" si="45"/>
        <v/>
      </c>
      <c r="G40" s="10" t="str">
        <f t="shared" si="45"/>
        <v/>
      </c>
      <c r="H40" s="10" t="str">
        <f t="shared" si="45"/>
        <v/>
      </c>
      <c r="I40" s="10" t="str">
        <f t="shared" si="45"/>
        <v/>
      </c>
      <c r="J40" s="10" t="str">
        <f t="shared" si="45"/>
        <v/>
      </c>
      <c r="K40" s="10" t="str">
        <f t="shared" si="45"/>
        <v/>
      </c>
      <c r="L40" s="10" t="str">
        <f t="shared" si="45"/>
        <v/>
      </c>
      <c r="M40" s="10" t="str">
        <f t="shared" si="45"/>
        <v/>
      </c>
      <c r="N40" s="10" t="str">
        <f t="shared" si="45"/>
        <v/>
      </c>
      <c r="O40" s="10" t="str">
        <f t="shared" si="45"/>
        <v/>
      </c>
      <c r="P40" s="10" t="str">
        <f t="shared" si="45"/>
        <v/>
      </c>
      <c r="Q40" s="10" t="str">
        <f t="shared" si="45"/>
        <v/>
      </c>
      <c r="R40" s="33" t="str">
        <f t="shared" si="45"/>
        <v/>
      </c>
    </row>
    <row r="41" spans="1:18" ht="15.75">
      <c r="A41" s="55" t="str">
        <f t="shared" si="43"/>
        <v>.3</v>
      </c>
      <c r="B41" s="453" t="str">
        <f>'CO Attainment'!E11</f>
        <v/>
      </c>
      <c r="C41" s="452"/>
      <c r="D41" s="32" t="str">
        <f>IFERROR(ROUNDUP($B$41*B11/3,2),"")</f>
        <v/>
      </c>
      <c r="E41" s="10" t="str">
        <f t="shared" ref="E41:R41" si="46">IFERROR(ROUNDUP($B$41*C11/3,2),"")</f>
        <v/>
      </c>
      <c r="F41" s="10" t="str">
        <f t="shared" si="46"/>
        <v/>
      </c>
      <c r="G41" s="10" t="str">
        <f t="shared" si="46"/>
        <v/>
      </c>
      <c r="H41" s="10" t="str">
        <f t="shared" si="46"/>
        <v/>
      </c>
      <c r="I41" s="10" t="str">
        <f t="shared" si="46"/>
        <v/>
      </c>
      <c r="J41" s="10" t="str">
        <f t="shared" si="46"/>
        <v/>
      </c>
      <c r="K41" s="10" t="str">
        <f t="shared" si="46"/>
        <v/>
      </c>
      <c r="L41" s="10" t="str">
        <f t="shared" si="46"/>
        <v/>
      </c>
      <c r="M41" s="10" t="str">
        <f t="shared" si="46"/>
        <v/>
      </c>
      <c r="N41" s="10" t="str">
        <f t="shared" si="46"/>
        <v/>
      </c>
      <c r="O41" s="10" t="str">
        <f t="shared" si="46"/>
        <v/>
      </c>
      <c r="P41" s="10" t="str">
        <f t="shared" si="46"/>
        <v/>
      </c>
      <c r="Q41" s="10" t="str">
        <f t="shared" si="46"/>
        <v/>
      </c>
      <c r="R41" s="33" t="str">
        <f t="shared" si="46"/>
        <v/>
      </c>
    </row>
    <row r="42" spans="1:18" ht="15.75">
      <c r="A42" s="55" t="str">
        <f t="shared" si="43"/>
        <v>.4</v>
      </c>
      <c r="B42" s="475" t="str">
        <f>'CO Attainment'!E12</f>
        <v/>
      </c>
      <c r="C42" s="475"/>
      <c r="D42" s="32" t="str">
        <f>IFERROR(ROUNDUP($B$42*B12/3,2),"")</f>
        <v/>
      </c>
      <c r="E42" s="10" t="str">
        <f t="shared" ref="E42:R42" si="47">IFERROR(ROUNDUP($B$42*C12/3,2),"")</f>
        <v/>
      </c>
      <c r="F42" s="10" t="str">
        <f t="shared" si="47"/>
        <v/>
      </c>
      <c r="G42" s="10" t="str">
        <f t="shared" si="47"/>
        <v/>
      </c>
      <c r="H42" s="10" t="str">
        <f t="shared" si="47"/>
        <v/>
      </c>
      <c r="I42" s="10" t="str">
        <f t="shared" si="47"/>
        <v/>
      </c>
      <c r="J42" s="10" t="str">
        <f t="shared" si="47"/>
        <v/>
      </c>
      <c r="K42" s="10" t="str">
        <f t="shared" si="47"/>
        <v/>
      </c>
      <c r="L42" s="10" t="str">
        <f t="shared" si="47"/>
        <v/>
      </c>
      <c r="M42" s="10" t="str">
        <f t="shared" si="47"/>
        <v/>
      </c>
      <c r="N42" s="10" t="str">
        <f t="shared" si="47"/>
        <v/>
      </c>
      <c r="O42" s="10" t="str">
        <f t="shared" si="47"/>
        <v/>
      </c>
      <c r="P42" s="10" t="str">
        <f t="shared" si="47"/>
        <v/>
      </c>
      <c r="Q42" s="10" t="str">
        <f t="shared" si="47"/>
        <v/>
      </c>
      <c r="R42" s="33" t="str">
        <f t="shared" si="47"/>
        <v/>
      </c>
    </row>
    <row r="43" spans="1:18" ht="15.75">
      <c r="A43" s="55" t="str">
        <f t="shared" si="43"/>
        <v>.5</v>
      </c>
      <c r="B43" s="476" t="str">
        <f>'CO Attainment'!E13</f>
        <v/>
      </c>
      <c r="C43" s="465"/>
      <c r="D43" s="32" t="str">
        <f>IFERROR(ROUNDUP($B$43*B13/3,2),"")</f>
        <v/>
      </c>
      <c r="E43" s="10" t="str">
        <f t="shared" ref="E43:R43" si="48">IFERROR(ROUNDUP($B$43*C13/3,2),"")</f>
        <v/>
      </c>
      <c r="F43" s="10" t="str">
        <f t="shared" si="48"/>
        <v/>
      </c>
      <c r="G43" s="10" t="str">
        <f t="shared" si="48"/>
        <v/>
      </c>
      <c r="H43" s="10" t="str">
        <f t="shared" si="48"/>
        <v/>
      </c>
      <c r="I43" s="10" t="str">
        <f t="shared" si="48"/>
        <v/>
      </c>
      <c r="J43" s="10" t="str">
        <f t="shared" si="48"/>
        <v/>
      </c>
      <c r="K43" s="10" t="str">
        <f t="shared" si="48"/>
        <v/>
      </c>
      <c r="L43" s="10" t="str">
        <f t="shared" si="48"/>
        <v/>
      </c>
      <c r="M43" s="10" t="str">
        <f t="shared" si="48"/>
        <v/>
      </c>
      <c r="N43" s="10" t="str">
        <f t="shared" si="48"/>
        <v/>
      </c>
      <c r="O43" s="10" t="str">
        <f t="shared" si="48"/>
        <v/>
      </c>
      <c r="P43" s="10" t="str">
        <f t="shared" si="48"/>
        <v/>
      </c>
      <c r="Q43" s="10" t="str">
        <f t="shared" si="48"/>
        <v/>
      </c>
      <c r="R43" s="33" t="str">
        <f t="shared" si="48"/>
        <v/>
      </c>
    </row>
    <row r="44" spans="1:18" ht="16.5" thickBot="1">
      <c r="A44" s="56" t="str">
        <f t="shared" si="43"/>
        <v>.6</v>
      </c>
      <c r="B44" s="477" t="str">
        <f>'CO Attainment'!E14</f>
        <v/>
      </c>
      <c r="C44" s="461"/>
      <c r="D44" s="34" t="str">
        <f>IFERROR(ROUNDUP($B$44*B14/3,2),"")</f>
        <v/>
      </c>
      <c r="E44" s="35" t="str">
        <f t="shared" ref="E44:R44" si="49">IFERROR(ROUNDUP($B$44*C14/3,2),"")</f>
        <v/>
      </c>
      <c r="F44" s="35" t="str">
        <f t="shared" si="49"/>
        <v/>
      </c>
      <c r="G44" s="35" t="str">
        <f t="shared" si="49"/>
        <v/>
      </c>
      <c r="H44" s="35" t="str">
        <f t="shared" si="49"/>
        <v/>
      </c>
      <c r="I44" s="35" t="str">
        <f t="shared" si="49"/>
        <v/>
      </c>
      <c r="J44" s="35" t="str">
        <f t="shared" si="49"/>
        <v/>
      </c>
      <c r="K44" s="35" t="str">
        <f t="shared" si="49"/>
        <v/>
      </c>
      <c r="L44" s="35" t="str">
        <f t="shared" si="49"/>
        <v/>
      </c>
      <c r="M44" s="35" t="str">
        <f t="shared" si="49"/>
        <v/>
      </c>
      <c r="N44" s="35" t="str">
        <f t="shared" si="49"/>
        <v/>
      </c>
      <c r="O44" s="35" t="str">
        <f t="shared" si="49"/>
        <v/>
      </c>
      <c r="P44" s="35" t="str">
        <f t="shared" si="49"/>
        <v/>
      </c>
      <c r="Q44" s="35" t="str">
        <f t="shared" si="49"/>
        <v/>
      </c>
      <c r="R44" s="36" t="str">
        <f t="shared" si="49"/>
        <v/>
      </c>
    </row>
    <row r="45" spans="1:18" ht="15">
      <c r="A45" s="53"/>
      <c r="B45" s="462" t="s">
        <v>51</v>
      </c>
      <c r="C45" s="463"/>
      <c r="D45" s="213">
        <f>SUM(D39:D44)</f>
        <v>0</v>
      </c>
      <c r="E45" s="213">
        <f t="shared" ref="E45:R45" si="50">SUM(E39:E44)</f>
        <v>0</v>
      </c>
      <c r="F45" s="213">
        <f t="shared" si="50"/>
        <v>0</v>
      </c>
      <c r="G45" s="213">
        <f t="shared" si="50"/>
        <v>0</v>
      </c>
      <c r="H45" s="213">
        <f t="shared" si="50"/>
        <v>0</v>
      </c>
      <c r="I45" s="213">
        <f t="shared" si="50"/>
        <v>0</v>
      </c>
      <c r="J45" s="213">
        <f t="shared" si="50"/>
        <v>0</v>
      </c>
      <c r="K45" s="213">
        <f t="shared" si="50"/>
        <v>0</v>
      </c>
      <c r="L45" s="213">
        <f t="shared" si="50"/>
        <v>0</v>
      </c>
      <c r="M45" s="213">
        <f t="shared" si="50"/>
        <v>0</v>
      </c>
      <c r="N45" s="213">
        <f t="shared" si="50"/>
        <v>0</v>
      </c>
      <c r="O45" s="213">
        <f t="shared" si="50"/>
        <v>0</v>
      </c>
      <c r="P45" s="213">
        <f t="shared" si="50"/>
        <v>0</v>
      </c>
      <c r="Q45" s="213">
        <f t="shared" si="50"/>
        <v>0</v>
      </c>
      <c r="R45" s="213">
        <f t="shared" si="50"/>
        <v>0</v>
      </c>
    </row>
    <row r="46" spans="1:18" ht="15.75" thickBot="1">
      <c r="A46" s="11"/>
      <c r="B46" s="456" t="s">
        <v>105</v>
      </c>
      <c r="C46" s="457"/>
      <c r="D46" s="68">
        <f t="shared" ref="D46" si="51">SUM(B9:B14)</f>
        <v>0</v>
      </c>
      <c r="E46" s="68">
        <f t="shared" ref="E46" si="52">SUM(C9:C14)</f>
        <v>0</v>
      </c>
      <c r="F46" s="68">
        <f t="shared" ref="F46" si="53">SUM(D9:D14)</f>
        <v>0</v>
      </c>
      <c r="G46" s="68">
        <f t="shared" ref="G46" si="54">SUM(E9:E14)</f>
        <v>0</v>
      </c>
      <c r="H46" s="68">
        <f t="shared" ref="H46" si="55">SUM(F9:F14)</f>
        <v>0</v>
      </c>
      <c r="I46" s="68">
        <f t="shared" ref="I46" si="56">SUM(G9:G14)</f>
        <v>0</v>
      </c>
      <c r="J46" s="68">
        <f t="shared" ref="J46" si="57">SUM(H9:H14)</f>
        <v>0</v>
      </c>
      <c r="K46" s="68">
        <f t="shared" ref="K46" si="58">SUM(I9:I14)</f>
        <v>0</v>
      </c>
      <c r="L46" s="68">
        <f t="shared" ref="L46" si="59">SUM(J9:J14)</f>
        <v>0</v>
      </c>
      <c r="M46" s="68">
        <f t="shared" ref="M46" si="60">SUM(K9:K14)</f>
        <v>0</v>
      </c>
      <c r="N46" s="68">
        <f t="shared" ref="N46" si="61">SUM(L9:L14)</f>
        <v>0</v>
      </c>
      <c r="O46" s="68">
        <f t="shared" ref="O46" si="62">SUM(M9:M14)</f>
        <v>0</v>
      </c>
      <c r="P46" s="68">
        <f t="shared" ref="P46" si="63">SUM(N9:N14)</f>
        <v>0</v>
      </c>
      <c r="Q46" s="68">
        <f t="shared" ref="Q46" si="64">SUM(O9:O14)</f>
        <v>0</v>
      </c>
      <c r="R46" s="68">
        <f t="shared" ref="R46" si="65">SUM(P9:P14)</f>
        <v>0</v>
      </c>
    </row>
    <row r="47" spans="1:18" ht="15.75" thickBot="1">
      <c r="A47" s="458" t="s">
        <v>52</v>
      </c>
      <c r="B47" s="459"/>
      <c r="C47" s="232" t="s">
        <v>53</v>
      </c>
      <c r="D47" s="101">
        <f>IFERROR((D45/D46)*100,0)</f>
        <v>0</v>
      </c>
      <c r="E47" s="101">
        <f t="shared" ref="E47:R47" si="66">IFERROR((E45/E46)*100,0)</f>
        <v>0</v>
      </c>
      <c r="F47" s="101">
        <f t="shared" si="66"/>
        <v>0</v>
      </c>
      <c r="G47" s="101">
        <f t="shared" si="66"/>
        <v>0</v>
      </c>
      <c r="H47" s="101">
        <f t="shared" si="66"/>
        <v>0</v>
      </c>
      <c r="I47" s="101">
        <f t="shared" si="66"/>
        <v>0</v>
      </c>
      <c r="J47" s="101">
        <f t="shared" si="66"/>
        <v>0</v>
      </c>
      <c r="K47" s="101">
        <f t="shared" si="66"/>
        <v>0</v>
      </c>
      <c r="L47" s="101">
        <f t="shared" si="66"/>
        <v>0</v>
      </c>
      <c r="M47" s="101">
        <f t="shared" si="66"/>
        <v>0</v>
      </c>
      <c r="N47" s="101">
        <f t="shared" si="66"/>
        <v>0</v>
      </c>
      <c r="O47" s="101">
        <f t="shared" si="66"/>
        <v>0</v>
      </c>
      <c r="P47" s="101">
        <f t="shared" si="66"/>
        <v>0</v>
      </c>
      <c r="Q47" s="101">
        <f t="shared" si="66"/>
        <v>0</v>
      </c>
      <c r="R47" s="101">
        <f t="shared" si="66"/>
        <v>0</v>
      </c>
    </row>
    <row r="48" spans="1:18" ht="21" thickBot="1">
      <c r="A48" s="12"/>
      <c r="B48" s="12"/>
      <c r="C48" s="454" t="s">
        <v>54</v>
      </c>
      <c r="D48" s="23" t="s">
        <v>13</v>
      </c>
      <c r="E48" s="24" t="s">
        <v>14</v>
      </c>
      <c r="F48" s="24" t="s">
        <v>15</v>
      </c>
      <c r="G48" s="24" t="s">
        <v>16</v>
      </c>
      <c r="H48" s="24" t="s">
        <v>17</v>
      </c>
      <c r="I48" s="24" t="s">
        <v>18</v>
      </c>
      <c r="J48" s="24" t="s">
        <v>19</v>
      </c>
      <c r="K48" s="24" t="s">
        <v>20</v>
      </c>
      <c r="L48" s="24" t="s">
        <v>21</v>
      </c>
      <c r="M48" s="24" t="s">
        <v>22</v>
      </c>
      <c r="N48" s="24" t="s">
        <v>23</v>
      </c>
      <c r="O48" s="24" t="s">
        <v>24</v>
      </c>
      <c r="P48" s="25" t="s">
        <v>66</v>
      </c>
      <c r="Q48" s="25" t="s">
        <v>67</v>
      </c>
      <c r="R48" s="26" t="s">
        <v>68</v>
      </c>
    </row>
    <row r="49" spans="1:18" ht="16.5" thickBot="1">
      <c r="A49" s="13"/>
      <c r="B49" s="12"/>
      <c r="C49" s="455"/>
      <c r="D49" s="37" t="str">
        <f t="shared" ref="D49" si="67">IFERROR(ROUNDUP(D47*B15/100,2),"")</f>
        <v/>
      </c>
      <c r="E49" s="37" t="str">
        <f t="shared" ref="E49" si="68">IFERROR(ROUNDUP(E47*C15/100,2),"")</f>
        <v/>
      </c>
      <c r="F49" s="37" t="str">
        <f t="shared" ref="F49" si="69">IFERROR(ROUNDUP(F47*D15/100,2),"")</f>
        <v/>
      </c>
      <c r="G49" s="37" t="str">
        <f t="shared" ref="G49" si="70">IFERROR(ROUNDUP(G47*E15/100,2),"")</f>
        <v/>
      </c>
      <c r="H49" s="37" t="str">
        <f t="shared" ref="H49" si="71">IFERROR(ROUNDUP(H47*F15/100,2),"")</f>
        <v/>
      </c>
      <c r="I49" s="37" t="str">
        <f t="shared" ref="I49" si="72">IFERROR(ROUNDUP(I47*G15/100,2),"")</f>
        <v/>
      </c>
      <c r="J49" s="37" t="str">
        <f t="shared" ref="J49" si="73">IFERROR(ROUNDUP(J47*H15/100,2),"")</f>
        <v/>
      </c>
      <c r="K49" s="37" t="str">
        <f t="shared" ref="K49" si="74">IFERROR(ROUNDUP(K47*I15/100,2),"")</f>
        <v/>
      </c>
      <c r="L49" s="37" t="str">
        <f t="shared" ref="L49" si="75">IFERROR(ROUNDUP(L47*J15/100,2),"")</f>
        <v/>
      </c>
      <c r="M49" s="37" t="str">
        <f t="shared" ref="M49" si="76">IFERROR(ROUNDUP(M47*K15/100,2),"")</f>
        <v/>
      </c>
      <c r="N49" s="37" t="str">
        <f t="shared" ref="N49" si="77">IFERROR(ROUNDUP(N47*L15/100,2),"")</f>
        <v/>
      </c>
      <c r="O49" s="37" t="str">
        <f t="shared" ref="O49" si="78">IFERROR(ROUNDUP(O47*M15/100,2),"")</f>
        <v/>
      </c>
      <c r="P49" s="37" t="str">
        <f t="shared" ref="P49" si="79">IFERROR(ROUNDUP(P47*N15/100,2),"")</f>
        <v/>
      </c>
      <c r="Q49" s="37" t="str">
        <f t="shared" ref="Q49" si="80">IFERROR(ROUNDUP(Q47*O15/100,2),"")</f>
        <v/>
      </c>
      <c r="R49" s="37" t="str">
        <f t="shared" ref="R49" si="81">IFERROR(ROUNDUP(R47*P15/100,2),"")</f>
        <v/>
      </c>
    </row>
    <row r="51" spans="1:18" ht="13.5" thickBot="1"/>
    <row r="52" spans="1:18">
      <c r="C52" s="396" t="s">
        <v>76</v>
      </c>
      <c r="D52" s="410"/>
      <c r="E52" s="478"/>
      <c r="F52" s="479"/>
      <c r="G52" s="480"/>
      <c r="N52" s="396" t="s">
        <v>77</v>
      </c>
      <c r="O52" s="410"/>
      <c r="P52" s="478"/>
      <c r="Q52" s="479"/>
      <c r="R52" s="480"/>
    </row>
    <row r="53" spans="1:18">
      <c r="C53" s="397"/>
      <c r="D53" s="411"/>
      <c r="E53" s="481"/>
      <c r="F53" s="482"/>
      <c r="G53" s="483"/>
      <c r="N53" s="397"/>
      <c r="O53" s="411"/>
      <c r="P53" s="481"/>
      <c r="Q53" s="482"/>
      <c r="R53" s="483"/>
    </row>
    <row r="54" spans="1:18" ht="13.5" thickBot="1">
      <c r="C54" s="398"/>
      <c r="D54" s="412"/>
      <c r="E54" s="484"/>
      <c r="F54" s="485"/>
      <c r="G54" s="486"/>
      <c r="N54" s="398"/>
      <c r="O54" s="412"/>
      <c r="P54" s="484"/>
      <c r="Q54" s="485"/>
      <c r="R54" s="486"/>
    </row>
  </sheetData>
  <mergeCells count="39">
    <mergeCell ref="N52:O54"/>
    <mergeCell ref="P52:R54"/>
    <mergeCell ref="B46:C46"/>
    <mergeCell ref="A47:B47"/>
    <mergeCell ref="C48:C49"/>
    <mergeCell ref="C52:D54"/>
    <mergeCell ref="E52:G54"/>
    <mergeCell ref="B41:C41"/>
    <mergeCell ref="B42:C42"/>
    <mergeCell ref="B43:C43"/>
    <mergeCell ref="B44:C44"/>
    <mergeCell ref="B45:C45"/>
    <mergeCell ref="B25:C25"/>
    <mergeCell ref="B26:C26"/>
    <mergeCell ref="B40:C40"/>
    <mergeCell ref="C33:C34"/>
    <mergeCell ref="B31:C31"/>
    <mergeCell ref="A32:B32"/>
    <mergeCell ref="B29:C29"/>
    <mergeCell ref="B30:C30"/>
    <mergeCell ref="B28:C28"/>
    <mergeCell ref="A36:R37"/>
    <mergeCell ref="B38:C38"/>
    <mergeCell ref="B39:C39"/>
    <mergeCell ref="B27:C27"/>
    <mergeCell ref="A1:O1"/>
    <mergeCell ref="A2:O2"/>
    <mergeCell ref="A3:O3"/>
    <mergeCell ref="B23:C23"/>
    <mergeCell ref="B24:C24"/>
    <mergeCell ref="C4:E4"/>
    <mergeCell ref="C6:E6"/>
    <mergeCell ref="C7:E7"/>
    <mergeCell ref="A6:B6"/>
    <mergeCell ref="A4:B4"/>
    <mergeCell ref="A7:B7"/>
    <mergeCell ref="A5:B5"/>
    <mergeCell ref="C5:E5"/>
    <mergeCell ref="A21:R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IA</vt:lpstr>
      <vt:lpstr>Course End Survey (CES)</vt:lpstr>
      <vt:lpstr>CO Attainment</vt:lpstr>
      <vt:lpstr>PO 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Parikshith Nayaka S K</dc:creator>
  <cp:lastModifiedBy>Richard Franklin</cp:lastModifiedBy>
  <cp:lastPrinted>2018-07-31T10:22:28Z</cp:lastPrinted>
  <dcterms:created xsi:type="dcterms:W3CDTF">2018-12-29T13:23:16Z</dcterms:created>
  <dcterms:modified xsi:type="dcterms:W3CDTF">2022-05-11T04:12:42Z</dcterms:modified>
</cp:coreProperties>
</file>