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ehmet Tosun\Desktop\"/>
    </mc:Choice>
  </mc:AlternateContent>
  <xr:revisionPtr revIDLastSave="0" documentId="13_ncr:1_{0D623E4E-1FCD-4568-83E2-B46B1FB59505}" xr6:coauthVersionLast="47" xr6:coauthVersionMax="47" xr10:uidLastSave="{00000000-0000-0000-0000-000000000000}"/>
  <bookViews>
    <workbookView xWindow="-120" yWindow="-120" windowWidth="29040" windowHeight="15720" xr2:uid="{00000000-000D-0000-FFFF-FFFF00000000}"/>
  </bookViews>
  <sheets>
    <sheet name="Data" sheetId="1" r:id="rId1"/>
    <sheet name="Dash" sheetId="6" r:id="rId2"/>
  </sheets>
  <definedNames>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48" r:id="rId3"/>
    <pivotCache cacheId="147" r:id="rId4"/>
    <pivotCache cacheId="150" r:id="rId5"/>
    <pivotCache cacheId="153" r:id="rId6"/>
    <pivotCache cacheId="156" r:id="rId7"/>
    <pivotCache cacheId="207" r:id="rId8"/>
    <pivotCache cacheId="210"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99811049-ff8f-4cda-97c3-7c6b2c6c5d9a" name="FactOrders" connection="Query - FactOrders"/>
          <x15:modelTable id="BridgeReturns_1d64c4f6-b0d7-4f25-8968-a4f0460e6fec" name="BridgeReturns" connection="Query - BridgeReturns"/>
          <x15:modelTable id="DimPeople_a46d3110-d12d-4d42-b1e4-fe8553fcd1f8" name="DimPeople" connection="Query - DimPeople"/>
          <x15:modelTable id="DimDate_01715399-5f5c-495f-abf5-528816231e66" name="DimDate" connection="Query - DimDate"/>
        </x15:modelTables>
        <x15:modelRelationships>
          <x15:modelRelationship fromTable="FactOrders" fromColumn="Region" toTable="DimPeople" toColumn="Region"/>
          <x15:modelRelationship fromTable="FactOrders" fromColumn="Order ID" toTable="BridgeReturns" toColumn="Order ID"/>
          <x15:modelRelationship fromTable="FactOrders" fromColumn="Order 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6" l="1"/>
  <c r="V7" i="6"/>
  <c r="S7" i="6"/>
  <c r="P7" i="6"/>
  <c r="M7" i="6"/>
  <c r="J7" i="6"/>
  <c r="E7" i="6"/>
  <c r="B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97DF2D-0965-4276-BCAD-0A784CE98D20}" name="Query - BridgeReturns" description="Connection to the 'BridgeReturns' query in the workbook." type="100" refreshedVersion="8" minRefreshableVersion="5">
    <extLst>
      <ext xmlns:x15="http://schemas.microsoft.com/office/spreadsheetml/2010/11/main" uri="{DE250136-89BD-433C-8126-D09CA5730AF9}">
        <x15:connection id="4b80522b-f050-4758-8223-48588c45100c">
          <x15:oledbPr connection="Provider=Microsoft.Mashup.OleDb.1;Data Source=$Workbook$;Location=BridgeReturns;Extended Properties=&quot;&quot;">
            <x15:dbTables>
              <x15:dbTable name="BridgeReturns"/>
            </x15:dbTables>
          </x15:oledbPr>
        </x15:connection>
      </ext>
    </extLst>
  </connection>
  <connection id="2" xr16:uid="{6734EDEC-F48B-414B-A293-9FB867F7BC7B}" name="Query - DimDate" description="Connection to the 'DimDate' query in the workbook." type="100" refreshedVersion="8" minRefreshableVersion="5">
    <extLst>
      <ext xmlns:x15="http://schemas.microsoft.com/office/spreadsheetml/2010/11/main" uri="{DE250136-89BD-433C-8126-D09CA5730AF9}">
        <x15:connection id="dc4cfc82-a9db-4510-bb73-3fdd0a03cee1"/>
      </ext>
    </extLst>
  </connection>
  <connection id="3" xr16:uid="{53B86630-0028-4940-AA3C-15F7F1CCD81F}" name="Query - DimPeople" description="Connection to the 'DimPeople' query in the workbook." type="100" refreshedVersion="8" minRefreshableVersion="5">
    <extLst>
      <ext xmlns:x15="http://schemas.microsoft.com/office/spreadsheetml/2010/11/main" uri="{DE250136-89BD-433C-8126-D09CA5730AF9}">
        <x15:connection id="d390daaa-4c5a-45fb-9789-6d91bccc0edb">
          <x15:oledbPr connection="Provider=Microsoft.Mashup.OleDb.1;Data Source=$Workbook$;Location=DimPeople;Extended Properties=&quot;&quot;">
            <x15:dbTables>
              <x15:dbTable name="DimPeople"/>
            </x15:dbTables>
          </x15:oledbPr>
        </x15:connection>
      </ext>
    </extLst>
  </connection>
  <connection id="4" xr16:uid="{F8828749-D986-4E83-ACCC-902B41C7599A}" name="Query - FactOrders" description="Connection to the 'FactOrders' query in the workbook." type="100" refreshedVersion="8" minRefreshableVersion="5">
    <extLst>
      <ext xmlns:x15="http://schemas.microsoft.com/office/spreadsheetml/2010/11/main" uri="{DE250136-89BD-433C-8126-D09CA5730AF9}">
        <x15:connection id="87819918-c265-463d-bcf0-5b11c909ff89"/>
      </ext>
    </extLst>
  </connection>
  <connection id="5" xr16:uid="{BE9D0255-1E70-4EEF-A7D6-0F27C7CD14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<sst xmlns="http://schemas.openxmlformats.org/spreadsheetml/2006/main" count="169" uniqueCount="84">
  <si>
    <t>Total Sales</t>
  </si>
  <si>
    <t>Total Profit</t>
  </si>
  <si>
    <t>Profit Margin</t>
  </si>
  <si>
    <t>Orders</t>
  </si>
  <si>
    <t>Customers</t>
  </si>
  <si>
    <t>AOV</t>
  </si>
  <si>
    <t>Avg Ship Days</t>
  </si>
  <si>
    <t>Returned Orders</t>
  </si>
  <si>
    <t>Return Rate</t>
  </si>
  <si>
    <t>Office Supplies</t>
  </si>
  <si>
    <t>Technology</t>
  </si>
  <si>
    <t>Furniture</t>
  </si>
  <si>
    <t>Row Labels</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</si>
  <si>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</si>
  <si>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</si>
  <si>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</si>
  <si>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</si>
  <si>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</si>
  <si>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</si>
  <si>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</si>
  <si>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</si>
  <si>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</si>
  <si>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</si>
  <si>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</si>
  <si>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</si>
  <si>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</si>
  <si>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</si>
  <si>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</si>
  <si>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</si>
  <si>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</si>
  <si>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</si>
  <si>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</si>
  <si>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</si>
  <si>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</si>
  <si>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</si>
  <si>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</si>
  <si>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</si>
  <si>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</si>
  <si>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</si>
  <si>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</si>
  <si>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</si>
  <si>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</si>
  <si>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</si>
  <si>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</si>
  <si>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</si>
  <si>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</si>
  <si>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</si>
  <si>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</si>
  <si>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</si>
  <si>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</si>
  <si>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</si>
  <si>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</si>
  <si>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</si>
  <si>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</si>
  <si>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</si>
  <si>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</si>
  <si>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</si>
  <si>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</si>
  <si>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</si>
  <si>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</si>
  <si>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</si>
  <si>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Grand Total</t>
  </si>
  <si>
    <t>Central</t>
  </si>
  <si>
    <t>East</t>
  </si>
  <si>
    <t>South</t>
  </si>
  <si>
    <t>West</t>
  </si>
  <si>
    <t>First Class</t>
  </si>
  <si>
    <t>Same Day</t>
  </si>
  <si>
    <t>Second Class</t>
  </si>
  <si>
    <t>Standard Class</t>
  </si>
  <si>
    <t>Appliances</t>
  </si>
  <si>
    <t>Binders</t>
  </si>
  <si>
    <t>Chairs</t>
  </si>
  <si>
    <t>Fasteners</t>
  </si>
  <si>
    <t>Furnishings</t>
  </si>
  <si>
    <t>Machines</t>
  </si>
  <si>
    <t>Paper</t>
  </si>
  <si>
    <t>Phones</t>
  </si>
  <si>
    <t>Supplies</t>
  </si>
  <si>
    <t>Tables</t>
  </si>
  <si>
    <t>Profit</t>
  </si>
  <si>
    <t>Returns</t>
  </si>
  <si>
    <t>Sales</t>
  </si>
  <si>
    <r>
      <rPr>
        <b/>
        <sz val="11"/>
        <color theme="1"/>
        <rFont val="Montserrat Medium"/>
      </rPr>
      <t>Profit</t>
    </r>
    <r>
      <rPr>
        <b/>
        <sz val="11"/>
        <color theme="1"/>
        <rFont val="Calibri"/>
        <family val="2"/>
        <scheme val="minor"/>
      </rPr>
      <t xml:space="preserve"> </t>
    </r>
    <r>
      <rPr>
        <b/>
        <sz val="11"/>
        <color theme="1"/>
        <rFont val="Montserrat Medium"/>
      </rPr>
      <t>Margin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</si>
</sst>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
    <numFmt numFmtId="166" formatCode="0%;\-0%;0%"/>
    <numFmt numFmtId="172" formatCode="&quot;$&quot;#,##0"/>
  </numFmts>
  <fonts count="4" x14ac:knownFonts="1">
    <font>
      <sz val="11"/>
      <color theme="1"/>
      <name val="Calibri"/>
      <family val="2"/>
      <scheme val="minor"/>
    </font>
    <font>
      <b/>
      <sz val="11"/>
      <color theme="1"/>
      <name val="Calibri"/>
      <family val="2"/>
      <scheme val="minor"/>
    </font>
    <font>
      <b/>
      <sz val="12"/>
      <color theme="1"/>
      <name val="Montserrat Medium"/>
    </font>
    <font>
      <b/>
      <sz val="11"/>
      <color theme="1"/>
      <name val="Montserrat Medium"/>
    </font>
  </fonts>
  <fills count="3">
    <fill>
      <patternFill patternType="none"/>
    </fill>
    <fill>
      <patternFill patternType="gray125"/>
    </fill>
    <fill>
      <patternFill patternType="solid">
        <fgColor theme="4"/>
        <bgColor indexed="64"/>
      </patternFill>
    </fill>
  </fills>
  <borders count="7">
    <border>
      <left/>
      <right/>
      <top/>
      <bottom/>
      <diagonal/>
    </border>
    <border>
      <left style="medium">
        <color theme="4"/>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style="medium">
        <color theme="4"/>
      </right>
      <top/>
      <bottom style="medium">
        <color theme="4"/>
      </bottom>
      <diagonal/>
    </border>
  </borders>
  <cellStyleXfs count="1">
    <xf numFmtId="0" fontId="0" fillId="0" borderId="0"/>
  </cellStyleXfs>
  <cellXfs count="28">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0" borderId="0" xfId="0" applyBorder="1"/>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72" fontId="2" fillId="2" borderId="5" xfId="0" applyNumberFormat="1" applyFont="1" applyFill="1" applyBorder="1" applyAlignment="1">
      <alignment horizontal="center"/>
    </xf>
    <xf numFmtId="172" fontId="2" fillId="2" borderId="6" xfId="0" applyNumberFormat="1" applyFont="1" applyFill="1" applyBorder="1" applyAlignment="1">
      <alignment horizontal="center"/>
    </xf>
    <xf numFmtId="172" fontId="0" fillId="0" borderId="0" xfId="0" applyNumberFormat="1" applyBorder="1"/>
    <xf numFmtId="0" fontId="1" fillId="2" borderId="1" xfId="0" applyFont="1" applyFill="1" applyBorder="1" applyAlignment="1">
      <alignment horizontal="center"/>
    </xf>
    <xf numFmtId="0" fontId="1" fillId="2" borderId="2" xfId="0" applyFont="1" applyFill="1" applyBorder="1" applyAlignment="1">
      <alignment horizontal="center"/>
    </xf>
    <xf numFmtId="10" fontId="2" fillId="2" borderId="5" xfId="0" applyNumberFormat="1" applyFont="1" applyFill="1" applyBorder="1" applyAlignment="1">
      <alignment horizontal="center"/>
    </xf>
    <xf numFmtId="10" fontId="2" fillId="2" borderId="6" xfId="0" applyNumberFormat="1"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165" fontId="2" fillId="2" borderId="5" xfId="0" applyNumberFormat="1" applyFont="1" applyFill="1" applyBorder="1" applyAlignment="1">
      <alignment horizontal="center"/>
    </xf>
    <xf numFmtId="165" fontId="2" fillId="2" borderId="6" xfId="0" applyNumberFormat="1" applyFont="1" applyFill="1" applyBorder="1" applyAlignment="1">
      <alignment horizontal="center"/>
    </xf>
    <xf numFmtId="172" fontId="0" fillId="0" borderId="0" xfId="0" applyNumberFormat="1" applyAlignment="1">
      <alignment horizontal="right"/>
    </xf>
    <xf numFmtId="0" fontId="0" fillId="0" borderId="0" xfId="0" applyAlignment="1">
      <alignment horizontal="right"/>
    </xf>
  </cellXfs>
  <cellStyles count="1">
    <cellStyle name="Normal" xfId="0" builtinId="0"/>
  </cellStyles>
  <dxfs count="11">
    <dxf>
      <alignment horizontal="right"/>
    </dxf>
    <dxf>
      <alignment horizontal="right"/>
    </dxf>
    <dxf>
      <alignment horizontal="right"/>
    </dxf>
    <dxf>
      <font>
        <color rgb="FF9C0006"/>
      </font>
      <fill>
        <patternFill>
          <bgColor rgb="FFFFC7CE"/>
        </patternFill>
      </fill>
    </dxf>
    <dxf>
      <font>
        <color rgb="FFFF0000"/>
      </font>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s>
  <tableStyles count="1" defaultTableStyle="TableStyleMedium2" defaultPivotStyle="PivotStyleLight16">
    <tableStyle name="Slicer Style 1" pivot="0" table="0" count="0" xr9:uid="{30D82835-FED0-467C-95AC-77676654641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[superstore-.xlsx]Data!PivotTable4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t>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Data!$Q$6</c:f>
              <c:strCache>
                <c:ptCount val="1"/>
                <c:pt idx="0">
                  <c:v>Total</c:v>
                </c:pt>
              </c:strCache>
            </c:strRef>
          </c:tx>
          <c:spPr>
            <a:solidFill>
              <a:schemeClr val="accent1"/>
            </a:solidFill>
            <a:ln>
              <a:noFill/>
            </a:ln>
            <a:effectLst/>
          </c:spPr>
          <c:invertIfNegative val="0"/>
          <c:cat>
            <c:strRef>
              <c:f>Data!$P$7:$P$10</c:f>
              <c:strCache>
                <c:ptCount val="3"/>
                <c:pt idx="0">
                  <c:v>Furniture</c:v>
                </c:pt>
                <c:pt idx="1">
                  <c:v>Office Supplies</c:v>
                </c:pt>
                <c:pt idx="2">
                  <c:v>Technology</c:v>
                </c:pt>
              </c:strCache>
            </c:strRef>
          </c:cat>
          <c:val>
            <c:numRef>
              <c:f>Data!$Q$7:$Q$10</c:f>
              <c:numCache>
                <c:formatCode>0%;\-0%;0%</c:formatCode>
                <c:ptCount val="3"/>
                <c:pt idx="0">
                  <c:v>2.4866951334588799E-2</c:v>
                </c:pt>
                <c:pt idx="1">
                  <c:v>0.17035158390028612</c:v>
                </c:pt>
                <c:pt idx="2">
                  <c:v>0.17395712076891945</c:v>
                </c:pt>
              </c:numCache>
            </c:numRef>
          </c:val>
          <c:extLst>
            <c:ext xmlns:c16="http://schemas.microsoft.com/office/drawing/2014/chart" uri="{C3380CC4-5D6E-409C-BE32-E72D297353CC}">
              <c16:uniqueId val="{00000000-13D6-469F-BC17-A596E08E39BC}"/>
            </c:ext>
          </c:extLst>
        </c:ser>
        <c:dLbls>
          <c:showLegendKey val="0"/>
          <c:showVal val="0"/>
          <c:showCatName val="0"/>
          <c:showSerName val="0"/>
          <c:showPercent val="0"/>
          <c:showBubbleSize val="0"/>
        </c:dLbls>
        <c:gapWidth val="182"/>
        <c:axId val="883313376"/>
        <c:axId val="883312416"/>
      </c:barChart>
      <c:catAx>
        <c:axId val="883313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3312416"/>
        <c:crosses val="autoZero"/>
        <c:auto val="1"/>
        <c:lblAlgn val="ctr"/>
        <c:lblOffset val="100"/>
        <c:noMultiLvlLbl val="0"/>
      </c:catAx>
      <c:valAx>
        <c:axId val="883312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331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[superstore-.xlsx]Data!PivotTable8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 Hotspots (Top 10)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Data!$Q$26</c:f>
              <c:strCache>
                <c:ptCount val="1"/>
                <c:pt idx="0">
                  <c:v>Total</c:v>
                </c:pt>
              </c:strCache>
            </c:strRef>
          </c:tx>
          <c:spPr>
            <a:solidFill>
              <a:schemeClr val="accent1"/>
            </a:solidFill>
            <a:ln>
              <a:noFill/>
            </a:ln>
            <a:effectLst/>
          </c:spPr>
          <c:invertIfNegative val="0"/>
          <c:cat>
            <c:strRef>
              <c:f>Data!$P$27:$P$37</c:f>
              <c:strCache>
                <c:ptCount val="10"/>
                <c:pt idx="0">
                  <c:v>Machines</c:v>
                </c:pt>
                <c:pt idx="1">
                  <c:v>Tables</c:v>
                </c:pt>
                <c:pt idx="2">
                  <c:v>Appliances</c:v>
                </c:pt>
                <c:pt idx="3">
                  <c:v>Fasteners</c:v>
                </c:pt>
                <c:pt idx="4">
                  <c:v>Phones</c:v>
                </c:pt>
                <c:pt idx="5">
                  <c:v>Supplies</c:v>
                </c:pt>
                <c:pt idx="6">
                  <c:v>Paper</c:v>
                </c:pt>
                <c:pt idx="7">
                  <c:v>Binders</c:v>
                </c:pt>
                <c:pt idx="8">
                  <c:v>Chairs</c:v>
                </c:pt>
                <c:pt idx="9">
                  <c:v>Furnishings</c:v>
                </c:pt>
              </c:strCache>
            </c:strRef>
          </c:cat>
          <c:val>
            <c:numRef>
              <c:f>Data!$Q$27:$Q$37</c:f>
              <c:numCache>
                <c:formatCode>0%;\-0%;0%</c:formatCode>
                <c:ptCount val="10"/>
                <c:pt idx="0">
                  <c:v>0.11607142857142858</c:v>
                </c:pt>
                <c:pt idx="1">
                  <c:v>9.7719869706840393E-2</c:v>
                </c:pt>
                <c:pt idx="2">
                  <c:v>8.8691796008869186E-2</c:v>
                </c:pt>
                <c:pt idx="3">
                  <c:v>8.8372093023255813E-2</c:v>
                </c:pt>
                <c:pt idx="4">
                  <c:v>8.7223587223587223E-2</c:v>
                </c:pt>
                <c:pt idx="5">
                  <c:v>8.5561497326203204E-2</c:v>
                </c:pt>
                <c:pt idx="6">
                  <c:v>8.3123425692695208E-2</c:v>
                </c:pt>
                <c:pt idx="7">
                  <c:v>8.2066869300911852E-2</c:v>
                </c:pt>
                <c:pt idx="8">
                  <c:v>8.1597222222222224E-2</c:v>
                </c:pt>
                <c:pt idx="9">
                  <c:v>7.6396807297605479E-2</c:v>
                </c:pt>
              </c:numCache>
            </c:numRef>
          </c:val>
          <c:extLst>
            <c:ext xmlns:c16="http://schemas.microsoft.com/office/drawing/2014/chart" uri="{C3380CC4-5D6E-409C-BE32-E72D297353CC}">
              <c16:uniqueId val="{00000000-A57F-4D07-BECB-520769FA9312}"/>
            </c:ext>
          </c:extLst>
        </c:ser>
        <c:dLbls>
          <c:showLegendKey val="0"/>
          <c:showVal val="0"/>
          <c:showCatName val="0"/>
          <c:showSerName val="0"/>
          <c:showPercent val="0"/>
          <c:showBubbleSize val="0"/>
        </c:dLbls>
        <c:gapWidth val="182"/>
        <c:axId val="561607183"/>
        <c:axId val="561589903"/>
      </c:barChart>
      <c:catAx>
        <c:axId val="56160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61589903"/>
        <c:crosses val="autoZero"/>
        <c:auto val="1"/>
        <c:lblAlgn val="ctr"/>
        <c:lblOffset val="100"/>
        <c:noMultiLvlLbl val="0"/>
      </c:catAx>
      <c:valAx>
        <c:axId val="561589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61607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t>Shipping:</a:t>
            </a:r>
            <a:r>
              <a:rPr lang="de-AT" baseline="0"/>
              <a:t> Volume vs Speed</a:t>
            </a:r>
            <a:endParaRPr lang="de-A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AT"/>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Data!$Q$19</c:f>
              <c:strCache>
                <c:ptCount val="1"/>
                <c:pt idx="0">
                  <c:v>Avg Ship Days</c:v>
                </c:pt>
              </c:strCache>
            </c:strRef>
          </c:tx>
          <c:spPr>
            <a:solidFill>
              <a:schemeClr val="accent6"/>
            </a:solidFill>
            <a:ln>
              <a:noFill/>
            </a:ln>
            <a:effectLst/>
          </c:spPr>
          <c:invertIfNegative val="0"/>
          <c:cat>
            <c:strRef>
              <c:f>Data!$P$20:$P$24</c:f>
              <c:strCache>
                <c:ptCount val="4"/>
                <c:pt idx="0">
                  <c:v>First Class</c:v>
                </c:pt>
                <c:pt idx="1">
                  <c:v>Same Day</c:v>
                </c:pt>
                <c:pt idx="2">
                  <c:v>Second Class</c:v>
                </c:pt>
                <c:pt idx="3">
                  <c:v>Standard Class</c:v>
                </c:pt>
              </c:strCache>
            </c:strRef>
          </c:cat>
          <c:val>
            <c:numRef>
              <c:f>Data!$Q$20:$Q$24</c:f>
              <c:numCache>
                <c:formatCode>0.0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0-3396-4D0A-9DB4-3A944B01B429}"/>
            </c:ext>
          </c:extLst>
        </c:ser>
        <c:dLbls>
          <c:showLegendKey val="0"/>
          <c:showVal val="0"/>
          <c:showCatName val="0"/>
          <c:showSerName val="0"/>
          <c:showPercent val="0"/>
          <c:showBubbleSize val="0"/>
        </c:dLbls>
        <c:gapWidth val="219"/>
        <c:overlap val="-27"/>
        <c:axId val="896101407"/>
        <c:axId val="1129290735"/>
      </c:barChart>
      <c:lineChart>
        <c:grouping val="standard"/>
        <c:varyColors val="0"/>
        <c:ser>
          <c:idx val="1"/>
          <c:order val="1"/>
          <c:tx>
            <c:strRef>
              <c:f>Data!$R$19</c:f>
              <c:strCache>
                <c:ptCount val="1"/>
                <c:pt idx="0">
                  <c:v>Orders</c:v>
                </c:pt>
              </c:strCache>
            </c:strRef>
          </c:tx>
          <c:spPr>
            <a:ln w="28575" cap="rnd">
              <a:solidFill>
                <a:schemeClr val="accent5"/>
              </a:solidFill>
              <a:round/>
            </a:ln>
            <a:effectLst/>
          </c:spPr>
          <c:marker>
            <c:symbol val="none"/>
          </c:marker>
          <c:cat>
            <c:strRef>
              <c:f>Data!$P$20:$P$24</c:f>
              <c:strCache>
                <c:ptCount val="4"/>
                <c:pt idx="0">
                  <c:v>First Class</c:v>
                </c:pt>
                <c:pt idx="1">
                  <c:v>Same Day</c:v>
                </c:pt>
                <c:pt idx="2">
                  <c:v>Second Class</c:v>
                </c:pt>
                <c:pt idx="3">
                  <c:v>Standard Class</c:v>
                </c:pt>
              </c:strCache>
            </c:strRef>
          </c:cat>
          <c:val>
            <c:numRef>
              <c:f>Data!$R$20:$R$24</c:f>
              <c:numCache>
                <c:formatCode>General</c:formatCode>
                <c:ptCount val="4"/>
                <c:pt idx="0">
                  <c:v>787</c:v>
                </c:pt>
                <c:pt idx="1">
                  <c:v>264</c:v>
                </c:pt>
                <c:pt idx="2">
                  <c:v>964</c:v>
                </c:pt>
                <c:pt idx="3">
                  <c:v>2994</c:v>
                </c:pt>
              </c:numCache>
            </c:numRef>
          </c:val>
          <c:smooth val="0"/>
          <c:extLst>
            <c:ext xmlns:c16="http://schemas.microsoft.com/office/drawing/2014/chart" uri="{C3380CC4-5D6E-409C-BE32-E72D297353CC}">
              <c16:uniqueId val="{00000001-3396-4D0A-9DB4-3A944B01B429}"/>
            </c:ext>
          </c:extLst>
        </c:ser>
        <c:dLbls>
          <c:showLegendKey val="0"/>
          <c:showVal val="0"/>
          <c:showCatName val="0"/>
          <c:showSerName val="0"/>
          <c:showPercent val="0"/>
          <c:showBubbleSize val="0"/>
        </c:dLbls>
        <c:marker val="1"/>
        <c:smooth val="0"/>
        <c:axId val="1638727887"/>
        <c:axId val="1637823039"/>
      </c:lineChart>
      <c:catAx>
        <c:axId val="89610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9290735"/>
        <c:crosses val="autoZero"/>
        <c:auto val="1"/>
        <c:lblAlgn val="ctr"/>
        <c:lblOffset val="100"/>
        <c:noMultiLvlLbl val="0"/>
      </c:catAx>
      <c:valAx>
        <c:axId val="11292907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6101407"/>
        <c:crosses val="autoZero"/>
        <c:crossBetween val="between"/>
      </c:valAx>
      <c:valAx>
        <c:axId val="16378230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38727887"/>
        <c:crosses val="max"/>
        <c:crossBetween val="between"/>
      </c:valAx>
      <c:catAx>
        <c:axId val="1638727887"/>
        <c:scaling>
          <c:orientation val="minMax"/>
        </c:scaling>
        <c:delete val="1"/>
        <c:axPos val="b"/>
        <c:numFmt formatCode="General" sourceLinked="1"/>
        <c:majorTickMark val="out"/>
        <c:minorTickMark val="none"/>
        <c:tickLblPos val="nextTo"/>
        <c:crossAx val="16378230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[superstore-.xlsx]Data!PivotTable1</c:name>
    <c:fmtId val="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Data!$M$6</c:f>
              <c:strCache>
                <c:ptCount val="1"/>
                <c:pt idx="0">
                  <c:v>Total Profit</c:v>
                </c:pt>
              </c:strCache>
            </c:strRef>
          </c:tx>
          <c:spPr>
            <a:ln w="28575" cap="rnd">
              <a:solidFill>
                <a:schemeClr val="accent6"/>
              </a:solidFill>
              <a:round/>
            </a:ln>
            <a:effectLst/>
          </c:spPr>
          <c:marker>
            <c:symbol val="none"/>
          </c:marker>
          <c:cat>
            <c:strRef>
              <c:f>Data!$L$7:$L$55</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Data!$M$7:$M$55</c:f>
              <c:numCache>
                <c:formatCode>\$#\ ##0.00;\(\$#\ ##0.00\);\$#\ ##0.00</c:formatCode>
                <c:ptCount val="48"/>
                <c:pt idx="0">
                  <c:v>2450.1907000000001</c:v>
                </c:pt>
                <c:pt idx="1">
                  <c:v>862.30840000000012</c:v>
                </c:pt>
                <c:pt idx="2">
                  <c:v>498.72989999999623</c:v>
                </c:pt>
                <c:pt idx="3">
                  <c:v>3488.8352000000009</c:v>
                </c:pt>
                <c:pt idx="4">
                  <c:v>2738.7095999999992</c:v>
                </c:pt>
                <c:pt idx="5">
                  <c:v>4976.5243999999993</c:v>
                </c:pt>
                <c:pt idx="6">
                  <c:v>-841.48260000000346</c:v>
                </c:pt>
                <c:pt idx="7">
                  <c:v>5318.1050000000005</c:v>
                </c:pt>
                <c:pt idx="8">
                  <c:v>8328.0993999999846</c:v>
                </c:pt>
                <c:pt idx="9">
                  <c:v>3448.2572999999984</c:v>
                </c:pt>
                <c:pt idx="10">
                  <c:v>9292.126899999992</c:v>
                </c:pt>
                <c:pt idx="11">
                  <c:v>8983.5699000000004</c:v>
                </c:pt>
                <c:pt idx="12">
                  <c:v>-3281.0070000000014</c:v>
                </c:pt>
                <c:pt idx="13">
                  <c:v>2813.8507999999983</c:v>
                </c:pt>
                <c:pt idx="14">
                  <c:v>9732.0978000000032</c:v>
                </c:pt>
                <c:pt idx="15">
                  <c:v>4187.4961999999978</c:v>
                </c:pt>
                <c:pt idx="16">
                  <c:v>4667.868999999996</c:v>
                </c:pt>
                <c:pt idx="17">
                  <c:v>3335.5571999999975</c:v>
                </c:pt>
                <c:pt idx="18">
                  <c:v>3288.648299999998</c:v>
                </c:pt>
                <c:pt idx="19">
                  <c:v>5355.8083999999999</c:v>
                </c:pt>
                <c:pt idx="20">
                  <c:v>8209.1626999999953</c:v>
                </c:pt>
                <c:pt idx="21">
                  <c:v>2817.3659999999991</c:v>
                </c:pt>
                <c:pt idx="22">
                  <c:v>12474.788400000009</c:v>
                </c:pt>
                <c:pt idx="23">
                  <c:v>8016.9659000000083</c:v>
                </c:pt>
                <c:pt idx="24">
                  <c:v>2824.8233</c:v>
                </c:pt>
                <c:pt idx="25">
                  <c:v>5004.5794999999989</c:v>
                </c:pt>
                <c:pt idx="26">
                  <c:v>3611.9679999999985</c:v>
                </c:pt>
                <c:pt idx="27">
                  <c:v>2977.8148999999949</c:v>
                </c:pt>
                <c:pt idx="28">
                  <c:v>8662.1464000000069</c:v>
                </c:pt>
                <c:pt idx="29">
                  <c:v>4750.3780999999999</c:v>
                </c:pt>
                <c:pt idx="30">
                  <c:v>4432.8778999999959</c:v>
                </c:pt>
                <c:pt idx="31">
                  <c:v>2062.0692999999997</c:v>
                </c:pt>
                <c:pt idx="32">
                  <c:v>9328.657599999995</c:v>
                </c:pt>
                <c:pt idx="33">
                  <c:v>16243.142500000004</c:v>
                </c:pt>
                <c:pt idx="34">
                  <c:v>4011.4074999999775</c:v>
                </c:pt>
                <c:pt idx="35">
                  <c:v>17885.309299999986</c:v>
                </c:pt>
                <c:pt idx="36">
                  <c:v>7140.4390999999978</c:v>
                </c:pt>
                <c:pt idx="37">
                  <c:v>1613.8719999999992</c:v>
                </c:pt>
                <c:pt idx="38">
                  <c:v>14751.8915</c:v>
                </c:pt>
                <c:pt idx="39">
                  <c:v>933.2899999999986</c:v>
                </c:pt>
                <c:pt idx="40">
                  <c:v>6342.5827999999956</c:v>
                </c:pt>
                <c:pt idx="41">
                  <c:v>8223.3356999999869</c:v>
                </c:pt>
                <c:pt idx="42">
                  <c:v>6952.6212000000032</c:v>
                </c:pt>
                <c:pt idx="43">
                  <c:v>9040.9557000000023</c:v>
                </c:pt>
                <c:pt idx="44">
                  <c:v>10991.555600000011</c:v>
                </c:pt>
                <c:pt idx="45">
                  <c:v>9275.2754999999961</c:v>
                </c:pt>
                <c:pt idx="46">
                  <c:v>9690.1036999999797</c:v>
                </c:pt>
                <c:pt idx="47">
                  <c:v>8483.3468000000048</c:v>
                </c:pt>
              </c:numCache>
            </c:numRef>
          </c:val>
          <c:smooth val="0"/>
          <c:extLst>
            <c:ext xmlns:c16="http://schemas.microsoft.com/office/drawing/2014/chart" uri="{C3380CC4-5D6E-409C-BE32-E72D297353CC}">
              <c16:uniqueId val="{00000000-0AF2-407D-9F77-5347B5D93AB3}"/>
            </c:ext>
          </c:extLst>
        </c:ser>
        <c:ser>
          <c:idx val="1"/>
          <c:order val="1"/>
          <c:tx>
            <c:strRef>
              <c:f>Data!$N$6</c:f>
              <c:strCache>
                <c:ptCount val="1"/>
                <c:pt idx="0">
                  <c:v>Total Sales</c:v>
                </c:pt>
              </c:strCache>
            </c:strRef>
          </c:tx>
          <c:spPr>
            <a:ln w="28575" cap="rnd">
              <a:solidFill>
                <a:schemeClr val="accent5"/>
              </a:solidFill>
              <a:round/>
            </a:ln>
            <a:effectLst/>
          </c:spPr>
          <c:marker>
            <c:symbol val="none"/>
          </c:marker>
          <c:cat>
            <c:strRef>
              <c:f>Data!$L$7:$L$55</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Data!$N$7:$N$55</c:f>
              <c:numCache>
                <c:formatCode>\$#\ ##0.00;\(\$#\ ##0.00\);\$#\ ##0.00</c:formatCode>
                <c:ptCount val="48"/>
                <c:pt idx="0">
                  <c:v>14236.895</c:v>
                </c:pt>
                <c:pt idx="1">
                  <c:v>4519.8919999999989</c:v>
                </c:pt>
                <c:pt idx="2">
                  <c:v>55691.009000000005</c:v>
                </c:pt>
                <c:pt idx="3">
                  <c:v>28295.34499999999</c:v>
                </c:pt>
                <c:pt idx="4">
                  <c:v>23648.286999999997</c:v>
                </c:pt>
                <c:pt idx="5">
                  <c:v>34595.127600000007</c:v>
                </c:pt>
                <c:pt idx="6">
                  <c:v>33946.393000000004</c:v>
                </c:pt>
                <c:pt idx="7">
                  <c:v>27909.468499999988</c:v>
                </c:pt>
                <c:pt idx="8">
                  <c:v>81777.350800000029</c:v>
                </c:pt>
                <c:pt idx="9">
                  <c:v>31453.392999999989</c:v>
                </c:pt>
                <c:pt idx="10">
                  <c:v>78628.716699999932</c:v>
                </c:pt>
                <c:pt idx="11">
                  <c:v>69545.620499999946</c:v>
                </c:pt>
                <c:pt idx="12">
                  <c:v>18174.075600000004</c:v>
                </c:pt>
                <c:pt idx="13">
                  <c:v>11951.410999999995</c:v>
                </c:pt>
                <c:pt idx="14">
                  <c:v>38726.252</c:v>
                </c:pt>
                <c:pt idx="15">
                  <c:v>34195.208500000001</c:v>
                </c:pt>
                <c:pt idx="16">
                  <c:v>30131.686499999993</c:v>
                </c:pt>
                <c:pt idx="17">
                  <c:v>24797.292000000012</c:v>
                </c:pt>
                <c:pt idx="18">
                  <c:v>28765.32499999999</c:v>
                </c:pt>
                <c:pt idx="19">
                  <c:v>36898.332199999997</c:v>
                </c:pt>
                <c:pt idx="20">
                  <c:v>64595.918000000027</c:v>
                </c:pt>
                <c:pt idx="21">
                  <c:v>31404.923499999997</c:v>
                </c:pt>
                <c:pt idx="22">
                  <c:v>75972.563500000004</c:v>
                </c:pt>
                <c:pt idx="23">
                  <c:v>74919.521199999959</c:v>
                </c:pt>
                <c:pt idx="24">
                  <c:v>18542.490999999995</c:v>
                </c:pt>
                <c:pt idx="25">
                  <c:v>22978.814999999988</c:v>
                </c:pt>
                <c:pt idx="26">
                  <c:v>51715.875000000007</c:v>
                </c:pt>
                <c:pt idx="27">
                  <c:v>38750.03899999999</c:v>
                </c:pt>
                <c:pt idx="28">
                  <c:v>56987.728000000003</c:v>
                </c:pt>
                <c:pt idx="29">
                  <c:v>40344.533999999985</c:v>
                </c:pt>
                <c:pt idx="30">
                  <c:v>39261.963000000003</c:v>
                </c:pt>
                <c:pt idx="31">
                  <c:v>31115.374300000003</c:v>
                </c:pt>
                <c:pt idx="32">
                  <c:v>73410.024899999902</c:v>
                </c:pt>
                <c:pt idx="33">
                  <c:v>59687.745000000039</c:v>
                </c:pt>
                <c:pt idx="34">
                  <c:v>79411.965799999962</c:v>
                </c:pt>
                <c:pt idx="35">
                  <c:v>96999.043000000034</c:v>
                </c:pt>
                <c:pt idx="36">
                  <c:v>43971.373999999989</c:v>
                </c:pt>
                <c:pt idx="37">
                  <c:v>20301.133400000002</c:v>
                </c:pt>
                <c:pt idx="38">
                  <c:v>58872.352799999979</c:v>
                </c:pt>
                <c:pt idx="39">
                  <c:v>36521.53609999999</c:v>
                </c:pt>
                <c:pt idx="40">
                  <c:v>44261.110199999959</c:v>
                </c:pt>
                <c:pt idx="41">
                  <c:v>52981.725699999981</c:v>
                </c:pt>
                <c:pt idx="42">
                  <c:v>45264.415999999983</c:v>
                </c:pt>
                <c:pt idx="43">
                  <c:v>63120.887999999992</c:v>
                </c:pt>
                <c:pt idx="44">
                  <c:v>87866.651999999929</c:v>
                </c:pt>
                <c:pt idx="45">
                  <c:v>77776.923199999917</c:v>
                </c:pt>
                <c:pt idx="46">
                  <c:v>118447.8249999999</c:v>
                </c:pt>
                <c:pt idx="47">
                  <c:v>83829.318800000096</c:v>
                </c:pt>
              </c:numCache>
            </c:numRef>
          </c:val>
          <c:smooth val="0"/>
          <c:extLst>
            <c:ext xmlns:c16="http://schemas.microsoft.com/office/drawing/2014/chart" uri="{C3380CC4-5D6E-409C-BE32-E72D297353CC}">
              <c16:uniqueId val="{00000001-0AF2-407D-9F77-5347B5D93AB3}"/>
            </c:ext>
          </c:extLst>
        </c:ser>
        <c:dLbls>
          <c:showLegendKey val="0"/>
          <c:showVal val="0"/>
          <c:showCatName val="0"/>
          <c:showSerName val="0"/>
          <c:showPercent val="0"/>
          <c:showBubbleSize val="0"/>
        </c:dLbls>
        <c:smooth val="0"/>
        <c:axId val="1686831391"/>
        <c:axId val="1686831871"/>
      </c:lineChart>
      <c:catAx>
        <c:axId val="16868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86831871"/>
        <c:crosses val="autoZero"/>
        <c:auto val="1"/>
        <c:lblAlgn val="ctr"/>
        <c:lblOffset val="100"/>
        <c:noMultiLvlLbl val="0"/>
      </c:catAx>
      <c:valAx>
        <c:axId val="1686831871"/>
        <c:scaling>
          <c:orientation val="minMax"/>
        </c:scaling>
        <c:delete val="0"/>
        <c:axPos val="l"/>
        <c:numFmt formatCode="\$#\ ##0.00;\(\$#\ ##0.00\);\$#\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86831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305</xdr:colOff>
      <xdr:row>8</xdr:row>
      <xdr:rowOff>95860</xdr:rowOff>
    </xdr:from>
    <xdr:to>
      <xdr:col>2</xdr:col>
      <xdr:colOff>600502</xdr:colOff>
      <xdr:row>14</xdr:row>
      <xdr:rowOff>134937</xdr:rowOff>
    </xdr:to>
    <mc:AlternateContent xmlns:mc="http://schemas.openxmlformats.org/markup-compatibility/2006" xmlns:a14="http://schemas.microsoft.com/office/drawing/2010/main">
      <mc:Choice Requires="a14">
        <xdr:graphicFrame macro="">
          <xdr:nvGraphicFramePr>
            <xdr:cNvPr id="25" name="Segment">
              <a:extLst>
                <a:ext uri="{FF2B5EF4-FFF2-40B4-BE49-F238E27FC236}">
                  <a16:creationId xmlns:a16="http://schemas.microsoft.com/office/drawing/2014/main" id="{E77A9E9D-27F4-4F50-99DF-1AA5779CFB1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07524" y="1619860"/>
              <a:ext cx="1409822" cy="1182077"/>
            </a:xfrm>
            <a:prstGeom prst="rect">
              <a:avLst/>
            </a:prstGeom>
            <a:solidFill>
              <a:prstClr val="white"/>
            </a:solidFill>
            <a:ln w="1">
              <a:solidFill>
                <a:prstClr val="green"/>
              </a:solidFill>
            </a:ln>
          </xdr:spPr>
          <xdr:txBody>
            <a:bodyPr vertOverflow="clip" horzOverflow="clip"/>
            <a:lstStyle/>
            <a:p>
              <a:r>
                <a:rPr lang="de-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14</xdr:row>
      <xdr:rowOff>166014</xdr:rowOff>
    </xdr:from>
    <xdr:to>
      <xdr:col>2</xdr:col>
      <xdr:colOff>612408</xdr:colOff>
      <xdr:row>22</xdr:row>
      <xdr:rowOff>51836</xdr:rowOff>
    </xdr:to>
    <mc:AlternateContent xmlns:mc="http://schemas.openxmlformats.org/markup-compatibility/2006" xmlns:a14="http://schemas.microsoft.com/office/drawing/2010/main">
      <mc:Choice Requires="a14">
        <xdr:graphicFrame macro="">
          <xdr:nvGraphicFramePr>
            <xdr:cNvPr id="26" name="Ship Mode">
              <a:extLst>
                <a:ext uri="{FF2B5EF4-FFF2-40B4-BE49-F238E27FC236}">
                  <a16:creationId xmlns:a16="http://schemas.microsoft.com/office/drawing/2014/main" id="{648B2B5A-7AA9-4E45-BB01-AEDCDF5305C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07219" y="2833014"/>
              <a:ext cx="1422033" cy="1409822"/>
            </a:xfrm>
            <a:prstGeom prst="rect">
              <a:avLst/>
            </a:prstGeom>
            <a:solidFill>
              <a:prstClr val="white"/>
            </a:solidFill>
            <a:ln w="1">
              <a:solidFill>
                <a:prstClr val="green"/>
              </a:solidFill>
            </a:ln>
          </xdr:spPr>
          <xdr:txBody>
            <a:bodyPr vertOverflow="clip" horzOverflow="clip"/>
            <a:lstStyle/>
            <a:p>
              <a:r>
                <a:rPr lang="de-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22</xdr:row>
      <xdr:rowOff>79188</xdr:rowOff>
    </xdr:from>
    <xdr:to>
      <xdr:col>2</xdr:col>
      <xdr:colOff>612408</xdr:colOff>
      <xdr:row>29</xdr:row>
      <xdr:rowOff>18863</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1A38BF41-BBF8-4CD0-B93F-7E8F54736E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7219" y="4270188"/>
              <a:ext cx="1422033" cy="1416050"/>
            </a:xfrm>
            <a:prstGeom prst="rect">
              <a:avLst/>
            </a:prstGeom>
            <a:solidFill>
              <a:prstClr val="white"/>
            </a:solidFill>
            <a:ln w="1">
              <a:solidFill>
                <a:prstClr val="green"/>
              </a:solidFill>
            </a:ln>
          </xdr:spPr>
          <xdr:txBody>
            <a:bodyPr vertOverflow="clip" horzOverflow="clip"/>
            <a:lstStyle/>
            <a:p>
              <a:r>
                <a:rPr lang="de-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2380</xdr:colOff>
      <xdr:row>8</xdr:row>
      <xdr:rowOff>97629</xdr:rowOff>
    </xdr:from>
    <xdr:to>
      <xdr:col>25</xdr:col>
      <xdr:colOff>797718</xdr:colOff>
      <xdr:row>27</xdr:row>
      <xdr:rowOff>119063</xdr:rowOff>
    </xdr:to>
    <xdr:graphicFrame macro="">
      <xdr:nvGraphicFramePr>
        <xdr:cNvPr id="31" name="Chart 30">
          <a:extLst>
            <a:ext uri="{FF2B5EF4-FFF2-40B4-BE49-F238E27FC236}">
              <a16:creationId xmlns:a16="http://schemas.microsoft.com/office/drawing/2014/main" id="{A51AB8D0-E7FE-4834-9D8A-9A5EAD308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642937</xdr:colOff>
      <xdr:row>28</xdr:row>
      <xdr:rowOff>0</xdr:rowOff>
    </xdr:from>
    <xdr:to>
      <xdr:col>26</xdr:col>
      <xdr:colOff>11907</xdr:colOff>
      <xdr:row>40</xdr:row>
      <xdr:rowOff>59531</xdr:rowOff>
    </xdr:to>
    <xdr:graphicFrame macro="">
      <xdr:nvGraphicFramePr>
        <xdr:cNvPr id="2" name="Chart 1">
          <a:extLst>
            <a:ext uri="{FF2B5EF4-FFF2-40B4-BE49-F238E27FC236}">
              <a16:creationId xmlns:a16="http://schemas.microsoft.com/office/drawing/2014/main" id="{01836F75-B8B3-4A93-9755-0458C7A5D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19048</xdr:colOff>
      <xdr:row>28</xdr:row>
      <xdr:rowOff>11906</xdr:rowOff>
    </xdr:from>
    <xdr:to>
      <xdr:col>15</xdr:col>
      <xdr:colOff>476250</xdr:colOff>
      <xdr:row>40</xdr:row>
      <xdr:rowOff>83343</xdr:rowOff>
    </xdr:to>
    <xdr:graphicFrame macro="">
      <xdr:nvGraphicFramePr>
        <xdr:cNvPr id="28" name="Chart 27">
          <a:extLst>
            <a:ext uri="{FF2B5EF4-FFF2-40B4-BE49-F238E27FC236}">
              <a16:creationId xmlns:a16="http://schemas.microsoft.com/office/drawing/2014/main" id="{4EA72519-F26F-4463-9042-D3414B119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2624</xdr:colOff>
      <xdr:row>33</xdr:row>
      <xdr:rowOff>243552</xdr:rowOff>
    </xdr:from>
    <xdr:to>
      <xdr:col>2</xdr:col>
      <xdr:colOff>612408</xdr:colOff>
      <xdr:row>40</xdr:row>
      <xdr:rowOff>99763</xdr:rowOff>
    </xdr:to>
    <mc:AlternateContent xmlns:mc="http://schemas.openxmlformats.org/markup-compatibility/2006">
      <mc:Choice xmlns:a14="http://schemas.microsoft.com/office/drawing/2010/main" Requires="a14">
        <xdr:graphicFrame macro="">
          <xdr:nvGraphicFramePr>
            <xdr:cNvPr id="30" name="Year">
              <a:extLst>
                <a:ext uri="{FF2B5EF4-FFF2-40B4-BE49-F238E27FC236}">
                  <a16:creationId xmlns:a16="http://schemas.microsoft.com/office/drawing/2014/main" id="{8C4E8DC1-D189-402C-8288-DDE2BF6228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09843" y="7125365"/>
              <a:ext cx="1419409" cy="1677867"/>
            </a:xfrm>
            <a:prstGeom prst="rect">
              <a:avLst/>
            </a:prstGeom>
            <a:solidFill>
              <a:prstClr val="white"/>
            </a:solidFill>
            <a:ln w="1">
              <a:solidFill>
                <a:prstClr val="green"/>
              </a:solidFill>
            </a:ln>
          </xdr:spPr>
          <xdr:txBody>
            <a:bodyPr vertOverflow="clip" horzOverflow="clip"/>
            <a:lstStyle/>
            <a:p>
              <a:r>
                <a:rPr lang="de-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2705</xdr:colOff>
      <xdr:row>29</xdr:row>
      <xdr:rowOff>36025</xdr:rowOff>
    </xdr:from>
    <xdr:to>
      <xdr:col>2</xdr:col>
      <xdr:colOff>612408</xdr:colOff>
      <xdr:row>33</xdr:row>
      <xdr:rowOff>216267</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55C7CB6F-9E4D-49AE-B09E-341A52E10A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924" y="5870088"/>
              <a:ext cx="1419328" cy="1227992"/>
            </a:xfrm>
            <a:prstGeom prst="rect">
              <a:avLst/>
            </a:prstGeom>
            <a:solidFill>
              <a:prstClr val="white"/>
            </a:solidFill>
            <a:ln w="1">
              <a:solidFill>
                <a:prstClr val="green"/>
              </a:solidFill>
            </a:ln>
          </xdr:spPr>
          <xdr:txBody>
            <a:bodyPr vertOverflow="clip" horzOverflow="clip"/>
            <a:lstStyle/>
            <a:p>
              <a:r>
                <a:rPr lang="de-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178592</xdr:colOff>
      <xdr:row>8</xdr:row>
      <xdr:rowOff>107156</xdr:rowOff>
    </xdr:from>
    <xdr:to>
      <xdr:col>17</xdr:col>
      <xdr:colOff>0</xdr:colOff>
      <xdr:row>27</xdr:row>
      <xdr:rowOff>130968</xdr:rowOff>
    </xdr:to>
    <xdr:graphicFrame macro="">
      <xdr:nvGraphicFramePr>
        <xdr:cNvPr id="39" name="Chart 38">
          <a:extLst>
            <a:ext uri="{FF2B5EF4-FFF2-40B4-BE49-F238E27FC236}">
              <a16:creationId xmlns:a16="http://schemas.microsoft.com/office/drawing/2014/main" id="{087A24B0-3B37-4F2D-B323-8919E0F06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74066087966" backgroundQuery="1" createdVersion="8" refreshedVersion="8" minRefreshableVersion="3" recordCount="0" supportSubquery="1" supportAdvancedDrill="1" xr:uid="{304CC798-114F-42B3-A435-FED2D5ECCDD6}">
  <cacheSource type="external" connectionId="5"/>
  <cacheFields count="3">
    <cacheField name="[Measures].[Total Profit]" caption="Total Profit" numFmtId="0" hierarchy="33" level="32767"/>
    <cacheField name="[Measures].[Total Sales]" caption="Total Sales" numFmtId="0" hierarchy="32" level="32767"/>
    <cacheField name="[DimDate].[YearMonth].[YearMonth]" caption="YearMonth" numFmtId="0" hierarchy="5" level="1">
      <sharedItems count="48">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haredItems>
    </cacheField>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0"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oneField="1">
      <fieldsUsage count="1">
        <fieldUsage x="0"/>
      </fieldsUsage>
    </cacheHierarchy>
    <cacheHierarchy uniqueName="[Measures].[Profit Margin]" caption="Profit Margin" measure="1" displayFolder="" measureGroup="FactOrders" count="0"/>
    <cacheHierarchy uniqueName="[Measures].[Orders]" caption="Orders" measure="1" displayFolder="" measureGroup="FactOrders" count="0"/>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cacheHierarchy uniqueName="[Measures].[Returned Orders]" caption="Returned Orders" measure="1" displayFolder="" measureGroup="FactOrders" count="0"/>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81823379629" backgroundQuery="1" createdVersion="8" refreshedVersion="8" minRefreshableVersion="3" recordCount="0" supportSubquery="1" supportAdvancedDrill="1" xr:uid="{D57871C4-0179-4EA7-9E86-9A851A43A4B8}">
  <cacheSource type="external" connectionId="5"/>
  <cacheFields count="3">
    <cacheField name="[DimPeople].[Region].[Region]" caption="Region" numFmtId="0" hierarchy="8" level="1">
      <sharedItems count="4">
        <s v="Central"/>
        <s v="East"/>
        <s v="South"/>
        <s v="West"/>
      </sharedItems>
    </cacheField>
    <cacheField name="[Measures].[Avg Ship Days]" caption="Avg Ship Days" numFmtId="0" hierarchy="38" level="32767"/>
    <cacheField name="[Measures].[Orders]" caption="Orders" numFmtId="0" hierarchy="35" level="32767"/>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fieldsUsage count="2">
        <fieldUsage x="-1"/>
        <fieldUsage x="0"/>
      </fieldsUsage>
    </cacheHierarchy>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Orders]" caption="Orders" measure="1" displayFolder="" measureGroup="FactOrders" count="0" oneField="1">
      <fieldsUsage count="1">
        <fieldUsage x="2"/>
      </fieldsUsage>
    </cacheHierarchy>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oneField="1">
      <fieldsUsage count="1">
        <fieldUsage x="1"/>
      </fieldsUsage>
    </cacheHierarchy>
    <cacheHierarchy uniqueName="[Measures].[Returned Orders]" caption="Returned Orders" measure="1" displayFolder="" measureGroup="FactOrders" count="0"/>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81823726853" backgroundQuery="1" createdVersion="8" refreshedVersion="8" minRefreshableVersion="3" recordCount="0" supportSubquery="1" supportAdvancedDrill="1" xr:uid="{8853EB6B-9310-44E1-9AF2-EADD31B55EAD}">
  <cacheSource type="external" connectionId="5"/>
  <cacheFields count="4">
    <cacheField name="[FactOrders].[Ship Mode].[Ship Mode]" caption="Ship Mode" numFmtId="0" hierarchy="13" level="1">
      <sharedItems count="4">
        <s v="First Class"/>
        <s v="Same Day"/>
        <s v="Second Class"/>
        <s v="Standard Class"/>
      </sharedItems>
    </cacheField>
    <cacheField name="[Measures].[Avg Ship Days]" caption="Avg Ship Days" numFmtId="0" hierarchy="38" level="32767"/>
    <cacheField name="[Measures].[Orders]" caption="Orders" numFmtId="0" hierarchy="35" level="32767"/>
    <cacheField name="[DimPeople].[Region].[Region]" caption="Region" numFmtId="0" hierarchy="8" level="1">
      <sharedItems containsSemiMixedTypes="0" containsNonDate="0" containsString="0"/>
    </cacheField>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fieldsUsage count="2">
        <fieldUsage x="-1"/>
        <fieldUsage x="3"/>
      </fieldsUsage>
    </cacheHierarchy>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2" memberValueDatatype="130" unbalanced="0">
      <fieldsUsage count="2">
        <fieldUsage x="-1"/>
        <fieldUsage x="0"/>
      </fieldsUsage>
    </cacheHierarchy>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Orders]" caption="Orders" measure="1" displayFolder="" measureGroup="FactOrders" count="0" oneField="1">
      <fieldsUsage count="1">
        <fieldUsage x="2"/>
      </fieldsUsage>
    </cacheHierarchy>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oneField="1">
      <fieldsUsage count="1">
        <fieldUsage x="1"/>
      </fieldsUsage>
    </cacheHierarchy>
    <cacheHierarchy uniqueName="[Measures].[Returned Orders]" caption="Returned Orders" measure="1" displayFolder="" measureGroup="FactOrders" count="0"/>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81824189815" backgroundQuery="1" createdVersion="8" refreshedVersion="8" minRefreshableVersion="3" recordCount="0" supportSubquery="1" supportAdvancedDrill="1" xr:uid="{38F02B92-44B8-49D0-A180-380F28AB1619}">
  <cacheSource type="external" connectionId="5"/>
  <cacheFields count="3">
    <cacheField name="[FactOrders].[Sub-Category].[Sub-Category]" caption="Sub-Category" numFmtId="0" hierarchy="24" level="1">
      <sharedItems count="10">
        <s v="Appliances"/>
        <s v="Binders"/>
        <s v="Chairs"/>
        <s v="Fasteners"/>
        <s v="Furnishings"/>
        <s v="Machines"/>
        <s v="Paper"/>
        <s v="Phones"/>
        <s v="Supplies"/>
        <s v="Tables"/>
      </sharedItems>
    </cacheField>
    <cacheField name="[Measures].[Return Rate]" caption="Return Rate" numFmtId="0" hierarchy="40" level="32767"/>
    <cacheField name="[DimPeople].[Region].[Region]" caption="Region" numFmtId="0" hierarchy="8" level="1">
      <sharedItems containsSemiMixedTypes="0" containsNonDate="0" containsString="0"/>
    </cacheField>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fieldsUsage count="2">
        <fieldUsage x="-1"/>
        <fieldUsage x="2"/>
      </fieldsUsage>
    </cacheHierarchy>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fieldsUsage count="2">
        <fieldUsage x="-1"/>
        <fieldUsage x="0"/>
      </fieldsUsage>
    </cacheHierarchy>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Orders]" caption="Orders" measure="1" displayFolder="" measureGroup="FactOrders" count="0"/>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cacheHierarchy uniqueName="[Measures].[Returned Orders]" caption="Returned Orders" measure="1" displayFolder="" measureGroup="FactOrders" count="0"/>
    <cacheHierarchy uniqueName="[Measures].[Return Rate]" caption="Return Rate"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81824537038" backgroundQuery="1" createdVersion="8" refreshedVersion="8" minRefreshableVersion="3" recordCount="0" supportSubquery="1" supportAdvancedDrill="1" xr:uid="{252F4FFD-4009-4A96-95DA-DEB795C2B4ED}">
  <cacheSource type="external" connectionId="5"/>
  <cacheFields count="5">
    <cacheField name="[Measures].[Returned Orders]" caption="Returned Orders" numFmtId="0" hierarchy="39" level="32767"/>
    <cacheField name="[Measures].[Sum of Profit]" caption="Sum of Profit" numFmtId="0" hierarchy="46" level="32767"/>
    <cacheField name="[Measures].[Total Sales]" caption="Total Sales" numFmtId="0" hierarchy="32" level="32767"/>
    <cacheField name="[FactOrders].[Sub-Category].[Sub-Category]" caption="Sub-Category" numFmtId="0" hierarchy="24" level="1">
      <sharedItems count="17">
        <s v="Appliances"/>
        <s v="Binders"/>
        <s v="Chairs"/>
        <s v="Fasteners"/>
        <s v="Furnishings"/>
        <s v="Machines"/>
        <s v="Paper"/>
        <s v="Phones"/>
        <s v="Supplies"/>
        <s v="Tables"/>
        <s v="Accessories" u="1"/>
        <s v="Art" u="1"/>
        <s v="Bookcases" u="1"/>
        <s v="Labels" u="1"/>
        <s v="Storage" u="1"/>
        <s v="Envelopes" u="1"/>
        <s v="Copiers" u="1"/>
      </sharedItems>
    </cacheField>
    <cacheField name="[DimPeople].[Region].[Region]" caption="Region" numFmtId="0" hierarchy="8" level="1">
      <sharedItems containsSemiMixedTypes="0" containsNonDate="0" containsString="0"/>
    </cacheField>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fieldsUsage count="2">
        <fieldUsage x="-1"/>
        <fieldUsage x="4"/>
      </fieldsUsage>
    </cacheHierarchy>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fieldsUsage count="2">
        <fieldUsage x="-1"/>
        <fieldUsage x="3"/>
      </fieldsUsage>
    </cacheHierarchy>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oneField="1">
      <fieldsUsage count="1">
        <fieldUsage x="2"/>
      </fieldsUsage>
    </cacheHierarchy>
    <cacheHierarchy uniqueName="[Measures].[Total Profit]" caption="Total Profit" measure="1" displayFolder="" measureGroup="FactOrders" count="0"/>
    <cacheHierarchy uniqueName="[Measures].[Profit Margin]" caption="Profit Margin" measure="1" displayFolder="" measureGroup="FactOrders" count="0"/>
    <cacheHierarchy uniqueName="[Measures].[Orders]" caption="Orders" measure="1" displayFolder="" measureGroup="FactOrders" count="0"/>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cacheHierarchy uniqueName="[Measures].[Returned Orders]" caption="Returned Orders" measure="1" displayFolder="" measureGroup="FactOrders" count="0" oneField="1">
      <fieldsUsage count="1">
        <fieldUsage x="0"/>
      </fieldsUsage>
    </cacheHierarchy>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94434027777" backgroundQuery="1" createdVersion="8" refreshedVersion="8" minRefreshableVersion="3" recordCount="0" supportSubquery="1" supportAdvancedDrill="1" xr:uid="{60C52B9D-3682-45A2-9BC7-79FD73190FC7}">
  <cacheSource type="external" connectionId="5"/>
  <cacheFields count="11">
    <cacheField name="[Measures].[Total Profit]" caption="Total Profit" numFmtId="0" hierarchy="33" level="32767"/>
    <cacheField name="[Measures].[Total Sales]" caption="Total Sales" numFmtId="0" hierarchy="32" level="32767"/>
    <cacheField name="[DimDate].[YearMonth].[YearMonth]" caption="YearMonth" numFmtId="0" hierarchy="5" level="1">
      <sharedItems count="48">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haredItems>
    </cacheField>
    <cacheField name="[Measures].[Profit Margin]" caption="Profit Margin" numFmtId="0" hierarchy="34" level="32767"/>
    <cacheField name="[Measures].[Orders]" caption="Orders" numFmtId="0" hierarchy="35" level="32767"/>
    <cacheField name="[Measures].[Customers]" caption="Customers" numFmtId="0" hierarchy="36" level="32767"/>
    <cacheField name="[Measures].[AOV]" caption="AOV" numFmtId="0" hierarchy="37" level="32767"/>
    <cacheField name="[Measures].[Avg Ship Days]" caption="Avg Ship Days" numFmtId="0" hierarchy="38" level="32767"/>
    <cacheField name="[Measures].[Returned Orders]" caption="Returned Orders" numFmtId="0" hierarchy="39" level="32767"/>
    <cacheField name="[Measures].[Return Rate]" caption="Return Rate" numFmtId="0" hierarchy="40" level="32767"/>
    <cacheField name="[FactOrders].[Ship Mode].[Ship Mode]" caption="Ship Mode" numFmtId="0" hierarchy="13" level="1">
      <sharedItems containsSemiMixedTypes="0" containsNonDate="0" containsString="0"/>
    </cacheField>
  </cacheFields>
  <cacheHierarchies count="47">
    <cacheHierarchy uniqueName="[BridgeReturns].[Order ID]" caption="Order ID" attribute="1" defaultMemberUniqueName="[BridgeReturns].[Order ID].[All]" allUniqueName="[BridgeReturns].[Order ID].[All]" dimensionUniqueName="[BridgeReturn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YearMonth]" caption="YearMonth" attribute="1" defaultMemberUniqueName="[DimDate].[YearMonth].[All]" allUniqueName="[DimDate].[YearMonth].[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2" memberValueDatatype="130" unbalanced="0"/>
    <cacheHierarchy uniqueName="[DimPeople].[Person]" caption="Person" attribute="1" defaultMemberUniqueName="[DimPeople].[Person].[All]" allUniqueName="[DimPeople].[Person].[All]" dimensionUniqueName="[DimPeople]" displayFolder="" count="2" memberValueDatatype="130" unbalanced="0"/>
    <cacheHierarchy uniqueName="[DimPeople].[Region]" caption="Region" attribute="1" defaultMemberUniqueName="[DimPeople].[Region].[All]" allUniqueName="[DimPeople].[Region].[All]" dimensionUniqueName="[DimPeopl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fieldsUsage count="2">
        <fieldUsage x="-1"/>
        <fieldUsage x="10"/>
      </fieldsUsage>
    </cacheHierarchy>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2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ShipDays]" caption="ShipDays" attribute="1" defaultMemberUniqueName="[FactOrders].[ShipDays].[All]" allUniqueName="[FactOrders].[ShipDays].[All]" dimensionUniqueName="[FactOrders]" displayFolder="" count="2" memberValueDatatype="20" unbalanced="0"/>
    <cacheHierarchy uniqueName="[FactOrders].[Start of Month]" caption="Start of Month" attribute="1" time="1" defaultMemberUniqueName="[FactOrders].[Start of Month].[All]" allUniqueName="[FactOrders].[Start of Month].[All]" dimensionUniqueName="[FactOrders]" displayFolder="" count="2" memberValueDatatype="7"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oneField="1">
      <fieldsUsage count="1">
        <fieldUsage x="0"/>
      </fieldsUsage>
    </cacheHierarchy>
    <cacheHierarchy uniqueName="[Measures].[Profit Margin]" caption="Profit Margin" measure="1" displayFolder="" measureGroup="FactOrders" count="0" oneField="1">
      <fieldsUsage count="1">
        <fieldUsage x="3"/>
      </fieldsUsage>
    </cacheHierarchy>
    <cacheHierarchy uniqueName="[Measures].[Orders]" caption="Orders" measure="1" displayFolder="" measureGroup="FactOrders" count="0" oneField="1">
      <fieldsUsage count="1">
        <fieldUsage x="4"/>
      </fieldsUsage>
    </cacheHierarchy>
    <cacheHierarchy uniqueName="[Measures].[Customers]" caption="Customers" measure="1" displayFolder="" measureGroup="FactOrders" count="0" oneField="1">
      <fieldsUsage count="1">
        <fieldUsage x="5"/>
      </fieldsUsage>
    </cacheHierarchy>
    <cacheHierarchy uniqueName="[Measures].[AOV]" caption="AOV" measure="1" displayFolder="" measureGroup="FactOrders" count="0" oneField="1">
      <fieldsUsage count="1">
        <fieldUsage x="6"/>
      </fieldsUsage>
    </cacheHierarchy>
    <cacheHierarchy uniqueName="[Measures].[Avg Ship Days]" caption="Avg Ship Days" measure="1" displayFolder="" measureGroup="FactOrders" count="0" oneField="1">
      <fieldsUsage count="1">
        <fieldUsage x="7"/>
      </fieldsUsage>
    </cacheHierarchy>
    <cacheHierarchy uniqueName="[Measures].[Returned Orders]" caption="Returned Orders" measure="1" displayFolder="" measureGroup="FactOrders" count="0" oneField="1">
      <fieldsUsage count="1">
        <fieldUsage x="8"/>
      </fieldsUsage>
    </cacheHierarchy>
    <cacheHierarchy uniqueName="[Measures].[Return Rate]" caption="Return Rate" measure="1" displayFolder="" measureGroup="FactOrders" count="0" oneField="1">
      <fieldsUsage count="1">
        <fieldUsage x="9"/>
      </fieldsUsage>
    </cacheHierarchy>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30.694434490739" backgroundQuery="1" createdVersion="8" refreshedVersion="8" minRefreshableVersion="3" recordCount="0" supportSubquery="1" supportAdvancedDrill="1" xr:uid="{AE055D10-412B-4030-BC8F-2C6A9142F56C}">
  <cacheSource type="external" connectionId="5"/>
  <cacheFields count="3">
    <cacheField name="[FactOrders].[Category].[Category]" caption="Category" numFmtId="0" hierarchy="23" level="1">
      <sharedItems count="3">
        <s v="Furniture"/>
        <s v="Office Supplies"/>
        <s v="Technology"/>
      </sharedItems>
    </cacheField>
    <cacheField name="[Measures].[Profit Margin]" caption="Profit Margin" numFmtId="0" hierarchy="34" level="32767"/>
    <cacheField name="[FactOrders].[Ship Mode].[Ship Mode]" caption="Ship Mode" numFmtId="0" hierarchy="13" level="1">
      <sharedItems containsSemiMixedTypes="0" containsNonDate="0" containsString="0"/>
    </cacheField>
  </cacheFields>
  <cacheHierarchies count="47">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2" memberValueDatatype="130" unbalanced="0">
      <fieldsUsage count="2">
        <fieldUsage x="-1"/>
        <fieldUsage x="2"/>
      </fieldsUsage>
    </cacheHierarchy>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0"/>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Orders]" caption="Orders" measure="1" displayFolder="" measureGroup="FactOrders" count="0"/>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cacheHierarchy uniqueName="[Measures].[Returned Orders]" caption="Returned Orders" measure="1" displayFolder="" measureGroup="FactOrders" count="0"/>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Profit]" caption="Sum of Profit" measure="1" displayFolder="" measureGroup="FactOrders" count="0" hidden="1">
      <extLst>
        <ext xmlns:x15="http://schemas.microsoft.com/office/spreadsheetml/2010/11/main" uri="{B97F6D7D-B522-45F9-BDA1-12C45D357490}">
          <x15:cacheHierarchy aggregatedColumn="29"/>
        </ext>
      </extLst>
    </cacheHierarchy>
  </cacheHierarchies>
  <kpis count="0"/>
  <dimensions count="5">
    <dimension name="BridgeReturns" uniqueName="[BridgeReturns]" caption="BridgeReturns"/>
    <dimension name="DimDate" uniqueName="[DimDate]" caption="DimDate"/>
    <dimension name="DimPeople" uniqueName="[DimPeople]" caption="DimPeople"/>
    <dimension name="FactOrders" uniqueName="[FactOrders]" caption="FactOrders"/>
    <dimension measure="1" name="Measures" uniqueName="[Measures]" caption="Measures"/>
  </dimensions>
  <measureGroups count="4">
    <measureGroup name="BridgeReturns" caption="BridgeReturns"/>
    <measureGroup name="DimDate" caption="DimDate"/>
    <measureGroup name="DimPeople" caption="DimPeople"/>
    <measureGroup name="FactOrders" caption="Fact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met Tosun" refreshedDate="46028.999954861109" backgroundQuery="1" createdVersion="3" refreshedVersion="8" minRefreshableVersion="3" recordCount="0" supportSubquery="1" supportAdvancedDrill="1" xr:uid="{B17C2AA9-A8A6-41D5-8A27-DB6EF164BBAD}">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BridgeReturns].[Order ID]" caption="Order ID" attribute="1" defaultMemberUniqueName="[BridgeReturns].[Order ID].[All]" allUniqueName="[BridgeReturns].[Order ID].[All]" dimensionUniqueName="[BridgeReturn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YearMonth]" caption="YearMonth" attribute="1" defaultMemberUniqueName="[DimDate].[YearMonth].[All]" allUniqueName="[DimDate].[YearMonth].[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People].[Person]" caption="Person" attribute="1" defaultMemberUniqueName="[DimPeople].[Person].[All]" allUniqueName="[DimPeople].[Person].[All]" dimensionUniqueName="[DimPeople]" displayFolder="" count="0" memberValueDatatype="130" unbalanced="0"/>
    <cacheHierarchy uniqueName="[DimPeople].[Region]" caption="Region" attribute="1" defaultMemberUniqueName="[DimPeople].[Region].[All]" allUniqueName="[DimPeople].[Region].[All]" dimensionUniqueName="[DimPeople]" displayFolder="" count="2"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ShipDays]" caption="ShipDays" attribute="1" defaultMemberUniqueName="[FactOrders].[ShipDays].[All]" allUniqueName="[FactOrders].[ShipDays].[All]" dimensionUniqueName="[FactOrders]" displayFolder="" count="0" memberValueDatatype="20" unbalanced="0"/>
    <cacheHierarchy uniqueName="[FactOrders].[Start of Month]" caption="Start of Month" attribute="1" time="1" defaultMemberUniqueName="[FactOrders].[Start of Month].[All]" allUniqueName="[FactOrders].[Start of Month].[All]" dimensionUniqueName="[FactOrders]" displayFolder="" count="0" memberValueDatatype="7"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Orders]" caption="Orders" measure="1" displayFolder="" measureGroup="FactOrders" count="0"/>
    <cacheHierarchy uniqueName="[Measures].[Customers]" caption="Customers" measure="1" displayFolder="" measureGroup="FactOrders" count="0"/>
    <cacheHierarchy uniqueName="[Measures].[AOV]" caption="AOV" measure="1" displayFolder="" measureGroup="FactOrders" count="0"/>
    <cacheHierarchy uniqueName="[Measures].[Avg Ship Days]" caption="Avg Ship Days" measure="1" displayFolder="" measureGroup="FactOrders" count="0"/>
    <cacheHierarchy uniqueName="[Measures].[Returned Orders]" caption="Returned Orders" measure="1" displayFolder="" measureGroup="FactOrders" count="0"/>
    <cacheHierarchy uniqueName="[Measures].[Return Rate]" caption="Return Rate" measure="1" displayFolder="" measureGroup="FactOrders" count="0"/>
    <cacheHierarchy uniqueName="[Measures].[__XL_Count FactOrders]" caption="__XL_Count FactOrders" measure="1" displayFolder="" measureGroup="FactOrders" count="0" hidden="1"/>
    <cacheHierarchy uniqueName="[Measures].[__XL_Count BridgeReturns]" caption="__XL_Count BridgeReturns" measure="1" displayFolder="" measureGroup="BridgeReturns" count="0" hidden="1"/>
    <cacheHierarchy uniqueName="[Measures].[__XL_Count DimPeople]" caption="__XL_Count DimPeople" measure="1" displayFolder="" measureGroup="DimPeop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76863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0EA94-2DF9-4ABB-88DF-62B900682B78}" name="PivotTable1"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L6:N55" firstHeaderRow="0" firstDataRow="1" firstDataCol="1"/>
  <pivotFields count="3">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xis="axisRow" allDrilled="1" showAll="0" insertBlankRow="1"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extLst>
        <ext xmlns:x14="http://schemas.microsoft.com/office/spreadsheetml/2009/9/main" uri="{2946ED86-A175-432a-8AC1-64E0C546D7DE}">
          <x14:pivotField fillDownLabels="1"/>
        </ext>
      </extLst>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fld="0" subtotal="count" baseField="0" baseItem="0"/>
    <dataField fld="1" subtotal="count"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rders]"/>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E7B55-70B0-4C80-A986-8C543C1FCFF1}" name="PivotTable3" cacheId="14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P12:R17" firstHeaderRow="0" firstDataRow="1" firstDataCol="1"/>
  <pivotFields count="3">
    <pivotField axis="axisRow" allDrilled="1" showAll="0" insertBlankRow="1"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People]"/>
        <x15:activeTabTopLevelEntity name="[FactOrders]"/>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B7611-8296-4312-986D-E629B417DFF1}" name="PivotTable2" cacheId="207" applyNumberFormats="0" applyBorderFormats="0" applyFontFormats="0" applyPatternFormats="0" applyAlignmentFormats="0" applyWidthHeightFormats="1" dataCaption="Values" tag="9701047a-0278-46ee-93d0-29b3c7f98f6d" updatedVersion="8" minRefreshableVersion="3" useAutoFormatting="1" subtotalHiddenItems="1" itemPrintTitles="1" createdVersion="8" indent="0" multipleFieldFilters="0" chartFormat="8">
  <location ref="A6:J55" firstHeaderRow="0" firstDataRow="1" firstDataCol="1"/>
  <pivotFields count="11">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xis="axisRow" allDrilled="1" showAll="0" insertBlankRow="1"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llDrilled="1" showAll="0" insertBlankRow="1" dataSourceSort="1" defaultAttributeDrillState="1">
      <extLst>
        <ext xmlns:x14="http://schemas.microsoft.com/office/spreadsheetml/2009/9/main" uri="{2946ED86-A175-432a-8AC1-64E0C546D7DE}">
          <x14:pivotField fillDownLabels="1"/>
        </ext>
      </extLst>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Date]"/>
        <x15:activeTabTopLevelEntity name="[FactOrders]"/>
        <x15:activeTabTopLevelEntity name="[DimPeople]"/>
      </x15:pivotTableUISettings>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62241-D111-4BD8-B8B2-279E8091B468}" name="PivotTable4" cacheId="210" applyNumberFormats="0" applyBorderFormats="0" applyFontFormats="0" applyPatternFormats="0" applyAlignmentFormats="0" applyWidthHeightFormats="1" dataCaption="Values" tag="e5acb886-1a2c-45fa-81db-9a1c84211ed7" updatedVersion="8" minRefreshableVersion="3" useAutoFormatting="1" itemPrintTitles="1" createdVersion="8" indent="0" multipleFieldFilters="0" chartFormat="14">
  <location ref="P6:Q10" firstHeaderRow="1" firstDataRow="1" firstDataCol="1"/>
  <pivotFields count="3">
    <pivotField axis="axisRow" allDrilled="1" showAll="0" insertBlankRow="1" dataSourceSort="1" defaultAttributeDrillState="1">
      <items count="4">
        <item x="0"/>
        <item x="1"/>
        <item x="2"/>
        <item t="default"/>
      </items>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llDrilled="1" showAll="0" insertBlankRow="1" dataSourceSort="1" defaultAttributeDrillState="1">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fld="1" subtotal="count" baseField="0" baseItem="0"/>
  </dataFields>
  <chartFormats count="5">
    <chartFormat chart="0" format="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rders]"/>
        <x15:activeTabTopLevelEntity name="[DimPeople]"/>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071132-D414-4337-8063-72CFBA5CE087}" name="PivotTable8" cacheId="153"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5">
  <location ref="P26:Q37" firstHeaderRow="1" firstDataRow="1" firstDataCol="1"/>
  <pivotFields count="3">
    <pivotField axis="axisRow" allDrilled="1" showAll="0" insertBlankRow="1"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llDrilled="1" showAll="0" insertBlankRow="1" dataSourceSort="1" defaultAttributeDrillState="1">
      <extLst>
        <ext xmlns:x14="http://schemas.microsoft.com/office/spreadsheetml/2009/9/main" uri="{2946ED86-A175-432a-8AC1-64E0C546D7DE}">
          <x14:pivotField fillDownLabels="1"/>
        </ext>
      </extLst>
    </pivotField>
  </pivotFields>
  <rowFields count="1">
    <field x="0"/>
  </rowFields>
  <rowItems count="11">
    <i>
      <x v="5"/>
    </i>
    <i>
      <x v="9"/>
    </i>
    <i>
      <x/>
    </i>
    <i>
      <x v="3"/>
    </i>
    <i>
      <x v="7"/>
    </i>
    <i>
      <x v="8"/>
    </i>
    <i>
      <x v="6"/>
    </i>
    <i>
      <x v="1"/>
    </i>
    <i>
      <x v="2"/>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rders]"/>
        <x15:activeTabTopLevelEntity name="[DimPeople]"/>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122BCD-BAEE-4FE4-9EFD-F322FF5F706B}" name="PivotTable5" cacheId="15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P19:R24" firstHeaderRow="0" firstDataRow="1" firstDataCol="1"/>
  <pivotFields count="4">
    <pivotField axis="axisRow" allDrilled="1" showAll="0" insertBlankRow="1"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llDrilled="1" showAll="0" insertBlankRow="1" dataSourceSort="1" defaultAttributeDrillState="1">
      <extLst>
        <ext xmlns:x14="http://schemas.microsoft.com/office/spreadsheetml/2009/9/main" uri="{2946ED86-A175-432a-8AC1-64E0C546D7DE}">
          <x14:pivotField fillDownLabels="1"/>
        </ext>
      </extLst>
    </pivotField>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rders]"/>
        <x15:activeTabTopLevelEntity name="[DimPeople]"/>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FF6E37-2E9C-4FB8-B838-20C78655CD86}" name="PivotTable9" cacheId="15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B29:AE40" firstHeaderRow="0" firstDataRow="1" firstDataCol="1"/>
  <pivotFields count="5">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axis="axisRow" allDrilled="1" showAll="0" insertBlankRow="1" measureFilter="1" dataSourceSort="1" defaultAttributeDrillState="1">
      <items count="18">
        <item x="0"/>
        <item x="1"/>
        <item x="2"/>
        <item x="3"/>
        <item x="4"/>
        <item x="5"/>
        <item x="6"/>
        <item x="7"/>
        <item x="8"/>
        <item x="9"/>
        <item x="10"/>
        <item x="11"/>
        <item x="12"/>
        <item x="13"/>
        <item x="14"/>
        <item x="15"/>
        <item x="16"/>
        <item t="default"/>
      </items>
      <extLst>
        <ext xmlns:x14="http://schemas.microsoft.com/office/spreadsheetml/2009/9/main" uri="{2946ED86-A175-432a-8AC1-64E0C546D7DE}">
          <x14:pivotField fillDownLabels="1"/>
        </ext>
      </extLst>
    </pivotField>
    <pivotField allDrilled="1" showAll="0" insertBlankRow="1" dataSourceSort="1" defaultAttributeDrillState="1">
      <extLst>
        <ext xmlns:x14="http://schemas.microsoft.com/office/spreadsheetml/2009/9/main" uri="{2946ED86-A175-432a-8AC1-64E0C546D7DE}">
          <x14:pivotField fillDownLabels="1"/>
        </ext>
      </extLst>
    </pivotField>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Returns" fld="0" subtotal="count" baseField="3" baseItem="0"/>
    <dataField name="Profit" fld="1" baseField="3" baseItem="0" numFmtId="172"/>
    <dataField name="Sales" fld="2" subtotal="count" baseField="3" baseItem="0" numFmtId="172"/>
  </dataFields>
  <formats count="5">
    <format dxfId="9">
      <pivotArea outline="0" collapsedLevelsAreSubtotals="1" fieldPosition="0">
        <references count="1">
          <reference field="4294967294" count="2" selected="0">
            <x v="1"/>
            <x v="2"/>
          </reference>
        </references>
      </pivotArea>
    </format>
    <format dxfId="10">
      <pivotArea dataOnly="0" labelOnly="1" outline="0" fieldPosition="0">
        <references count="1">
          <reference field="4294967294" count="2">
            <x v="1"/>
            <x v="2"/>
          </reference>
        </references>
      </pivotArea>
    </format>
    <format dxfId="2">
      <pivotArea dataOnly="0" labelOnly="1" outline="0" fieldPosition="0">
        <references count="1">
          <reference field="4294967294" count="1">
            <x v="2"/>
          </reference>
        </references>
      </pivotArea>
    </format>
    <format dxfId="1">
      <pivotArea dataOnly="0" labelOnly="1" outline="0" fieldPosition="0">
        <references count="1">
          <reference field="4294967294" count="1">
            <x v="1"/>
          </reference>
        </references>
      </pivotArea>
    </format>
    <format dxfId="0">
      <pivotArea dataOnly="0" labelOnly="1"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2" selected="0">
              <x v="1"/>
              <x v="2"/>
            </reference>
            <reference field="3" count="17">
              <x v="0"/>
              <x v="1"/>
              <x v="2"/>
              <x v="3"/>
              <x v="4"/>
              <x v="5"/>
              <x v="6"/>
              <x v="7"/>
              <x v="8"/>
              <x v="9"/>
              <x v="10"/>
              <x v="11"/>
              <x v="12"/>
              <x v="13"/>
              <x v="14"/>
              <x v="15"/>
              <x v="16"/>
            </reference>
          </references>
        </pivotArea>
      </pivotAreas>
    </conditionalFormat>
  </conditional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tur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pivotHierarchies>
  <pivotTableStyleInfo name="PivotStyleMedium2" showRowHeaders="1" showColHeaders="1" showRowStripes="0" showColStripes="0" showLastColumn="1"/>
  <filters count="1">
    <filter fld="3" type="count" id="1" iMeasureHier="40">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rders]"/>
        <x15:activeTabTopLevelEntity name="[DimPeople]"/>
        <x15:activeTabTopLevelEntity name="[DimDate]"/>
      </x15:pivotTableUISettings>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AAD08F-2E36-408B-9109-55FB77C305A4}" sourceName="[FactOrders].[Segment]">
  <pivotTables>
    <pivotTable tabId="1" name="PivotTable2"/>
    <pivotTable tabId="1" name="PivotTable4"/>
  </pivotTables>
  <data>
    <olap pivotCacheId="1827686372">
      <levels count="2">
        <level uniqueName="[FactOrders].[Segment].[(All)]" sourceCaption="(All)" count="0"/>
        <level uniqueName="[FactOrders].[Segment].[Segment]" sourceCaption="Segment" count="3">
          <ranges>
            <range startItem="0">
              <i n="[FactOrders].[Segment].&amp;[Consumer]" c="Consumer"/>
              <i n="[FactOrders].[Segment].&amp;[Corporate]" c="Corporate"/>
              <i n="[FactOrders].[Segment].&amp;[Home Office]" c="Home Office"/>
            </range>
          </ranges>
        </level>
      </levels>
      <selections count="1">
        <selection n="[FactOrder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F9D23B4-401F-4441-9A09-29F95EE4DEF0}" sourceName="[FactOrders].[Ship Mode]">
  <pivotTables>
    <pivotTable tabId="1" name="PivotTable2"/>
    <pivotTable tabId="1" name="PivotTable4"/>
  </pivotTables>
  <data>
    <olap pivotCacheId="1827686372">
      <levels count="2">
        <level uniqueName="[FactOrders].[Ship Mode].[(All)]" sourceCaption="(All)" count="0"/>
        <level uniqueName="[FactOrders].[Ship Mode].[Ship Mode]" sourceCaption="Ship Mode" count="4">
          <ranges>
            <range startItem="0">
              <i n="[FactOrders].[Ship Mode].&amp;[First Class]" c="First Class"/>
              <i n="[FactOrders].[Ship Mode].&amp;[Same Day]" c="Same Day"/>
              <i n="[FactOrders].[Ship Mode].&amp;[Second Class]" c="Second Class"/>
              <i n="[FactOrders].[Ship Mode].&amp;[Standard Class]" c="Standard Class"/>
            </range>
          </ranges>
        </level>
      </levels>
      <selections count="1">
        <selection n="[Fact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16953B-B0FF-43AB-91F0-3D4177BB7042}" sourceName="[DimPeople].[Region]">
  <pivotTables>
    <pivotTable tabId="1" name="PivotTable2"/>
    <pivotTable tabId="1" name="PivotTable4"/>
    <pivotTable tabId="1" name="PivotTable3"/>
    <pivotTable tabId="1" name="PivotTable5"/>
    <pivotTable tabId="1" name="PivotTable8"/>
    <pivotTable tabId="6" name="PivotTable9"/>
  </pivotTables>
  <data>
    <olap pivotCacheId="1827686372">
      <levels count="2">
        <level uniqueName="[DimPeople].[Region].[(All)]" sourceCaption="(All)" count="0"/>
        <level uniqueName="[DimPeople].[Region].[Region]" sourceCaption="Region" count="4">
          <ranges>
            <range startItem="0">
              <i n="[DimPeople].[Region].&amp;[Central]" c="Central"/>
              <i n="[DimPeople].[Region].&amp;[East]" c="East"/>
              <i n="[DimPeople].[Region].&amp;[South]" c="South"/>
              <i n="[DimPeople].[Region].&amp;[West]" c="West"/>
            </range>
          </ranges>
        </level>
      </levels>
      <selections count="1">
        <selection n="[DimPeopl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773E11-C919-46D0-962D-68A6A5AD9453}" sourceName="[DimDate].[Year]">
  <pivotTables>
    <pivotTable tabId="1" name="PivotTable2"/>
    <pivotTable tabId="6" name="PivotTable9"/>
    <pivotTable tabId="1" name="PivotTable3"/>
    <pivotTable tabId="1" name="PivotTable4"/>
    <pivotTable tabId="1" name="PivotTable5"/>
    <pivotTable tabId="1" name="PivotTable8"/>
  </pivotTables>
  <data>
    <olap pivotCacheId="1827686372">
      <levels count="2">
        <level uniqueName="[DimDate].[Year].[(All)]" sourceCaption="(All)" count="0"/>
        <level uniqueName="[DimDate].[Year].[Year]" sourceCaption="Year" count="5">
          <ranges>
            <range startItem="0">
              <i n="[DimDate].[Year].&amp;[2014]" c="2014"/>
              <i n="[DimDate].[Year].&amp;[2015]" c="2015"/>
              <i n="[DimDate].[Year].&amp;[2016]" c="2016"/>
              <i n="[DimDate].[Year].&amp;[2017]" c="2017"/>
              <i n="[DimDate].[Year].&amp;[2018]" c="2018" nd="1"/>
            </range>
          </ranges>
        </level>
      </levels>
      <selections count="1">
        <selection n="[DimDate].[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62C5E4-D22B-4773-BC35-9382EB0F1484}" sourceName="[FactOrders].[Category]">
  <pivotTables>
    <pivotTable tabId="1" name="PivotTable2"/>
    <pivotTable tabId="6" name="PivotTable9"/>
    <pivotTable tabId="1" name="PivotTable3"/>
    <pivotTable tabId="1" name="PivotTable5"/>
    <pivotTable tabId="1" name="PivotTable8"/>
  </pivotTables>
  <data>
    <olap pivotCacheId="1827686372">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6380B4D-EE06-4925-AA01-7258B224221D}" cache="Slicer_Segment" caption="Segment" level="1" rowHeight="241300"/>
  <slicer name="Ship Mode" xr10:uid="{D2CA768A-C213-4EA2-BEAE-3B2CE8DE73E8}" cache="Slicer_Ship_Mode" caption="Ship Mode" level="1" rowHeight="241300"/>
  <slicer name="Region" xr10:uid="{AF344D2D-4E2E-4CFE-B63B-A356606A3EC5}" cache="Slicer_Region" caption="Region" level="1" rowHeight="241300"/>
  <slicer name="Year" xr10:uid="{7AE80EBB-6332-43BB-8FB9-63F892F78DBC}" cache="Slicer_Year" caption="Year" level="1" rowHeight="241300"/>
  <slicer name="Category" xr10:uid="{58DA8E3A-59ED-4FAE-8F92-6373C15A2A19}"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R55"/>
  <sheetViews>
    <sheetView tabSelected="1" topLeftCell="B1" zoomScale="82" zoomScaleNormal="82" workbookViewId="0">
      <selection activeCell="K9" sqref="K9"/>
    </sheetView>
  </sheetViews>
  <sheetFormatPr defaultRowHeight="15" x14ac:dyDescent="0.25"/>
  <cols>
    <col min="1" max="1" width="19.85546875" bestFit="1" customWidth="1"/>
    <col min="2" max="2" width="17.28515625" bestFit="1" customWidth="1"/>
    <col min="3" max="3" width="19.85546875" bestFit="1" customWidth="1"/>
    <col min="4" max="4" width="18.5703125" bestFit="1" customWidth="1"/>
    <col min="5" max="5" width="10.28515625" bestFit="1" customWidth="1"/>
    <col min="6" max="6" width="14.7109375" bestFit="1" customWidth="1"/>
    <col min="7" max="7" width="11.28515625" bestFit="1" customWidth="1"/>
    <col min="8" max="8" width="19.5703125" bestFit="1" customWidth="1"/>
    <col min="9" max="9" width="22" bestFit="1" customWidth="1"/>
    <col min="10" max="10" width="16.28515625" bestFit="1" customWidth="1"/>
    <col min="11" max="11" width="11.42578125" bestFit="1" customWidth="1"/>
    <col min="12" max="12" width="13.140625" bestFit="1" customWidth="1"/>
    <col min="13" max="13" width="11.5703125" bestFit="1" customWidth="1"/>
    <col min="14" max="14" width="13.140625" bestFit="1" customWidth="1"/>
    <col min="15" max="15" width="7" bestFit="1" customWidth="1"/>
    <col min="16" max="16" width="19.85546875" bestFit="1" customWidth="1"/>
    <col min="17" max="17" width="18.5703125" bestFit="1" customWidth="1"/>
    <col min="18" max="18" width="10.28515625" bestFit="1" customWidth="1"/>
  </cols>
  <sheetData>
    <row r="6" spans="1:18" x14ac:dyDescent="0.25">
      <c r="A6" s="4" t="s">
        <v>12</v>
      </c>
      <c r="B6" t="s">
        <v>1</v>
      </c>
      <c r="C6" t="s">
        <v>0</v>
      </c>
      <c r="D6" t="s">
        <v>2</v>
      </c>
      <c r="E6" t="s">
        <v>3</v>
      </c>
      <c r="F6" t="s">
        <v>4</v>
      </c>
      <c r="G6" t="s">
        <v>5</v>
      </c>
      <c r="H6" t="s">
        <v>6</v>
      </c>
      <c r="I6" t="s">
        <v>7</v>
      </c>
      <c r="J6" t="s">
        <v>8</v>
      </c>
      <c r="L6" s="4" t="s">
        <v>12</v>
      </c>
      <c r="M6" t="s">
        <v>1</v>
      </c>
      <c r="N6" t="s">
        <v>0</v>
      </c>
      <c r="P6" s="4" t="s">
        <v>12</v>
      </c>
      <c r="Q6" t="s">
        <v>2</v>
      </c>
    </row>
    <row r="7" spans="1:18" x14ac:dyDescent="0.25">
      <c r="A7" s="5" t="s">
        <v>13</v>
      </c>
      <c r="B7" s="1">
        <v>2450.1907000000001</v>
      </c>
      <c r="C7" s="1">
        <v>14236.895</v>
      </c>
      <c r="D7" s="3">
        <v>0.17210147999265291</v>
      </c>
      <c r="E7" s="6">
        <v>32</v>
      </c>
      <c r="F7" s="6">
        <v>32</v>
      </c>
      <c r="G7" s="1">
        <v>444.90296875000001</v>
      </c>
      <c r="H7" s="2">
        <v>4.1645569620253164</v>
      </c>
      <c r="I7" s="6">
        <v>1</v>
      </c>
      <c r="J7" s="3">
        <v>3.125E-2</v>
      </c>
      <c r="L7" s="5" t="s">
        <v>13</v>
      </c>
      <c r="M7" s="1">
        <v>2450.1907000000001</v>
      </c>
      <c r="N7" s="1">
        <v>14236.895</v>
      </c>
      <c r="P7" s="5" t="s">
        <v>11</v>
      </c>
      <c r="Q7" s="3">
        <v>2.4866951334588799E-2</v>
      </c>
    </row>
    <row r="8" spans="1:18" x14ac:dyDescent="0.25">
      <c r="A8" s="5" t="s">
        <v>14</v>
      </c>
      <c r="B8" s="1">
        <v>862.30840000000012</v>
      </c>
      <c r="C8" s="1">
        <v>4519.8919999999989</v>
      </c>
      <c r="D8" s="3">
        <v>0.19078075316843862</v>
      </c>
      <c r="E8" s="6">
        <v>28</v>
      </c>
      <c r="F8" s="6">
        <v>27</v>
      </c>
      <c r="G8" s="1">
        <v>161.42471428571426</v>
      </c>
      <c r="H8" s="2">
        <v>4.1739130434782608</v>
      </c>
      <c r="I8" s="6">
        <v>1</v>
      </c>
      <c r="J8" s="3">
        <v>3.5714285714285712E-2</v>
      </c>
      <c r="L8" s="5" t="s">
        <v>14</v>
      </c>
      <c r="M8" s="1">
        <v>862.30840000000012</v>
      </c>
      <c r="N8" s="1">
        <v>4519.8919999999989</v>
      </c>
      <c r="P8" s="5" t="s">
        <v>9</v>
      </c>
      <c r="Q8" s="3">
        <v>0.17035158390028612</v>
      </c>
    </row>
    <row r="9" spans="1:18" x14ac:dyDescent="0.25">
      <c r="A9" s="5" t="s">
        <v>15</v>
      </c>
      <c r="B9" s="1">
        <v>498.72989999999623</v>
      </c>
      <c r="C9" s="1">
        <v>55691.009000000005</v>
      </c>
      <c r="D9" s="3">
        <v>8.9553037187743573E-3</v>
      </c>
      <c r="E9" s="6">
        <v>71</v>
      </c>
      <c r="F9" s="6">
        <v>69</v>
      </c>
      <c r="G9" s="1">
        <v>784.38040845070429</v>
      </c>
      <c r="H9" s="2">
        <v>3.9745222929936306</v>
      </c>
      <c r="I9" s="6">
        <v>2</v>
      </c>
      <c r="J9" s="3">
        <v>2.8169014084507043E-2</v>
      </c>
      <c r="L9" s="5" t="s">
        <v>15</v>
      </c>
      <c r="M9" s="1">
        <v>498.72989999999623</v>
      </c>
      <c r="N9" s="1">
        <v>55691.009000000005</v>
      </c>
      <c r="P9" s="5" t="s">
        <v>10</v>
      </c>
      <c r="Q9" s="3">
        <v>0.17395712076891945</v>
      </c>
    </row>
    <row r="10" spans="1:18" x14ac:dyDescent="0.25">
      <c r="A10" s="5" t="s">
        <v>16</v>
      </c>
      <c r="B10" s="1">
        <v>3488.8352000000009</v>
      </c>
      <c r="C10" s="1">
        <v>28295.34499999999</v>
      </c>
      <c r="D10" s="3">
        <v>0.12330067719619613</v>
      </c>
      <c r="E10" s="6">
        <v>66</v>
      </c>
      <c r="F10" s="6">
        <v>64</v>
      </c>
      <c r="G10" s="1">
        <v>428.71734848484834</v>
      </c>
      <c r="H10" s="2">
        <v>4.0518518518518523</v>
      </c>
      <c r="I10" s="6">
        <v>2</v>
      </c>
      <c r="J10" s="3">
        <v>3.0303030303030304E-2</v>
      </c>
      <c r="L10" s="5" t="s">
        <v>16</v>
      </c>
      <c r="M10" s="1">
        <v>3488.8352000000009</v>
      </c>
      <c r="N10" s="1">
        <v>28295.34499999999</v>
      </c>
      <c r="P10" s="5" t="s">
        <v>61</v>
      </c>
      <c r="Q10" s="3">
        <v>0.12467217240315706</v>
      </c>
    </row>
    <row r="11" spans="1:18" x14ac:dyDescent="0.25">
      <c r="A11" s="5" t="s">
        <v>17</v>
      </c>
      <c r="B11" s="1">
        <v>2738.7095999999992</v>
      </c>
      <c r="C11" s="1">
        <v>23648.286999999997</v>
      </c>
      <c r="D11" s="3">
        <v>0.11581006269079869</v>
      </c>
      <c r="E11" s="6">
        <v>69</v>
      </c>
      <c r="F11" s="6">
        <v>67</v>
      </c>
      <c r="G11" s="1">
        <v>342.72879710144923</v>
      </c>
      <c r="H11" s="2">
        <v>3.8032786885245899</v>
      </c>
      <c r="I11" s="6">
        <v>4</v>
      </c>
      <c r="J11" s="3">
        <v>5.7971014492753624E-2</v>
      </c>
      <c r="L11" s="5" t="s">
        <v>17</v>
      </c>
      <c r="M11" s="1">
        <v>2738.7095999999992</v>
      </c>
      <c r="N11" s="1">
        <v>23648.286999999997</v>
      </c>
    </row>
    <row r="12" spans="1:18" x14ac:dyDescent="0.25">
      <c r="A12" s="5" t="s">
        <v>18</v>
      </c>
      <c r="B12" s="1">
        <v>4976.5243999999993</v>
      </c>
      <c r="C12" s="1">
        <v>34595.127600000007</v>
      </c>
      <c r="D12" s="3">
        <v>0.14385044210676645</v>
      </c>
      <c r="E12" s="6">
        <v>66</v>
      </c>
      <c r="F12" s="6">
        <v>63</v>
      </c>
      <c r="G12" s="1">
        <v>524.16860000000008</v>
      </c>
      <c r="H12" s="2">
        <v>4.177777777777778</v>
      </c>
      <c r="I12" s="6">
        <v>2</v>
      </c>
      <c r="J12" s="3">
        <v>3.0303030303030304E-2</v>
      </c>
      <c r="L12" s="5" t="s">
        <v>18</v>
      </c>
      <c r="M12" s="1">
        <v>4976.5243999999993</v>
      </c>
      <c r="N12" s="1">
        <v>34595.127600000007</v>
      </c>
      <c r="P12" s="4" t="s">
        <v>12</v>
      </c>
      <c r="Q12" t="s">
        <v>6</v>
      </c>
      <c r="R12" t="s">
        <v>3</v>
      </c>
    </row>
    <row r="13" spans="1:18" hidden="1" x14ac:dyDescent="0.25">
      <c r="A13" s="5" t="s">
        <v>19</v>
      </c>
      <c r="B13" s="1">
        <v>-841.48260000000346</v>
      </c>
      <c r="C13" s="1">
        <v>33946.393000000004</v>
      </c>
      <c r="D13" s="3">
        <v>-2.478857179318001E-2</v>
      </c>
      <c r="E13" s="6">
        <v>65</v>
      </c>
      <c r="F13" s="6">
        <v>65</v>
      </c>
      <c r="G13" s="1">
        <v>522.25220000000002</v>
      </c>
      <c r="H13" s="2">
        <v>3.8391608391608392</v>
      </c>
      <c r="I13" s="6">
        <v>6</v>
      </c>
      <c r="J13" s="3">
        <v>9.2307692307692313E-2</v>
      </c>
      <c r="L13" s="5" t="s">
        <v>19</v>
      </c>
      <c r="M13" s="1">
        <v>-841.48260000000346</v>
      </c>
      <c r="N13" s="1">
        <v>33946.393000000004</v>
      </c>
      <c r="P13" s="5" t="s">
        <v>62</v>
      </c>
      <c r="Q13" s="2">
        <v>4.0581145071028839</v>
      </c>
      <c r="R13" s="6">
        <v>1175</v>
      </c>
    </row>
    <row r="14" spans="1:18" x14ac:dyDescent="0.25">
      <c r="A14" s="5" t="s">
        <v>20</v>
      </c>
      <c r="B14" s="1">
        <v>5318.1050000000005</v>
      </c>
      <c r="C14" s="1">
        <v>27909.468499999988</v>
      </c>
      <c r="D14" s="3">
        <v>0.19054841549562301</v>
      </c>
      <c r="E14" s="6">
        <v>72</v>
      </c>
      <c r="F14" s="6">
        <v>70</v>
      </c>
      <c r="G14" s="1">
        <v>387.63150694444425</v>
      </c>
      <c r="H14" s="2">
        <v>4.0457516339869279</v>
      </c>
      <c r="I14" s="6">
        <v>8</v>
      </c>
      <c r="J14" s="3">
        <v>0.1111111111111111</v>
      </c>
      <c r="L14" s="5" t="s">
        <v>20</v>
      </c>
      <c r="M14" s="1">
        <v>5318.1050000000005</v>
      </c>
      <c r="N14" s="1">
        <v>27909.468499999988</v>
      </c>
      <c r="P14" s="5" t="s">
        <v>63</v>
      </c>
      <c r="Q14" s="2">
        <v>3.9087078651685392</v>
      </c>
      <c r="R14" s="6">
        <v>1401</v>
      </c>
    </row>
    <row r="15" spans="1:18" x14ac:dyDescent="0.25">
      <c r="A15" s="5" t="s">
        <v>21</v>
      </c>
      <c r="B15" s="1">
        <v>8328.0993999999846</v>
      </c>
      <c r="C15" s="1">
        <v>81777.350800000029</v>
      </c>
      <c r="D15" s="3">
        <v>0.10183870373066649</v>
      </c>
      <c r="E15" s="6">
        <v>130</v>
      </c>
      <c r="F15" s="6">
        <v>118</v>
      </c>
      <c r="G15" s="1">
        <v>629.05654461538484</v>
      </c>
      <c r="H15" s="2">
        <v>4.0597014925373136</v>
      </c>
      <c r="I15" s="6">
        <v>7</v>
      </c>
      <c r="J15" s="3">
        <v>5.3846153846153849E-2</v>
      </c>
      <c r="L15" s="5" t="s">
        <v>21</v>
      </c>
      <c r="M15" s="1">
        <v>8328.0993999999846</v>
      </c>
      <c r="N15" s="1">
        <v>81777.350800000029</v>
      </c>
      <c r="P15" s="5" t="s">
        <v>64</v>
      </c>
      <c r="Q15" s="2">
        <v>3.9580246913580246</v>
      </c>
      <c r="R15" s="6">
        <v>822</v>
      </c>
    </row>
    <row r="16" spans="1:18" x14ac:dyDescent="0.25">
      <c r="A16" s="5" t="s">
        <v>22</v>
      </c>
      <c r="B16" s="1">
        <v>3448.2572999999984</v>
      </c>
      <c r="C16" s="1">
        <v>31453.392999999989</v>
      </c>
      <c r="D16" s="3">
        <v>0.10963069389683967</v>
      </c>
      <c r="E16" s="6">
        <v>78</v>
      </c>
      <c r="F16" s="6">
        <v>75</v>
      </c>
      <c r="G16" s="1">
        <v>403.24862820512806</v>
      </c>
      <c r="H16" s="2">
        <v>3.358490566037736</v>
      </c>
      <c r="I16" s="6">
        <v>4</v>
      </c>
      <c r="J16" s="3">
        <v>5.128205128205128E-2</v>
      </c>
      <c r="L16" s="5" t="s">
        <v>22</v>
      </c>
      <c r="M16" s="1">
        <v>3448.2572999999984</v>
      </c>
      <c r="N16" s="1">
        <v>31453.392999999989</v>
      </c>
      <c r="P16" s="5" t="s">
        <v>65</v>
      </c>
      <c r="Q16" s="2">
        <v>3.9297533562285358</v>
      </c>
      <c r="R16" s="6">
        <v>1611</v>
      </c>
    </row>
    <row r="17" spans="1:18" x14ac:dyDescent="0.25">
      <c r="A17" s="5" t="s">
        <v>23</v>
      </c>
      <c r="B17" s="1">
        <v>9292.126899999992</v>
      </c>
      <c r="C17" s="1">
        <v>78628.716699999932</v>
      </c>
      <c r="D17" s="3">
        <v>0.11817726766994278</v>
      </c>
      <c r="E17" s="6">
        <v>151</v>
      </c>
      <c r="F17" s="6">
        <v>139</v>
      </c>
      <c r="G17" s="1">
        <v>520.71997814569488</v>
      </c>
      <c r="H17" s="2">
        <v>4.2610062893081757</v>
      </c>
      <c r="I17" s="6">
        <v>8</v>
      </c>
      <c r="J17" s="3">
        <v>5.2980132450331126E-2</v>
      </c>
      <c r="L17" s="5" t="s">
        <v>23</v>
      </c>
      <c r="M17" s="1">
        <v>9292.126899999992</v>
      </c>
      <c r="N17" s="1">
        <v>78628.716699999932</v>
      </c>
      <c r="P17" s="5" t="s">
        <v>61</v>
      </c>
      <c r="Q17" s="2">
        <v>3.958174904942966</v>
      </c>
      <c r="R17" s="6">
        <v>5009</v>
      </c>
    </row>
    <row r="18" spans="1:18" x14ac:dyDescent="0.25">
      <c r="A18" s="5" t="s">
        <v>24</v>
      </c>
      <c r="B18" s="1">
        <v>8983.5699000000004</v>
      </c>
      <c r="C18" s="1">
        <v>69545.620499999946</v>
      </c>
      <c r="D18" s="3">
        <v>0.12917520665445795</v>
      </c>
      <c r="E18" s="6">
        <v>141</v>
      </c>
      <c r="F18" s="6">
        <v>134</v>
      </c>
      <c r="G18" s="1">
        <v>493.23135106382938</v>
      </c>
      <c r="H18" s="2">
        <v>3.9604316546762588</v>
      </c>
      <c r="I18" s="6">
        <v>8</v>
      </c>
      <c r="J18" s="3">
        <v>5.6737588652482268E-2</v>
      </c>
      <c r="L18" s="5" t="s">
        <v>24</v>
      </c>
      <c r="M18" s="1">
        <v>8983.5699000000004</v>
      </c>
      <c r="N18" s="1">
        <v>69545.620499999946</v>
      </c>
    </row>
    <row r="19" spans="1:18" x14ac:dyDescent="0.25">
      <c r="A19" s="5" t="s">
        <v>25</v>
      </c>
      <c r="B19" s="1">
        <v>-3281.0070000000014</v>
      </c>
      <c r="C19" s="1">
        <v>18174.075600000004</v>
      </c>
      <c r="D19" s="3">
        <v>-0.18053226322003418</v>
      </c>
      <c r="E19" s="6">
        <v>29</v>
      </c>
      <c r="F19" s="6">
        <v>28</v>
      </c>
      <c r="G19" s="1">
        <v>626.69226206896565</v>
      </c>
      <c r="H19" s="2">
        <v>4.7413793103448274</v>
      </c>
      <c r="I19" s="6">
        <v>5</v>
      </c>
      <c r="J19" s="3">
        <v>0.17241379310344829</v>
      </c>
      <c r="L19" s="5" t="s">
        <v>25</v>
      </c>
      <c r="M19" s="1">
        <v>-3281.0070000000014</v>
      </c>
      <c r="N19" s="1">
        <v>18174.075600000004</v>
      </c>
      <c r="P19" s="4" t="s">
        <v>12</v>
      </c>
      <c r="Q19" t="s">
        <v>6</v>
      </c>
      <c r="R19" t="s">
        <v>3</v>
      </c>
    </row>
    <row r="20" spans="1:18" x14ac:dyDescent="0.25">
      <c r="A20" s="5" t="s">
        <v>26</v>
      </c>
      <c r="B20" s="1">
        <v>2813.8507999999983</v>
      </c>
      <c r="C20" s="1">
        <v>11951.410999999995</v>
      </c>
      <c r="D20" s="3">
        <v>0.23544088643591954</v>
      </c>
      <c r="E20" s="6">
        <v>36</v>
      </c>
      <c r="F20" s="6">
        <v>36</v>
      </c>
      <c r="G20" s="1">
        <v>331.98363888888872</v>
      </c>
      <c r="H20" s="2">
        <v>4.109375</v>
      </c>
      <c r="I20" s="6">
        <v>3</v>
      </c>
      <c r="J20" s="3">
        <v>8.3333333333333329E-2</v>
      </c>
      <c r="L20" s="5" t="s">
        <v>26</v>
      </c>
      <c r="M20" s="1">
        <v>2813.8507999999983</v>
      </c>
      <c r="N20" s="1">
        <v>11951.410999999995</v>
      </c>
      <c r="P20" s="5" t="s">
        <v>66</v>
      </c>
      <c r="Q20" s="2">
        <v>2.1827048114434331</v>
      </c>
      <c r="R20" s="6">
        <v>787</v>
      </c>
    </row>
    <row r="21" spans="1:18" x14ac:dyDescent="0.25">
      <c r="A21" s="5" t="s">
        <v>27</v>
      </c>
      <c r="B21" s="1">
        <v>9732.0978000000032</v>
      </c>
      <c r="C21" s="1">
        <v>38726.252</v>
      </c>
      <c r="D21" s="3">
        <v>0.25130492359549805</v>
      </c>
      <c r="E21" s="6">
        <v>79</v>
      </c>
      <c r="F21" s="6">
        <v>77</v>
      </c>
      <c r="G21" s="1">
        <v>490.20572151898733</v>
      </c>
      <c r="H21" s="2">
        <v>3.7028985507246377</v>
      </c>
      <c r="I21" s="6">
        <v>2</v>
      </c>
      <c r="J21" s="3">
        <v>2.5316455696202531E-2</v>
      </c>
      <c r="L21" s="5" t="s">
        <v>27</v>
      </c>
      <c r="M21" s="1">
        <v>9732.0978000000032</v>
      </c>
      <c r="N21" s="1">
        <v>38726.252</v>
      </c>
      <c r="P21" s="5" t="s">
        <v>67</v>
      </c>
      <c r="Q21" s="2">
        <v>4.4198895027624308E-2</v>
      </c>
      <c r="R21" s="6">
        <v>264</v>
      </c>
    </row>
    <row r="22" spans="1:18" x14ac:dyDescent="0.25">
      <c r="A22" s="5" t="s">
        <v>28</v>
      </c>
      <c r="B22" s="1">
        <v>4187.4961999999978</v>
      </c>
      <c r="C22" s="1">
        <v>34195.208500000001</v>
      </c>
      <c r="D22" s="3">
        <v>0.12245856608828683</v>
      </c>
      <c r="E22" s="6">
        <v>72</v>
      </c>
      <c r="F22" s="6">
        <v>69</v>
      </c>
      <c r="G22" s="1">
        <v>474.9334513888889</v>
      </c>
      <c r="H22" s="2">
        <v>4.3375000000000004</v>
      </c>
      <c r="I22" s="6">
        <v>7</v>
      </c>
      <c r="J22" s="3">
        <v>9.7222222222222224E-2</v>
      </c>
      <c r="L22" s="5" t="s">
        <v>28</v>
      </c>
      <c r="M22" s="1">
        <v>4187.4961999999978</v>
      </c>
      <c r="N22" s="1">
        <v>34195.208500000001</v>
      </c>
      <c r="P22" s="5" t="s">
        <v>68</v>
      </c>
      <c r="Q22" s="2">
        <v>3.2380462724935732</v>
      </c>
      <c r="R22" s="6">
        <v>964</v>
      </c>
    </row>
    <row r="23" spans="1:18" x14ac:dyDescent="0.25">
      <c r="A23" s="5" t="s">
        <v>29</v>
      </c>
      <c r="B23" s="1">
        <v>4667.868999999996</v>
      </c>
      <c r="C23" s="1">
        <v>30131.686499999993</v>
      </c>
      <c r="D23" s="3">
        <v>0.1549156234583815</v>
      </c>
      <c r="E23" s="6">
        <v>74</v>
      </c>
      <c r="F23" s="6">
        <v>69</v>
      </c>
      <c r="G23" s="1">
        <v>407.18495270270262</v>
      </c>
      <c r="H23" s="2">
        <v>4.0342465753424657</v>
      </c>
      <c r="I23" s="6">
        <v>4</v>
      </c>
      <c r="J23" s="3">
        <v>5.4054054054054057E-2</v>
      </c>
      <c r="L23" s="5" t="s">
        <v>29</v>
      </c>
      <c r="M23" s="1">
        <v>4667.868999999996</v>
      </c>
      <c r="N23" s="1">
        <v>30131.686499999993</v>
      </c>
      <c r="P23" s="5" t="s">
        <v>69</v>
      </c>
      <c r="Q23" s="2">
        <v>5.0065348525469169</v>
      </c>
      <c r="R23" s="6">
        <v>2994</v>
      </c>
    </row>
    <row r="24" spans="1:18" x14ac:dyDescent="0.25">
      <c r="A24" s="5" t="s">
        <v>30</v>
      </c>
      <c r="B24" s="1">
        <v>3335.5571999999975</v>
      </c>
      <c r="C24" s="1">
        <v>24797.292000000012</v>
      </c>
      <c r="D24" s="3">
        <v>0.13451296214118846</v>
      </c>
      <c r="E24" s="6">
        <v>68</v>
      </c>
      <c r="F24" s="6">
        <v>68</v>
      </c>
      <c r="G24" s="1">
        <v>364.66605882352957</v>
      </c>
      <c r="H24" s="2">
        <v>4.1521739130434785</v>
      </c>
      <c r="I24" s="6">
        <v>1</v>
      </c>
      <c r="J24" s="3">
        <v>1.4705882352941176E-2</v>
      </c>
      <c r="L24" s="5" t="s">
        <v>30</v>
      </c>
      <c r="M24" s="1">
        <v>3335.5571999999975</v>
      </c>
      <c r="N24" s="1">
        <v>24797.292000000012</v>
      </c>
      <c r="P24" s="5" t="s">
        <v>61</v>
      </c>
      <c r="Q24" s="2">
        <v>3.958174904942966</v>
      </c>
      <c r="R24" s="6">
        <v>5009</v>
      </c>
    </row>
    <row r="25" spans="1:18" x14ac:dyDescent="0.25">
      <c r="A25" s="5" t="s">
        <v>31</v>
      </c>
      <c r="B25" s="1">
        <v>3288.648299999998</v>
      </c>
      <c r="C25" s="1">
        <v>28765.32499999999</v>
      </c>
      <c r="D25" s="3">
        <v>0.11432682578764534</v>
      </c>
      <c r="E25" s="6">
        <v>66</v>
      </c>
      <c r="F25" s="6">
        <v>64</v>
      </c>
      <c r="G25" s="1">
        <v>435.83825757575744</v>
      </c>
      <c r="H25" s="2">
        <v>3.7214285714285715</v>
      </c>
      <c r="I25" s="6">
        <v>1</v>
      </c>
      <c r="J25" s="3">
        <v>1.5151515151515152E-2</v>
      </c>
      <c r="L25" s="5" t="s">
        <v>31</v>
      </c>
      <c r="M25" s="1">
        <v>3288.648299999998</v>
      </c>
      <c r="N25" s="1">
        <v>28765.32499999999</v>
      </c>
    </row>
    <row r="26" spans="1:18" x14ac:dyDescent="0.25">
      <c r="A26" s="5" t="s">
        <v>32</v>
      </c>
      <c r="B26" s="1">
        <v>5355.8083999999999</v>
      </c>
      <c r="C26" s="1">
        <v>36898.332199999997</v>
      </c>
      <c r="D26" s="3">
        <v>0.14515041956286578</v>
      </c>
      <c r="E26" s="6">
        <v>68</v>
      </c>
      <c r="F26" s="6">
        <v>64</v>
      </c>
      <c r="G26" s="1">
        <v>542.62253235294111</v>
      </c>
      <c r="H26" s="2">
        <v>3.9559748427672954</v>
      </c>
      <c r="I26" s="6">
        <v>4</v>
      </c>
      <c r="J26" s="3">
        <v>5.8823529411764705E-2</v>
      </c>
      <c r="L26" s="5" t="s">
        <v>32</v>
      </c>
      <c r="M26" s="1">
        <v>5355.8083999999999</v>
      </c>
      <c r="N26" s="1">
        <v>36898.332199999997</v>
      </c>
      <c r="P26" s="4" t="s">
        <v>12</v>
      </c>
      <c r="Q26" t="s">
        <v>8</v>
      </c>
    </row>
    <row r="27" spans="1:18" x14ac:dyDescent="0.25">
      <c r="A27" s="5" t="s">
        <v>33</v>
      </c>
      <c r="B27" s="1">
        <v>8209.1626999999953</v>
      </c>
      <c r="C27" s="1">
        <v>64595.918000000027</v>
      </c>
      <c r="D27" s="3">
        <v>0.12708485232766553</v>
      </c>
      <c r="E27" s="6">
        <v>140</v>
      </c>
      <c r="F27" s="6">
        <v>126</v>
      </c>
      <c r="G27" s="1">
        <v>461.3994142857145</v>
      </c>
      <c r="H27" s="2">
        <v>4.2901023890784984</v>
      </c>
      <c r="I27" s="6">
        <v>6</v>
      </c>
      <c r="J27" s="3">
        <v>4.2857142857142858E-2</v>
      </c>
      <c r="L27" s="5" t="s">
        <v>33</v>
      </c>
      <c r="M27" s="1">
        <v>8209.1626999999953</v>
      </c>
      <c r="N27" s="1">
        <v>64595.918000000027</v>
      </c>
      <c r="P27" s="5" t="s">
        <v>75</v>
      </c>
      <c r="Q27" s="3">
        <v>0.11607142857142858</v>
      </c>
    </row>
    <row r="28" spans="1:18" x14ac:dyDescent="0.25">
      <c r="A28" s="5" t="s">
        <v>34</v>
      </c>
      <c r="B28" s="1">
        <v>2817.3659999999991</v>
      </c>
      <c r="C28" s="1">
        <v>31404.923499999997</v>
      </c>
      <c r="D28" s="3">
        <v>8.9710965224927205E-2</v>
      </c>
      <c r="E28" s="6">
        <v>87</v>
      </c>
      <c r="F28" s="6">
        <v>79</v>
      </c>
      <c r="G28" s="1">
        <v>360.97613218390802</v>
      </c>
      <c r="H28" s="2">
        <v>3.5903614457831323</v>
      </c>
      <c r="I28" s="6">
        <v>6</v>
      </c>
      <c r="J28" s="3">
        <v>6.8965517241379309E-2</v>
      </c>
      <c r="L28" s="5" t="s">
        <v>34</v>
      </c>
      <c r="M28" s="1">
        <v>2817.3659999999991</v>
      </c>
      <c r="N28" s="1">
        <v>31404.923499999997</v>
      </c>
      <c r="P28" s="5" t="s">
        <v>79</v>
      </c>
      <c r="Q28" s="3">
        <v>9.7719869706840393E-2</v>
      </c>
    </row>
    <row r="29" spans="1:18" x14ac:dyDescent="0.25">
      <c r="A29" s="5" t="s">
        <v>35</v>
      </c>
      <c r="B29" s="1">
        <v>12474.788400000009</v>
      </c>
      <c r="C29" s="1">
        <v>75972.563500000004</v>
      </c>
      <c r="D29" s="3">
        <v>0.16420123035600881</v>
      </c>
      <c r="E29" s="6">
        <v>158</v>
      </c>
      <c r="F29" s="6">
        <v>146</v>
      </c>
      <c r="G29" s="1">
        <v>480.83900949367091</v>
      </c>
      <c r="H29" s="2">
        <v>3.9783950617283952</v>
      </c>
      <c r="I29" s="6">
        <v>9</v>
      </c>
      <c r="J29" s="3">
        <v>5.6962025316455694E-2</v>
      </c>
      <c r="L29" s="5" t="s">
        <v>35</v>
      </c>
      <c r="M29" s="1">
        <v>12474.788400000009</v>
      </c>
      <c r="N29" s="1">
        <v>75972.563500000004</v>
      </c>
      <c r="P29" s="5" t="s">
        <v>70</v>
      </c>
      <c r="Q29" s="3">
        <v>8.8691796008869186E-2</v>
      </c>
    </row>
    <row r="30" spans="1:18" x14ac:dyDescent="0.25">
      <c r="A30" s="5" t="s">
        <v>36</v>
      </c>
      <c r="B30" s="1">
        <v>8016.9659000000083</v>
      </c>
      <c r="C30" s="1">
        <v>74919.521199999959</v>
      </c>
      <c r="D30" s="3">
        <v>0.10700770335408941</v>
      </c>
      <c r="E30" s="6">
        <v>161</v>
      </c>
      <c r="F30" s="6">
        <v>141</v>
      </c>
      <c r="G30" s="1">
        <v>465.33864099378854</v>
      </c>
      <c r="H30" s="2">
        <v>3.9240506329113924</v>
      </c>
      <c r="I30" s="6">
        <v>13</v>
      </c>
      <c r="J30" s="3">
        <v>8.0745341614906832E-2</v>
      </c>
      <c r="L30" s="5" t="s">
        <v>36</v>
      </c>
      <c r="M30" s="1">
        <v>8016.9659000000083</v>
      </c>
      <c r="N30" s="1">
        <v>74919.521199999959</v>
      </c>
      <c r="P30" s="5" t="s">
        <v>73</v>
      </c>
      <c r="Q30" s="3">
        <v>8.8372093023255813E-2</v>
      </c>
    </row>
    <row r="31" spans="1:18" x14ac:dyDescent="0.25">
      <c r="A31" s="5" t="s">
        <v>37</v>
      </c>
      <c r="B31" s="1">
        <v>2824.8233</v>
      </c>
      <c r="C31" s="1">
        <v>18542.490999999995</v>
      </c>
      <c r="D31" s="3">
        <v>0.1523432477330042</v>
      </c>
      <c r="E31" s="6">
        <v>48</v>
      </c>
      <c r="F31" s="6">
        <v>46</v>
      </c>
      <c r="G31" s="1">
        <v>386.30189583333322</v>
      </c>
      <c r="H31" s="2">
        <v>4.1011235955056176</v>
      </c>
      <c r="I31" s="6">
        <v>4</v>
      </c>
      <c r="J31" s="3">
        <v>8.3333333333333329E-2</v>
      </c>
      <c r="L31" s="5" t="s">
        <v>37</v>
      </c>
      <c r="M31" s="1">
        <v>2824.8233</v>
      </c>
      <c r="N31" s="1">
        <v>18542.490999999995</v>
      </c>
      <c r="P31" s="5" t="s">
        <v>77</v>
      </c>
      <c r="Q31" s="3">
        <v>8.7223587223587223E-2</v>
      </c>
    </row>
    <row r="32" spans="1:18" x14ac:dyDescent="0.25">
      <c r="A32" s="5" t="s">
        <v>38</v>
      </c>
      <c r="B32" s="1">
        <v>5004.5794999999989</v>
      </c>
      <c r="C32" s="1">
        <v>22978.814999999988</v>
      </c>
      <c r="D32" s="3">
        <v>0.21779101750895341</v>
      </c>
      <c r="E32" s="6">
        <v>45</v>
      </c>
      <c r="F32" s="6">
        <v>42</v>
      </c>
      <c r="G32" s="1">
        <v>510.64033333333305</v>
      </c>
      <c r="H32" s="2">
        <v>3.5180722891566263</v>
      </c>
      <c r="I32" s="6">
        <v>1</v>
      </c>
      <c r="J32" s="3">
        <v>2.2222222222222223E-2</v>
      </c>
      <c r="L32" s="5" t="s">
        <v>38</v>
      </c>
      <c r="M32" s="1">
        <v>5004.5794999999989</v>
      </c>
      <c r="N32" s="1">
        <v>22978.814999999988</v>
      </c>
      <c r="P32" s="5" t="s">
        <v>78</v>
      </c>
      <c r="Q32" s="3">
        <v>8.5561497326203204E-2</v>
      </c>
    </row>
    <row r="33" spans="1:17" x14ac:dyDescent="0.25">
      <c r="A33" s="5" t="s">
        <v>39</v>
      </c>
      <c r="B33" s="1">
        <v>3611.9679999999985</v>
      </c>
      <c r="C33" s="1">
        <v>51715.875000000007</v>
      </c>
      <c r="D33" s="3">
        <v>6.9842538678887248E-2</v>
      </c>
      <c r="E33" s="6">
        <v>86</v>
      </c>
      <c r="F33" s="6">
        <v>80</v>
      </c>
      <c r="G33" s="1">
        <v>601.34738372093034</v>
      </c>
      <c r="H33" s="2">
        <v>3.5092024539877302</v>
      </c>
      <c r="I33" s="6">
        <v>7</v>
      </c>
      <c r="J33" s="3">
        <v>8.1395348837209308E-2</v>
      </c>
      <c r="L33" s="5" t="s">
        <v>39</v>
      </c>
      <c r="M33" s="1">
        <v>3611.9679999999985</v>
      </c>
      <c r="N33" s="1">
        <v>51715.875000000007</v>
      </c>
      <c r="P33" s="5" t="s">
        <v>76</v>
      </c>
      <c r="Q33" s="3">
        <v>8.3123425692695208E-2</v>
      </c>
    </row>
    <row r="34" spans="1:17" x14ac:dyDescent="0.25">
      <c r="A34" s="5" t="s">
        <v>40</v>
      </c>
      <c r="B34" s="1">
        <v>2977.8148999999949</v>
      </c>
      <c r="C34" s="1">
        <v>38750.03899999999</v>
      </c>
      <c r="D34" s="3">
        <v>7.684675878648782E-2</v>
      </c>
      <c r="E34" s="6">
        <v>89</v>
      </c>
      <c r="F34" s="6">
        <v>83</v>
      </c>
      <c r="G34" s="1">
        <v>435.39369662921337</v>
      </c>
      <c r="H34" s="2">
        <v>4.4588235294117649</v>
      </c>
      <c r="I34" s="6">
        <v>6</v>
      </c>
      <c r="J34" s="3">
        <v>6.741573033707865E-2</v>
      </c>
      <c r="L34" s="5" t="s">
        <v>40</v>
      </c>
      <c r="M34" s="1">
        <v>2977.8148999999949</v>
      </c>
      <c r="N34" s="1">
        <v>38750.03899999999</v>
      </c>
      <c r="P34" s="5" t="s">
        <v>71</v>
      </c>
      <c r="Q34" s="3">
        <v>8.2066869300911852E-2</v>
      </c>
    </row>
    <row r="35" spans="1:17" x14ac:dyDescent="0.25">
      <c r="A35" s="5" t="s">
        <v>41</v>
      </c>
      <c r="B35" s="1">
        <v>8662.1464000000069</v>
      </c>
      <c r="C35" s="1">
        <v>56987.728000000003</v>
      </c>
      <c r="D35" s="3">
        <v>0.15200020607945638</v>
      </c>
      <c r="E35" s="6">
        <v>108</v>
      </c>
      <c r="F35" s="6">
        <v>96</v>
      </c>
      <c r="G35" s="1">
        <v>527.66414814814823</v>
      </c>
      <c r="H35" s="2">
        <v>3.88</v>
      </c>
      <c r="I35" s="6">
        <v>7</v>
      </c>
      <c r="J35" s="3">
        <v>6.4814814814814811E-2</v>
      </c>
      <c r="L35" s="5" t="s">
        <v>41</v>
      </c>
      <c r="M35" s="1">
        <v>8662.1464000000069</v>
      </c>
      <c r="N35" s="1">
        <v>56987.728000000003</v>
      </c>
      <c r="P35" s="5" t="s">
        <v>72</v>
      </c>
      <c r="Q35" s="3">
        <v>8.1597222222222224E-2</v>
      </c>
    </row>
    <row r="36" spans="1:17" x14ac:dyDescent="0.25">
      <c r="A36" s="5" t="s">
        <v>42</v>
      </c>
      <c r="B36" s="1">
        <v>4750.3780999999999</v>
      </c>
      <c r="C36" s="1">
        <v>40344.533999999985</v>
      </c>
      <c r="D36" s="3">
        <v>0.11774527126772617</v>
      </c>
      <c r="E36" s="6">
        <v>97</v>
      </c>
      <c r="F36" s="6">
        <v>90</v>
      </c>
      <c r="G36" s="1">
        <v>415.92303092783487</v>
      </c>
      <c r="H36" s="2">
        <v>3.4170854271356785</v>
      </c>
      <c r="I36" s="6">
        <v>6</v>
      </c>
      <c r="J36" s="3">
        <v>6.1855670103092786E-2</v>
      </c>
      <c r="L36" s="5" t="s">
        <v>42</v>
      </c>
      <c r="M36" s="1">
        <v>4750.3780999999999</v>
      </c>
      <c r="N36" s="1">
        <v>40344.533999999985</v>
      </c>
      <c r="P36" s="5" t="s">
        <v>74</v>
      </c>
      <c r="Q36" s="3">
        <v>7.6396807297605479E-2</v>
      </c>
    </row>
    <row r="37" spans="1:17" x14ac:dyDescent="0.25">
      <c r="A37" s="5" t="s">
        <v>43</v>
      </c>
      <c r="B37" s="1">
        <v>4432.8778999999959</v>
      </c>
      <c r="C37" s="1">
        <v>39261.963000000003</v>
      </c>
      <c r="D37" s="3">
        <v>0.11290515199150881</v>
      </c>
      <c r="E37" s="6">
        <v>96</v>
      </c>
      <c r="F37" s="6">
        <v>89</v>
      </c>
      <c r="G37" s="1">
        <v>408.97878125000005</v>
      </c>
      <c r="H37" s="2">
        <v>3.8159203980099501</v>
      </c>
      <c r="I37" s="6">
        <v>4</v>
      </c>
      <c r="J37" s="3">
        <v>4.1666666666666664E-2</v>
      </c>
      <c r="L37" s="5" t="s">
        <v>43</v>
      </c>
      <c r="M37" s="1">
        <v>4432.8778999999959</v>
      </c>
      <c r="N37" s="1">
        <v>39261.963000000003</v>
      </c>
      <c r="P37" s="5" t="s">
        <v>61</v>
      </c>
      <c r="Q37" s="3">
        <v>6.6465256797583083E-2</v>
      </c>
    </row>
    <row r="38" spans="1:17" x14ac:dyDescent="0.25">
      <c r="A38" s="5" t="s">
        <v>44</v>
      </c>
      <c r="B38" s="1">
        <v>2062.0692999999997</v>
      </c>
      <c r="C38" s="1">
        <v>31115.374300000003</v>
      </c>
      <c r="D38" s="3">
        <v>6.6271717644097228E-2</v>
      </c>
      <c r="E38" s="6">
        <v>90</v>
      </c>
      <c r="F38" s="6">
        <v>86</v>
      </c>
      <c r="G38" s="1">
        <v>345.72638111111115</v>
      </c>
      <c r="H38" s="2">
        <v>4.3295454545454541</v>
      </c>
      <c r="I38" s="6">
        <v>4</v>
      </c>
      <c r="J38" s="3">
        <v>4.4444444444444446E-2</v>
      </c>
      <c r="L38" s="5" t="s">
        <v>44</v>
      </c>
      <c r="M38" s="1">
        <v>2062.0692999999997</v>
      </c>
      <c r="N38" s="1">
        <v>31115.374300000003</v>
      </c>
    </row>
    <row r="39" spans="1:17" x14ac:dyDescent="0.25">
      <c r="A39" s="5" t="s">
        <v>45</v>
      </c>
      <c r="B39" s="1">
        <v>9328.657599999995</v>
      </c>
      <c r="C39" s="1">
        <v>73410.024899999902</v>
      </c>
      <c r="D39" s="3">
        <v>0.12707607186767222</v>
      </c>
      <c r="E39" s="6">
        <v>192</v>
      </c>
      <c r="F39" s="6">
        <v>176</v>
      </c>
      <c r="G39" s="1">
        <v>382.34387968749951</v>
      </c>
      <c r="H39" s="2">
        <v>4.0055096418732781</v>
      </c>
      <c r="I39" s="6">
        <v>7</v>
      </c>
      <c r="J39" s="3">
        <v>3.6458333333333336E-2</v>
      </c>
      <c r="L39" s="5" t="s">
        <v>45</v>
      </c>
      <c r="M39" s="1">
        <v>9328.657599999995</v>
      </c>
      <c r="N39" s="1">
        <v>73410.024899999902</v>
      </c>
    </row>
    <row r="40" spans="1:17" x14ac:dyDescent="0.25">
      <c r="A40" s="5" t="s">
        <v>46</v>
      </c>
      <c r="B40" s="1">
        <v>16243.142500000004</v>
      </c>
      <c r="C40" s="1">
        <v>59687.745000000039</v>
      </c>
      <c r="D40" s="3">
        <v>0.27213530181111706</v>
      </c>
      <c r="E40" s="6">
        <v>105</v>
      </c>
      <c r="F40" s="6">
        <v>95</v>
      </c>
      <c r="G40" s="1">
        <v>568.45471428571466</v>
      </c>
      <c r="H40" s="2">
        <v>4.1887755102040813</v>
      </c>
      <c r="I40" s="6">
        <v>12</v>
      </c>
      <c r="J40" s="3">
        <v>0.11428571428571428</v>
      </c>
      <c r="L40" s="5" t="s">
        <v>46</v>
      </c>
      <c r="M40" s="1">
        <v>16243.142500000004</v>
      </c>
      <c r="N40" s="1">
        <v>59687.745000000039</v>
      </c>
    </row>
    <row r="41" spans="1:17" x14ac:dyDescent="0.25">
      <c r="A41" s="5" t="s">
        <v>47</v>
      </c>
      <c r="B41" s="1">
        <v>4011.4074999999775</v>
      </c>
      <c r="C41" s="1">
        <v>79411.965799999962</v>
      </c>
      <c r="D41" s="3">
        <v>5.0513892454227341E-2</v>
      </c>
      <c r="E41" s="6">
        <v>183</v>
      </c>
      <c r="F41" s="6">
        <v>165</v>
      </c>
      <c r="G41" s="1">
        <v>433.94516830601071</v>
      </c>
      <c r="H41" s="2">
        <v>3.9378378378378378</v>
      </c>
      <c r="I41" s="6">
        <v>9</v>
      </c>
      <c r="J41" s="3">
        <v>4.9180327868852458E-2</v>
      </c>
      <c r="L41" s="5" t="s">
        <v>47</v>
      </c>
      <c r="M41" s="1">
        <v>4011.4074999999775</v>
      </c>
      <c r="N41" s="1">
        <v>79411.965799999962</v>
      </c>
    </row>
    <row r="42" spans="1:17" x14ac:dyDescent="0.25">
      <c r="A42" s="5" t="s">
        <v>48</v>
      </c>
      <c r="B42" s="1">
        <v>17885.309299999986</v>
      </c>
      <c r="C42" s="1">
        <v>96999.043000000034</v>
      </c>
      <c r="D42" s="3">
        <v>0.18438645111168755</v>
      </c>
      <c r="E42" s="6">
        <v>176</v>
      </c>
      <c r="F42" s="6">
        <v>157</v>
      </c>
      <c r="G42" s="1">
        <v>551.13092613636388</v>
      </c>
      <c r="H42" s="2">
        <v>4.03125</v>
      </c>
      <c r="I42" s="6">
        <v>10</v>
      </c>
      <c r="J42" s="3">
        <v>5.6818181818181816E-2</v>
      </c>
      <c r="L42" s="5" t="s">
        <v>48</v>
      </c>
      <c r="M42" s="1">
        <v>17885.309299999986</v>
      </c>
      <c r="N42" s="1">
        <v>96999.043000000034</v>
      </c>
    </row>
    <row r="43" spans="1:17" x14ac:dyDescent="0.25">
      <c r="A43" s="5" t="s">
        <v>49</v>
      </c>
      <c r="B43" s="1">
        <v>7140.4390999999978</v>
      </c>
      <c r="C43" s="1">
        <v>43971.373999999989</v>
      </c>
      <c r="D43" s="3">
        <v>0.16238835520582093</v>
      </c>
      <c r="E43" s="6">
        <v>69</v>
      </c>
      <c r="F43" s="6">
        <v>67</v>
      </c>
      <c r="G43" s="1">
        <v>637.26628985507227</v>
      </c>
      <c r="H43" s="2">
        <v>4.1096774193548384</v>
      </c>
      <c r="I43" s="6">
        <v>3</v>
      </c>
      <c r="J43" s="3">
        <v>4.3478260869565216E-2</v>
      </c>
      <c r="L43" s="5" t="s">
        <v>49</v>
      </c>
      <c r="M43" s="1">
        <v>7140.4390999999978</v>
      </c>
      <c r="N43" s="1">
        <v>43971.373999999989</v>
      </c>
    </row>
    <row r="44" spans="1:17" x14ac:dyDescent="0.25">
      <c r="A44" s="5" t="s">
        <v>50</v>
      </c>
      <c r="B44" s="1">
        <v>1613.8719999999992</v>
      </c>
      <c r="C44" s="1">
        <v>20301.133400000002</v>
      </c>
      <c r="D44" s="3">
        <v>7.9496645246417572E-2</v>
      </c>
      <c r="E44" s="6">
        <v>53</v>
      </c>
      <c r="F44" s="6">
        <v>53</v>
      </c>
      <c r="G44" s="1">
        <v>383.04025283018871</v>
      </c>
      <c r="H44" s="2">
        <v>4.3738317757009346</v>
      </c>
      <c r="I44" s="6">
        <v>4</v>
      </c>
      <c r="J44" s="3">
        <v>7.5471698113207544E-2</v>
      </c>
      <c r="L44" s="5" t="s">
        <v>50</v>
      </c>
      <c r="M44" s="1">
        <v>1613.8719999999992</v>
      </c>
      <c r="N44" s="1">
        <v>20301.133400000002</v>
      </c>
    </row>
    <row r="45" spans="1:17" x14ac:dyDescent="0.25">
      <c r="A45" s="5" t="s">
        <v>51</v>
      </c>
      <c r="B45" s="1">
        <v>14751.8915</v>
      </c>
      <c r="C45" s="1">
        <v>58872.352799999979</v>
      </c>
      <c r="D45" s="3">
        <v>0.25057417953236627</v>
      </c>
      <c r="E45" s="6">
        <v>118</v>
      </c>
      <c r="F45" s="6">
        <v>115</v>
      </c>
      <c r="G45" s="1">
        <v>498.91824406779642</v>
      </c>
      <c r="H45" s="2">
        <v>3.5672268907563027</v>
      </c>
      <c r="I45" s="6">
        <v>11</v>
      </c>
      <c r="J45" s="3">
        <v>9.3220338983050849E-2</v>
      </c>
      <c r="L45" s="5" t="s">
        <v>51</v>
      </c>
      <c r="M45" s="1">
        <v>14751.8915</v>
      </c>
      <c r="N45" s="1">
        <v>58872.352799999979</v>
      </c>
    </row>
    <row r="46" spans="1:17" x14ac:dyDescent="0.25">
      <c r="A46" s="5" t="s">
        <v>52</v>
      </c>
      <c r="B46" s="1">
        <v>933.2899999999986</v>
      </c>
      <c r="C46" s="1">
        <v>36521.53609999999</v>
      </c>
      <c r="D46" s="3">
        <v>2.5554511109405358E-2</v>
      </c>
      <c r="E46" s="6">
        <v>116</v>
      </c>
      <c r="F46" s="6">
        <v>109</v>
      </c>
      <c r="G46" s="1">
        <v>314.84082844827577</v>
      </c>
      <c r="H46" s="2">
        <v>3.8177339901477834</v>
      </c>
      <c r="I46" s="6">
        <v>6</v>
      </c>
      <c r="J46" s="3">
        <v>5.1724137931034482E-2</v>
      </c>
      <c r="L46" s="5" t="s">
        <v>52</v>
      </c>
      <c r="M46" s="1">
        <v>933.2899999999986</v>
      </c>
      <c r="N46" s="1">
        <v>36521.53609999999</v>
      </c>
    </row>
    <row r="47" spans="1:17" x14ac:dyDescent="0.25">
      <c r="A47" s="5" t="s">
        <v>53</v>
      </c>
      <c r="B47" s="1">
        <v>6342.5827999999956</v>
      </c>
      <c r="C47" s="1">
        <v>44261.110199999959</v>
      </c>
      <c r="D47" s="3">
        <v>0.14329922524175639</v>
      </c>
      <c r="E47" s="6">
        <v>118</v>
      </c>
      <c r="F47" s="6">
        <v>113</v>
      </c>
      <c r="G47" s="1">
        <v>375.0941542372878</v>
      </c>
      <c r="H47" s="2">
        <v>3.7314049586776861</v>
      </c>
      <c r="I47" s="6">
        <v>4</v>
      </c>
      <c r="J47" s="3">
        <v>3.3898305084745763E-2</v>
      </c>
      <c r="L47" s="5" t="s">
        <v>53</v>
      </c>
      <c r="M47" s="1">
        <v>6342.5827999999956</v>
      </c>
      <c r="N47" s="1">
        <v>44261.110199999959</v>
      </c>
    </row>
    <row r="48" spans="1:17" x14ac:dyDescent="0.25">
      <c r="A48" s="5" t="s">
        <v>54</v>
      </c>
      <c r="B48" s="1">
        <v>8223.3356999999869</v>
      </c>
      <c r="C48" s="1">
        <v>52981.725699999981</v>
      </c>
      <c r="D48" s="3">
        <v>0.15521079374732391</v>
      </c>
      <c r="E48" s="6">
        <v>133</v>
      </c>
      <c r="F48" s="6">
        <v>118</v>
      </c>
      <c r="G48" s="1">
        <v>398.35883984962391</v>
      </c>
      <c r="H48" s="2">
        <v>4.0612244897959187</v>
      </c>
      <c r="I48" s="6">
        <v>6</v>
      </c>
      <c r="J48" s="3">
        <v>4.5112781954887216E-2</v>
      </c>
      <c r="L48" s="5" t="s">
        <v>54</v>
      </c>
      <c r="M48" s="1">
        <v>8223.3356999999869</v>
      </c>
      <c r="N48" s="1">
        <v>52981.725699999981</v>
      </c>
    </row>
    <row r="49" spans="1:14" x14ac:dyDescent="0.25">
      <c r="A49" s="5" t="s">
        <v>55</v>
      </c>
      <c r="B49" s="1">
        <v>6952.6212000000032</v>
      </c>
      <c r="C49" s="1">
        <v>45264.415999999983</v>
      </c>
      <c r="D49" s="3">
        <v>0.15360015249064532</v>
      </c>
      <c r="E49" s="6">
        <v>111</v>
      </c>
      <c r="F49" s="6">
        <v>102</v>
      </c>
      <c r="G49" s="1">
        <v>407.78753153153139</v>
      </c>
      <c r="H49" s="2">
        <v>4.1504424778761058</v>
      </c>
      <c r="I49" s="6">
        <v>7</v>
      </c>
      <c r="J49" s="3">
        <v>6.3063063063063057E-2</v>
      </c>
      <c r="L49" s="5" t="s">
        <v>55</v>
      </c>
      <c r="M49" s="1">
        <v>6952.6212000000032</v>
      </c>
      <c r="N49" s="1">
        <v>45264.415999999983</v>
      </c>
    </row>
    <row r="50" spans="1:14" x14ac:dyDescent="0.25">
      <c r="A50" s="5" t="s">
        <v>56</v>
      </c>
      <c r="B50" s="1">
        <v>9040.9557000000023</v>
      </c>
      <c r="C50" s="1">
        <v>63120.887999999992</v>
      </c>
      <c r="D50" s="3">
        <v>0.14323239083708714</v>
      </c>
      <c r="E50" s="6">
        <v>111</v>
      </c>
      <c r="F50" s="6">
        <v>104</v>
      </c>
      <c r="G50" s="1">
        <v>568.65664864864857</v>
      </c>
      <c r="H50" s="2">
        <v>4.0366972477064218</v>
      </c>
      <c r="I50" s="6">
        <v>8</v>
      </c>
      <c r="J50" s="3">
        <v>7.2072072072072071E-2</v>
      </c>
      <c r="L50" s="5" t="s">
        <v>56</v>
      </c>
      <c r="M50" s="1">
        <v>9040.9557000000023</v>
      </c>
      <c r="N50" s="1">
        <v>63120.887999999992</v>
      </c>
    </row>
    <row r="51" spans="1:14" x14ac:dyDescent="0.25">
      <c r="A51" s="5" t="s">
        <v>57</v>
      </c>
      <c r="B51" s="1">
        <v>10991.555600000011</v>
      </c>
      <c r="C51" s="1">
        <v>87866.651999999929</v>
      </c>
      <c r="D51" s="3">
        <v>0.12509359751182986</v>
      </c>
      <c r="E51" s="6">
        <v>226</v>
      </c>
      <c r="F51" s="6">
        <v>196</v>
      </c>
      <c r="G51" s="1">
        <v>388.79049557522092</v>
      </c>
      <c r="H51" s="2">
        <v>3.6884531590413943</v>
      </c>
      <c r="I51" s="6">
        <v>16</v>
      </c>
      <c r="J51" s="3">
        <v>7.0796460176991149E-2</v>
      </c>
      <c r="L51" s="5" t="s">
        <v>57</v>
      </c>
      <c r="M51" s="1">
        <v>10991.555600000011</v>
      </c>
      <c r="N51" s="1">
        <v>87866.651999999929</v>
      </c>
    </row>
    <row r="52" spans="1:14" x14ac:dyDescent="0.25">
      <c r="A52" s="5" t="s">
        <v>58</v>
      </c>
      <c r="B52" s="1">
        <v>9275.2754999999961</v>
      </c>
      <c r="C52" s="1">
        <v>77776.923199999917</v>
      </c>
      <c r="D52" s="3">
        <v>0.11925485244703028</v>
      </c>
      <c r="E52" s="6">
        <v>147</v>
      </c>
      <c r="F52" s="6">
        <v>136</v>
      </c>
      <c r="G52" s="1">
        <v>529.0947156462579</v>
      </c>
      <c r="H52" s="2">
        <v>3.9697986577181208</v>
      </c>
      <c r="I52" s="6">
        <v>7</v>
      </c>
      <c r="J52" s="3">
        <v>4.7619047619047616E-2</v>
      </c>
      <c r="L52" s="5" t="s">
        <v>58</v>
      </c>
      <c r="M52" s="1">
        <v>9275.2754999999961</v>
      </c>
      <c r="N52" s="1">
        <v>77776.923199999917</v>
      </c>
    </row>
    <row r="53" spans="1:14" x14ac:dyDescent="0.25">
      <c r="A53" s="5" t="s">
        <v>59</v>
      </c>
      <c r="B53" s="1">
        <v>9690.1036999999797</v>
      </c>
      <c r="C53" s="1">
        <v>118447.8249999999</v>
      </c>
      <c r="D53" s="3">
        <v>8.1809047147974129E-2</v>
      </c>
      <c r="E53" s="6">
        <v>261</v>
      </c>
      <c r="F53" s="6">
        <v>216</v>
      </c>
      <c r="G53" s="1">
        <v>453.82308429118734</v>
      </c>
      <c r="H53" s="2">
        <v>3.8061002178649237</v>
      </c>
      <c r="I53" s="6">
        <v>15</v>
      </c>
      <c r="J53" s="3">
        <v>5.7471264367816091E-2</v>
      </c>
      <c r="L53" s="5" t="s">
        <v>59</v>
      </c>
      <c r="M53" s="1">
        <v>9690.1036999999797</v>
      </c>
      <c r="N53" s="1">
        <v>118447.8249999999</v>
      </c>
    </row>
    <row r="54" spans="1:14" x14ac:dyDescent="0.25">
      <c r="A54" s="5" t="s">
        <v>60</v>
      </c>
      <c r="B54" s="1">
        <v>8483.3468000000048</v>
      </c>
      <c r="C54" s="1">
        <v>83829.318800000096</v>
      </c>
      <c r="D54" s="3">
        <v>0.10119784964780121</v>
      </c>
      <c r="E54" s="6">
        <v>224</v>
      </c>
      <c r="F54" s="6">
        <v>195</v>
      </c>
      <c r="G54" s="1">
        <v>374.23803035714326</v>
      </c>
      <c r="H54" s="2">
        <v>4.0411255411255409</v>
      </c>
      <c r="I54" s="6">
        <v>18</v>
      </c>
      <c r="J54" s="3">
        <v>8.0357142857142863E-2</v>
      </c>
      <c r="L54" s="5" t="s">
        <v>60</v>
      </c>
      <c r="M54" s="1">
        <v>8483.3468000000048</v>
      </c>
      <c r="N54" s="1">
        <v>83829.318800000096</v>
      </c>
    </row>
    <row r="55" spans="1:14" x14ac:dyDescent="0.25">
      <c r="A55" s="5" t="s">
        <v>61</v>
      </c>
      <c r="B55" s="1">
        <v>286397.02169999905</v>
      </c>
      <c r="C55" s="1">
        <v>2297200.8602999737</v>
      </c>
      <c r="D55" s="3">
        <v>0.12467217240315706</v>
      </c>
      <c r="E55" s="6">
        <v>5009</v>
      </c>
      <c r="F55" s="6">
        <v>793</v>
      </c>
      <c r="G55" s="1">
        <v>458.61466566180349</v>
      </c>
      <c r="H55" s="2">
        <v>3.958174904942966</v>
      </c>
      <c r="I55" s="6">
        <v>296</v>
      </c>
      <c r="J55" s="3">
        <v>5.9093631463365943E-2</v>
      </c>
      <c r="L55" s="5" t="s">
        <v>61</v>
      </c>
      <c r="M55" s="1">
        <v>286397.02169999905</v>
      </c>
      <c r="N55" s="1">
        <v>2297200.8602999737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3070-C467-4590-909A-19E4B0089C39}">
  <dimension ref="A2:AE40"/>
  <sheetViews>
    <sheetView topLeftCell="A3" zoomScale="80" zoomScaleNormal="80" workbookViewId="0">
      <selection activeCell="AE21" sqref="AE21"/>
    </sheetView>
  </sheetViews>
  <sheetFormatPr defaultRowHeight="15" x14ac:dyDescent="0.25"/>
  <cols>
    <col min="1" max="1" width="9.140625" customWidth="1"/>
    <col min="2" max="3" width="12.140625" customWidth="1"/>
    <col min="4" max="4" width="2.7109375" customWidth="1"/>
    <col min="5" max="6" width="12.140625" customWidth="1"/>
    <col min="7" max="7" width="2.7109375" hidden="1" customWidth="1"/>
    <col min="8" max="8" width="7.140625" hidden="1" customWidth="1"/>
    <col min="9" max="9" width="2" customWidth="1"/>
    <col min="10" max="11" width="12.140625" customWidth="1"/>
    <col min="12" max="12" width="2.7109375" customWidth="1"/>
    <col min="13" max="13" width="12.140625" customWidth="1"/>
    <col min="14" max="14" width="12.28515625" customWidth="1"/>
    <col min="15" max="15" width="2.7109375" customWidth="1"/>
    <col min="16" max="17" width="12.140625" customWidth="1"/>
    <col min="18" max="18" width="2.85546875" customWidth="1"/>
    <col min="19" max="20" width="12.140625" customWidth="1"/>
    <col min="21" max="21" width="3" customWidth="1"/>
    <col min="22" max="22" width="12.28515625" customWidth="1"/>
    <col min="23" max="23" width="12.140625" customWidth="1"/>
    <col min="24" max="24" width="2.7109375" customWidth="1"/>
    <col min="25" max="25" width="11.7109375" customWidth="1"/>
    <col min="26" max="26" width="12.140625" customWidth="1"/>
    <col min="27" max="27" width="2.85546875" customWidth="1"/>
    <col min="28" max="29" width="12.140625" customWidth="1"/>
    <col min="30" max="30" width="10.42578125" customWidth="1"/>
    <col min="31" max="31" width="11.7109375" customWidth="1"/>
    <col min="32" max="32" width="10.7109375" customWidth="1"/>
  </cols>
  <sheetData>
    <row r="2" spans="1:26" ht="15.75" thickBot="1" x14ac:dyDescent="0.3">
      <c r="B2" s="8"/>
      <c r="C2" s="8"/>
      <c r="E2" s="8"/>
      <c r="F2" s="8"/>
      <c r="G2" s="8"/>
      <c r="H2" s="8"/>
      <c r="I2" s="8"/>
      <c r="K2" s="8"/>
      <c r="L2" s="8"/>
    </row>
    <row r="3" spans="1:26" ht="21" x14ac:dyDescent="0.5">
      <c r="A3" s="8"/>
      <c r="B3" s="9" t="s">
        <v>82</v>
      </c>
      <c r="C3" s="10"/>
      <c r="D3" s="8"/>
      <c r="E3" s="9" t="s">
        <v>80</v>
      </c>
      <c r="F3" s="10"/>
      <c r="G3" s="8"/>
      <c r="J3" s="16" t="s">
        <v>83</v>
      </c>
      <c r="K3" s="17"/>
      <c r="M3" s="9" t="s">
        <v>3</v>
      </c>
      <c r="N3" s="10"/>
      <c r="P3" s="9" t="s">
        <v>5</v>
      </c>
      <c r="Q3" s="10"/>
      <c r="S3" s="22" t="s">
        <v>6</v>
      </c>
      <c r="T3" s="23"/>
      <c r="V3" s="9" t="s">
        <v>81</v>
      </c>
      <c r="W3" s="10"/>
      <c r="Y3" s="22" t="s">
        <v>8</v>
      </c>
      <c r="Z3" s="23"/>
    </row>
    <row r="4" spans="1:26" x14ac:dyDescent="0.25">
      <c r="A4" s="8"/>
      <c r="B4" s="11"/>
      <c r="C4" s="12"/>
      <c r="D4" s="8"/>
      <c r="E4" s="11"/>
      <c r="F4" s="12"/>
      <c r="G4" s="8"/>
      <c r="J4" s="11"/>
      <c r="K4" s="12"/>
      <c r="M4" s="11"/>
      <c r="N4" s="12"/>
      <c r="P4" s="11"/>
      <c r="Q4" s="12"/>
      <c r="S4" s="11"/>
      <c r="T4" s="12"/>
      <c r="V4" s="11"/>
      <c r="W4" s="12"/>
      <c r="Y4" s="11"/>
      <c r="Z4" s="12"/>
    </row>
    <row r="5" spans="1:26" x14ac:dyDescent="0.25">
      <c r="A5" s="8"/>
      <c r="B5" s="11"/>
      <c r="C5" s="12"/>
      <c r="D5" s="8"/>
      <c r="E5" s="11"/>
      <c r="F5" s="12"/>
      <c r="G5" s="8"/>
      <c r="J5" s="11"/>
      <c r="K5" s="12"/>
      <c r="M5" s="11"/>
      <c r="N5" s="12"/>
      <c r="P5" s="11"/>
      <c r="Q5" s="12"/>
      <c r="S5" s="11"/>
      <c r="T5" s="12"/>
      <c r="V5" s="11"/>
      <c r="W5" s="12"/>
      <c r="Y5" s="11"/>
      <c r="Z5" s="12"/>
    </row>
    <row r="6" spans="1:26" ht="15" customHeight="1" x14ac:dyDescent="0.25">
      <c r="A6" s="8"/>
      <c r="B6" s="11"/>
      <c r="C6" s="12"/>
      <c r="D6" s="8"/>
      <c r="E6" s="11"/>
      <c r="F6" s="12"/>
      <c r="G6" s="8"/>
      <c r="J6" s="11"/>
      <c r="K6" s="12"/>
      <c r="M6" s="11"/>
      <c r="N6" s="12"/>
      <c r="P6" s="11"/>
      <c r="Q6" s="12"/>
      <c r="S6" s="11"/>
      <c r="T6" s="12"/>
      <c r="V6" s="11"/>
      <c r="W6" s="12"/>
      <c r="Y6" s="11"/>
      <c r="Z6" s="12"/>
    </row>
    <row r="7" spans="1:26" ht="21.75" thickBot="1" x14ac:dyDescent="0.55000000000000004">
      <c r="A7" s="8"/>
      <c r="B7" s="13">
        <f>GETPIVOTDATA("[Measures].[Total Sales]",Data!$A$6)</f>
        <v>2297200.8602999737</v>
      </c>
      <c r="C7" s="14"/>
      <c r="D7" s="15"/>
      <c r="E7" s="13">
        <f>GETPIVOTDATA("[Measures].[Total Profit]",Data!$A$6)</f>
        <v>286397.02169999905</v>
      </c>
      <c r="F7" s="14"/>
      <c r="G7" s="8"/>
      <c r="J7" s="18">
        <f>GETPIVOTDATA("[Measures].[Profit Margin]",Data!$A$6)</f>
        <v>0.12467217240315706</v>
      </c>
      <c r="K7" s="19"/>
      <c r="M7" s="20">
        <f>GETPIVOTDATA("[Measures].[Orders]",Data!$A$6)</f>
        <v>5009</v>
      </c>
      <c r="N7" s="21"/>
      <c r="P7" s="13">
        <f>GETPIVOTDATA("[Measures].[AOV]",Data!$A$6)</f>
        <v>458.61466566180349</v>
      </c>
      <c r="Q7" s="14"/>
      <c r="S7" s="24">
        <f>GETPIVOTDATA("[Measures].[Avg Ship Days]",Data!$A$6)</f>
        <v>3.958174904942966</v>
      </c>
      <c r="T7" s="25"/>
      <c r="V7" s="20">
        <f>GETPIVOTDATA("[Measures].[Returned Orders]",Data!$A$6)</f>
        <v>296</v>
      </c>
      <c r="W7" s="21"/>
      <c r="Y7" s="18">
        <f>GETPIVOTDATA("[Measures].[Return Rate]",Data!$A$6)</f>
        <v>5.9093631463365943E-2</v>
      </c>
      <c r="Z7" s="19"/>
    </row>
    <row r="22" spans="8:31" x14ac:dyDescent="0.25">
      <c r="H22" s="8"/>
    </row>
    <row r="28" spans="8:31" ht="21" customHeight="1" x14ac:dyDescent="0.25"/>
    <row r="29" spans="8:31" ht="21" customHeight="1" x14ac:dyDescent="0.25">
      <c r="AB29" s="4" t="s">
        <v>12</v>
      </c>
      <c r="AC29" s="27" t="s">
        <v>81</v>
      </c>
      <c r="AD29" s="26" t="s">
        <v>80</v>
      </c>
      <c r="AE29" s="26" t="s">
        <v>82</v>
      </c>
    </row>
    <row r="30" spans="8:31" ht="21" customHeight="1" x14ac:dyDescent="0.25">
      <c r="AB30" s="5" t="s">
        <v>70</v>
      </c>
      <c r="AC30" s="6">
        <v>40</v>
      </c>
      <c r="AD30" s="7">
        <v>18138.005400000031</v>
      </c>
      <c r="AE30" s="7">
        <v>107532.16100000009</v>
      </c>
    </row>
    <row r="31" spans="8:31" ht="21" customHeight="1" x14ac:dyDescent="0.25">
      <c r="AB31" s="5" t="s">
        <v>71</v>
      </c>
      <c r="AC31" s="6">
        <v>108</v>
      </c>
      <c r="AD31" s="7">
        <v>30221.763299999999</v>
      </c>
      <c r="AE31" s="7">
        <v>203412.73300000001</v>
      </c>
    </row>
    <row r="32" spans="8:31" ht="21" customHeight="1" x14ac:dyDescent="0.25">
      <c r="AB32" s="5" t="s">
        <v>72</v>
      </c>
      <c r="AC32" s="6">
        <v>47</v>
      </c>
      <c r="AD32" s="7">
        <v>26590.16630000003</v>
      </c>
      <c r="AE32" s="7">
        <v>328449.10300000064</v>
      </c>
    </row>
    <row r="33" spans="28:31" ht="21" customHeight="1" x14ac:dyDescent="0.25">
      <c r="AB33" s="5" t="s">
        <v>73</v>
      </c>
      <c r="AC33" s="6">
        <v>19</v>
      </c>
      <c r="AD33" s="7">
        <v>949.51819999999952</v>
      </c>
      <c r="AE33" s="7">
        <v>3024.2799999999997</v>
      </c>
    </row>
    <row r="34" spans="28:31" ht="21.75" customHeight="1" x14ac:dyDescent="0.25">
      <c r="AB34" s="5" t="s">
        <v>74</v>
      </c>
      <c r="AC34" s="6">
        <v>67</v>
      </c>
      <c r="AD34" s="7">
        <v>13059.143600000005</v>
      </c>
      <c r="AE34" s="7">
        <v>91705.163999999873</v>
      </c>
    </row>
    <row r="35" spans="28:31" ht="21" customHeight="1" x14ac:dyDescent="0.25">
      <c r="AB35" s="5" t="s">
        <v>75</v>
      </c>
      <c r="AC35" s="6">
        <v>13</v>
      </c>
      <c r="AD35" s="7">
        <v>3384.7568999999949</v>
      </c>
      <c r="AE35" s="7">
        <v>189238.63099999999</v>
      </c>
    </row>
    <row r="36" spans="28:31" ht="21" customHeight="1" x14ac:dyDescent="0.25">
      <c r="AB36" s="5" t="s">
        <v>76</v>
      </c>
      <c r="AC36" s="6">
        <v>99</v>
      </c>
      <c r="AD36" s="7">
        <v>34053.569299999988</v>
      </c>
      <c r="AE36" s="7">
        <v>78479.205999999947</v>
      </c>
    </row>
    <row r="37" spans="28:31" ht="18.75" customHeight="1" x14ac:dyDescent="0.25">
      <c r="AB37" s="5" t="s">
        <v>77</v>
      </c>
      <c r="AC37" s="6">
        <v>71</v>
      </c>
      <c r="AD37" s="7">
        <v>44515.730599999988</v>
      </c>
      <c r="AE37" s="7">
        <v>330007.05399999983</v>
      </c>
    </row>
    <row r="38" spans="28:31" ht="21" customHeight="1" x14ac:dyDescent="0.25">
      <c r="AB38" s="5" t="s">
        <v>78</v>
      </c>
      <c r="AC38" s="6">
        <v>16</v>
      </c>
      <c r="AD38" s="7">
        <v>-1189.0994999999996</v>
      </c>
      <c r="AE38" s="7">
        <v>46673.537999999979</v>
      </c>
    </row>
    <row r="39" spans="28:31" ht="21" customHeight="1" x14ac:dyDescent="0.25">
      <c r="AB39" s="5" t="s">
        <v>79</v>
      </c>
      <c r="AC39" s="6">
        <v>30</v>
      </c>
      <c r="AD39" s="7">
        <v>-17725.481100000015</v>
      </c>
      <c r="AE39" s="7">
        <v>206965.53199999995</v>
      </c>
    </row>
    <row r="40" spans="28:31" ht="21" customHeight="1" x14ac:dyDescent="0.25">
      <c r="AB40" s="5" t="s">
        <v>61</v>
      </c>
      <c r="AC40" s="6">
        <v>264</v>
      </c>
      <c r="AD40" s="7">
        <v>151998.07299999986</v>
      </c>
      <c r="AE40" s="7">
        <v>1585487.402</v>
      </c>
    </row>
  </sheetData>
  <mergeCells count="24">
    <mergeCell ref="V3:W3"/>
    <mergeCell ref="V4:W6"/>
    <mergeCell ref="V7:W7"/>
    <mergeCell ref="Y3:Z3"/>
    <mergeCell ref="Y4:Z6"/>
    <mergeCell ref="Y7:Z7"/>
    <mergeCell ref="P3:Q3"/>
    <mergeCell ref="P4:Q6"/>
    <mergeCell ref="P7:Q7"/>
    <mergeCell ref="S3:T3"/>
    <mergeCell ref="S4:T6"/>
    <mergeCell ref="S7:T7"/>
    <mergeCell ref="M3:N3"/>
    <mergeCell ref="M7:N7"/>
    <mergeCell ref="J7:K7"/>
    <mergeCell ref="B4:C6"/>
    <mergeCell ref="E4:F6"/>
    <mergeCell ref="B3:C3"/>
    <mergeCell ref="B7:C7"/>
    <mergeCell ref="E7:F7"/>
    <mergeCell ref="E3:F3"/>
    <mergeCell ref="J4:K6"/>
    <mergeCell ref="M4:N6"/>
    <mergeCell ref="J3:K3"/>
  </mergeCells>
  <conditionalFormatting sqref="O24">
    <cfRule type="expression" dxfId="4" priority="5">
      <formula>IF($M$24:$N$40 &lt; 0, TRUE.FALSE)</formula>
    </cfRule>
  </conditionalFormatting>
  <conditionalFormatting pivot="1" sqref="AD30:AE39">
    <cfRule type="cellIs" dxfId="3" priority="1" operator="lessThan">
      <formula>0</formula>
    </cfRule>
  </conditionalFormatting>
  <pageMargins left="0.7" right="0.7" top="0.75" bottom="0.75" header="0.3" footer="0.3"/>
  <pageSetup paperSize="9" orientation="portrait" horizontalDpi="4294967293" verticalDpi="0" r:id="rId2"/>
  <drawing r:id="rId3"/>
  <extLst>
    <ext xmlns:x14="http://schemas.microsoft.com/office/spreadsheetml/2009/9/main" uri="{05C60535-1F16-4fd2-B633-F4F36F0B64E0}">
      <x14:sparklineGroups xmlns:xm="http://schemas.microsoft.com/office/excel/2006/main">
        <x14:sparklineGroup type="column" displayEmptyCellsAs="gap" xr2:uid="{953858C8-0880-4406-B87C-9AADDAD4717C}">
          <x14:colorSeries rgb="FF376092"/>
          <x14:colorNegative rgb="FFD00000"/>
          <x14:colorAxis rgb="FF000000"/>
          <x14:colorMarkers rgb="FFD00000"/>
          <x14:colorFirst rgb="FFD00000"/>
          <x14:colorLast rgb="FFD00000"/>
          <x14:colorHigh rgb="FFD00000"/>
          <x14:colorLow rgb="FFD00000"/>
          <x14:sparklines>
            <x14:sparkline>
              <xm:f>Data!J7:J54</xm:f>
              <xm:sqref>Y4</xm:sqref>
            </x14:sparkline>
          </x14:sparklines>
        </x14:sparklineGroup>
        <x14:sparklineGroup type="column" displayEmptyCellsAs="gap" xr2:uid="{F0BE30FE-4FAD-4325-893D-D05B284A26A3}">
          <x14:colorSeries rgb="FF376092"/>
          <x14:colorNegative rgb="FFD00000"/>
          <x14:colorAxis rgb="FF000000"/>
          <x14:colorMarkers rgb="FFD00000"/>
          <x14:colorFirst rgb="FFD00000"/>
          <x14:colorLast rgb="FFD00000"/>
          <x14:colorHigh rgb="FFD00000"/>
          <x14:colorLow rgb="FFD00000"/>
          <x14:sparklines>
            <x14:sparkline>
              <xm:f>Data!I7:I54</xm:f>
              <xm:sqref>V4</xm:sqref>
            </x14:sparkline>
          </x14:sparklines>
        </x14:sparklineGroup>
        <x14:sparklineGroup displayEmptyCellsAs="gap" xr2:uid="{D111D418-8792-42ED-BA9F-2ED7B175A273}">
          <x14:colorSeries rgb="FF376092"/>
          <x14:colorNegative rgb="FFD00000"/>
          <x14:colorAxis rgb="FF000000"/>
          <x14:colorMarkers rgb="FFD00000"/>
          <x14:colorFirst rgb="FFD00000"/>
          <x14:colorLast rgb="FFD00000"/>
          <x14:colorHigh rgb="FFD00000"/>
          <x14:colorLow rgb="FFD00000"/>
          <x14:sparklines>
            <x14:sparkline>
              <xm:f>Data!H7:H54</xm:f>
              <xm:sqref>S4</xm:sqref>
            </x14:sparkline>
          </x14:sparklines>
        </x14:sparklineGroup>
        <x14:sparklineGroup displayEmptyCellsAs="gap" xr2:uid="{D73FB9EE-9ECD-4341-9A2B-30C71D8B85BD}">
          <x14:colorSeries rgb="FF376092"/>
          <x14:colorNegative rgb="FFD00000"/>
          <x14:colorAxis rgb="FF000000"/>
          <x14:colorMarkers rgb="FFD00000"/>
          <x14:colorFirst rgb="FFD00000"/>
          <x14:colorLast rgb="FFD00000"/>
          <x14:colorHigh rgb="FFD00000"/>
          <x14:colorLow rgb="FFD00000"/>
          <x14:sparklines>
            <x14:sparkline>
              <xm:f>Data!G7:G54</xm:f>
              <xm:sqref>P4</xm:sqref>
            </x14:sparkline>
          </x14:sparklines>
        </x14:sparklineGroup>
        <x14:sparklineGroup displayEmptyCellsAs="gap" xr2:uid="{D284178B-4865-4798-B282-93024F9E9FA1}">
          <x14:colorSeries rgb="FF376092"/>
          <x14:colorNegative rgb="FFD00000"/>
          <x14:colorAxis rgb="FF000000"/>
          <x14:colorMarkers rgb="FFD00000"/>
          <x14:colorFirst rgb="FFD00000"/>
          <x14:colorLast rgb="FFD00000"/>
          <x14:colorHigh rgb="FFD00000"/>
          <x14:colorLow rgb="FFD00000"/>
          <x14:sparklines>
            <x14:sparkline>
              <xm:f>Data!B7:B54</xm:f>
              <xm:sqref>E4</xm:sqref>
            </x14:sparkline>
          </x14:sparklines>
        </x14:sparklineGroup>
        <x14:sparklineGroup displayEmptyCellsAs="gap" xr2:uid="{2D17E0BE-D0F0-4BA1-B132-0EDB9933D3CB}">
          <x14:colorSeries rgb="FF376092"/>
          <x14:colorNegative rgb="FFD00000"/>
          <x14:colorAxis rgb="FF000000"/>
          <x14:colorMarkers rgb="FFD00000"/>
          <x14:colorFirst rgb="FFD00000"/>
          <x14:colorLast rgb="FFD00000"/>
          <x14:colorHigh rgb="FFD00000"/>
          <x14:colorLow rgb="FFD00000"/>
          <x14:sparklines>
            <x14:sparkline>
              <xm:f>Data!C7:C54</xm:f>
              <xm:sqref>B4</xm:sqref>
            </x14:sparkline>
          </x14:sparklines>
        </x14:sparklineGroup>
        <x14:sparklineGroup displayEmptyCellsAs="gap" xr2:uid="{8D350C05-9759-47A8-A9A8-33D063239FF5}">
          <x14:colorSeries rgb="FF376092"/>
          <x14:colorNegative rgb="FFD00000"/>
          <x14:colorAxis rgb="FF000000"/>
          <x14:colorMarkers rgb="FFD00000"/>
          <x14:colorFirst rgb="FFD00000"/>
          <x14:colorLast rgb="FFD00000"/>
          <x14:colorHigh rgb="FFD00000"/>
          <x14:colorLow rgb="FFD00000"/>
          <x14:sparklines>
            <x14:sparkline>
              <xm:f>Data!E7:E54</xm:f>
              <xm:sqref>M4</xm:sqref>
            </x14:sparkline>
          </x14:sparklines>
        </x14:sparklineGroup>
        <x14:sparklineGroup displayEmptyCellsAs="gap" xr2:uid="{E5555878-06D7-4A3F-B5F3-DC1AFB2212A9}">
          <x14:colorSeries rgb="FF376092"/>
          <x14:colorNegative rgb="FFD00000"/>
          <x14:colorAxis rgb="FF000000"/>
          <x14:colorMarkers rgb="FFD00000"/>
          <x14:colorFirst rgb="FFD00000"/>
          <x14:colorLast rgb="FFD00000"/>
          <x14:colorHigh rgb="FFD00000"/>
          <x14:colorLow rgb="FFD00000"/>
          <x14:sparklines>
            <x14:sparkline>
              <xm:f>Data!D7:D54</xm:f>
              <xm:sqref>J4</xm:sqref>
            </x14:sparkline>
          </x14:sparklines>
        </x14:sparklineGroup>
        <x14:sparklineGroup displayEmptyCellsAs="gap" xr2:uid="{851FCFDF-85DF-46F6-AE07-D4E0FE64B62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Dash!C18:C65</xm:f>
              <xm:sqref>AA12</xm:sqref>
            </x14:sparkline>
          </x14:sparklines>
        </x14:sparklineGroup>
      </x14:sparklineGroup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CBD7F5C-1D83-4DF8-807C-F91C82C20F04}">
  <ds:schemaRefs/>
</ds:datastoreItem>
</file>

<file path=customXml/itemProps2.xml><?xml version="1.0" encoding="utf-8"?>
<ds:datastoreItem xmlns:ds="http://schemas.openxmlformats.org/officeDocument/2006/customXml" ds:itemID="{D7AB0D79-15D6-4DE2-BDA1-6CA12CE50E0A}">
  <ds:schemaRefs/>
</ds:datastoreItem>
</file>

<file path=customXml/itemProps3.xml><?xml version="1.0" encoding="utf-8"?>
<ds:datastoreItem xmlns:ds="http://schemas.openxmlformats.org/officeDocument/2006/customXml" ds:itemID="{3607B14B-30E0-46E6-B0D0-481F7DD32C96}">
  <ds:schemaRefs>
    <ds:schemaRef ds:uri="http://schemas.microsoft.com/DataMashup"/>
  </ds:schemaRefs>
</ds:datastoreItem>
</file>

<file path=customXml/itemProps4.xml><?xml version="1.0" encoding="utf-8"?>
<ds:datastoreItem xmlns:ds="http://schemas.openxmlformats.org/officeDocument/2006/customXml" ds:itemID="{3522CF94-4C70-458C-8E86-28A8229D623A}">
  <ds:schemaRefs/>
</ds:datastoreItem>
</file>

<file path=customXml/itemProps5.xml><?xml version="1.0" encoding="utf-8"?>
<ds:datastoreItem xmlns:ds="http://schemas.openxmlformats.org/officeDocument/2006/customXml" ds:itemID="{385229C3-9A81-4BE8-A6B2-2D9D6B434249}">
  <ds:schemaRefs/>
</ds:datastoreItem>
</file>

<file path=customXml/itemProps6.xml><?xml version="1.0" encoding="utf-8"?>
<ds:datastoreItem xmlns:ds="http://schemas.openxmlformats.org/officeDocument/2006/customXml" ds:itemID="{512383C8-BAC1-46F0-9D2A-777A15A899D1}">
  <ds:schemaRefs/>
</ds:datastoreItem>
</file>

<file path=customXml/itemProps7.xml><?xml version="1.0" encoding="utf-8"?>
<ds:datastoreItem xmlns:ds="http://schemas.openxmlformats.org/officeDocument/2006/customXml" ds:itemID="{86B12FB8-1B1A-4D3C-A28D-495B25BBFB63}">
  <ds:schemaRefs/>
</ds:datastoreItem>
</file>

<file path=customXml/itemProps8.xml><?xml version="1.0" encoding="utf-8"?>
<ds:datastoreItem xmlns:ds="http://schemas.openxmlformats.org/officeDocument/2006/customXml" ds:itemID="{277A260C-EEB7-4E11-A964-792A79BE5D67}">
  <ds:schemaRefs/>
</ds:datastoreItem>
</file>

<file path=customXml/itemProps9.xml><?xml version="1.0" encoding="utf-8"?>
<ds:datastoreItem xmlns:ds="http://schemas.openxmlformats.org/officeDocument/2006/customXml" ds:itemID="{D00872BE-1CF6-49A4-80AB-F1FF63D47C0C}">
  <ds:schemaRefs/>
</ds:datastoreItem>
</file>

<file path=customXml/itemProps10.xml><?xml version="1.0" encoding="utf-8"?>
<ds:datastoreItem xmlns:ds="http://schemas.openxmlformats.org/officeDocument/2006/customXml" ds:itemID="{3651BA14-8114-4C65-BF4B-D63715910835}">
  <ds:schemaRefs/>
</ds:datastoreItem>
</file>

<file path=customXml/itemProps11.xml><?xml version="1.0" encoding="utf-8"?>
<ds:datastoreItem xmlns:ds="http://schemas.openxmlformats.org/officeDocument/2006/customXml" ds:itemID="{AF167369-D210-41CC-9402-265A60C5FF5E}">
  <ds:schemaRefs/>
</ds:datastoreItem>
</file>

<file path=customXml/itemProps12.xml><?xml version="1.0" encoding="utf-8"?>
<ds:datastoreItem xmlns:ds="http://schemas.openxmlformats.org/officeDocument/2006/customXml" ds:itemID="{F4AFCEE0-5A15-4827-9BAC-EDE9A1B1465E}">
  <ds:schemaRefs/>
</ds:datastoreItem>
</file>

<file path=customXml/itemProps13.xml><?xml version="1.0" encoding="utf-8"?>
<ds:datastoreItem xmlns:ds="http://schemas.openxmlformats.org/officeDocument/2006/customXml" ds:itemID="{1F512180-833F-4FCE-AC67-6FEF242025DE}">
  <ds:schemaRefs/>
</ds:datastoreItem>
</file>

<file path=customXml/itemProps14.xml><?xml version="1.0" encoding="utf-8"?>
<ds:datastoreItem xmlns:ds="http://schemas.openxmlformats.org/officeDocument/2006/customXml" ds:itemID="{A4E40376-8AD0-40BE-8325-1F063A73A8AF}">
  <ds:schemaRefs/>
</ds:datastoreItem>
</file>

<file path=customXml/itemProps15.xml><?xml version="1.0" encoding="utf-8"?>
<ds:datastoreItem xmlns:ds="http://schemas.openxmlformats.org/officeDocument/2006/customXml" ds:itemID="{7547BD24-86AF-4692-AA0B-9F4CCC74C7E0}">
  <ds:schemaRefs/>
</ds:datastoreItem>
</file>

<file path=customXml/itemProps16.xml><?xml version="1.0" encoding="utf-8"?>
<ds:datastoreItem xmlns:ds="http://schemas.openxmlformats.org/officeDocument/2006/customXml" ds:itemID="{53D601D6-590B-46C1-AC57-130003CA724E}">
  <ds:schemaRefs/>
</ds:datastoreItem>
</file>

<file path=customXml/itemProps17.xml><?xml version="1.0" encoding="utf-8"?>
<ds:datastoreItem xmlns:ds="http://schemas.openxmlformats.org/officeDocument/2006/customXml" ds:itemID="{B585EDA0-4782-4104-A6F4-B129AF4DFCF6}">
  <ds:schemaRefs/>
</ds:datastoreItem>
</file>

<file path=customXml/itemProps18.xml><?xml version="1.0" encoding="utf-8"?>
<ds:datastoreItem xmlns:ds="http://schemas.openxmlformats.org/officeDocument/2006/customXml" ds:itemID="{680EEE06-84E2-4AFF-A706-B30F965EB4C9}">
  <ds:schemaRefs/>
</ds:datastoreItem>
</file>

<file path=customXml/itemProps19.xml><?xml version="1.0" encoding="utf-8"?>
<ds:datastoreItem xmlns:ds="http://schemas.openxmlformats.org/officeDocument/2006/customXml" ds:itemID="{28DA7FA7-238A-4989-9A94-51696096F5BC}">
  <ds:schemaRefs/>
</ds:datastoreItem>
</file>

<file path=customXml/itemProps20.xml><?xml version="1.0" encoding="utf-8"?>
<ds:datastoreItem xmlns:ds="http://schemas.openxmlformats.org/officeDocument/2006/customXml" ds:itemID="{F8F91C07-4581-4C7D-9BB0-093739608EAC}">
  <ds:schemaRefs/>
</ds:datastoreItem>
</file>

<file path=customXml/itemProps21.xml><?xml version="1.0" encoding="utf-8"?>
<ds:datastoreItem xmlns:ds="http://schemas.openxmlformats.org/officeDocument/2006/customXml" ds:itemID="{E2E45A33-102C-4260-9829-0FEACFF7869E}">
  <ds:schemaRefs/>
</ds:datastoreItem>
</file>

<file path=customXml/itemProps22.xml><?xml version="1.0" encoding="utf-8"?>
<ds:datastoreItem xmlns:ds="http://schemas.openxmlformats.org/officeDocument/2006/customXml" ds:itemID="{C68AF972-3843-49C6-B600-166E63A0753B}">
  <ds:schemaRefs/>
</ds:datastoreItem>
</file>

<file path=customXml/itemProps23.xml><?xml version="1.0" encoding="utf-8"?>
<ds:datastoreItem xmlns:ds="http://schemas.openxmlformats.org/officeDocument/2006/customXml" ds:itemID="{1EFE2753-42DE-42F3-BCBB-C28AFF1788B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Mehmet Tosun</dc:creator>
  <cp:lastModifiedBy>Mehmet Tosun</cp:lastModifiedBy>
  <dcterms:created xsi:type="dcterms:W3CDTF">2015-06-05T18:19:34Z</dcterms:created>
  <dcterms:modified xsi:type="dcterms:W3CDTF">2026-01-08T15:41:31Z</dcterms:modified>
</cp:coreProperties>
</file>