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otoro\Downloads\"/>
    </mc:Choice>
  </mc:AlternateContent>
  <xr:revisionPtr revIDLastSave="0" documentId="8_{438B57C5-722B-4CB2-8E9A-4E1B16C91DB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mplate" sheetId="71" r:id="rId1"/>
    <sheet name="윤혁신" sheetId="64" r:id="rId2"/>
    <sheet name="직무체계 및 정의" sheetId="46" r:id="rId3"/>
    <sheet name="기술등급기준" sheetId="62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123Graph_A그래프2" localSheetId="0" hidden="1">#REF!</definedName>
    <definedName name="__123Graph_A그래프2" localSheetId="1" hidden="1">#REF!</definedName>
    <definedName name="__123Graph_A그래프2" hidden="1">#REF!</definedName>
    <definedName name="__123Graph_B그래프2" localSheetId="0" hidden="1">#REF!</definedName>
    <definedName name="__123Graph_B그래프2" localSheetId="1" hidden="1">#REF!</definedName>
    <definedName name="__123Graph_B그래프2" hidden="1">#REF!</definedName>
    <definedName name="__123Graph_X그래프2" localSheetId="0" hidden="1">#REF!</definedName>
    <definedName name="__123Graph_X그래프2" localSheetId="1" hidden="1">#REF!</definedName>
    <definedName name="__123Graph_X그래프2" hidden="1">#REF!</definedName>
    <definedName name="_Order1" hidden="1">255</definedName>
    <definedName name="_Order2" hidden="1">255</definedName>
    <definedName name="\q">#N/A</definedName>
    <definedName name="ListPrice범위" localSheetId="0">#REF!</definedName>
    <definedName name="ListPrice범위" localSheetId="1">#REF!</definedName>
    <definedName name="ListPrice범위">#REF!</definedName>
    <definedName name="_xlnm.Print_Area" localSheetId="0">Template!$A$1:$Y$68</definedName>
    <definedName name="_xlnm.Print_Area" localSheetId="3">기술등급기준!$A$1:$S$16</definedName>
    <definedName name="_xlnm.Print_Area" localSheetId="1">윤혁신!$A$1:$Y$68</definedName>
    <definedName name="Print_Area_MI" localSheetId="0">[1]개발실!#REF!</definedName>
    <definedName name="Print_Area_MI" localSheetId="1">[1]개발실!#REF!</definedName>
    <definedName name="Print_Area_MI">[1]개발실!#REF!</definedName>
    <definedName name="개발">[2]캔개발배경!$A$1:$O$40</definedName>
    <definedName name="개요">[3]개요!$A$1:$N$41</definedName>
    <definedName name="검색" localSheetId="0">#REF!</definedName>
    <definedName name="검색" localSheetId="1">#REF!</definedName>
    <definedName name="검색">#REF!</definedName>
    <definedName name="그래픽" localSheetId="0">#REF!</definedName>
    <definedName name="그래픽" localSheetId="1">#REF!</definedName>
    <definedName name="그래픽">#REF!</definedName>
    <definedName name="기안">[3]기안!$A$1:$W$34</definedName>
    <definedName name="단가">[2]경쟁사가격!$A$1:$L$13</definedName>
    <definedName name="동">[4]캔개발배경!$A$1:$O$40</definedName>
    <definedName name="동화상" localSheetId="0">#REF!</definedName>
    <definedName name="동화상" localSheetId="1">#REF!</definedName>
    <definedName name="동화상">#REF!</definedName>
    <definedName name="ㅁ1" localSheetId="0">#REF!</definedName>
    <definedName name="ㅁ1" localSheetId="1">#REF!</definedName>
    <definedName name="ㅁ1">#REF!</definedName>
    <definedName name="마케팅">[3]마케팅!$A$1:$M$28</definedName>
    <definedName name="목차">[3]목차!$A$1:$G$23</definedName>
    <definedName name="목표">[2]캔판매목표!$A$1:$U$19</definedName>
    <definedName name="문자" localSheetId="0">#REF!</definedName>
    <definedName name="문자" localSheetId="1">#REF!</definedName>
    <definedName name="문자">#REF!</definedName>
    <definedName name="미디어" localSheetId="0">#REF!</definedName>
    <definedName name="미디어" localSheetId="1">#REF!</definedName>
    <definedName name="미디어">#REF!</definedName>
    <definedName name="사">[5]위스키3!$A$1:$AC$21</definedName>
    <definedName name="삼">[5]주류전체2!$A$34:$AC$49</definedName>
    <definedName name="상호작용" localSheetId="0">#REF!</definedName>
    <definedName name="상호작용" localSheetId="1">#REF!</definedName>
    <definedName name="상호작용">#REF!</definedName>
    <definedName name="손익">[3]추정손익!$A$1:$H$21</definedName>
    <definedName name="시공">[3]할당!$A$1:$M$53</definedName>
    <definedName name="시장">[2]시장!$A$1:$N$20</definedName>
    <definedName name="실적">[3]실적!$A$1:$J$23</definedName>
    <definedName name="실적2" localSheetId="0">#REF!</definedName>
    <definedName name="실적2" localSheetId="1">#REF!</definedName>
    <definedName name="실적2">#REF!</definedName>
    <definedName name="애니" localSheetId="0">#REF!</definedName>
    <definedName name="애니" localSheetId="1">#REF!</definedName>
    <definedName name="애니">#REF!</definedName>
    <definedName name="오">[2]손익!$A$1:$G$21</definedName>
    <definedName name="원가1">[3]원가!$A$1:$I$31</definedName>
    <definedName name="육">[5]위스키3!$A$43:$AC$63</definedName>
    <definedName name="음성" localSheetId="0">#REF!</definedName>
    <definedName name="음성" localSheetId="1">#REF!</definedName>
    <definedName name="음성">#REF!</definedName>
    <definedName name="음악" localSheetId="0">#REF!</definedName>
    <definedName name="음악" localSheetId="1">#REF!</definedName>
    <definedName name="음악">#REF!</definedName>
    <definedName name="이">[5]주류전체2!$A$17:$AC$32</definedName>
    <definedName name="이름" localSheetId="0">#REF!</definedName>
    <definedName name="이름" localSheetId="1">#REF!</definedName>
    <definedName name="이름">#REF!</definedName>
    <definedName name="이미지" localSheetId="0">#REF!</definedName>
    <definedName name="이미지" localSheetId="1">#REF!</definedName>
    <definedName name="이미지">#REF!</definedName>
    <definedName name="일">[5]주류전체2!$A$1:$AC$16</definedName>
    <definedName name="일정">[2]일정표!$A$1:$AG$25</definedName>
    <definedName name="ㅈㄴ">[4]시장!$A$1:$N$20</definedName>
    <definedName name="자격증명" localSheetId="0">#REF!</definedName>
    <definedName name="자격증명" localSheetId="1">#REF!</definedName>
    <definedName name="자격증명">#REF!</definedName>
    <definedName name="저저">[4]캔개발배경!$A$1:$O$40</definedName>
    <definedName name="저지">[4]일정표!$A$1:$AG$25</definedName>
    <definedName name="전철" hidden="1">0</definedName>
    <definedName name="제목">[3]제목!$A$4:$I$16</definedName>
    <definedName name="출고가">'[3]원가,목표'!$A$1:$H$14</definedName>
    <definedName name="판매계획">[3]판매!$A$1:$G$24</definedName>
    <definedName name="판촉">[3]판촉!$A$1:$L$27</definedName>
    <definedName name="패턴화면" localSheetId="0">#REF!</definedName>
    <definedName name="패턴화면" localSheetId="1">#REF!</definedName>
    <definedName name="패턴화면">#REF!</definedName>
    <definedName name="평균검색" localSheetId="0">#REF!</definedName>
    <definedName name="평균검색" localSheetId="1">#REF!</definedName>
    <definedName name="평균검색">#REF!</definedName>
    <definedName name="표지">[6]표지!$A$1:$G$15</definedName>
    <definedName name="필드" localSheetId="0">#REF!</definedName>
    <definedName name="필드" localSheetId="1">#REF!</definedName>
    <definedName name="필드">#REF!</definedName>
    <definedName name="협조">[3]협조!$A$2:$K$33</definedName>
    <definedName name="ㅠㅜ1" localSheetId="0">[7]품종별월계!#REF!</definedName>
    <definedName name="ㅠㅜ1" localSheetId="1">[7]품종별월계!#REF!</definedName>
    <definedName name="ㅠㅜ1">[7]품종별월계!#REF!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3" i="71" l="1"/>
  <c r="F63" i="71"/>
  <c r="M62" i="71"/>
  <c r="F62" i="71" s="1"/>
  <c r="M61" i="71"/>
  <c r="F61" i="71"/>
  <c r="M60" i="71"/>
  <c r="F60" i="71" s="1"/>
  <c r="M59" i="71"/>
  <c r="F59" i="71" s="1"/>
  <c r="M58" i="71"/>
  <c r="F58" i="71"/>
  <c r="M57" i="71"/>
  <c r="F57" i="71"/>
  <c r="M56" i="71"/>
  <c r="O29" i="71" s="1" a="1"/>
  <c r="O29" i="71" s="1"/>
  <c r="F56" i="71"/>
  <c r="M55" i="71"/>
  <c r="O28" i="71" s="1" a="1"/>
  <c r="O28" i="71" s="1"/>
  <c r="F55" i="71"/>
  <c r="M54" i="71"/>
  <c r="F54" i="71" s="1"/>
  <c r="M53" i="71"/>
  <c r="F53" i="71"/>
  <c r="M52" i="71"/>
  <c r="F52" i="71" s="1"/>
  <c r="M51" i="71"/>
  <c r="F51" i="71" s="1"/>
  <c r="M50" i="71"/>
  <c r="F50" i="71"/>
  <c r="M49" i="71"/>
  <c r="F49" i="71" s="1"/>
  <c r="M48" i="71"/>
  <c r="F48" i="71"/>
  <c r="M47" i="71"/>
  <c r="F47" i="71"/>
  <c r="M46" i="71"/>
  <c r="F46" i="71" s="1"/>
  <c r="M45" i="71"/>
  <c r="F45" i="71" s="1"/>
  <c r="M44" i="71"/>
  <c r="F44" i="71"/>
  <c r="M43" i="71"/>
  <c r="F43" i="71"/>
  <c r="M42" i="71"/>
  <c r="F42" i="71" s="1"/>
  <c r="M41" i="71"/>
  <c r="F41" i="71" s="1"/>
  <c r="M40" i="71"/>
  <c r="F40" i="71"/>
  <c r="M39" i="71"/>
  <c r="F39" i="71"/>
  <c r="M38" i="71"/>
  <c r="F38" i="71" s="1"/>
  <c r="M37" i="71"/>
  <c r="F37" i="71" s="1"/>
  <c r="M36" i="71"/>
  <c r="F36" i="71"/>
  <c r="M35" i="71"/>
  <c r="F35" i="71"/>
  <c r="M34" i="71"/>
  <c r="F34" i="71" s="1"/>
  <c r="M33" i="71"/>
  <c r="F33" i="71" s="1"/>
  <c r="M32" i="71"/>
  <c r="F32" i="71"/>
  <c r="M31" i="71"/>
  <c r="F31" i="71"/>
  <c r="M30" i="71"/>
  <c r="O30" i="71" s="1" a="1"/>
  <c r="O30" i="71" s="1"/>
  <c r="M29" i="71"/>
  <c r="F29" i="71" s="1"/>
  <c r="M28" i="71"/>
  <c r="F28" i="71"/>
  <c r="M27" i="71"/>
  <c r="O42" i="71" s="1" a="1"/>
  <c r="O42" i="71" s="1"/>
  <c r="F27" i="71"/>
  <c r="M26" i="71"/>
  <c r="O45" i="71" s="1" a="1"/>
  <c r="O45" i="71" s="1"/>
  <c r="F26" i="71"/>
  <c r="R17" i="71"/>
  <c r="F15" i="71"/>
  <c r="F14" i="71"/>
  <c r="O43" i="71" l="1" a="1"/>
  <c r="O43" i="71" s="1"/>
  <c r="O35" i="71" a="1"/>
  <c r="O35" i="71" s="1"/>
  <c r="O32" i="71" a="1"/>
  <c r="O32" i="71" s="1"/>
  <c r="O36" i="71" a="1"/>
  <c r="O36" i="71" s="1"/>
  <c r="O40" i="71" a="1"/>
  <c r="O40" i="71" s="1"/>
  <c r="O44" i="71" a="1"/>
  <c r="O44" i="71" s="1"/>
  <c r="O27" i="71" a="1"/>
  <c r="O27" i="71" s="1"/>
  <c r="F18" i="71" a="1"/>
  <c r="F18" i="71" s="1"/>
  <c r="O39" i="71" a="1"/>
  <c r="O39" i="71" s="1"/>
  <c r="O33" i="71" a="1"/>
  <c r="O33" i="71" s="1"/>
  <c r="O31" i="71" a="1"/>
  <c r="O31" i="71" s="1"/>
  <c r="O37" i="71" a="1"/>
  <c r="O37" i="71" s="1"/>
  <c r="F19" i="71" a="1"/>
  <c r="F19" i="71" s="1"/>
  <c r="O41" i="71" a="1"/>
  <c r="O41" i="71" s="1"/>
  <c r="N20" i="71" a="1"/>
  <c r="N20" i="71" s="1"/>
  <c r="F30" i="71"/>
  <c r="Q16" i="71" s="1"/>
  <c r="O34" i="71" a="1"/>
  <c r="O34" i="71" s="1"/>
  <c r="O38" i="71" a="1"/>
  <c r="O38" i="71" s="1"/>
  <c r="P16" i="71" l="1"/>
  <c r="P17" i="71"/>
  <c r="R16" i="71" l="1"/>
  <c r="F17" i="71"/>
  <c r="F13" i="71" l="1"/>
  <c r="F16" i="71"/>
  <c r="M63" i="64" l="1"/>
  <c r="F63" i="64" s="1"/>
  <c r="M62" i="64"/>
  <c r="M61" i="64"/>
  <c r="F61" i="64" s="1"/>
  <c r="M60" i="64"/>
  <c r="F60" i="64" s="1"/>
  <c r="M59" i="64"/>
  <c r="F59" i="64" s="1"/>
  <c r="M58" i="64"/>
  <c r="F58" i="64" s="1"/>
  <c r="M57" i="64"/>
  <c r="F57" i="64" s="1"/>
  <c r="M56" i="64"/>
  <c r="F56" i="64" s="1"/>
  <c r="M55" i="64"/>
  <c r="F55" i="64" s="1"/>
  <c r="M54" i="64"/>
  <c r="F54" i="64" s="1"/>
  <c r="M53" i="64"/>
  <c r="F53" i="64" s="1"/>
  <c r="M52" i="64"/>
  <c r="F52" i="64" s="1"/>
  <c r="M51" i="64"/>
  <c r="F51" i="64" s="1"/>
  <c r="M50" i="64"/>
  <c r="F50" i="64" s="1"/>
  <c r="M49" i="64"/>
  <c r="F49" i="64" s="1"/>
  <c r="M48" i="64"/>
  <c r="F48" i="64" s="1"/>
  <c r="M47" i="64"/>
  <c r="F47" i="64" s="1"/>
  <c r="M46" i="64"/>
  <c r="F46" i="64" s="1"/>
  <c r="M45" i="64"/>
  <c r="F45" i="64" s="1"/>
  <c r="M44" i="64"/>
  <c r="F44" i="64" s="1"/>
  <c r="M43" i="64"/>
  <c r="F43" i="64" s="1"/>
  <c r="M42" i="64"/>
  <c r="F42" i="64" s="1"/>
  <c r="M41" i="64"/>
  <c r="F41" i="64" s="1"/>
  <c r="M40" i="64"/>
  <c r="F40" i="64" s="1"/>
  <c r="M39" i="64"/>
  <c r="F39" i="64" s="1"/>
  <c r="M38" i="64"/>
  <c r="F38" i="64" s="1"/>
  <c r="M37" i="64"/>
  <c r="F37" i="64" s="1"/>
  <c r="M36" i="64"/>
  <c r="F36" i="64" s="1"/>
  <c r="M35" i="64"/>
  <c r="F35" i="64" s="1"/>
  <c r="M34" i="64"/>
  <c r="F34" i="64" s="1"/>
  <c r="M33" i="64"/>
  <c r="F33" i="64" s="1"/>
  <c r="M32" i="64"/>
  <c r="F32" i="64" s="1"/>
  <c r="M31" i="64"/>
  <c r="F31" i="64" s="1"/>
  <c r="M30" i="64"/>
  <c r="F30" i="64" s="1"/>
  <c r="M29" i="64"/>
  <c r="F29" i="64" s="1"/>
  <c r="M28" i="64"/>
  <c r="F28" i="64" s="1"/>
  <c r="M27" i="64"/>
  <c r="F27" i="64" s="1"/>
  <c r="M26" i="64"/>
  <c r="F15" i="64"/>
  <c r="F14" i="64"/>
  <c r="O44" i="64" l="1" a="1"/>
  <c r="O44" i="64" s="1"/>
  <c r="F18" i="64" a="1"/>
  <c r="F18" i="64" s="1"/>
  <c r="F26" i="64"/>
  <c r="O39" i="64" a="1"/>
  <c r="O39" i="64" s="1"/>
  <c r="O34" i="64" a="1"/>
  <c r="O34" i="64" s="1"/>
  <c r="O42" i="64" a="1"/>
  <c r="O42" i="64" s="1"/>
  <c r="O45" i="64" a="1"/>
  <c r="O45" i="64" s="1"/>
  <c r="O29" i="64" a="1"/>
  <c r="O29" i="64" s="1"/>
  <c r="O37" i="64" a="1"/>
  <c r="O37" i="64" s="1"/>
  <c r="O32" i="64" a="1"/>
  <c r="O32" i="64" s="1"/>
  <c r="O40" i="64" a="1"/>
  <c r="O40" i="64" s="1"/>
  <c r="F62" i="64"/>
  <c r="O27" i="64" a="1"/>
  <c r="O27" i="64" s="1"/>
  <c r="O43" i="64" a="1"/>
  <c r="O43" i="64" s="1"/>
  <c r="O35" i="64" a="1"/>
  <c r="O35" i="64" s="1"/>
  <c r="O30" i="64" a="1"/>
  <c r="O30" i="64" s="1"/>
  <c r="O38" i="64" a="1"/>
  <c r="O38" i="64" s="1"/>
  <c r="O31" i="64" a="1"/>
  <c r="O31" i="64" s="1"/>
  <c r="F19" i="64" a="1"/>
  <c r="F19" i="64" s="1"/>
  <c r="O33" i="64" a="1"/>
  <c r="O33" i="64" s="1"/>
  <c r="O41" i="64" a="1"/>
  <c r="O41" i="64" s="1"/>
  <c r="N20" i="64" a="1"/>
  <c r="N20" i="64" s="1"/>
  <c r="O28" i="64" a="1"/>
  <c r="O28" i="64" s="1"/>
  <c r="O36" i="64" a="1"/>
  <c r="O36" i="64" s="1"/>
  <c r="P17" i="64" l="1"/>
  <c r="Q16" i="64"/>
  <c r="P16" i="64" s="1"/>
  <c r="F17" i="64" s="1"/>
  <c r="R16" i="64" l="1"/>
  <c r="R17" i="64"/>
  <c r="F13" i="64" l="1"/>
  <c r="F16" i="6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scyyah</author>
  </authors>
  <commentList>
    <comment ref="H24" authorId="0" shapeId="0" xr:uid="{D484D09C-DE90-47F2-9695-D6F05C316F19}">
      <text>
        <r>
          <rPr>
            <b/>
            <sz val="9"/>
            <color indexed="81"/>
            <rFont val="Tahoma"/>
            <family val="2"/>
          </rPr>
          <t xml:space="preserve">PM, PL, PMO, PA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scyyah</author>
  </authors>
  <commentList>
    <comment ref="H24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 xml:space="preserve">PM, PL, PMO, PA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<sst xmlns="http://schemas.openxmlformats.org/spreadsheetml/2006/main" count="523" uniqueCount="376">
  <si>
    <t>컨설팅</t>
    <phoneticPr fontId="5" type="noConversion"/>
  </si>
  <si>
    <t>IT PM</t>
  </si>
  <si>
    <t>IT PMO</t>
  </si>
  <si>
    <t>ITSQF 직무체계 및 정의</t>
    <phoneticPr fontId="7" type="noConversion"/>
  </si>
  <si>
    <t>번호</t>
  </si>
  <si>
    <t>ITSQF 직무</t>
  </si>
  <si>
    <t xml:space="preserve">직무 정의 </t>
  </si>
  <si>
    <t>정보기술기획</t>
  </si>
  <si>
    <t>IT기획자</t>
  </si>
  <si>
    <t>조직의 경영목표를 달성하기 위하여 IT전략을 기획하고, 거버넌스, 투자성과분석, 운영 정책, R&amp;D, 프로세스, 아키텍처 등 분야 별 전략을 수립하는 자이다.</t>
  </si>
  <si>
    <t>정보기술
컨설팅</t>
    <phoneticPr fontId="7" type="noConversion"/>
  </si>
  <si>
    <t>IT컨설턴트</t>
  </si>
  <si>
    <t>조직의 목표를 달성하는데 도움이 될 수 있도록, 객관적인 시각에서 조직 경영 환경을 이해하고 대상 업무 및 정보시스템을 분석하여 개선 방안을 지도, 자문 및 상담을 수행하는 자이다.　</t>
  </si>
  <si>
    <t>정보보호
컨설팅</t>
    <phoneticPr fontId="7" type="noConversion"/>
  </si>
  <si>
    <t>정보보호
컨설턴트</t>
    <phoneticPr fontId="7" type="noConversion"/>
  </si>
  <si>
    <t xml:space="preserve">주요 정보자산을 보호하기 위한 관리적, 물리적, 기술적 영역의 보안 요구사항과 사전 정의된 프로세스에 대해 객관적인 충족여부를 검증하고 자문하는 자이다. </t>
  </si>
  <si>
    <t>업무분석</t>
  </si>
  <si>
    <t xml:space="preserve">업무분석가 </t>
  </si>
  <si>
    <r>
      <t>조직의 비전과 목표, 구조, 정책 등의 이해를 바탕으로 업무 요구사항을 도출하고 분석</t>
    </r>
    <r>
      <rPr>
        <vertAlign val="superscript"/>
        <sz val="10"/>
        <color rgb="FF000000"/>
        <rFont val="맑은 고딕"/>
        <family val="3"/>
        <charset val="129"/>
        <scheme val="minor"/>
      </rPr>
      <t>*</t>
    </r>
    <r>
      <rPr>
        <sz val="10"/>
        <color rgb="FF000000"/>
        <rFont val="맑은 고딕"/>
        <family val="3"/>
        <charset val="129"/>
        <scheme val="minor"/>
      </rPr>
      <t>하여, 목적에 부합하는 대응전략 수립하는 자이다.
* 타 직무에서 수행하는 분석, 설계 업무의 혼선 방지를 위해 아래의 주석을 표시함
 1) 분석 : 조직 내·외부의 경영 환경에 영향을 주는 고객과 경쟁기업, 산업동향,             
            내부 역량을 분석하는 능력</t>
    </r>
    <phoneticPr fontId="7" type="noConversion"/>
  </si>
  <si>
    <t>데이터분석</t>
  </si>
  <si>
    <t>데이터분석가</t>
  </si>
  <si>
    <t>데이터 이해 및 처리 기술에 대한 기본지식을 바탕으로 데이터 분석 기획, 데이터 분석, 데이터 시각화 업무를 수행하고 이를 통해 프로세스 혁신 및 마케팅 전략 결정 등의 과학적 의사결정을 지원하는 자이다.</t>
  </si>
  <si>
    <t>IT프로젝트관리</t>
    <phoneticPr fontId="7" type="noConversion"/>
  </si>
  <si>
    <t>IT프로젝트 인도물의 납기 준수를 위하여 프로젝트를 기획하고, 범위, 일정, 원가, 인적자원, 품질, 위험, 의사소통, 조달, 변경, 보안, 정보시스템 성과 등을 통합 관리하는 자이다.　</t>
  </si>
  <si>
    <t>IT프로젝트사업관리</t>
    <phoneticPr fontId="7" type="noConversion"/>
  </si>
  <si>
    <t>명확한 의사결정과 방향 설정이 가능토록 지표를 제공하고 사업관리 지침 및 표준화 방안 제시, 주요이슈, 위험, 자원, 일정/문서, 범위관리를 통하여 프로젝트 수행을 지원하는 자이다.　</t>
  </si>
  <si>
    <t>SW아키텍처</t>
  </si>
  <si>
    <t>SW 아키텍트</t>
    <phoneticPr fontId="7" type="noConversion"/>
  </si>
  <si>
    <t>SW의 기능, 성능, 보안 등의 품질을 보장하고 SW를 구성하는 요소와 관계를 분석, 설계하여 전체적인 SW 구조를 체계화하는 자이다.　</t>
  </si>
  <si>
    <t>Infrastructure아키텍처</t>
    <phoneticPr fontId="7" type="noConversion"/>
  </si>
  <si>
    <t>하드웨어, 미들웨어, 네트워크, 클라우드를 포함하는 인프라를 설계, 구성하여 모든 지원들의 적합성 및 신뢰성 있는 서비스를 제공할 수 있도록 체계화하는 자이다.</t>
  </si>
  <si>
    <t>데이터아키텍처</t>
  </si>
  <si>
    <t>데이터 
아키텍트</t>
    <phoneticPr fontId="7" type="noConversion"/>
  </si>
  <si>
    <t>데이터를 구조적 관점에서 설계, 생성, 배치, 관리하며, 다양한 데이터 엔터티뿐만 아니라 해당 데이터를 처리하는 애플리케이션에 의해 데이터가 저장, 소비, 통합 및 관리될 수 있도록 체계화하는 자이다.</t>
  </si>
  <si>
    <t>UI/UX개발</t>
  </si>
  <si>
    <t>UI/UX개발자</t>
    <phoneticPr fontId="7" type="noConversion"/>
  </si>
  <si>
    <t>사용자의 이용형태 및 기술환경을 분석하여, 사용자 인터페이스(UI/UX)의 기획 및 아키텍처를 구축하고, 프로토타입 검증, 설계 및 구현 과정을 통해 효과적인 UI/UX를 개발하는 자이다.</t>
  </si>
  <si>
    <t>응용SW개발</t>
  </si>
  <si>
    <t>응용SW개발자</t>
    <phoneticPr fontId="7" type="noConversion"/>
  </si>
  <si>
    <r>
      <t>컴퓨터 프로그래밍 언어로 응용소프트웨어의 분석</t>
    </r>
    <r>
      <rPr>
        <vertAlign val="superscript"/>
        <sz val="10"/>
        <color rgb="FF000000"/>
        <rFont val="맑은 고딕"/>
        <family val="3"/>
        <charset val="129"/>
        <scheme val="minor"/>
      </rPr>
      <t>*</t>
    </r>
    <r>
      <rPr>
        <sz val="10"/>
        <color rgb="FF000000"/>
        <rFont val="맑은 고딕"/>
        <family val="3"/>
        <charset val="129"/>
        <scheme val="minor"/>
      </rPr>
      <t>, 설계</t>
    </r>
    <r>
      <rPr>
        <vertAlign val="superscript"/>
        <sz val="10"/>
        <color rgb="FF000000"/>
        <rFont val="맑은 고딕"/>
        <family val="3"/>
        <charset val="129"/>
        <scheme val="minor"/>
      </rPr>
      <t>*</t>
    </r>
    <r>
      <rPr>
        <sz val="10"/>
        <color rgb="FF000000"/>
        <rFont val="맑은 고딕"/>
        <family val="3"/>
        <charset val="129"/>
        <scheme val="minor"/>
      </rPr>
      <t>, 구현 및 테스트, 배포 등을
통해 제품의 기능을 개발하고 개선하는 자이다.
* 타 직무에서 수행하는 분석, 설계 업무의 혼선 방지를 위해 아래의 주석을 표시함
 1) 분석 : 구현하고자 하는 애플리케이션의 요구사항을 도출, 분석, 명세화 및 요구사항  
            검증을 수행하는 능력
 2) 설계 : 요구사항 확인을 통한 상세분석 결과, SW아키텍쳐 가이드라인 및 
            SW 아키텍처 산출물에 의거하여 이에 따른 애플리케이션 구현을 수행하기 
            위해 공통 모듈 설계, 타 시스템 연동에 대하여 상세 설계하는 능력</t>
    </r>
    <phoneticPr fontId="7" type="noConversion"/>
  </si>
  <si>
    <t>시스템SW개발</t>
  </si>
  <si>
    <t>시스템SW개발자</t>
    <phoneticPr fontId="7" type="noConversion"/>
  </si>
  <si>
    <t>운영체제 환경에서 시스템 자원을 제어 및 관리하는 소프트웨어와 응용프로그램의 동작을 위한 시스템 플랫폼의 요구사항 분석 및 설계, 구현, 배포를 수행하는 자이다.</t>
  </si>
  <si>
    <t>임베디드
SW개발</t>
    <phoneticPr fontId="7" type="noConversion"/>
  </si>
  <si>
    <t>임베디드SW 개발자</t>
  </si>
  <si>
    <t>하드웨어 플랫폼에 대한 이해를 바탕으로 플랫폼별 운영체제 이식과 펌웨어, 디바이스 드라이버, 애플리케이션 등의 SW를 개발하고, 하드웨어 플랫폼 최적화를 수행하는 자이다.</t>
  </si>
  <si>
    <t>데이터베이스
관리</t>
    <phoneticPr fontId="7" type="noConversion"/>
  </si>
  <si>
    <t>데이터에 대한 요구사항으로부터 데이터베이스를 설계, 구축, 전환하고, 최적의 성능과 품질을 확보하도록 추이분석 등을 통하여 데이터베이스를 수정, 개선, 백업하는 등의 업무를 수행하는 자이다.</t>
  </si>
  <si>
    <t>NW엔지니어링</t>
  </si>
  <si>
    <t xml:space="preserve">NW엔지니어 </t>
  </si>
  <si>
    <t>네트워크 환경을 분석하고 네트워크에 대한 토폴로지, 자원관리, 품질 관리를 설계하고 구성하는 자이다.</t>
  </si>
  <si>
    <t>IT시스템관리</t>
  </si>
  <si>
    <t>IT시스템운용자</t>
    <phoneticPr fontId="7" type="noConversion"/>
  </si>
  <si>
    <t>시스템 요구사항을 분석하고 클라우드와 가상화, 시스템과 네트워크 및 스토리지 자원의 HW, SW 서비스 플랫폼을 구축, 운영, 관리하여 안정적 컴퓨팅 인프라 및 정보시스템의 운용을 담당하는 자이다.</t>
  </si>
  <si>
    <t>IT시스템
기술지원</t>
    <phoneticPr fontId="7" type="noConversion"/>
  </si>
  <si>
    <t>IT지원기술자</t>
  </si>
  <si>
    <t>정보기술 인프라에 대한 이해를 바탕으로 컴퓨터 하드웨어, 스토리지, 클라우드와 가상화, 네트워크 등 IT자원을 이용한 시스템의 구성과 장애처리를 지원하며 시스템 개선 및 정기점검 등을 통해 안정적인 컴퓨팅 인프라 운영을 지원하는 자이다.</t>
  </si>
  <si>
    <t>SW제품기획</t>
  </si>
  <si>
    <t>SW제품 
기획자</t>
    <phoneticPr fontId="7" type="noConversion"/>
  </si>
  <si>
    <t>기업의 경영전략을 바탕으로, SW 활용분야에 대한 기업 내/외부 환경, 요구 기술, 시장성 등을 분석하여 제품 전략을 수립하고, SW제품의 개발, 지원, 판매, 마케팅 계획을 수립, 운용하는 자이다.</t>
  </si>
  <si>
    <t>IT서비스기획</t>
  </si>
  <si>
    <t>IT서비스기획자</t>
    <phoneticPr fontId="7" type="noConversion"/>
  </si>
  <si>
    <t>정보기술 환경 분석을 통해 고객과 시장의 니즈에 맞는 IT서비스를 발굴하고, 제품 및 솔루션 융합으로 새로운 서비스를 기획하는 자이다.</t>
  </si>
  <si>
    <t>IT기술영업</t>
  </si>
  <si>
    <t>정보기술 지식을 바탕으로 고객 관리 및 영업 전략을 수립, 사업기회를 창출하고 요구사항에 적합한 솔루션 제안으로 협상, 계약, 판매 및 사후 관리 등 IT 영업을 수행하는 자이다.</t>
  </si>
  <si>
    <t>IT품질관리</t>
  </si>
  <si>
    <t>IT품질관리자</t>
    <phoneticPr fontId="7" type="noConversion"/>
  </si>
  <si>
    <t>IT품질목표를 달성하기 위하여 전사적인 품질정책 및 관리체계를 수립하고 품질향상을 위해 교육 및 관리활동 등을 수행하며, 프로젝트 차원에서의 품질보증 활동을 수행하는 자이다.</t>
  </si>
  <si>
    <t>IT테스트</t>
  </si>
  <si>
    <t>IT테스터</t>
  </si>
  <si>
    <t>테스트를 효과적으로 수행하기 위해 필요한 기획, 진단 컨설팅, 계획, 환경구축, 실행, 결함관리, 문서화를 수행하고 관리하는 자이다.</t>
  </si>
  <si>
    <t>IT감리</t>
  </si>
  <si>
    <t>감리발주자 및 피감리원의 이해관계로부터 독립된 자가 정보시스템의 효율성을 향상시키고 안전성을 확보하기 위하여 제3자의 관점에서 정보시스템의 기획, 구축 및 운영 등에 관한 사항을 종합적으로 점검하고 문제점이 개선 되도록 시정조치사항을 도출하고 확인 하는 자이다.</t>
    <phoneticPr fontId="7" type="noConversion"/>
  </si>
  <si>
    <t>IT감사</t>
  </si>
  <si>
    <t>컴퓨터 시스템의 유효성과 효율, 신뢰성, 안전성을 확보하기 위해 독립적인 입장에서 일정한 시스템 감사 기준에 의거하여 시스템을 종합적으로 점검 ·평가하고, 관계자에게 조언 및 권고하는 작업을 수행하는 자이다.</t>
  </si>
  <si>
    <t>정보보호관리</t>
  </si>
  <si>
    <t>정보보호
관리자</t>
    <phoneticPr fontId="7" type="noConversion"/>
  </si>
  <si>
    <t>조직의 비전과 미션을 수행하기 위하여 정보 자산을 안정적으로 운영하는 데 필요한 보안정책울 수립하고 관련 법제도 준수, 보호관리 활동을 수행하며, 위험관리에 기반한 정보보호 대책을 도출하여 실행토록 관리하는 자이다　</t>
  </si>
  <si>
    <t>보안사고대응</t>
  </si>
  <si>
    <t>침해사고의 피해확산 방지를 위해 위협정보를 탐지하고, 시스템 복구와 예방 전략을 수립하는 일과 업무 및 서비스에 영향을 준 증거를 확보 후 분석하여 신속하게 대응하는 자이다.</t>
  </si>
  <si>
    <t>IT기술교육</t>
  </si>
  <si>
    <t>IT교육강사</t>
  </si>
  <si>
    <t>IT분야의 기술교육을 체계적이고 효과적으로 수행하기 위하여 IT기술교육 방향 수립과 IT기술교육 환경조성, IT기술교육 교과개발 및 자료개발, IT기술교육 성과평가 등을 통해 성과 향상을 수행하는 일이다</t>
  </si>
  <si>
    <t>직무</t>
    <phoneticPr fontId="7" type="noConversion"/>
  </si>
  <si>
    <t>직업예시</t>
    <phoneticPr fontId="5" type="noConversion"/>
  </si>
  <si>
    <t>정보기술컨설턴트
정보시스템컨설턴트</t>
    <phoneticPr fontId="5" type="noConversion"/>
  </si>
  <si>
    <t>정보기술기획자
정보기술책임자
(CIO, CTO)</t>
    <phoneticPr fontId="5" type="noConversion"/>
  </si>
  <si>
    <t>정보보호컨설턴트</t>
    <phoneticPr fontId="5" type="noConversion"/>
  </si>
  <si>
    <t>데이터분석가
데이터사이언티스트
데이터최고책임자(CDO)
빅데이터분석가</t>
    <phoneticPr fontId="5" type="noConversion"/>
  </si>
  <si>
    <t>업무분석가
비즈니스분석가</t>
    <phoneticPr fontId="5" type="noConversion"/>
  </si>
  <si>
    <t>IT프로젝트관리자(PM)
IT프로젝트리더(PL)</t>
    <phoneticPr fontId="5" type="noConversion"/>
  </si>
  <si>
    <t>IT프로젝트사업관리전문가
IT프로젝트사업관리자</t>
    <phoneticPr fontId="5" type="noConversion"/>
  </si>
  <si>
    <t>SW아키텍트
솔루션아키텍트
애플리케이션아키텍트
웹아키텍트</t>
    <phoneticPr fontId="5" type="noConversion"/>
  </si>
  <si>
    <t>Infrastructure아키텍트
네트워크아키텍트
시스템아키텍트
컴퓨터시스템설계및분석가</t>
    <phoneticPr fontId="5" type="noConversion"/>
  </si>
  <si>
    <t>데이터아키텍트
데이터모델러
데이터베이스설계자
데이터베이스아키텍트
데이터설계자,DW설계자</t>
    <phoneticPr fontId="5" type="noConversion"/>
  </si>
  <si>
    <t>UI/UX개발자
UI/UX분석가,UI/UX기획자
UI/UX디자이너
그래픽디자이너
웹디자이너
웹콘텐츠디자이너
웹기획자, 웹퍼블리셔,
HCI컨설턴트</t>
    <phoneticPr fontId="5" type="noConversion"/>
  </si>
  <si>
    <t>응용SW개발자,
응용SW분석가
응용SW설계자
모바일(앱)개발자
애플리케이션개발자,
웹개발자
빅데이터개발자
인공지능SW개발자</t>
    <phoneticPr fontId="5" type="noConversion"/>
  </si>
  <si>
    <t>시스템SW개발자
시스템SW분석가
시스템SW설계자
운영체제개발자</t>
    <phoneticPr fontId="5" type="noConversion"/>
  </si>
  <si>
    <t>임베디드SW개발자
임베디드SW분석가
임베디드SW설계자
펌웨어개발자</t>
    <phoneticPr fontId="5" type="noConversion"/>
  </si>
  <si>
    <t>데이터베이스관리자
데이터베이스운영자</t>
    <phoneticPr fontId="5" type="noConversion"/>
  </si>
  <si>
    <t>NW엔지니어
NW시스템분석가
NW시스템설계자
NW시스템개발자</t>
    <phoneticPr fontId="5" type="noConversion"/>
  </si>
  <si>
    <t>IT시스템관리자
네트워크운영자
네트워크관리자
서버관리자,서버운영자
웹운영자,웹관리자,
웹마스터
정보보안관제원
정보시스템운영자</t>
    <phoneticPr fontId="5" type="noConversion"/>
  </si>
  <si>
    <t>IT시스템지원기술자
시스템유지보수지원기술자
IT헬프데스크관리자
IT헬프데스크운영자</t>
    <phoneticPr fontId="5" type="noConversion"/>
  </si>
  <si>
    <t>SW제품기획자
SW솔루션기획자</t>
    <phoneticPr fontId="5" type="noConversion"/>
  </si>
  <si>
    <t>IT기술영업
IT솔루션영업</t>
    <phoneticPr fontId="5" type="noConversion"/>
  </si>
  <si>
    <t>IT서비스기획자
웹서비스기획자</t>
    <phoneticPr fontId="5" type="noConversion"/>
  </si>
  <si>
    <t>IT품질관리자
데이터품질관리자
QA(QualityAssurance),
QC(QualityControl)</t>
    <phoneticPr fontId="5" type="noConversion"/>
  </si>
  <si>
    <t>IT테스터
SW테스터</t>
    <phoneticPr fontId="5" type="noConversion"/>
  </si>
  <si>
    <t>IT감리원
정보시스템감리원</t>
    <phoneticPr fontId="5" type="noConversion"/>
  </si>
  <si>
    <t>IT감사자
정보시스템감사자</t>
    <phoneticPr fontId="5" type="noConversion"/>
  </si>
  <si>
    <t>정보보호관리자
정보보호전문가
정보보호책임자
(CISO,CSO)</t>
    <phoneticPr fontId="5" type="noConversion"/>
  </si>
  <si>
    <t>보안사고대응전문가
디지털포렌식전문가
모의해킹전문가
정보보호진단분석원</t>
    <phoneticPr fontId="5" type="noConversion"/>
  </si>
  <si>
    <t>IT교육강사</t>
    <phoneticPr fontId="5" type="noConversion"/>
  </si>
  <si>
    <t>Infrastructure
아키텍트</t>
    <phoneticPr fontId="7" type="noConversion"/>
  </si>
  <si>
    <t xml:space="preserve">데이터베이스 
운용자 </t>
    <phoneticPr fontId="5" type="noConversion"/>
  </si>
  <si>
    <t>침해사고
대응전문가</t>
    <phoneticPr fontId="7" type="noConversion"/>
  </si>
  <si>
    <t xml:space="preserve"> </t>
    <phoneticPr fontId="5" type="noConversion"/>
  </si>
  <si>
    <t>사업자번호</t>
    <phoneticPr fontId="7" type="noConversion"/>
  </si>
  <si>
    <t>기술사</t>
    <phoneticPr fontId="8" type="noConversion"/>
  </si>
  <si>
    <t>특급기술자</t>
    <phoneticPr fontId="8" type="noConversion"/>
  </si>
  <si>
    <t>고급기술자</t>
    <phoneticPr fontId="8" type="noConversion"/>
  </si>
  <si>
    <t>중급기술자</t>
    <phoneticPr fontId="8" type="noConversion"/>
  </si>
  <si>
    <t>초급기술자</t>
    <phoneticPr fontId="8" type="noConversion"/>
  </si>
  <si>
    <t>투입인력 프로파일</t>
    <phoneticPr fontId="8" type="noConversion"/>
  </si>
  <si>
    <t>기본 정보</t>
    <phoneticPr fontId="7" type="noConversion"/>
  </si>
  <si>
    <t>프로필 요약 정보</t>
    <phoneticPr fontId="7" type="noConversion"/>
  </si>
  <si>
    <t>고급</t>
    <phoneticPr fontId="7" type="noConversion"/>
  </si>
  <si>
    <t>ⓕ 정보관리기술사</t>
    <phoneticPr fontId="7" type="noConversion"/>
  </si>
  <si>
    <t>개발자명</t>
    <phoneticPr fontId="7" type="noConversion"/>
  </si>
  <si>
    <t>기술 등급</t>
    <phoneticPr fontId="7" type="noConversion"/>
  </si>
  <si>
    <t>중급</t>
    <phoneticPr fontId="7" type="noConversion"/>
  </si>
  <si>
    <t>ⓖ 정보처리기사</t>
    <phoneticPr fontId="7" type="noConversion"/>
  </si>
  <si>
    <t>최종 학력</t>
    <phoneticPr fontId="7" type="noConversion"/>
  </si>
  <si>
    <t>초급</t>
    <phoneticPr fontId="7" type="noConversion"/>
  </si>
  <si>
    <t>ⓒ 학사</t>
    <phoneticPr fontId="7" type="noConversion"/>
  </si>
  <si>
    <t>ⓗ 정보처리산업기사</t>
    <phoneticPr fontId="7" type="noConversion"/>
  </si>
  <si>
    <t>현소속사명</t>
  </si>
  <si>
    <t>기술 자격</t>
    <phoneticPr fontId="7" type="noConversion"/>
  </si>
  <si>
    <t>고</t>
    <phoneticPr fontId="7" type="noConversion"/>
  </si>
  <si>
    <t>ⓓ 석사</t>
    <phoneticPr fontId="7" type="noConversion"/>
  </si>
  <si>
    <t>판정 기준</t>
    <phoneticPr fontId="7" type="noConversion"/>
  </si>
  <si>
    <t>중</t>
    <phoneticPr fontId="7" type="noConversion"/>
  </si>
  <si>
    <t>ⓔ 박사</t>
    <phoneticPr fontId="7" type="noConversion"/>
  </si>
  <si>
    <t>졸업/취득일</t>
    <phoneticPr fontId="7" type="noConversion"/>
  </si>
  <si>
    <t>경력 산정</t>
    <phoneticPr fontId="7" type="noConversion"/>
  </si>
  <si>
    <t>초</t>
    <phoneticPr fontId="7" type="noConversion"/>
  </si>
  <si>
    <t>학력정보</t>
    <phoneticPr fontId="7" type="noConversion"/>
  </si>
  <si>
    <t>ⓒ 학사</t>
  </si>
  <si>
    <t>입력원</t>
    <phoneticPr fontId="7" type="noConversion"/>
  </si>
  <si>
    <t>기술자격</t>
    <phoneticPr fontId="7" type="noConversion"/>
  </si>
  <si>
    <t>미달</t>
    <phoneticPr fontId="7" type="noConversion"/>
  </si>
  <si>
    <t>※ 학력은 '졸업'인 경우만 기입 (수료/중퇴/재학 인정 불가)</t>
    <phoneticPr fontId="7" type="noConversion"/>
  </si>
  <si>
    <t>-</t>
    <phoneticPr fontId="7" type="noConversion"/>
  </si>
  <si>
    <t>※ 경력 기간 산정 기준 : 전체 경력일수 / { 1년(365일), 1개월(30.41일 : 365/12) }</t>
    <phoneticPr fontId="7" type="noConversion"/>
  </si>
  <si>
    <t>※ 기능사 관련 자격은 표시 생략 (필요시 별도 제출)</t>
    <phoneticPr fontId="7" type="noConversion"/>
  </si>
  <si>
    <t>사업명</t>
    <phoneticPr fontId="7" type="noConversion"/>
  </si>
  <si>
    <t>참여기간</t>
    <phoneticPr fontId="7" type="noConversion"/>
  </si>
  <si>
    <t>경력일수</t>
    <phoneticPr fontId="7" type="noConversion"/>
  </si>
  <si>
    <t>담당업무</t>
    <phoneticPr fontId="7" type="noConversion"/>
  </si>
  <si>
    <t>역할</t>
    <phoneticPr fontId="7" type="noConversion"/>
  </si>
  <si>
    <t>발주처</t>
    <phoneticPr fontId="7" type="noConversion"/>
  </si>
  <si>
    <t>소속사</t>
    <phoneticPr fontId="7" type="noConversion"/>
  </si>
  <si>
    <t>비고</t>
    <phoneticPr fontId="7" type="noConversion"/>
  </si>
  <si>
    <t>시작일</t>
    <phoneticPr fontId="7" type="noConversion"/>
  </si>
  <si>
    <t>종료일</t>
    <phoneticPr fontId="7" type="noConversion"/>
  </si>
  <si>
    <t>투입기간</t>
    <phoneticPr fontId="7" type="noConversion"/>
  </si>
  <si>
    <t>가나다라 프로젝트</t>
    <phoneticPr fontId="5" type="noConversion"/>
  </si>
  <si>
    <t>마바사아 프로젝트</t>
    <phoneticPr fontId="5" type="noConversion"/>
  </si>
  <si>
    <t>아자차카 프로젝트</t>
    <phoneticPr fontId="5" type="noConversion"/>
  </si>
  <si>
    <t>ⓐ 고졸</t>
    <phoneticPr fontId="7" type="noConversion"/>
  </si>
  <si>
    <t>ⓑ 전문학사</t>
    <phoneticPr fontId="7" type="noConversion"/>
  </si>
  <si>
    <t>구 분</t>
    <phoneticPr fontId="7" type="noConversion"/>
  </si>
  <si>
    <t>최초 경력일자</t>
    <phoneticPr fontId="7" type="noConversion"/>
  </si>
  <si>
    <t>최종 경력일자</t>
    <phoneticPr fontId="7" type="noConversion"/>
  </si>
  <si>
    <t>1) 노란색 영역은 자동산식이 입력되어 있으므로, 추가적인 행/열 삽입은 지양해 주시기 바랍니다.</t>
    <phoneticPr fontId="7" type="noConversion"/>
  </si>
  <si>
    <t xml:space="preserve">    : 경력 기간이 다른 행과 겹칠 경우, 붉은색 취소선으로 표시 됩니다.</t>
    <phoneticPr fontId="7" type="noConversion"/>
  </si>
  <si>
    <t>2) 날짜 입력시 년-월-일 의 형태로 입력 바랍니다 (ex. 1993-02-24)</t>
    <phoneticPr fontId="7" type="noConversion"/>
  </si>
  <si>
    <t>등급 구분</t>
    <phoneticPr fontId="8" type="noConversion"/>
  </si>
  <si>
    <t>기타 기준</t>
    <phoneticPr fontId="8" type="noConversion"/>
  </si>
  <si>
    <t>자격증 기준</t>
    <phoneticPr fontId="8" type="noConversion"/>
  </si>
  <si>
    <t>학위 기준</t>
    <phoneticPr fontId="8" type="noConversion"/>
  </si>
  <si>
    <t>경력</t>
    <phoneticPr fontId="8" type="noConversion"/>
  </si>
  <si>
    <t>학위
 + 자격증</t>
    <phoneticPr fontId="8" type="noConversion"/>
  </si>
  <si>
    <t>기사</t>
    <phoneticPr fontId="8" type="noConversion"/>
  </si>
  <si>
    <t>공인
민간자격</t>
    <phoneticPr fontId="8" type="noConversion"/>
  </si>
  <si>
    <t>산업기사</t>
    <phoneticPr fontId="8" type="noConversion"/>
  </si>
  <si>
    <t>기능사</t>
    <phoneticPr fontId="8" type="noConversion"/>
  </si>
  <si>
    <t>박사</t>
    <phoneticPr fontId="8" type="noConversion"/>
  </si>
  <si>
    <t>석사</t>
    <phoneticPr fontId="8" type="noConversion"/>
  </si>
  <si>
    <t>학사</t>
    <phoneticPr fontId="8" type="noConversion"/>
  </si>
  <si>
    <t>전문대졸</t>
    <phoneticPr fontId="8" type="noConversion"/>
  </si>
  <si>
    <t>고졸</t>
    <phoneticPr fontId="8" type="noConversion"/>
  </si>
  <si>
    <t>기능대졸</t>
    <phoneticPr fontId="8" type="noConversion"/>
  </si>
  <si>
    <t>직업훈련
기관이수</t>
    <phoneticPr fontId="8" type="noConversion"/>
  </si>
  <si>
    <t>기능실기
시험합격</t>
    <phoneticPr fontId="8" type="noConversion"/>
  </si>
  <si>
    <t>기타</t>
    <phoneticPr fontId="8" type="noConversion"/>
  </si>
  <si>
    <t>기  술  사</t>
    <phoneticPr fontId="8" type="noConversion"/>
  </si>
  <si>
    <t>취득</t>
    <phoneticPr fontId="8" type="noConversion"/>
  </si>
  <si>
    <t>고급 후 
3년 이상</t>
    <phoneticPr fontId="8" type="noConversion"/>
  </si>
  <si>
    <t>3년 이상</t>
    <phoneticPr fontId="8" type="noConversion"/>
  </si>
  <si>
    <t>3년 이상</t>
    <phoneticPr fontId="7" type="noConversion"/>
  </si>
  <si>
    <t>9년 이상</t>
    <phoneticPr fontId="8" type="noConversion"/>
  </si>
  <si>
    <t>12년 이상</t>
    <phoneticPr fontId="8" type="noConversion"/>
  </si>
  <si>
    <t>15년 이상</t>
    <phoneticPr fontId="8" type="noConversion"/>
  </si>
  <si>
    <t>중급 후 
3년 이상</t>
    <phoneticPr fontId="8" type="noConversion"/>
  </si>
  <si>
    <t>기사 &amp; 박사
 공인민간자격증 &amp; 박사</t>
    <phoneticPr fontId="8" type="noConversion"/>
  </si>
  <si>
    <t>3년 미만</t>
    <phoneticPr fontId="8" type="noConversion"/>
  </si>
  <si>
    <t>6년 이상</t>
    <phoneticPr fontId="8" type="noConversion"/>
  </si>
  <si>
    <t>(기사 &amp; 석사) 후 2년 이상
(공인민간자격증 &amp; 석사) 후 2년 이상</t>
    <phoneticPr fontId="8" type="noConversion"/>
  </si>
  <si>
    <t>7년 이상</t>
  </si>
  <si>
    <t>7년 미만</t>
  </si>
  <si>
    <t>6년 미만</t>
    <phoneticPr fontId="8" type="noConversion"/>
  </si>
  <si>
    <t>9년 미만</t>
    <phoneticPr fontId="8" type="noConversion"/>
  </si>
  <si>
    <t>고급기능사</t>
    <phoneticPr fontId="8" type="noConversion"/>
  </si>
  <si>
    <t>4년 이상</t>
    <phoneticPr fontId="8" type="noConversion"/>
  </si>
  <si>
    <t>7년 이상</t>
    <phoneticPr fontId="8" type="noConversion"/>
  </si>
  <si>
    <t>10년 이상</t>
    <phoneticPr fontId="8" type="noConversion"/>
  </si>
  <si>
    <t>중급기능사</t>
  </si>
  <si>
    <t>4년 미만</t>
    <phoneticPr fontId="8" type="noConversion"/>
  </si>
  <si>
    <t>5년 이상</t>
    <phoneticPr fontId="8" type="noConversion"/>
  </si>
  <si>
    <t>초급기능사</t>
  </si>
  <si>
    <t>5년 미만</t>
    <phoneticPr fontId="8" type="noConversion"/>
  </si>
  <si>
    <t>※ 지식경제부 고시 제2008-200호(2008년 12월 19일 지식경제부장관 고시)에 의하여 산정</t>
    <phoneticPr fontId="46" type="noConversion"/>
  </si>
  <si>
    <t>※ SW 산업협회 SW 기술자 분류 기준 참고</t>
    <phoneticPr fontId="46" type="noConversion"/>
  </si>
  <si>
    <t xml:space="preserve">   - 소프트웨어 산업 진흥법 시행령 제 1조의2(소프트웨어기술자의 범위) </t>
    <phoneticPr fontId="5" type="noConversion"/>
  </si>
  <si>
    <r>
      <t xml:space="preserve">유자격자 : </t>
    </r>
    <r>
      <rPr>
        <b/>
        <sz val="10"/>
        <rFont val="맑은 고딕"/>
        <family val="3"/>
        <charset val="129"/>
        <scheme val="minor"/>
      </rPr>
      <t>[ 졸업 / 학위 취득 / 자격증 취득 / 경력 취득 ]</t>
    </r>
    <r>
      <rPr>
        <sz val="10"/>
        <rFont val="맑은 고딕"/>
        <family val="3"/>
        <charset val="129"/>
        <scheme val="minor"/>
      </rPr>
      <t xml:space="preserve"> 후 해당 </t>
    </r>
    <r>
      <rPr>
        <b/>
        <sz val="10"/>
        <rFont val="맑은 고딕"/>
        <family val="3"/>
        <charset val="129"/>
        <scheme val="minor"/>
      </rPr>
      <t>[ 기술(기술자) / 기능(기능사) ]</t>
    </r>
    <r>
      <rPr>
        <sz val="10"/>
        <rFont val="맑은 고딕"/>
        <family val="3"/>
        <charset val="129"/>
        <scheme val="minor"/>
      </rPr>
      <t xml:space="preserve"> 분야의 업무 수행 기간이 아래에 부합하는 자</t>
    </r>
    <phoneticPr fontId="8" type="noConversion"/>
  </si>
  <si>
    <t>출생년도</t>
    <phoneticPr fontId="7" type="noConversion"/>
  </si>
  <si>
    <t>이커머스 컨설팅</t>
    <phoneticPr fontId="5" type="noConversion"/>
  </si>
  <si>
    <t>설계, 개발</t>
    <phoneticPr fontId="5" type="noConversion"/>
  </si>
  <si>
    <t>설계,개발</t>
    <phoneticPr fontId="5" type="noConversion"/>
  </si>
  <si>
    <t>타파하하 프로젝트</t>
    <phoneticPr fontId="5" type="noConversion"/>
  </si>
  <si>
    <t>기준정보 컨설팅</t>
    <phoneticPr fontId="5" type="noConversion"/>
  </si>
  <si>
    <t>분석, 설계</t>
    <phoneticPr fontId="5" type="noConversion"/>
  </si>
  <si>
    <t>PM</t>
  </si>
  <si>
    <t>설계 및 구축</t>
  </si>
  <si>
    <t>설계 및 개발</t>
  </si>
  <si>
    <t>SI개발</t>
  </si>
  <si>
    <t>홍길동</t>
    <phoneticPr fontId="5" type="noConversion"/>
  </si>
  <si>
    <t>씨프론트</t>
    <phoneticPr fontId="5" type="noConversion"/>
  </si>
  <si>
    <t>2020.07~현재</t>
  </si>
  <si>
    <t>업무 개발</t>
  </si>
  <si>
    <t>-</t>
  </si>
  <si>
    <t>sapui5</t>
  </si>
  <si>
    <t>2020.02~2020.06</t>
  </si>
  <si>
    <t>Linux</t>
  </si>
  <si>
    <t>Spring/sbux</t>
  </si>
  <si>
    <t>2019.03~2020.01</t>
  </si>
  <si>
    <t>공통 개발</t>
  </si>
  <si>
    <t>Spring/Jquery /비대면기술</t>
  </si>
  <si>
    <t>2018.05~2019.02</t>
  </si>
  <si>
    <t>비대면인증 개발</t>
  </si>
  <si>
    <t>Spring/ Jquery /비대면기술</t>
  </si>
  <si>
    <t>2017.06~2018.04</t>
  </si>
  <si>
    <t>PL, 연계개발</t>
  </si>
  <si>
    <t>Unix</t>
  </si>
  <si>
    <t>eGov/ESB</t>
  </si>
  <si>
    <t>2016.10~2017.04</t>
  </si>
  <si>
    <t>미래에셋 온라인 보험</t>
  </si>
  <si>
    <t>사이트 고도화 개발</t>
  </si>
  <si>
    <t>(웹, 모바일)</t>
  </si>
  <si>
    <t>보험신청개발</t>
  </si>
  <si>
    <t>Spring/MyBatis/Jquery</t>
  </si>
  <si>
    <t>2015.12~2016.9</t>
  </si>
  <si>
    <t>PL, AA</t>
  </si>
  <si>
    <t>코이카</t>
  </si>
  <si>
    <t>2015.05~2015.11</t>
  </si>
  <si>
    <t>PL</t>
  </si>
  <si>
    <t>2014.12~2015.03</t>
  </si>
  <si>
    <t>PM,AA</t>
  </si>
  <si>
    <t>2014.05~2014.12</t>
  </si>
  <si>
    <t>PM, AA</t>
  </si>
  <si>
    <t>UNIX</t>
  </si>
  <si>
    <t>Spring/MyBatis/Jquery/JqGrid/ d3</t>
  </si>
  <si>
    <t>2014.01~2014.03</t>
  </si>
  <si>
    <t>Spring/iBatis/Jquery</t>
  </si>
  <si>
    <t>2013.09~2013.12</t>
  </si>
  <si>
    <t>설계/개발</t>
  </si>
  <si>
    <t>Spring/MyBatis/Jquery/Angularjs/d3/bootstrap</t>
  </si>
  <si>
    <t>2012.12~2013.08</t>
  </si>
  <si>
    <t>PL/분석/설계</t>
  </si>
  <si>
    <t>Java/usionChart/마이플랫폼</t>
  </si>
  <si>
    <t>2012.06~2012.11</t>
  </si>
  <si>
    <t>분석/설계/개발</t>
  </si>
  <si>
    <t>Spring/MyBatis/ExtJS/Jquery</t>
  </si>
  <si>
    <t>삼성SDS</t>
  </si>
  <si>
    <t>WinNT</t>
  </si>
  <si>
    <t>Maximo/Anyframe /Jquery</t>
  </si>
  <si>
    <t>2011.07~2011.11</t>
  </si>
  <si>
    <t>Anyframe/Jquery</t>
  </si>
  <si>
    <t>2011.04~2011.07</t>
  </si>
  <si>
    <t>Anyframe/query</t>
  </si>
  <si>
    <t>청담러닝</t>
  </si>
  <si>
    <t>2010.10~ 2011.3</t>
  </si>
  <si>
    <t>인도네시아 전화영어교육 플랫폼 구축</t>
  </si>
  <si>
    <t>(모바일 강의 포함)</t>
  </si>
  <si>
    <t>Linux,</t>
  </si>
  <si>
    <t>Spring/Batis/Jquery</t>
  </si>
  <si>
    <t>SKB</t>
  </si>
  <si>
    <t>2010.04~2010.10</t>
  </si>
  <si>
    <t>SMS/MMS 통합 메시징 G/W 플랫폼 구축</t>
  </si>
  <si>
    <t>PL/분석/설계/개발</t>
  </si>
  <si>
    <t>Spring/query</t>
  </si>
  <si>
    <t>장묘사</t>
  </si>
  <si>
    <t>2009.12 2010.03</t>
  </si>
  <si>
    <t>장묘관리시스템 구축 및 운영</t>
  </si>
  <si>
    <t>PM/분석/설계/개발</t>
  </si>
  <si>
    <t>농수산물유통공사</t>
  </si>
  <si>
    <t>2009.06~2009.10</t>
  </si>
  <si>
    <t>농수산물 사이버거래 시스템 구축(B2B, B2C)</t>
  </si>
  <si>
    <t>Spring/Z/ prototype</t>
  </si>
  <si>
    <t>LGT</t>
  </si>
  <si>
    <t>2009.03~2009.05</t>
  </si>
  <si>
    <t>LGT 해외 로밍 서비스 관리 사이트 구축</t>
  </si>
  <si>
    <t>Spring/Batis</t>
  </si>
  <si>
    <t>SKT</t>
  </si>
  <si>
    <t>2008.08~2009.01</t>
  </si>
  <si>
    <t>SKT 다중 플랫폼 게임포털 사이트 구축</t>
  </si>
  <si>
    <t>KTH</t>
  </si>
  <si>
    <t>2000.08~2008.07</t>
  </si>
  <si>
    <t>파란 포털 구축 및 운영</t>
  </si>
  <si>
    <t>Java,C,asp,php</t>
  </si>
  <si>
    <t>이지클럽</t>
  </si>
  <si>
    <t>1998.11~2000.06</t>
  </si>
  <si>
    <t>물류 ERP 및 쇼핑몰 구축</t>
  </si>
  <si>
    <t>개발</t>
  </si>
  <si>
    <t>VB,PowerBuilder</t>
  </si>
  <si>
    <t>KB국민은행</t>
    <phoneticPr fontId="5" type="noConversion"/>
  </si>
  <si>
    <t>SAP On-Premise 구축</t>
    <phoneticPr fontId="5" type="noConversion"/>
  </si>
  <si>
    <t>KB국민은행 SAP On-Premise 구축</t>
    <phoneticPr fontId="5" type="noConversion"/>
  </si>
  <si>
    <t>IBK 기업은행</t>
    <phoneticPr fontId="5" type="noConversion"/>
  </si>
  <si>
    <t>LG CNS SAP CAP 구매플랫폼 구축</t>
    <phoneticPr fontId="5" type="noConversion"/>
  </si>
  <si>
    <t>모바일뱅킹 시스템 구축</t>
    <phoneticPr fontId="5" type="noConversion"/>
  </si>
  <si>
    <t>설계/개발</t>
    <phoneticPr fontId="5" type="noConversion"/>
  </si>
  <si>
    <t>NH저축은행</t>
    <phoneticPr fontId="5" type="noConversion"/>
  </si>
  <si>
    <t>금융업무시스템 고도화</t>
    <phoneticPr fontId="5" type="noConversion"/>
  </si>
  <si>
    <t>NH저축은행 모바일뱅킹 시스템 구축</t>
    <phoneticPr fontId="5" type="noConversion"/>
  </si>
  <si>
    <t>IBK 기업은행 금융업무시스템 고도화</t>
    <phoneticPr fontId="5" type="noConversion"/>
  </si>
  <si>
    <t>K뱅크</t>
    <phoneticPr fontId="5" type="noConversion"/>
  </si>
  <si>
    <t>법인뱅킹 시스템 구축(웹, 모바일)</t>
    <phoneticPr fontId="5" type="noConversion"/>
  </si>
  <si>
    <t>K뱅크 법인뱅킹 시스템 구축(웹, 모바일)</t>
    <phoneticPr fontId="5" type="noConversion"/>
  </si>
  <si>
    <t>사회보장정보원</t>
    <phoneticPr fontId="5" type="noConversion"/>
  </si>
  <si>
    <t>사회복지정보시스템 고도화 개발</t>
    <phoneticPr fontId="5" type="noConversion"/>
  </si>
  <si>
    <t>사회보장정보원 사회복지정보시스템 고도화 개발</t>
    <phoneticPr fontId="5" type="noConversion"/>
  </si>
  <si>
    <t>PL</t>
    <phoneticPr fontId="5" type="noConversion"/>
  </si>
  <si>
    <t>PL,AA</t>
    <phoneticPr fontId="5" type="noConversion"/>
  </si>
  <si>
    <t>미래에셋</t>
    <phoneticPr fontId="5" type="noConversion"/>
  </si>
  <si>
    <t>미래에셋 온라인 보험 고도화</t>
    <phoneticPr fontId="5" type="noConversion"/>
  </si>
  <si>
    <t>현대자동차</t>
    <phoneticPr fontId="5" type="noConversion"/>
  </si>
  <si>
    <t>현대 자동차 도면관리 시스템 고도화 개발</t>
    <phoneticPr fontId="5" type="noConversion"/>
  </si>
  <si>
    <t>현대자동차 도면관리 시스템 고도화</t>
    <phoneticPr fontId="5" type="noConversion"/>
  </si>
  <si>
    <t>코이카 통합정보시스템 구축</t>
    <phoneticPr fontId="5" type="noConversion"/>
  </si>
  <si>
    <t>대한주택관리협회</t>
    <phoneticPr fontId="5" type="noConversion"/>
  </si>
  <si>
    <t>공제시스템 고도화 구축</t>
    <phoneticPr fontId="5" type="noConversion"/>
  </si>
  <si>
    <t>대한주택관리협회 공제시스템 고도화 구축</t>
    <phoneticPr fontId="5" type="noConversion"/>
  </si>
  <si>
    <t>산업인력공단</t>
    <phoneticPr fontId="5" type="noConversion"/>
  </si>
  <si>
    <t>원격훈련부정감시 시스템 구축</t>
    <phoneticPr fontId="5" type="noConversion"/>
  </si>
  <si>
    <t>산업인력공단 원격훈련부정감시 시스템 구축</t>
    <phoneticPr fontId="5" type="noConversion"/>
  </si>
  <si>
    <t>기획재정부</t>
    <phoneticPr fontId="5" type="noConversion"/>
  </si>
  <si>
    <t>기획재정부 협동조합 포탈 구축</t>
    <phoneticPr fontId="5" type="noConversion"/>
  </si>
  <si>
    <t>SK Planet</t>
    <phoneticPr fontId="5" type="noConversion"/>
  </si>
  <si>
    <t>SK Planet 빌드 및 배포 시스템 개발</t>
    <phoneticPr fontId="5" type="noConversion"/>
  </si>
  <si>
    <t>SK Planet PRJ 배포 솔루션 개발</t>
    <phoneticPr fontId="5" type="noConversion"/>
  </si>
  <si>
    <t>현대 오토에버</t>
    <phoneticPr fontId="5" type="noConversion"/>
  </si>
  <si>
    <t>자동차 시제품 통합품질관리 시스템 개발</t>
    <phoneticPr fontId="5" type="noConversion"/>
  </si>
  <si>
    <t>현대 오토에버 자동차 시제품 품질관리 시스템 개발</t>
    <phoneticPr fontId="5" type="noConversion"/>
  </si>
  <si>
    <t>코오롱베니트</t>
    <phoneticPr fontId="5" type="noConversion"/>
  </si>
  <si>
    <t>PLMS(Product Lifecycle Management System) 개발</t>
    <phoneticPr fontId="5" type="noConversion"/>
  </si>
  <si>
    <t>코오롱베니트 PLMS 개발</t>
    <phoneticPr fontId="5" type="noConversion"/>
  </si>
  <si>
    <t>삼성SDS</t>
    <phoneticPr fontId="5" type="noConversion"/>
  </si>
  <si>
    <t>2011.12~2012.05</t>
    <phoneticPr fontId="5" type="noConversion"/>
  </si>
  <si>
    <t>반도체 설비예산 TCO 실적처리 개발</t>
    <phoneticPr fontId="5" type="noConversion"/>
  </si>
  <si>
    <t>삼성전자 MYCOACH(사내교육) 개선</t>
    <phoneticPr fontId="5" type="noConversion"/>
  </si>
  <si>
    <t>로지텍 QIS(물류품질관리)시스템 업그레이드</t>
    <phoneticPr fontId="5" type="noConversion"/>
  </si>
  <si>
    <t>삼성전자 사내교육 시스템 고도화</t>
    <phoneticPr fontId="5" type="noConversion"/>
  </si>
  <si>
    <t>삼성전자 반도체 설비예산 실적처리 개발</t>
    <phoneticPr fontId="5" type="noConversion"/>
  </si>
  <si>
    <t>삼성 로지텍 물류품질관리 시스템 고도화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</si>
</sst>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0_);[Red]\(0\)"/>
    <numFmt numFmtId="177" formatCode="yyyy&quot;년&quot;\ m&quot;월&quot;\ d&quot;일&quot;;@"/>
    <numFmt numFmtId="178" formatCode="yy&quot;년&quot;\ m&quot;월&quot;"/>
    <numFmt numFmtId="179" formatCode="yyyy&quot;년&quot;\ m&quot;월&quot;;@"/>
    <numFmt numFmtId="180" formatCode="yyyy"/>
  </numFmts>
  <fonts count="49" x14ac:knownFonts="1">
    <font>
      <sz val="10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b/>
      <u/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vertAlign val="superscript"/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8"/>
      <color theme="2" tint="-0.749992370372631"/>
      <name val="맑은 고딕"/>
      <family val="3"/>
      <charset val="129"/>
    </font>
    <font>
      <sz val="10"/>
      <color theme="2" tint="-0.749992370372631"/>
      <name val="맑은 고딕"/>
      <family val="3"/>
      <charset val="129"/>
    </font>
    <font>
      <b/>
      <sz val="10"/>
      <color theme="2" tint="-0.749992370372631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theme="0"/>
      <name val="맑은 고딕"/>
      <family val="3"/>
      <charset val="129"/>
    </font>
    <font>
      <u/>
      <sz val="20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2"/>
      <color theme="2" tint="-0.749992370372631"/>
      <name val="맑은 고딕"/>
      <family val="3"/>
      <charset val="129"/>
    </font>
    <font>
      <b/>
      <sz val="12"/>
      <color theme="2" tint="-0.749992370372631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2"/>
      <color theme="0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name val="맑은 고딕"/>
      <family val="3"/>
      <charset val="129"/>
    </font>
    <font>
      <strike/>
      <sz val="12"/>
      <color theme="2" tint="-0.749992370372631"/>
      <name val="맑은 고딕"/>
      <family val="3"/>
      <charset val="129"/>
    </font>
    <font>
      <sz val="12"/>
      <name val="맑은 고딕"/>
      <family val="3"/>
      <charset val="129"/>
    </font>
    <font>
      <sz val="12"/>
      <color theme="1" tint="0.249977111117893"/>
      <name val="맑은 고딕"/>
      <family val="3"/>
      <charset val="129"/>
    </font>
    <font>
      <sz val="10"/>
      <color theme="1" tint="0.249977111117893"/>
      <name val="맑은 고딕"/>
      <family val="3"/>
      <charset val="129"/>
    </font>
    <font>
      <sz val="11"/>
      <name val="맑은 고딕"/>
      <family val="3"/>
      <charset val="129"/>
    </font>
    <font>
      <b/>
      <sz val="12"/>
      <color rgb="FF0000FF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28"/>
      <name val="HY헤드라인M"/>
      <family val="1"/>
      <charset val="129"/>
    </font>
    <font>
      <b/>
      <sz val="10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 tint="0.499984740745262"/>
      </left>
      <right style="thin">
        <color theme="0" tint="-0.24994659260841701"/>
      </right>
      <top style="medium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1" tint="0.499984740745262"/>
      </right>
      <top style="medium">
        <color theme="1" tint="0.499984740745262"/>
      </top>
      <bottom style="thin">
        <color theme="0" tint="-0.24994659260841701"/>
      </bottom>
      <diagonal/>
    </border>
    <border>
      <left style="medium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medium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1" tint="0.499984740745262"/>
      </bottom>
      <diagonal/>
    </border>
    <border>
      <left style="thin">
        <color theme="0" tint="-0.24994659260841701"/>
      </left>
      <right style="medium">
        <color theme="1" tint="0.499984740745262"/>
      </right>
      <top style="thin">
        <color theme="0" tint="-0.24994659260841701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0" tint="-0.34998626667073579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auto="1"/>
      </bottom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thin">
        <color indexed="64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thin">
        <color indexed="64"/>
      </right>
      <top style="thin">
        <color indexed="64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medium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5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0" borderId="0"/>
    <xf numFmtId="41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7" fillId="0" borderId="0"/>
  </cellStyleXfs>
  <cellXfs count="164">
    <xf numFmtId="0" fontId="0" fillId="0" borderId="0" xfId="0">
      <alignment vertical="center"/>
    </xf>
    <xf numFmtId="0" fontId="19" fillId="0" borderId="5" xfId="0" applyFont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4" fillId="0" borderId="0" xfId="7" applyFont="1">
      <alignment vertical="center"/>
    </xf>
    <xf numFmtId="0" fontId="25" fillId="0" borderId="0" xfId="7" applyFont="1">
      <alignment vertical="center"/>
    </xf>
    <xf numFmtId="41" fontId="25" fillId="0" borderId="0" xfId="8" applyFont="1" applyAlignment="1">
      <alignment vertical="center"/>
    </xf>
    <xf numFmtId="176" fontId="25" fillId="0" borderId="0" xfId="7" applyNumberFormat="1" applyFont="1">
      <alignment vertical="center"/>
    </xf>
    <xf numFmtId="41" fontId="26" fillId="0" borderId="0" xfId="1" applyFont="1" applyAlignment="1">
      <alignment vertical="center" shrinkToFit="1"/>
    </xf>
    <xf numFmtId="0" fontId="26" fillId="0" borderId="0" xfId="7" applyFont="1" applyAlignment="1">
      <alignment horizontal="left" vertical="center" shrinkToFit="1"/>
    </xf>
    <xf numFmtId="176" fontId="26" fillId="0" borderId="0" xfId="7" applyNumberFormat="1" applyFont="1" applyAlignment="1">
      <alignment vertical="center" shrinkToFit="1"/>
    </xf>
    <xf numFmtId="41" fontId="27" fillId="0" borderId="0" xfId="1" applyFont="1" applyAlignment="1">
      <alignment vertical="center" shrinkToFit="1"/>
    </xf>
    <xf numFmtId="41" fontId="28" fillId="0" borderId="0" xfId="1" applyFont="1" applyAlignment="1">
      <alignment vertical="center" shrinkToFit="1"/>
    </xf>
    <xf numFmtId="0" fontId="28" fillId="0" borderId="0" xfId="7" applyFont="1" applyAlignment="1">
      <alignment vertical="center" shrinkToFit="1"/>
    </xf>
    <xf numFmtId="0" fontId="29" fillId="0" borderId="0" xfId="7" applyFont="1">
      <alignment vertical="center"/>
    </xf>
    <xf numFmtId="0" fontId="30" fillId="4" borderId="0" xfId="11" applyFont="1" applyFill="1" applyAlignment="1">
      <alignment horizontal="center" vertical="center"/>
    </xf>
    <xf numFmtId="176" fontId="30" fillId="4" borderId="0" xfId="11" applyNumberFormat="1" applyFont="1" applyFill="1" applyAlignment="1">
      <alignment horizontal="center" vertical="center"/>
    </xf>
    <xf numFmtId="41" fontId="26" fillId="0" borderId="0" xfId="8" applyFont="1" applyAlignment="1">
      <alignment vertical="center"/>
    </xf>
    <xf numFmtId="0" fontId="26" fillId="0" borderId="0" xfId="7" applyFont="1">
      <alignment vertical="center"/>
    </xf>
    <xf numFmtId="0" fontId="32" fillId="0" borderId="0" xfId="7" applyFont="1">
      <alignment vertical="center"/>
    </xf>
    <xf numFmtId="176" fontId="32" fillId="0" borderId="0" xfId="7" applyNumberFormat="1" applyFont="1">
      <alignment vertical="center"/>
    </xf>
    <xf numFmtId="41" fontId="32" fillId="0" borderId="0" xfId="8" applyFont="1" applyAlignment="1">
      <alignment vertical="center"/>
    </xf>
    <xf numFmtId="0" fontId="32" fillId="0" borderId="0" xfId="7" applyFont="1" applyAlignment="1">
      <alignment horizontal="left" vertical="center" shrinkToFit="1"/>
    </xf>
    <xf numFmtId="176" fontId="32" fillId="0" borderId="0" xfId="7" applyNumberFormat="1" applyFont="1" applyAlignment="1">
      <alignment vertical="center" shrinkToFit="1"/>
    </xf>
    <xf numFmtId="41" fontId="33" fillId="0" borderId="0" xfId="1" applyFont="1" applyAlignment="1">
      <alignment vertical="center" shrinkToFit="1"/>
    </xf>
    <xf numFmtId="0" fontId="31" fillId="2" borderId="1" xfId="7" applyFont="1" applyFill="1" applyBorder="1" applyAlignment="1">
      <alignment horizontal="left" vertical="center"/>
    </xf>
    <xf numFmtId="0" fontId="34" fillId="2" borderId="1" xfId="7" applyFont="1" applyFill="1" applyBorder="1" applyAlignment="1">
      <alignment horizontal="left" vertical="center"/>
    </xf>
    <xf numFmtId="0" fontId="35" fillId="0" borderId="0" xfId="7" applyFont="1">
      <alignment vertical="center"/>
    </xf>
    <xf numFmtId="0" fontId="36" fillId="0" borderId="0" xfId="7" applyFont="1">
      <alignment vertical="center"/>
    </xf>
    <xf numFmtId="0" fontId="37" fillId="3" borderId="22" xfId="7" applyFont="1" applyFill="1" applyBorder="1" applyAlignment="1">
      <alignment horizontal="center" vertical="center"/>
    </xf>
    <xf numFmtId="0" fontId="36" fillId="6" borderId="23" xfId="7" applyFont="1" applyFill="1" applyBorder="1" applyAlignment="1">
      <alignment horizontal="center" vertical="center"/>
    </xf>
    <xf numFmtId="41" fontId="38" fillId="0" borderId="0" xfId="8" applyFont="1" applyAlignment="1">
      <alignment vertical="center"/>
    </xf>
    <xf numFmtId="41" fontId="32" fillId="0" borderId="0" xfId="1" applyFont="1" applyAlignment="1">
      <alignment horizontal="center" vertical="center" shrinkToFit="1"/>
    </xf>
    <xf numFmtId="41" fontId="32" fillId="0" borderId="0" xfId="1" applyFont="1" applyAlignment="1">
      <alignment horizontal="center" vertical="center"/>
    </xf>
    <xf numFmtId="0" fontId="34" fillId="0" borderId="0" xfId="7" applyFont="1" applyAlignment="1">
      <alignment vertical="center" shrinkToFit="1"/>
    </xf>
    <xf numFmtId="178" fontId="36" fillId="6" borderId="23" xfId="7" applyNumberFormat="1" applyFont="1" applyFill="1" applyBorder="1" applyAlignment="1">
      <alignment horizontal="center" vertical="center"/>
    </xf>
    <xf numFmtId="0" fontId="36" fillId="0" borderId="22" xfId="7" applyFont="1" applyBorder="1">
      <alignment vertical="center"/>
    </xf>
    <xf numFmtId="179" fontId="36" fillId="0" borderId="22" xfId="7" applyNumberFormat="1" applyFont="1" applyBorder="1" applyAlignment="1" applyProtection="1">
      <alignment horizontal="center" vertical="center"/>
      <protection locked="0"/>
    </xf>
    <xf numFmtId="0" fontId="36" fillId="3" borderId="22" xfId="7" applyFont="1" applyFill="1" applyBorder="1" applyAlignment="1">
      <alignment horizontal="center" vertical="center"/>
    </xf>
    <xf numFmtId="179" fontId="36" fillId="6" borderId="23" xfId="7" applyNumberFormat="1" applyFont="1" applyFill="1" applyBorder="1" applyAlignment="1">
      <alignment horizontal="center" vertical="center"/>
    </xf>
    <xf numFmtId="0" fontId="31" fillId="3" borderId="24" xfId="7" applyFont="1" applyFill="1" applyBorder="1" applyAlignment="1">
      <alignment horizontal="center" vertical="center"/>
    </xf>
    <xf numFmtId="0" fontId="36" fillId="0" borderId="25" xfId="7" applyFont="1" applyBorder="1">
      <alignment vertical="center"/>
    </xf>
    <xf numFmtId="179" fontId="36" fillId="0" borderId="25" xfId="7" applyNumberFormat="1" applyFont="1" applyBorder="1" applyAlignment="1" applyProtection="1">
      <alignment horizontal="center" vertical="center"/>
      <protection locked="0"/>
    </xf>
    <xf numFmtId="0" fontId="36" fillId="3" borderId="25" xfId="7" applyFont="1" applyFill="1" applyBorder="1" applyAlignment="1">
      <alignment horizontal="center" vertical="center"/>
    </xf>
    <xf numFmtId="179" fontId="36" fillId="6" borderId="26" xfId="7" applyNumberFormat="1" applyFont="1" applyFill="1" applyBorder="1" applyAlignment="1">
      <alignment horizontal="center" vertical="center"/>
    </xf>
    <xf numFmtId="41" fontId="34" fillId="0" borderId="0" xfId="1" applyFont="1" applyAlignment="1">
      <alignment vertical="center" shrinkToFit="1"/>
    </xf>
    <xf numFmtId="0" fontId="40" fillId="0" borderId="0" xfId="7" applyFont="1">
      <alignment vertical="center"/>
    </xf>
    <xf numFmtId="0" fontId="37" fillId="3" borderId="11" xfId="7" applyFont="1" applyFill="1" applyBorder="1" applyAlignment="1">
      <alignment horizontal="center" vertical="center" shrinkToFit="1"/>
    </xf>
    <xf numFmtId="0" fontId="31" fillId="3" borderId="9" xfId="7" applyFont="1" applyFill="1" applyBorder="1" applyAlignment="1">
      <alignment horizontal="center" vertical="center" shrinkToFit="1"/>
    </xf>
    <xf numFmtId="0" fontId="37" fillId="3" borderId="9" xfId="7" applyFont="1" applyFill="1" applyBorder="1" applyAlignment="1">
      <alignment horizontal="center" vertical="center" shrinkToFit="1"/>
    </xf>
    <xf numFmtId="41" fontId="32" fillId="0" borderId="0" xfId="1" applyFont="1" applyAlignment="1">
      <alignment vertical="center" shrinkToFit="1"/>
    </xf>
    <xf numFmtId="176" fontId="39" fillId="6" borderId="9" xfId="7" applyNumberFormat="1" applyFont="1" applyFill="1" applyBorder="1" applyAlignment="1">
      <alignment vertical="center" shrinkToFit="1"/>
    </xf>
    <xf numFmtId="41" fontId="33" fillId="0" borderId="9" xfId="1" applyFont="1" applyBorder="1" applyAlignment="1" applyProtection="1">
      <alignment vertical="center" shrinkToFit="1"/>
      <protection locked="0"/>
    </xf>
    <xf numFmtId="0" fontId="33" fillId="0" borderId="14" xfId="7" applyFont="1" applyBorder="1" applyAlignment="1" applyProtection="1">
      <alignment vertical="center" shrinkToFit="1"/>
      <protection locked="0"/>
    </xf>
    <xf numFmtId="176" fontId="39" fillId="6" borderId="16" xfId="7" applyNumberFormat="1" applyFont="1" applyFill="1" applyBorder="1" applyAlignment="1">
      <alignment vertical="center" shrinkToFit="1"/>
    </xf>
    <xf numFmtId="41" fontId="33" fillId="0" borderId="16" xfId="1" applyFont="1" applyBorder="1" applyAlignment="1" applyProtection="1">
      <alignment vertical="center" shrinkToFit="1"/>
      <protection locked="0"/>
    </xf>
    <xf numFmtId="0" fontId="33" fillId="0" borderId="17" xfId="7" applyFont="1" applyBorder="1" applyAlignment="1" applyProtection="1">
      <alignment vertical="center" shrinkToFit="1"/>
      <protection locked="0"/>
    </xf>
    <xf numFmtId="0" fontId="41" fillId="0" borderId="0" xfId="7" applyFont="1">
      <alignment vertical="center"/>
    </xf>
    <xf numFmtId="176" fontId="26" fillId="0" borderId="0" xfId="7" applyNumberFormat="1" applyFont="1">
      <alignment vertical="center"/>
    </xf>
    <xf numFmtId="14" fontId="42" fillId="0" borderId="9" xfId="7" applyNumberFormat="1" applyFont="1" applyBorder="1" applyAlignment="1" applyProtection="1">
      <alignment horizontal="center" vertical="center" shrinkToFit="1"/>
      <protection locked="0"/>
    </xf>
    <xf numFmtId="14" fontId="42" fillId="0" borderId="16" xfId="7" applyNumberFormat="1" applyFont="1" applyBorder="1" applyAlignment="1" applyProtection="1">
      <alignment horizontal="center" vertical="center" shrinkToFit="1"/>
      <protection locked="0"/>
    </xf>
    <xf numFmtId="41" fontId="39" fillId="0" borderId="0" xfId="1" applyFont="1" applyBorder="1" applyAlignment="1" applyProtection="1">
      <alignment horizontal="left" vertical="center" shrinkToFit="1"/>
      <protection locked="0"/>
    </xf>
    <xf numFmtId="14" fontId="42" fillId="0" borderId="0" xfId="7" applyNumberFormat="1" applyFont="1" applyAlignment="1" applyProtection="1">
      <alignment horizontal="center" vertical="center" shrinkToFit="1"/>
      <protection locked="0"/>
    </xf>
    <xf numFmtId="41" fontId="33" fillId="0" borderId="0" xfId="1" applyFont="1" applyBorder="1" applyAlignment="1" applyProtection="1">
      <alignment vertical="center" shrinkToFit="1"/>
      <protection locked="0"/>
    </xf>
    <xf numFmtId="0" fontId="33" fillId="0" borderId="0" xfId="7" applyFont="1" applyAlignment="1" applyProtection="1">
      <alignment vertical="center" shrinkToFit="1"/>
      <protection locked="0"/>
    </xf>
    <xf numFmtId="0" fontId="43" fillId="6" borderId="23" xfId="7" applyFont="1" applyFill="1" applyBorder="1" applyAlignment="1">
      <alignment horizontal="center" vertical="center"/>
    </xf>
    <xf numFmtId="0" fontId="45" fillId="0" borderId="0" xfId="0" applyFont="1">
      <alignment vertical="center"/>
    </xf>
    <xf numFmtId="0" fontId="24" fillId="0" borderId="0" xfId="0" applyFont="1">
      <alignment vertical="center"/>
    </xf>
    <xf numFmtId="0" fontId="23" fillId="0" borderId="0" xfId="0" applyFont="1">
      <alignment vertical="center"/>
    </xf>
    <xf numFmtId="0" fontId="23" fillId="0" borderId="0" xfId="2" applyFont="1">
      <alignment vertical="center"/>
    </xf>
    <xf numFmtId="0" fontId="11" fillId="3" borderId="33" xfId="4" applyFont="1" applyFill="1" applyBorder="1" applyAlignment="1">
      <alignment horizontal="center" vertical="center"/>
    </xf>
    <xf numFmtId="0" fontId="11" fillId="3" borderId="34" xfId="4" applyFont="1" applyFill="1" applyBorder="1" applyAlignment="1">
      <alignment horizontal="center" vertical="center" wrapText="1"/>
    </xf>
    <xf numFmtId="0" fontId="11" fillId="3" borderId="35" xfId="4" applyFont="1" applyFill="1" applyBorder="1" applyAlignment="1">
      <alignment horizontal="center" vertical="center"/>
    </xf>
    <xf numFmtId="0" fontId="11" fillId="3" borderId="35" xfId="4" applyFont="1" applyFill="1" applyBorder="1" applyAlignment="1">
      <alignment horizontal="center" vertical="center" wrapText="1"/>
    </xf>
    <xf numFmtId="0" fontId="11" fillId="3" borderId="36" xfId="4" applyFont="1" applyFill="1" applyBorder="1" applyAlignment="1">
      <alignment horizontal="center" vertical="center"/>
    </xf>
    <xf numFmtId="0" fontId="11" fillId="3" borderId="37" xfId="4" applyFont="1" applyFill="1" applyBorder="1" applyAlignment="1">
      <alignment horizontal="center" vertical="center"/>
    </xf>
    <xf numFmtId="0" fontId="12" fillId="3" borderId="4" xfId="4" applyFont="1" applyFill="1" applyBorder="1" applyAlignment="1">
      <alignment horizontal="center" vertical="center"/>
    </xf>
    <xf numFmtId="0" fontId="23" fillId="0" borderId="38" xfId="2" applyFont="1" applyBorder="1" applyAlignment="1">
      <alignment horizontal="right" vertical="center"/>
    </xf>
    <xf numFmtId="0" fontId="23" fillId="0" borderId="39" xfId="2" applyFont="1" applyBorder="1" applyAlignment="1">
      <alignment horizontal="right" vertical="center"/>
    </xf>
    <xf numFmtId="0" fontId="23" fillId="0" borderId="40" xfId="2" applyFont="1" applyBorder="1" applyAlignment="1">
      <alignment horizontal="right" vertical="center"/>
    </xf>
    <xf numFmtId="0" fontId="23" fillId="0" borderId="41" xfId="2" applyFont="1" applyBorder="1" applyAlignment="1">
      <alignment horizontal="right" vertical="center"/>
    </xf>
    <xf numFmtId="0" fontId="23" fillId="0" borderId="42" xfId="2" applyFont="1" applyBorder="1" applyAlignment="1">
      <alignment horizontal="right" vertical="center"/>
    </xf>
    <xf numFmtId="0" fontId="12" fillId="3" borderId="43" xfId="4" applyFont="1" applyFill="1" applyBorder="1" applyAlignment="1">
      <alignment horizontal="center" vertical="center"/>
    </xf>
    <xf numFmtId="0" fontId="23" fillId="0" borderId="44" xfId="2" applyFont="1" applyBorder="1" applyAlignment="1">
      <alignment horizontal="center" vertical="center" wrapText="1"/>
    </xf>
    <xf numFmtId="0" fontId="23" fillId="0" borderId="45" xfId="2" applyFont="1" applyBorder="1" applyAlignment="1">
      <alignment horizontal="right" vertical="center"/>
    </xf>
    <xf numFmtId="0" fontId="23" fillId="0" borderId="44" xfId="2" applyFont="1" applyBorder="1" applyAlignment="1">
      <alignment horizontal="right" vertical="center"/>
    </xf>
    <xf numFmtId="0" fontId="23" fillId="0" borderId="46" xfId="2" applyFont="1" applyBorder="1" applyAlignment="1">
      <alignment horizontal="right" vertical="center"/>
    </xf>
    <xf numFmtId="0" fontId="23" fillId="0" borderId="47" xfId="2" applyFont="1" applyBorder="1" applyAlignment="1">
      <alignment horizontal="right" vertical="center"/>
    </xf>
    <xf numFmtId="0" fontId="23" fillId="0" borderId="48" xfId="2" applyFont="1" applyBorder="1" applyAlignment="1">
      <alignment horizontal="right" vertical="center"/>
    </xf>
    <xf numFmtId="0" fontId="12" fillId="3" borderId="49" xfId="4" applyFont="1" applyFill="1" applyBorder="1" applyAlignment="1">
      <alignment horizontal="center" vertical="center"/>
    </xf>
    <xf numFmtId="0" fontId="23" fillId="0" borderId="50" xfId="2" applyFont="1" applyBorder="1" applyAlignment="1">
      <alignment horizontal="center" vertical="center" wrapText="1"/>
    </xf>
    <xf numFmtId="0" fontId="23" fillId="0" borderId="51" xfId="2" applyFont="1" applyBorder="1" applyAlignment="1">
      <alignment horizontal="right" vertical="center" wrapText="1"/>
    </xf>
    <xf numFmtId="0" fontId="23" fillId="0" borderId="50" xfId="2" applyFont="1" applyBorder="1" applyAlignment="1">
      <alignment horizontal="right" vertical="center"/>
    </xf>
    <xf numFmtId="0" fontId="23" fillId="0" borderId="52" xfId="2" applyFont="1" applyBorder="1" applyAlignment="1">
      <alignment horizontal="right" vertical="center" wrapText="1"/>
    </xf>
    <xf numFmtId="0" fontId="23" fillId="0" borderId="53" xfId="2" applyFont="1" applyBorder="1" applyAlignment="1">
      <alignment horizontal="right" vertical="center"/>
    </xf>
    <xf numFmtId="0" fontId="23" fillId="0" borderId="54" xfId="2" applyFont="1" applyBorder="1" applyAlignment="1">
      <alignment horizontal="right" vertical="center"/>
    </xf>
    <xf numFmtId="0" fontId="23" fillId="0" borderId="52" xfId="2" applyFont="1" applyBorder="1" applyAlignment="1">
      <alignment horizontal="right" vertical="center"/>
    </xf>
    <xf numFmtId="0" fontId="12" fillId="3" borderId="55" xfId="4" applyFont="1" applyFill="1" applyBorder="1" applyAlignment="1">
      <alignment horizontal="center" vertical="center"/>
    </xf>
    <xf numFmtId="0" fontId="23" fillId="0" borderId="56" xfId="2" applyFont="1" applyBorder="1" applyAlignment="1">
      <alignment horizontal="right" vertical="center"/>
    </xf>
    <xf numFmtId="0" fontId="23" fillId="0" borderId="57" xfId="2" applyFont="1" applyBorder="1" applyAlignment="1">
      <alignment horizontal="right" vertical="center"/>
    </xf>
    <xf numFmtId="0" fontId="23" fillId="0" borderId="58" xfId="2" applyFont="1" applyBorder="1" applyAlignment="1">
      <alignment horizontal="right" vertical="center"/>
    </xf>
    <xf numFmtId="0" fontId="23" fillId="0" borderId="59" xfId="2" applyFont="1" applyBorder="1" applyAlignment="1">
      <alignment horizontal="right" vertical="center"/>
    </xf>
    <xf numFmtId="0" fontId="23" fillId="0" borderId="60" xfId="2" applyFont="1" applyBorder="1" applyAlignment="1">
      <alignment horizontal="right" vertical="center"/>
    </xf>
    <xf numFmtId="0" fontId="23" fillId="0" borderId="58" xfId="2" applyFont="1" applyBorder="1" applyAlignment="1">
      <alignment horizontal="right" vertical="center" wrapText="1"/>
    </xf>
    <xf numFmtId="0" fontId="23" fillId="0" borderId="46" xfId="2" applyFont="1" applyBorder="1" applyAlignment="1">
      <alignment horizontal="right" vertical="center" wrapText="1"/>
    </xf>
    <xf numFmtId="0" fontId="23" fillId="0" borderId="51" xfId="2" applyFont="1" applyBorder="1" applyAlignment="1">
      <alignment horizontal="right" vertical="center"/>
    </xf>
    <xf numFmtId="0" fontId="23" fillId="0" borderId="59" xfId="2" applyFont="1" applyBorder="1" applyAlignment="1">
      <alignment horizontal="right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5" borderId="7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5" borderId="62" xfId="0" applyFont="1" applyFill="1" applyBorder="1" applyAlignment="1">
      <alignment horizontal="center" vertical="center" wrapText="1"/>
    </xf>
    <xf numFmtId="0" fontId="20" fillId="0" borderId="64" xfId="0" applyFont="1" applyBorder="1" applyAlignment="1">
      <alignment horizontal="center" vertical="center" wrapText="1"/>
    </xf>
    <xf numFmtId="0" fontId="20" fillId="0" borderId="66" xfId="0" applyFont="1" applyBorder="1" applyAlignment="1">
      <alignment horizontal="center" vertical="center" wrapText="1"/>
    </xf>
    <xf numFmtId="0" fontId="48" fillId="5" borderId="61" xfId="0" applyFont="1" applyFill="1" applyBorder="1" applyAlignment="1">
      <alignment horizontal="center" vertical="center" wrapText="1"/>
    </xf>
    <xf numFmtId="0" fontId="44" fillId="0" borderId="0" xfId="0" applyFont="1">
      <alignment vertical="center"/>
    </xf>
    <xf numFmtId="0" fontId="22" fillId="0" borderId="0" xfId="0" applyFont="1">
      <alignment vertical="center"/>
    </xf>
    <xf numFmtId="0" fontId="48" fillId="7" borderId="63" xfId="0" applyFont="1" applyFill="1" applyBorder="1" applyAlignment="1">
      <alignment horizontal="center" vertical="center" wrapText="1"/>
    </xf>
    <xf numFmtId="0" fontId="48" fillId="7" borderId="65" xfId="0" applyFont="1" applyFill="1" applyBorder="1" applyAlignment="1">
      <alignment horizontal="center" vertical="center" wrapText="1"/>
    </xf>
    <xf numFmtId="0" fontId="20" fillId="7" borderId="7" xfId="0" applyFont="1" applyFill="1" applyBorder="1" applyAlignment="1">
      <alignment horizontal="left" vertical="center" wrapText="1"/>
    </xf>
    <xf numFmtId="0" fontId="31" fillId="3" borderId="21" xfId="7" applyFont="1" applyFill="1" applyBorder="1" applyAlignment="1">
      <alignment horizontal="center" vertical="center"/>
    </xf>
    <xf numFmtId="0" fontId="31" fillId="3" borderId="22" xfId="7" applyFont="1" applyFill="1" applyBorder="1" applyAlignment="1">
      <alignment horizontal="center" vertical="center"/>
    </xf>
    <xf numFmtId="177" fontId="36" fillId="0" borderId="22" xfId="7" applyNumberFormat="1" applyFont="1" applyBorder="1" applyAlignment="1" applyProtection="1">
      <alignment horizontal="left" vertical="center"/>
      <protection locked="0"/>
    </xf>
    <xf numFmtId="0" fontId="47" fillId="4" borderId="0" xfId="11" applyFont="1" applyFill="1" applyAlignment="1">
      <alignment horizontal="center" vertical="center"/>
    </xf>
    <xf numFmtId="0" fontId="31" fillId="7" borderId="18" xfId="7" applyFont="1" applyFill="1" applyBorder="1" applyAlignment="1">
      <alignment horizontal="center" vertical="center"/>
    </xf>
    <xf numFmtId="0" fontId="31" fillId="7" borderId="19" xfId="7" applyFont="1" applyFill="1" applyBorder="1" applyAlignment="1">
      <alignment horizontal="center" vertical="center"/>
    </xf>
    <xf numFmtId="0" fontId="31" fillId="7" borderId="20" xfId="7" applyFont="1" applyFill="1" applyBorder="1" applyAlignment="1">
      <alignment horizontal="center" vertical="center"/>
    </xf>
    <xf numFmtId="0" fontId="36" fillId="0" borderId="22" xfId="7" applyFont="1" applyBorder="1" applyAlignment="1" applyProtection="1">
      <alignment horizontal="left" vertical="center"/>
      <protection locked="0"/>
    </xf>
    <xf numFmtId="180" fontId="36" fillId="0" borderId="22" xfId="7" applyNumberFormat="1" applyFont="1" applyBorder="1" applyAlignment="1" applyProtection="1">
      <alignment horizontal="left" vertical="center"/>
      <protection locked="0"/>
    </xf>
    <xf numFmtId="0" fontId="39" fillId="0" borderId="22" xfId="7" applyFont="1" applyBorder="1" applyAlignment="1" applyProtection="1">
      <alignment horizontal="left" vertical="center"/>
      <protection locked="0"/>
    </xf>
    <xf numFmtId="0" fontId="31" fillId="3" borderId="21" xfId="7" applyFont="1" applyFill="1" applyBorder="1" applyAlignment="1">
      <alignment horizontal="center" vertical="center"/>
    </xf>
    <xf numFmtId="0" fontId="31" fillId="3" borderId="22" xfId="7" applyFont="1" applyFill="1" applyBorder="1" applyAlignment="1">
      <alignment horizontal="center" vertical="center"/>
    </xf>
    <xf numFmtId="41" fontId="31" fillId="3" borderId="10" xfId="1" applyFont="1" applyFill="1" applyBorder="1" applyAlignment="1">
      <alignment horizontal="center" vertical="center" shrinkToFit="1"/>
    </xf>
    <xf numFmtId="41" fontId="31" fillId="3" borderId="11" xfId="1" applyFont="1" applyFill="1" applyBorder="1" applyAlignment="1">
      <alignment horizontal="center" vertical="center" shrinkToFit="1"/>
    </xf>
    <xf numFmtId="41" fontId="31" fillId="3" borderId="13" xfId="1" applyFont="1" applyFill="1" applyBorder="1" applyAlignment="1">
      <alignment horizontal="center" vertical="center" shrinkToFit="1"/>
    </xf>
    <xf numFmtId="41" fontId="31" fillId="3" borderId="9" xfId="1" applyFont="1" applyFill="1" applyBorder="1" applyAlignment="1">
      <alignment horizontal="center" vertical="center" shrinkToFit="1"/>
    </xf>
    <xf numFmtId="0" fontId="31" fillId="3" borderId="11" xfId="7" applyFont="1" applyFill="1" applyBorder="1" applyAlignment="1">
      <alignment horizontal="center" vertical="center" shrinkToFit="1"/>
    </xf>
    <xf numFmtId="41" fontId="33" fillId="3" borderId="11" xfId="1" applyFont="1" applyFill="1" applyBorder="1" applyAlignment="1">
      <alignment horizontal="center" vertical="center" shrinkToFit="1"/>
    </xf>
    <xf numFmtId="41" fontId="33" fillId="3" borderId="9" xfId="1" applyFont="1" applyFill="1" applyBorder="1" applyAlignment="1">
      <alignment horizontal="center" vertical="center" shrinkToFit="1"/>
    </xf>
    <xf numFmtId="41" fontId="39" fillId="0" borderId="13" xfId="1" applyFont="1" applyBorder="1" applyAlignment="1" applyProtection="1">
      <alignment horizontal="left" vertical="center" shrinkToFit="1"/>
      <protection locked="0"/>
    </xf>
    <xf numFmtId="41" fontId="39" fillId="0" borderId="9" xfId="1" applyFont="1" applyBorder="1" applyAlignment="1" applyProtection="1">
      <alignment horizontal="left" vertical="center" shrinkToFit="1"/>
      <protection locked="0"/>
    </xf>
    <xf numFmtId="0" fontId="33" fillId="3" borderId="12" xfId="7" applyFont="1" applyFill="1" applyBorder="1" applyAlignment="1">
      <alignment horizontal="center" vertical="center" shrinkToFit="1"/>
    </xf>
    <xf numFmtId="0" fontId="33" fillId="3" borderId="14" xfId="7" applyFont="1" applyFill="1" applyBorder="1" applyAlignment="1">
      <alignment horizontal="center" vertical="center" shrinkToFit="1"/>
    </xf>
    <xf numFmtId="41" fontId="39" fillId="0" borderId="15" xfId="1" applyFont="1" applyBorder="1" applyAlignment="1" applyProtection="1">
      <alignment horizontal="left" vertical="center" shrinkToFit="1"/>
      <protection locked="0"/>
    </xf>
    <xf numFmtId="41" fontId="39" fillId="0" borderId="16" xfId="1" applyFont="1" applyBorder="1" applyAlignment="1" applyProtection="1">
      <alignment horizontal="left" vertical="center" shrinkToFit="1"/>
      <protection locked="0"/>
    </xf>
    <xf numFmtId="0" fontId="18" fillId="0" borderId="0" xfId="0" applyFont="1" applyAlignment="1">
      <alignment horizontal="center" vertical="center"/>
    </xf>
    <xf numFmtId="0" fontId="9" fillId="0" borderId="0" xfId="2" applyFont="1">
      <alignment vertical="center"/>
    </xf>
    <xf numFmtId="0" fontId="12" fillId="3" borderId="2" xfId="4" applyFont="1" applyFill="1" applyBorder="1" applyAlignment="1">
      <alignment horizontal="center" vertical="center"/>
    </xf>
    <xf numFmtId="0" fontId="12" fillId="3" borderId="3" xfId="4" applyFont="1" applyFill="1" applyBorder="1" applyAlignment="1">
      <alignment horizontal="center" vertical="center"/>
    </xf>
    <xf numFmtId="0" fontId="12" fillId="3" borderId="32" xfId="4" applyFont="1" applyFill="1" applyBorder="1" applyAlignment="1">
      <alignment horizontal="center" vertical="center"/>
    </xf>
    <xf numFmtId="0" fontId="11" fillId="3" borderId="27" xfId="4" applyFont="1" applyFill="1" applyBorder="1" applyAlignment="1">
      <alignment horizontal="center" vertical="center"/>
    </xf>
    <xf numFmtId="0" fontId="11" fillId="3" borderId="8" xfId="4" applyFont="1" applyFill="1" applyBorder="1" applyAlignment="1">
      <alignment horizontal="center" vertical="center"/>
    </xf>
    <xf numFmtId="0" fontId="11" fillId="3" borderId="28" xfId="4" applyFont="1" applyFill="1" applyBorder="1" applyAlignment="1">
      <alignment horizontal="center" vertical="center"/>
    </xf>
    <xf numFmtId="0" fontId="12" fillId="3" borderId="29" xfId="4" applyFont="1" applyFill="1" applyBorder="1" applyAlignment="1">
      <alignment horizontal="center" vertical="center"/>
    </xf>
    <xf numFmtId="0" fontId="12" fillId="3" borderId="30" xfId="4" applyFont="1" applyFill="1" applyBorder="1" applyAlignment="1">
      <alignment horizontal="center" vertical="center"/>
    </xf>
    <xf numFmtId="0" fontId="12" fillId="3" borderId="31" xfId="4" applyFont="1" applyFill="1" applyBorder="1" applyAlignment="1">
      <alignment horizontal="center" vertical="center"/>
    </xf>
    <xf numFmtId="0" fontId="36" fillId="0" borderId="67" xfId="0" applyFont="1" applyBorder="1" applyAlignment="1">
      <alignment horizontal="center" vertical="center" wrapText="1"/>
    </xf>
    <xf numFmtId="0" fontId="36" fillId="0" borderId="68" xfId="0" applyFont="1" applyBorder="1" applyAlignment="1">
      <alignment horizontal="center" vertical="center" wrapText="1"/>
    </xf>
    <xf numFmtId="0" fontId="36" fillId="0" borderId="69" xfId="0" applyFont="1" applyBorder="1" applyAlignment="1">
      <alignment horizontal="center" vertical="center" wrapText="1"/>
    </xf>
    <xf numFmtId="0" fontId="36" fillId="0" borderId="70" xfId="0" applyFont="1" applyBorder="1" applyAlignment="1">
      <alignment horizontal="center" vertical="center" wrapText="1"/>
    </xf>
    <xf numFmtId="0" fontId="36" fillId="0" borderId="73" xfId="0" applyFont="1" applyBorder="1" applyAlignment="1">
      <alignment horizontal="center" vertical="center" wrapText="1"/>
    </xf>
    <xf numFmtId="0" fontId="36" fillId="0" borderId="72" xfId="0" applyFont="1" applyBorder="1" applyAlignment="1">
      <alignment horizontal="center" vertical="center" wrapText="1"/>
    </xf>
    <xf numFmtId="0" fontId="36" fillId="0" borderId="71" xfId="0" applyFont="1" applyBorder="1" applyAlignment="1">
      <alignment horizontal="center" vertical="center" wrapText="1"/>
    </xf>
    <xf numFmtId="0" fontId="36" fillId="0" borderId="69" xfId="0" applyFont="1" applyBorder="1" applyAlignment="1">
      <alignment horizontal="center" vertical="center" wrapText="1"/>
    </xf>
  </cellXfs>
  <cellStyles count="15">
    <cellStyle name="백분율 2" xfId="13" xr:uid="{00000000-0005-0000-0000-000001000000}"/>
    <cellStyle name="쉼표 [0]" xfId="1" builtinId="6"/>
    <cellStyle name="쉼표 [0] 2" xfId="3" xr:uid="{00000000-0005-0000-0000-000003000000}"/>
    <cellStyle name="쉼표 [0] 2 2" xfId="5" xr:uid="{00000000-0005-0000-0000-000004000000}"/>
    <cellStyle name="쉼표 [0] 3" xfId="8" xr:uid="{00000000-0005-0000-0000-000005000000}"/>
    <cellStyle name="쉼표 [0] 4" xfId="10" xr:uid="{00000000-0005-0000-0000-000006000000}"/>
    <cellStyle name="쉼표 [0] 5" xfId="12" xr:uid="{00000000-0005-0000-0000-000007000000}"/>
    <cellStyle name="스타일 1" xfId="14" xr:uid="{00000000-0005-0000-0000-000008000000}"/>
    <cellStyle name="표준" xfId="0" builtinId="0"/>
    <cellStyle name="표준 2" xfId="2" xr:uid="{00000000-0005-0000-0000-00000A000000}"/>
    <cellStyle name="표준 2 2" xfId="4" xr:uid="{00000000-0005-0000-0000-00000B000000}"/>
    <cellStyle name="표준 3" xfId="6" xr:uid="{00000000-0005-0000-0000-00000C000000}"/>
    <cellStyle name="표준 4" xfId="7" xr:uid="{00000000-0005-0000-0000-00000D000000}"/>
    <cellStyle name="표준 5" xfId="9" xr:uid="{00000000-0005-0000-0000-00000E000000}"/>
    <cellStyle name="표준 6" xfId="11" xr:uid="{00000000-0005-0000-0000-00000F000000}"/>
  </cellStyles>
  <dxfs count="25">
    <dxf>
      <font>
        <strike/>
        <color rgb="FFFF0000"/>
      </font>
      <fill>
        <patternFill>
          <bgColor theme="5" tint="0.79998168889431442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strike/>
        <color rgb="FFFF0000"/>
      </font>
      <fill>
        <patternFill>
          <bgColor theme="5" tint="0.79998168889431442"/>
        </patternFill>
      </fill>
    </dxf>
    <dxf>
      <font>
        <strike/>
        <color rgb="FFFF0000"/>
      </font>
      <fill>
        <patternFill>
          <bgColor theme="5" tint="0.79998168889431442"/>
        </patternFill>
      </fill>
    </dxf>
    <dxf>
      <font>
        <strike/>
        <color rgb="FFFF0000"/>
      </font>
      <fill>
        <patternFill>
          <bgColor theme="5" tint="0.79998168889431442"/>
        </patternFill>
      </fill>
    </dxf>
    <dxf>
      <font>
        <strike/>
        <color rgb="FFFF0000"/>
      </font>
      <fill>
        <patternFill>
          <bgColor theme="5" tint="0.79998168889431442"/>
        </pattern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strike/>
        <color rgb="FFFF0000"/>
      </font>
      <fill>
        <patternFill>
          <bgColor theme="5" tint="0.79998168889431442"/>
        </patternFill>
      </fill>
    </dxf>
    <dxf>
      <font>
        <strike/>
        <color rgb="FFFF0000"/>
      </font>
      <fill>
        <patternFill>
          <bgColor theme="5" tint="0.79998168889431442"/>
        </patternFill>
      </fill>
    </dxf>
    <dxf>
      <font>
        <strike/>
        <color rgb="FFFF0000"/>
      </font>
      <fill>
        <patternFill>
          <bgColor theme="5" tint="0.79998168889431442"/>
        </patternFill>
      </fill>
    </dxf>
    <dxf>
      <font>
        <strike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CCECFF"/>
      <color rgb="FFFED6DA"/>
      <color rgb="FFFEE0DE"/>
      <color rgb="FFFDEADF"/>
      <color rgb="FFFEF5F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SP\&#44060;&#48156;&#49892;&#51032;&#44204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49569;&#51064;&#50865;\&#49892;&#51201;&#44288;&#47144;&#52384;\&#48324;&#48120;&#48324;&#44257;%20&#53097;&#51020;&#47308;\&#49920;&#51020;&#47308;&#54408;&#51032;&#4943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%20Files\Net%20Chat\&#49828;&#47924;&#46356;&#50500;&#54057;&#44060;&#48156;&#44228;&#54925;&#4943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49569;&#51064;&#50865;\&#49892;&#51201;&#44288;&#47144;&#52384;\&#48324;&#48120;&#48324;&#44257;%20&#48164;&#51020;&#47308;\&#49920;&#51020;&#47308;&#54408;&#51032;&#494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1452;&#47448;&#49892;&#51201;(&#50948;&#49828;&#53412;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0689;&#44397;&#50640;&#49436;%20&#50724;&#45716;&#45448;&#51012;&#50948;&#54644;&#4943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274\d\&#44285;&#51116;&#50613;\&#50689;&#50629;\&#51109;&#44592;&#54032;&#47588;&#44228;&#5492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개발실"/>
      <sheetName val="가격검토"/>
      <sheetName val="추가예산"/>
      <sheetName val="10월가격"/>
      <sheetName val="정부노임단가"/>
      <sheetName val="Upgrades pricing"/>
      <sheetName val="npv"/>
      <sheetName val="표지"/>
      <sheetName val="양식(직판용)"/>
      <sheetName val="주_부자재"/>
      <sheetName val="fursys"/>
      <sheetName val="캔개발배경"/>
      <sheetName val="경쟁사가격"/>
      <sheetName val="캔판매목표"/>
      <sheetName val="시장"/>
      <sheetName val="손익"/>
      <sheetName val="일정표"/>
      <sheetName val="예산대비"/>
      <sheetName val="Pricing Table"/>
      <sheetName val="개발실의견"/>
      <sheetName val="기준-난이도"/>
      <sheetName val="기준-시스템명"/>
      <sheetName val="Import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캔개발배경"/>
      <sheetName val="시장"/>
      <sheetName val="경쟁사가격"/>
      <sheetName val="캔판매목표"/>
      <sheetName val="일정표"/>
      <sheetName val="손익"/>
      <sheetName val="기안"/>
      <sheetName val="표지"/>
      <sheetName val="제목"/>
      <sheetName val="아침햇쌀"/>
      <sheetName val="캔판매가"/>
      <sheetName val="마케팅전략"/>
      <sheetName val="판촉전략"/>
      <sheetName val="원가계산서"/>
      <sheetName val="협조"/>
      <sheetName val="할당"/>
      <sheetName val="제품설명"/>
      <sheetName val="가짜1"/>
      <sheetName val="가짜2"/>
      <sheetName val="가짜4"/>
      <sheetName val="가짜3"/>
      <sheetName val="ꠀ짜4"/>
      <sheetName val="교통대책내역"/>
      <sheetName val="SAM"/>
      <sheetName val="A7.원가_판가"/>
      <sheetName val="월별일수"/>
      <sheetName val="무형자산명세"/>
      <sheetName val="쌀음료품의서"/>
      <sheetName val="Version Control"/>
      <sheetName val="준검 내역서"/>
      <sheetName val="기본사항"/>
      <sheetName val="원가계산"/>
      <sheetName val="관리원가"/>
      <sheetName val="양식(직판용)"/>
      <sheetName val="회사정보"/>
      <sheetName val="외주가공비0109"/>
      <sheetName val="Sheet1"/>
      <sheetName val="시험결과"/>
      <sheetName val="입사자료"/>
      <sheetName val="승진대상자"/>
      <sheetName val="탄산"/>
      <sheetName val="개요"/>
      <sheetName val="마케팅"/>
      <sheetName val="목차"/>
      <sheetName val="추정손익"/>
      <sheetName val="원가"/>
      <sheetName val="원가,목표"/>
      <sheetName val="판매"/>
      <sheetName val="판촉"/>
      <sheetName val="실적"/>
      <sheetName val="설계명세서"/>
      <sheetName val="단가산출"/>
      <sheetName val="원본"/>
      <sheetName val="96월별PL"/>
      <sheetName val="70%"/>
      <sheetName val="(실사조정)총괄"/>
      <sheetName val="cctv"/>
      <sheetName val="기준"/>
      <sheetName val="군경력"/>
      <sheetName val="올해고과"/>
      <sheetName val="평가"/>
      <sheetName val="#REF"/>
      <sheetName val="개인별급여명세서"/>
      <sheetName val="영업.일1"/>
      <sheetName val="MAIN"/>
      <sheetName val="본문"/>
      <sheetName val="npv"/>
      <sheetName val="갑지"/>
      <sheetName val="집계표"/>
      <sheetName val="실행"/>
      <sheetName val="수량산출기초(케블등)"/>
      <sheetName val="9GNG운반"/>
      <sheetName val="Lists"/>
      <sheetName val="일정"/>
      <sheetName val="60명당사(총괄)"/>
    </sheetNames>
    <sheetDataSet>
      <sheetData sheetId="0" refreshError="1">
        <row r="2">
          <cell r="C2" t="str">
            <v>쌀 음료 개발 계획 (안)</v>
          </cell>
        </row>
        <row r="4">
          <cell r="B4" t="str">
            <v>1. 개발배경</v>
          </cell>
        </row>
        <row r="5">
          <cell r="B5" t="str">
            <v xml:space="preserve">   1). 우리쌀로 만든 부드러운 건강음료로 소비자선호</v>
          </cell>
        </row>
        <row r="6">
          <cell r="B6" t="str">
            <v xml:space="preserve">   2). 식사대용및 갈증해소용으로 기존 건강음료 대체</v>
          </cell>
        </row>
        <row r="7">
          <cell r="B7" t="str">
            <v xml:space="preserve">   3). 직장인,가정주부,청소년층등 다양한 계층으로 확대</v>
          </cell>
        </row>
        <row r="9">
          <cell r="B9" t="str">
            <v>2. 사업개요</v>
          </cell>
        </row>
        <row r="10">
          <cell r="B10" t="str">
            <v>구      분</v>
          </cell>
          <cell r="D10" t="str">
            <v>내                          용</v>
          </cell>
          <cell r="N10" t="str">
            <v>비  고</v>
          </cell>
        </row>
        <row r="11">
          <cell r="B11" t="str">
            <v xml:space="preserve"> 1. 사 업 명</v>
          </cell>
          <cell r="D11" t="str">
            <v xml:space="preserve"> 쌀음료 (180㎖ 소병+180㎖ 캔) 개발 계획</v>
          </cell>
        </row>
        <row r="12">
          <cell r="B12" t="str">
            <v xml:space="preserve"> 2. 용기/용량</v>
          </cell>
          <cell r="D12" t="str">
            <v xml:space="preserve"> 180㎖ 소병 + White Cap</v>
          </cell>
          <cell r="I12" t="str">
            <v xml:space="preserve"> 180㎖ 캔 (3-Piece Can)</v>
          </cell>
        </row>
        <row r="13">
          <cell r="B13" t="str">
            <v xml:space="preserve"> 2. 사 업 장</v>
          </cell>
          <cell r="D13" t="str">
            <v xml:space="preserve"> 외주OEM (미전식품)</v>
          </cell>
          <cell r="I13" t="str">
            <v xml:space="preserve"> 양산공장</v>
          </cell>
        </row>
        <row r="14">
          <cell r="B14" t="str">
            <v xml:space="preserve"> 3. 투 자 비</v>
          </cell>
          <cell r="D14" t="str">
            <v xml:space="preserve"> 없음</v>
          </cell>
          <cell r="I14" t="str">
            <v xml:space="preserve"> 제조공정에따라 투자비발생 가능</v>
          </cell>
        </row>
        <row r="15">
          <cell r="B15" t="str">
            <v xml:space="preserve"> 4. 발매시기</v>
          </cell>
          <cell r="D15" t="str">
            <v xml:space="preserve"> '99.11.1(月)</v>
          </cell>
          <cell r="I15" t="str">
            <v xml:space="preserve"> '99.11月中旬</v>
          </cell>
        </row>
        <row r="16">
          <cell r="B16" t="str">
            <v xml:space="preserve"> 5. C/S(본)</v>
          </cell>
          <cell r="D16" t="str">
            <v xml:space="preserve"> 1C/S = 30本</v>
          </cell>
          <cell r="I16" t="str">
            <v xml:space="preserve"> 1C/S = 30本</v>
          </cell>
        </row>
        <row r="17">
          <cell r="B17" t="str">
            <v xml:space="preserve"> 6. 유통경로</v>
          </cell>
          <cell r="D17" t="str">
            <v xml:space="preserve"> 방  판</v>
          </cell>
          <cell r="I17" t="str">
            <v xml:space="preserve"> 직  판</v>
          </cell>
        </row>
        <row r="18">
          <cell r="B18" t="str">
            <v xml:space="preserve"> 7. 판매계획</v>
          </cell>
          <cell r="K18" t="str">
            <v>단위:阡C/S,백만원</v>
          </cell>
        </row>
        <row r="19">
          <cell r="B19" t="str">
            <v>(99~2000년)</v>
          </cell>
          <cell r="E19" t="str">
            <v>구       분</v>
          </cell>
          <cell r="G19" t="str">
            <v>1999년</v>
          </cell>
          <cell r="I19" t="str">
            <v>2000년</v>
          </cell>
          <cell r="K19" t="str">
            <v>합    계</v>
          </cell>
        </row>
        <row r="20">
          <cell r="G20" t="str">
            <v>수  량</v>
          </cell>
          <cell r="H20" t="str">
            <v>금  액</v>
          </cell>
          <cell r="I20" t="str">
            <v>수  량</v>
          </cell>
          <cell r="J20" t="str">
            <v>금  액</v>
          </cell>
          <cell r="K20" t="str">
            <v>수  량</v>
          </cell>
          <cell r="L20" t="str">
            <v>금  액</v>
          </cell>
        </row>
        <row r="21">
          <cell r="E21" t="str">
            <v>180㎖ 병</v>
          </cell>
          <cell r="G21">
            <v>170</v>
          </cell>
          <cell r="H21">
            <v>2318.181818181818</v>
          </cell>
          <cell r="I21">
            <v>1195</v>
          </cell>
          <cell r="J21">
            <v>16295.454545454544</v>
          </cell>
          <cell r="K21">
            <v>1365</v>
          </cell>
          <cell r="L21">
            <v>18613.63636363636</v>
          </cell>
        </row>
        <row r="22">
          <cell r="E22" t="str">
            <v>180㎖ 캔</v>
          </cell>
          <cell r="G22">
            <v>80</v>
          </cell>
          <cell r="H22">
            <v>799.99999999999989</v>
          </cell>
          <cell r="I22">
            <v>440</v>
          </cell>
          <cell r="J22">
            <v>4400</v>
          </cell>
          <cell r="K22">
            <v>520</v>
          </cell>
          <cell r="L22">
            <v>5200</v>
          </cell>
        </row>
        <row r="23">
          <cell r="E23" t="str">
            <v>합      계</v>
          </cell>
          <cell r="G23">
            <v>250</v>
          </cell>
          <cell r="H23">
            <v>3118.181818181818</v>
          </cell>
          <cell r="I23">
            <v>1635</v>
          </cell>
          <cell r="J23">
            <v>20695.454545454544</v>
          </cell>
          <cell r="K23">
            <v>1885</v>
          </cell>
          <cell r="L23">
            <v>23813.63636363636</v>
          </cell>
        </row>
        <row r="24">
          <cell r="E24" t="str">
            <v xml:space="preserve"> → 웅진 180㎖ 소병 月平均 販賣量 : 8만C/S以上</v>
          </cell>
        </row>
        <row r="25">
          <cell r="B25" t="str">
            <v xml:space="preserve"> 8. 판 매 가</v>
          </cell>
          <cell r="L25" t="str">
            <v>단위:원</v>
          </cell>
        </row>
        <row r="26">
          <cell r="F26" t="str">
            <v>가격</v>
          </cell>
          <cell r="G26" t="str">
            <v>판  매  가</v>
          </cell>
          <cell r="I26" t="str">
            <v>소비자가</v>
          </cell>
          <cell r="K26" t="str">
            <v>비    고</v>
          </cell>
        </row>
        <row r="27">
          <cell r="E27" t="str">
            <v>제품</v>
          </cell>
          <cell r="G27" t="str">
            <v>C/S</v>
          </cell>
          <cell r="H27" t="str">
            <v>本</v>
          </cell>
          <cell r="I27" t="str">
            <v>C/S</v>
          </cell>
          <cell r="J27" t="str">
            <v>本</v>
          </cell>
        </row>
        <row r="28">
          <cell r="E28" t="str">
            <v>180㎖ 소병</v>
          </cell>
          <cell r="G28">
            <v>15000</v>
          </cell>
          <cell r="H28">
            <v>500</v>
          </cell>
          <cell r="I28">
            <v>21000</v>
          </cell>
          <cell r="J28">
            <v>700</v>
          </cell>
        </row>
        <row r="29">
          <cell r="E29" t="str">
            <v>180㎖ 캔</v>
          </cell>
          <cell r="G29">
            <v>11000.1</v>
          </cell>
          <cell r="H29">
            <v>366.67</v>
          </cell>
          <cell r="I29">
            <v>18000</v>
          </cell>
          <cell r="J29">
            <v>600</v>
          </cell>
        </row>
        <row r="30">
          <cell r="E30" t="str">
            <v xml:space="preserve"> - 아침햇살과 동일價</v>
          </cell>
        </row>
        <row r="32">
          <cell r="B32" t="str">
            <v xml:space="preserve"> 9. 특기사항</v>
          </cell>
        </row>
        <row r="33">
          <cell r="E33" t="str">
            <v>1). 제품유형 : 혼합 음료</v>
          </cell>
        </row>
        <row r="34">
          <cell r="E34" t="str">
            <v>2). 광고계획: '99년 10億 , 2000년 20億 예정</v>
          </cell>
        </row>
        <row r="35">
          <cell r="E35" t="str">
            <v xml:space="preserve">      - 곡류음료 시장개척및 M/S확보를 위해 광고계획</v>
          </cell>
        </row>
        <row r="36">
          <cell r="E36" t="str">
            <v>3). 프로모션 : 10:1 물량 증정 ( 소병,캔 )</v>
          </cell>
        </row>
        <row r="37">
          <cell r="E37" t="str">
            <v>4). 생산계획 : 180㎖ 소병 - 시생산(10/7-木), 본생산(10/18-月)</v>
          </cell>
        </row>
        <row r="38">
          <cell r="E38" t="str">
            <v xml:space="preserve">                     공장출하(10/25-月), 1日 Capa (6,000C/S)</v>
          </cell>
        </row>
        <row r="39">
          <cell r="E39" t="str">
            <v>5). 180㎖ 캔 : 제조공정에따라 투자비 발생 가능</v>
          </cell>
        </row>
      </sheetData>
      <sheetData sheetId="1" refreshError="1">
        <row r="1">
          <cell r="A1" t="str">
            <v>3-2. 꼬마콜드 vs 아침햇살 (판매실적)</v>
          </cell>
        </row>
        <row r="14">
          <cell r="L14" t="str">
            <v>단위: 천C/S,백만원</v>
          </cell>
        </row>
        <row r="15">
          <cell r="A15" t="str">
            <v>제    품    명</v>
          </cell>
          <cell r="D15" t="str">
            <v>1월</v>
          </cell>
          <cell r="E15" t="str">
            <v>2월</v>
          </cell>
          <cell r="F15" t="str">
            <v>3월</v>
          </cell>
          <cell r="G15" t="str">
            <v>4월</v>
          </cell>
          <cell r="H15" t="str">
            <v>5월</v>
          </cell>
          <cell r="I15" t="str">
            <v>6월</v>
          </cell>
          <cell r="J15" t="str">
            <v>7월</v>
          </cell>
          <cell r="K15" t="str">
            <v>8월</v>
          </cell>
          <cell r="L15" t="str">
            <v>9월추정</v>
          </cell>
          <cell r="M15" t="str">
            <v>합  계</v>
          </cell>
        </row>
        <row r="16">
          <cell r="A16" t="str">
            <v>아침 햇살</v>
          </cell>
          <cell r="C16" t="str">
            <v>수 량</v>
          </cell>
          <cell r="D16">
            <v>29.2</v>
          </cell>
          <cell r="E16">
            <v>50.6</v>
          </cell>
          <cell r="F16">
            <v>52.1</v>
          </cell>
          <cell r="G16">
            <v>66.599999999999994</v>
          </cell>
          <cell r="H16">
            <v>93.3</v>
          </cell>
          <cell r="I16">
            <v>100</v>
          </cell>
          <cell r="J16">
            <v>116.7</v>
          </cell>
          <cell r="K16">
            <v>99.1</v>
          </cell>
          <cell r="L16">
            <v>150.6</v>
          </cell>
          <cell r="M16">
            <v>758.2</v>
          </cell>
        </row>
        <row r="17">
          <cell r="C17" t="str">
            <v>금 액</v>
          </cell>
          <cell r="D17">
            <v>318.5454545454545</v>
          </cell>
          <cell r="E17">
            <v>552</v>
          </cell>
          <cell r="F17">
            <v>568.36363636363637</v>
          </cell>
          <cell r="G17">
            <v>726.54545454545439</v>
          </cell>
          <cell r="H17">
            <v>1017.8181818181816</v>
          </cell>
          <cell r="I17">
            <v>1090.9090909090908</v>
          </cell>
          <cell r="J17">
            <v>1273.090909090909</v>
          </cell>
          <cell r="K17">
            <v>1081.090909090909</v>
          </cell>
          <cell r="L17">
            <v>1642.9090909090908</v>
          </cell>
          <cell r="M17">
            <v>8271.2727272727261</v>
          </cell>
        </row>
        <row r="18">
          <cell r="A18" t="str">
            <v>꼬마 콜드</v>
          </cell>
          <cell r="C18" t="str">
            <v>수 량</v>
          </cell>
          <cell r="F18">
            <v>57.4</v>
          </cell>
          <cell r="G18">
            <v>114</v>
          </cell>
          <cell r="H18">
            <v>136.6</v>
          </cell>
          <cell r="I18">
            <v>138.1</v>
          </cell>
          <cell r="J18">
            <v>117.1</v>
          </cell>
          <cell r="K18">
            <v>145.30000000000001</v>
          </cell>
          <cell r="L18">
            <v>120.6</v>
          </cell>
          <cell r="M18">
            <v>829.1</v>
          </cell>
        </row>
        <row r="19">
          <cell r="C19" t="str">
            <v>금 액</v>
          </cell>
          <cell r="F19">
            <v>845</v>
          </cell>
          <cell r="G19">
            <v>1636.6</v>
          </cell>
          <cell r="H19">
            <v>2277.9</v>
          </cell>
          <cell r="I19">
            <v>2294.3000000000002</v>
          </cell>
          <cell r="J19">
            <v>1966.4</v>
          </cell>
          <cell r="K19">
            <v>2456.3000000000002</v>
          </cell>
          <cell r="L19">
            <v>2039.23</v>
          </cell>
          <cell r="M19">
            <v>13515.73</v>
          </cell>
        </row>
        <row r="20">
          <cell r="A20" t="str">
            <v xml:space="preserve"> - 아침햇살 : 180㎖ 소병 , 꼬마 콜드 : 240㎖ 팩 (오,포)</v>
          </cell>
        </row>
      </sheetData>
      <sheetData sheetId="2" refreshError="1">
        <row r="2">
          <cell r="B2" t="str">
            <v>3-3. 쌀음료 가격현황</v>
          </cell>
        </row>
        <row r="3">
          <cell r="K3" t="str">
            <v>단위: 원</v>
          </cell>
        </row>
        <row r="4">
          <cell r="B4" t="str">
            <v>제  품  명</v>
          </cell>
          <cell r="C4" t="str">
            <v>용   량</v>
          </cell>
          <cell r="D4" t="str">
            <v>발매일</v>
          </cell>
          <cell r="E4" t="str">
            <v>입 수</v>
          </cell>
          <cell r="F4" t="str">
            <v>대 리 점 가</v>
          </cell>
          <cell r="G4">
            <v>18600</v>
          </cell>
          <cell r="H4" t="str">
            <v>식 품 점 가</v>
          </cell>
          <cell r="I4">
            <v>18600</v>
          </cell>
          <cell r="J4" t="str">
            <v>소비자가</v>
          </cell>
          <cell r="K4" t="str">
            <v>비       고</v>
          </cell>
        </row>
        <row r="5">
          <cell r="F5" t="str">
            <v>본</v>
          </cell>
          <cell r="G5" t="str">
            <v xml:space="preserve">C/S </v>
          </cell>
          <cell r="H5" t="str">
            <v>본</v>
          </cell>
          <cell r="I5" t="str">
            <v xml:space="preserve">C/S </v>
          </cell>
        </row>
        <row r="6">
          <cell r="C6" t="str">
            <v>180㎖병</v>
          </cell>
          <cell r="D6">
            <v>1.18</v>
          </cell>
          <cell r="E6">
            <v>24</v>
          </cell>
          <cell r="F6">
            <v>400</v>
          </cell>
          <cell r="G6">
            <v>9600</v>
          </cell>
          <cell r="H6">
            <v>500</v>
          </cell>
          <cell r="I6">
            <v>12000</v>
          </cell>
          <cell r="J6">
            <v>700</v>
          </cell>
        </row>
        <row r="7">
          <cell r="B7" t="str">
            <v>아침 햇살</v>
          </cell>
          <cell r="C7" t="str">
            <v>1.5ℓ 펫</v>
          </cell>
          <cell r="D7">
            <v>36193</v>
          </cell>
          <cell r="E7">
            <v>12</v>
          </cell>
          <cell r="F7">
            <v>1900</v>
          </cell>
          <cell r="G7">
            <v>22800</v>
          </cell>
          <cell r="H7">
            <v>2100</v>
          </cell>
          <cell r="I7">
            <v>25200</v>
          </cell>
          <cell r="J7">
            <v>2700</v>
          </cell>
        </row>
        <row r="8">
          <cell r="C8" t="str">
            <v>190㎖캔</v>
          </cell>
          <cell r="D8">
            <v>36279</v>
          </cell>
          <cell r="E8">
            <v>90</v>
          </cell>
          <cell r="F8">
            <v>320</v>
          </cell>
          <cell r="G8">
            <v>28800</v>
          </cell>
          <cell r="H8">
            <v>367</v>
          </cell>
          <cell r="I8">
            <v>33030</v>
          </cell>
          <cell r="J8">
            <v>700</v>
          </cell>
        </row>
        <row r="9">
          <cell r="C9" t="str">
            <v>500㎖펫</v>
          </cell>
          <cell r="D9">
            <v>36373</v>
          </cell>
          <cell r="E9">
            <v>20</v>
          </cell>
          <cell r="F9">
            <v>840</v>
          </cell>
          <cell r="G9">
            <v>16800</v>
          </cell>
          <cell r="H9">
            <v>1100</v>
          </cell>
          <cell r="I9">
            <v>22000</v>
          </cell>
          <cell r="J9">
            <v>1500</v>
          </cell>
        </row>
        <row r="10">
          <cell r="C10" t="str">
            <v>180㎖병</v>
          </cell>
          <cell r="D10">
            <v>36353</v>
          </cell>
          <cell r="E10">
            <v>24</v>
          </cell>
          <cell r="F10">
            <v>430</v>
          </cell>
          <cell r="G10">
            <v>10320</v>
          </cell>
          <cell r="H10">
            <v>500</v>
          </cell>
          <cell r="I10">
            <v>12000</v>
          </cell>
          <cell r="J10">
            <v>700</v>
          </cell>
        </row>
        <row r="11">
          <cell r="B11" t="str">
            <v>백의 민족</v>
          </cell>
          <cell r="C11" t="str">
            <v>1ℓ 펫</v>
          </cell>
          <cell r="D11">
            <v>36418</v>
          </cell>
          <cell r="E11">
            <v>15</v>
          </cell>
          <cell r="F11">
            <v>1380</v>
          </cell>
          <cell r="G11">
            <v>20700</v>
          </cell>
          <cell r="H11">
            <v>1550</v>
          </cell>
          <cell r="I11">
            <v>23250</v>
          </cell>
          <cell r="J11">
            <v>2000</v>
          </cell>
        </row>
        <row r="12">
          <cell r="B12" t="str">
            <v>콜드 쥬스</v>
          </cell>
          <cell r="C12" t="str">
            <v>240㎖ 팩</v>
          </cell>
          <cell r="D12">
            <v>36230</v>
          </cell>
          <cell r="E12">
            <v>30</v>
          </cell>
          <cell r="F12">
            <v>620</v>
          </cell>
          <cell r="G12">
            <v>18600</v>
          </cell>
          <cell r="H12">
            <v>620</v>
          </cell>
          <cell r="I12">
            <v>18600</v>
          </cell>
          <cell r="J12">
            <v>850</v>
          </cell>
        </row>
      </sheetData>
      <sheetData sheetId="3" refreshError="1">
        <row r="2">
          <cell r="B2" t="str">
            <v>5-2. 판매목표 (1999.10월 ~ 2000년)</v>
          </cell>
        </row>
        <row r="3">
          <cell r="S3" t="str">
            <v>단위 : 阡C/S,백만원</v>
          </cell>
        </row>
        <row r="4">
          <cell r="C4" t="str">
            <v>1999년</v>
          </cell>
          <cell r="I4" t="str">
            <v>2000년</v>
          </cell>
          <cell r="O4" t="str">
            <v>TOTAL</v>
          </cell>
        </row>
        <row r="5">
          <cell r="B5" t="str">
            <v>월  별</v>
          </cell>
          <cell r="C5" t="str">
            <v>180㎖ 병</v>
          </cell>
          <cell r="E5" t="str">
            <v>180㎖ 캔</v>
          </cell>
          <cell r="G5" t="str">
            <v>합    계</v>
          </cell>
          <cell r="I5" t="str">
            <v>180㎖ 병</v>
          </cell>
          <cell r="K5" t="str">
            <v>180㎖ 캔</v>
          </cell>
          <cell r="M5" t="str">
            <v>합    계</v>
          </cell>
          <cell r="O5" t="str">
            <v>180㎖ 병</v>
          </cell>
          <cell r="Q5" t="str">
            <v>180㎖ 캔</v>
          </cell>
          <cell r="S5" t="str">
            <v>합    계</v>
          </cell>
        </row>
        <row r="6">
          <cell r="C6" t="str">
            <v>수  량</v>
          </cell>
          <cell r="D6" t="str">
            <v>금  액</v>
          </cell>
          <cell r="E6" t="str">
            <v>수  량</v>
          </cell>
          <cell r="F6" t="str">
            <v>금  액</v>
          </cell>
          <cell r="G6" t="str">
            <v>수  량</v>
          </cell>
          <cell r="H6" t="str">
            <v>금  액</v>
          </cell>
          <cell r="I6" t="str">
            <v>수  량</v>
          </cell>
          <cell r="J6" t="str">
            <v>금  액</v>
          </cell>
          <cell r="K6" t="str">
            <v>수  량</v>
          </cell>
          <cell r="L6" t="str">
            <v>금  액</v>
          </cell>
          <cell r="M6" t="str">
            <v>수  량</v>
          </cell>
          <cell r="N6" t="str">
            <v>금  액</v>
          </cell>
          <cell r="O6" t="str">
            <v>수  량</v>
          </cell>
          <cell r="P6" t="str">
            <v>금  액</v>
          </cell>
          <cell r="Q6" t="str">
            <v>수  량</v>
          </cell>
          <cell r="R6" t="str">
            <v>금  액</v>
          </cell>
          <cell r="S6" t="str">
            <v>수  량</v>
          </cell>
          <cell r="T6" t="str">
            <v>금  액</v>
          </cell>
        </row>
        <row r="7">
          <cell r="B7" t="str">
            <v>1 월</v>
          </cell>
          <cell r="G7">
            <v>0</v>
          </cell>
          <cell r="H7">
            <v>0</v>
          </cell>
          <cell r="I7">
            <v>100</v>
          </cell>
          <cell r="J7">
            <v>1363.6363636363635</v>
          </cell>
          <cell r="K7">
            <v>30</v>
          </cell>
          <cell r="L7">
            <v>300</v>
          </cell>
          <cell r="M7">
            <v>130</v>
          </cell>
          <cell r="N7">
            <v>1663.6363636363635</v>
          </cell>
          <cell r="O7">
            <v>100</v>
          </cell>
          <cell r="P7">
            <v>1363.6363636363635</v>
          </cell>
          <cell r="Q7">
            <v>30</v>
          </cell>
          <cell r="R7">
            <v>300</v>
          </cell>
          <cell r="S7">
            <v>130</v>
          </cell>
          <cell r="T7">
            <v>1663.6363636363635</v>
          </cell>
        </row>
        <row r="8">
          <cell r="B8" t="str">
            <v>2 월</v>
          </cell>
          <cell r="G8">
            <v>0</v>
          </cell>
          <cell r="H8">
            <v>0</v>
          </cell>
          <cell r="I8">
            <v>140</v>
          </cell>
          <cell r="J8">
            <v>1909.090909090909</v>
          </cell>
          <cell r="K8">
            <v>50</v>
          </cell>
          <cell r="L8">
            <v>499.99999999999994</v>
          </cell>
          <cell r="M8">
            <v>190</v>
          </cell>
          <cell r="N8">
            <v>2409.090909090909</v>
          </cell>
          <cell r="O8">
            <v>140</v>
          </cell>
          <cell r="P8">
            <v>1909.090909090909</v>
          </cell>
          <cell r="Q8">
            <v>50</v>
          </cell>
          <cell r="R8">
            <v>499.99999999999994</v>
          </cell>
          <cell r="S8">
            <v>190</v>
          </cell>
          <cell r="T8">
            <v>2409.090909090909</v>
          </cell>
        </row>
        <row r="9">
          <cell r="B9" t="str">
            <v>3 월</v>
          </cell>
          <cell r="G9">
            <v>0</v>
          </cell>
          <cell r="H9">
            <v>0</v>
          </cell>
          <cell r="I9">
            <v>80</v>
          </cell>
          <cell r="J9">
            <v>1090.9090909090908</v>
          </cell>
          <cell r="K9">
            <v>30</v>
          </cell>
          <cell r="L9">
            <v>300</v>
          </cell>
          <cell r="M9">
            <v>110</v>
          </cell>
          <cell r="N9">
            <v>1390.9090909090908</v>
          </cell>
          <cell r="O9">
            <v>80</v>
          </cell>
          <cell r="P9">
            <v>1090.9090909090908</v>
          </cell>
          <cell r="Q9">
            <v>30</v>
          </cell>
          <cell r="R9">
            <v>300</v>
          </cell>
          <cell r="S9">
            <v>110</v>
          </cell>
          <cell r="T9">
            <v>1390.9090909090908</v>
          </cell>
        </row>
        <row r="10">
          <cell r="B10" t="str">
            <v>4 월</v>
          </cell>
          <cell r="G10">
            <v>0</v>
          </cell>
          <cell r="H10">
            <v>0</v>
          </cell>
          <cell r="I10">
            <v>80</v>
          </cell>
          <cell r="J10">
            <v>1090.9090909090908</v>
          </cell>
          <cell r="K10">
            <v>30</v>
          </cell>
          <cell r="L10">
            <v>300</v>
          </cell>
          <cell r="M10">
            <v>110</v>
          </cell>
          <cell r="N10">
            <v>1390.9090909090908</v>
          </cell>
          <cell r="O10">
            <v>80</v>
          </cell>
          <cell r="P10">
            <v>1090.9090909090908</v>
          </cell>
          <cell r="Q10">
            <v>30</v>
          </cell>
          <cell r="R10">
            <v>300</v>
          </cell>
          <cell r="S10">
            <v>110</v>
          </cell>
          <cell r="T10">
            <v>1390.9090909090908</v>
          </cell>
        </row>
        <row r="11">
          <cell r="B11" t="str">
            <v>5 월</v>
          </cell>
          <cell r="G11">
            <v>0</v>
          </cell>
          <cell r="H11">
            <v>0</v>
          </cell>
          <cell r="I11">
            <v>100</v>
          </cell>
          <cell r="J11">
            <v>1363.6363636363635</v>
          </cell>
          <cell r="K11">
            <v>50</v>
          </cell>
          <cell r="L11">
            <v>499.99999999999994</v>
          </cell>
          <cell r="M11">
            <v>150</v>
          </cell>
          <cell r="N11">
            <v>1863.6363636363635</v>
          </cell>
          <cell r="O11">
            <v>100</v>
          </cell>
          <cell r="P11">
            <v>1363.6363636363635</v>
          </cell>
          <cell r="Q11">
            <v>50</v>
          </cell>
          <cell r="R11">
            <v>499.99999999999994</v>
          </cell>
          <cell r="S11">
            <v>150</v>
          </cell>
          <cell r="T11">
            <v>1863.6363636363635</v>
          </cell>
        </row>
        <row r="12">
          <cell r="B12" t="str">
            <v>6 월</v>
          </cell>
          <cell r="G12">
            <v>0</v>
          </cell>
          <cell r="H12">
            <v>0</v>
          </cell>
          <cell r="I12">
            <v>90</v>
          </cell>
          <cell r="J12">
            <v>1227.2727272727273</v>
          </cell>
          <cell r="K12">
            <v>25</v>
          </cell>
          <cell r="L12">
            <v>249.99999999999997</v>
          </cell>
          <cell r="M12">
            <v>115</v>
          </cell>
          <cell r="N12">
            <v>1477.2727272727273</v>
          </cell>
          <cell r="O12">
            <v>90</v>
          </cell>
          <cell r="P12">
            <v>1227.2727272727273</v>
          </cell>
          <cell r="Q12">
            <v>25</v>
          </cell>
          <cell r="R12">
            <v>249.99999999999997</v>
          </cell>
          <cell r="S12">
            <v>115</v>
          </cell>
          <cell r="T12">
            <v>1477.2727272727273</v>
          </cell>
        </row>
        <row r="13">
          <cell r="B13" t="str">
            <v>7 월</v>
          </cell>
          <cell r="G13">
            <v>0</v>
          </cell>
          <cell r="H13">
            <v>0</v>
          </cell>
          <cell r="I13">
            <v>90</v>
          </cell>
          <cell r="J13">
            <v>1227.2727272727273</v>
          </cell>
          <cell r="K13">
            <v>25</v>
          </cell>
          <cell r="L13">
            <v>249.99999999999997</v>
          </cell>
          <cell r="M13">
            <v>115</v>
          </cell>
          <cell r="N13">
            <v>1477.2727272727273</v>
          </cell>
          <cell r="O13">
            <v>90</v>
          </cell>
          <cell r="P13">
            <v>1227.2727272727273</v>
          </cell>
          <cell r="Q13">
            <v>25</v>
          </cell>
          <cell r="R13">
            <v>249.99999999999997</v>
          </cell>
          <cell r="S13">
            <v>115</v>
          </cell>
          <cell r="T13">
            <v>1477.2727272727273</v>
          </cell>
        </row>
        <row r="14">
          <cell r="B14" t="str">
            <v>8 월</v>
          </cell>
          <cell r="G14">
            <v>0</v>
          </cell>
          <cell r="H14">
            <v>0</v>
          </cell>
          <cell r="I14">
            <v>100</v>
          </cell>
          <cell r="J14">
            <v>1363.6363636363635</v>
          </cell>
          <cell r="K14">
            <v>30</v>
          </cell>
          <cell r="L14">
            <v>300</v>
          </cell>
          <cell r="M14">
            <v>130</v>
          </cell>
          <cell r="N14">
            <v>1663.6363636363635</v>
          </cell>
          <cell r="O14">
            <v>100</v>
          </cell>
          <cell r="P14">
            <v>1363.6363636363635</v>
          </cell>
          <cell r="Q14">
            <v>30</v>
          </cell>
          <cell r="R14">
            <v>300</v>
          </cell>
          <cell r="S14">
            <v>130</v>
          </cell>
          <cell r="T14">
            <v>1663.6363636363635</v>
          </cell>
        </row>
        <row r="15">
          <cell r="B15" t="str">
            <v>9 월</v>
          </cell>
          <cell r="G15">
            <v>0</v>
          </cell>
          <cell r="H15">
            <v>0</v>
          </cell>
          <cell r="I15">
            <v>150</v>
          </cell>
          <cell r="J15">
            <v>2045.4545454545453</v>
          </cell>
          <cell r="K15">
            <v>50</v>
          </cell>
          <cell r="L15">
            <v>499.99999999999994</v>
          </cell>
          <cell r="M15">
            <v>200</v>
          </cell>
          <cell r="N15">
            <v>2545.454545454545</v>
          </cell>
          <cell r="O15">
            <v>150</v>
          </cell>
          <cell r="P15">
            <v>2045.4545454545453</v>
          </cell>
          <cell r="Q15">
            <v>50</v>
          </cell>
          <cell r="R15">
            <v>499.99999999999994</v>
          </cell>
          <cell r="S15">
            <v>200</v>
          </cell>
          <cell r="T15">
            <v>2545.454545454545</v>
          </cell>
        </row>
        <row r="16">
          <cell r="B16" t="str">
            <v>10 월</v>
          </cell>
          <cell r="G16">
            <v>0</v>
          </cell>
          <cell r="H16">
            <v>0</v>
          </cell>
          <cell r="I16">
            <v>80</v>
          </cell>
          <cell r="J16">
            <v>1090.9090909090908</v>
          </cell>
          <cell r="K16">
            <v>40</v>
          </cell>
          <cell r="L16">
            <v>399.99999999999994</v>
          </cell>
          <cell r="M16">
            <v>120</v>
          </cell>
          <cell r="N16">
            <v>1490.9090909090908</v>
          </cell>
          <cell r="O16">
            <v>80</v>
          </cell>
          <cell r="P16">
            <v>1090.9090909090908</v>
          </cell>
          <cell r="Q16">
            <v>40</v>
          </cell>
          <cell r="R16">
            <v>399.99999999999994</v>
          </cell>
          <cell r="S16">
            <v>120</v>
          </cell>
          <cell r="T16">
            <v>1490.9090909090908</v>
          </cell>
        </row>
        <row r="17">
          <cell r="B17" t="str">
            <v>11 월</v>
          </cell>
          <cell r="C17">
            <v>90</v>
          </cell>
          <cell r="D17">
            <v>1227.2727272727273</v>
          </cell>
          <cell r="E17">
            <v>40</v>
          </cell>
          <cell r="F17">
            <v>399.99999999999994</v>
          </cell>
          <cell r="G17">
            <v>130</v>
          </cell>
          <cell r="H17">
            <v>1627.2727272727273</v>
          </cell>
          <cell r="I17">
            <v>85</v>
          </cell>
          <cell r="J17">
            <v>1159.090909090909</v>
          </cell>
          <cell r="K17">
            <v>40</v>
          </cell>
          <cell r="L17">
            <v>399.99999999999994</v>
          </cell>
          <cell r="M17">
            <v>125</v>
          </cell>
          <cell r="N17">
            <v>1559.090909090909</v>
          </cell>
          <cell r="O17">
            <v>175</v>
          </cell>
          <cell r="P17">
            <v>2386.363636363636</v>
          </cell>
          <cell r="Q17">
            <v>80</v>
          </cell>
          <cell r="R17">
            <v>799.99999999999989</v>
          </cell>
          <cell r="S17">
            <v>255</v>
          </cell>
          <cell r="T17">
            <v>3186.363636363636</v>
          </cell>
        </row>
        <row r="18">
          <cell r="B18" t="str">
            <v>12 월</v>
          </cell>
          <cell r="C18">
            <v>80</v>
          </cell>
          <cell r="D18">
            <v>1090.9090909090908</v>
          </cell>
          <cell r="E18">
            <v>40</v>
          </cell>
          <cell r="F18">
            <v>399.99999999999994</v>
          </cell>
          <cell r="G18">
            <v>120</v>
          </cell>
          <cell r="H18">
            <v>1490.9090909090908</v>
          </cell>
          <cell r="I18">
            <v>100</v>
          </cell>
          <cell r="J18">
            <v>1363.6363636363635</v>
          </cell>
          <cell r="K18">
            <v>40</v>
          </cell>
          <cell r="L18">
            <v>399.99999999999994</v>
          </cell>
          <cell r="M18">
            <v>140</v>
          </cell>
          <cell r="N18">
            <v>1763.6363636363635</v>
          </cell>
          <cell r="O18">
            <v>180</v>
          </cell>
          <cell r="P18">
            <v>2454.545454545454</v>
          </cell>
          <cell r="Q18">
            <v>80</v>
          </cell>
          <cell r="R18">
            <v>799.99999999999989</v>
          </cell>
          <cell r="S18">
            <v>260</v>
          </cell>
          <cell r="T18">
            <v>3254.545454545454</v>
          </cell>
        </row>
        <row r="19">
          <cell r="B19" t="str">
            <v>합  계</v>
          </cell>
          <cell r="C19">
            <v>170</v>
          </cell>
          <cell r="D19">
            <v>2318.181818181818</v>
          </cell>
          <cell r="E19">
            <v>80</v>
          </cell>
          <cell r="F19">
            <v>799.99999999999989</v>
          </cell>
          <cell r="G19">
            <v>250</v>
          </cell>
          <cell r="H19">
            <v>3118.181818181818</v>
          </cell>
          <cell r="I19">
            <v>1195</v>
          </cell>
          <cell r="J19">
            <v>16295.454545454544</v>
          </cell>
          <cell r="K19">
            <v>440</v>
          </cell>
          <cell r="L19">
            <v>4400</v>
          </cell>
          <cell r="M19">
            <v>1635</v>
          </cell>
          <cell r="N19">
            <v>20695.454545454544</v>
          </cell>
          <cell r="O19">
            <v>1365</v>
          </cell>
          <cell r="P19">
            <v>18613.63636363636</v>
          </cell>
          <cell r="Q19">
            <v>520</v>
          </cell>
          <cell r="R19">
            <v>5200</v>
          </cell>
          <cell r="S19">
            <v>1885</v>
          </cell>
          <cell r="T19">
            <v>23813.63636363636</v>
          </cell>
        </row>
      </sheetData>
      <sheetData sheetId="4" refreshError="1">
        <row r="1">
          <cell r="A1" t="str">
            <v>7. 손익계산서 (99년~2000년)</v>
          </cell>
        </row>
        <row r="2">
          <cell r="A2" t="str">
            <v>개발 일정표 (180㎖ 소병 )</v>
          </cell>
          <cell r="F2" t="str">
            <v xml:space="preserve"> (단위:백만원,%)</v>
          </cell>
        </row>
        <row r="3">
          <cell r="A3" t="str">
            <v>구      분</v>
          </cell>
          <cell r="B3" t="str">
            <v>180㎖ 소병</v>
          </cell>
          <cell r="D3" t="str">
            <v>180㎖ 캔</v>
          </cell>
          <cell r="F3" t="str">
            <v>T O T A L</v>
          </cell>
        </row>
        <row r="4">
          <cell r="A4" t="str">
            <v>상품기획팀</v>
          </cell>
          <cell r="B4" t="str">
            <v>금 액</v>
          </cell>
          <cell r="C4" t="str">
            <v>%</v>
          </cell>
          <cell r="D4" t="str">
            <v>금 액</v>
          </cell>
          <cell r="E4" t="str">
            <v>%</v>
          </cell>
          <cell r="F4" t="str">
            <v>금 액</v>
          </cell>
          <cell r="G4" t="str">
            <v>%</v>
          </cell>
        </row>
        <row r="5">
          <cell r="A5" t="str">
            <v>구       분</v>
          </cell>
          <cell r="B5">
            <v>1365</v>
          </cell>
          <cell r="C5" t="str">
            <v>阡C/S</v>
          </cell>
          <cell r="D5">
            <v>520</v>
          </cell>
          <cell r="E5" t="str">
            <v>阡C/S</v>
          </cell>
          <cell r="F5">
            <v>1885</v>
          </cell>
          <cell r="G5" t="str">
            <v>阡C/S</v>
          </cell>
          <cell r="P5" t="str">
            <v>10月</v>
          </cell>
          <cell r="Z5" t="str">
            <v>11月</v>
          </cell>
        </row>
        <row r="6">
          <cell r="A6" t="str">
            <v xml:space="preserve"> 1. 총매출액</v>
          </cell>
          <cell r="B6">
            <v>18613.63636363636</v>
          </cell>
          <cell r="C6">
            <v>100</v>
          </cell>
          <cell r="D6" t="str">
            <v>5일</v>
          </cell>
          <cell r="E6">
            <v>100</v>
          </cell>
          <cell r="F6">
            <v>23813.63636363636</v>
          </cell>
          <cell r="G6">
            <v>100</v>
          </cell>
          <cell r="H6" t="str">
            <v>10일</v>
          </cell>
          <cell r="L6" t="str">
            <v>15일</v>
          </cell>
          <cell r="P6" t="str">
            <v>20일</v>
          </cell>
          <cell r="T6" t="str">
            <v>25일</v>
          </cell>
          <cell r="X6" t="str">
            <v>30일</v>
          </cell>
          <cell r="AB6" t="str">
            <v>5일</v>
          </cell>
          <cell r="AF6" t="str">
            <v>7일</v>
          </cell>
          <cell r="AG6">
            <v>0</v>
          </cell>
        </row>
        <row r="7">
          <cell r="A7" t="str">
            <v xml:space="preserve"> 2. D/C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</row>
        <row r="8">
          <cell r="A8" t="str">
            <v xml:space="preserve"> 3. 순매출액</v>
          </cell>
          <cell r="B8">
            <v>18613.63636363636</v>
          </cell>
          <cell r="C8">
            <v>100</v>
          </cell>
          <cell r="D8">
            <v>5200</v>
          </cell>
          <cell r="E8">
            <v>100</v>
          </cell>
          <cell r="F8">
            <v>23813.63636363636</v>
          </cell>
          <cell r="G8" t="str">
            <v>10日(개발계획 수립/결재완료)</v>
          </cell>
        </row>
        <row r="9">
          <cell r="A9" t="str">
            <v>1.사업계획</v>
          </cell>
          <cell r="B9">
            <v>10375.092000000001</v>
          </cell>
          <cell r="C9">
            <v>55.739200000000011</v>
          </cell>
          <cell r="D9" t="str">
            <v>→</v>
          </cell>
          <cell r="E9" t="str">
            <v>→</v>
          </cell>
          <cell r="F9" t="str">
            <v>→</v>
          </cell>
          <cell r="G9" t="str">
            <v>→</v>
          </cell>
          <cell r="H9" t="str">
            <v>→</v>
          </cell>
          <cell r="I9" t="str">
            <v>→</v>
          </cell>
        </row>
        <row r="10">
          <cell r="A10" t="str">
            <v xml:space="preserve"> 5. 매출총이익</v>
          </cell>
          <cell r="B10">
            <v>8238.5443636363598</v>
          </cell>
          <cell r="C10">
            <v>44.260799999999989</v>
          </cell>
          <cell r="D10">
            <v>2524.7559999999999</v>
          </cell>
          <cell r="E10">
            <v>48.552999999999997</v>
          </cell>
          <cell r="F10" t="str">
            <v>9日(연구소 스팩통보)</v>
          </cell>
          <cell r="G10">
            <v>45.198054590570706</v>
          </cell>
        </row>
        <row r="11">
          <cell r="A11" t="str">
            <v>2.스    팩</v>
          </cell>
          <cell r="B11">
            <v>8128.427272727271</v>
          </cell>
          <cell r="C11">
            <v>43.669206349206348</v>
          </cell>
          <cell r="D11" t="str">
            <v>→</v>
          </cell>
          <cell r="E11" t="str">
            <v>→</v>
          </cell>
          <cell r="F11" t="str">
            <v>→</v>
          </cell>
          <cell r="G11" t="str">
            <v>→</v>
          </cell>
          <cell r="H11" t="str">
            <v>→</v>
          </cell>
          <cell r="I11" t="str">
            <v>→</v>
          </cell>
        </row>
        <row r="12">
          <cell r="A12" t="str">
            <v xml:space="preserve">  1) 광고ㆍ판촉비</v>
          </cell>
          <cell r="B12">
            <v>2358.1999999999998</v>
          </cell>
          <cell r="C12">
            <v>12.66920634920635</v>
          </cell>
          <cell r="D12">
            <v>665.1</v>
          </cell>
          <cell r="E12">
            <v>12.790384615384614</v>
          </cell>
          <cell r="F12">
            <v>3023.2999999999997</v>
          </cell>
          <cell r="G12">
            <v>12.695667112044283</v>
          </cell>
          <cell r="I12" t="str">
            <v>11日(품목신고완료)</v>
          </cell>
        </row>
        <row r="13">
          <cell r="A13" t="str">
            <v>3.품목신고</v>
          </cell>
          <cell r="B13">
            <v>4467.2727272727261</v>
          </cell>
          <cell r="C13">
            <v>24</v>
          </cell>
          <cell r="F13" t="str">
            <v>→</v>
          </cell>
          <cell r="G13" t="str">
            <v>→</v>
          </cell>
          <cell r="H13" t="str">
            <v>→</v>
          </cell>
          <cell r="I13" t="str">
            <v>→</v>
          </cell>
          <cell r="J13" t="str">
            <v>→</v>
          </cell>
        </row>
        <row r="14">
          <cell r="A14" t="str">
            <v xml:space="preserve">  3) 물 류 비</v>
          </cell>
          <cell r="B14">
            <v>446.72727272727263</v>
          </cell>
          <cell r="C14">
            <v>2.4</v>
          </cell>
          <cell r="D14">
            <v>99.32</v>
          </cell>
          <cell r="E14">
            <v>1.91</v>
          </cell>
          <cell r="F14">
            <v>546.04727272727268</v>
          </cell>
          <cell r="G14">
            <v>2.2930024813895784</v>
          </cell>
        </row>
        <row r="15">
          <cell r="A15" t="str">
            <v>4.원부자재</v>
          </cell>
          <cell r="B15">
            <v>856.22727272727252</v>
          </cell>
          <cell r="C15">
            <v>4.5999999999999996</v>
          </cell>
          <cell r="D15">
            <v>405.6</v>
          </cell>
          <cell r="E15">
            <v>7.8</v>
          </cell>
          <cell r="F15">
            <v>1261.8272727272724</v>
          </cell>
          <cell r="G15">
            <v>5.2987593052109174</v>
          </cell>
        </row>
        <row r="16">
          <cell r="A16" t="str">
            <v xml:space="preserve">  5) 인 건 비</v>
          </cell>
          <cell r="D16">
            <v>447.2</v>
          </cell>
          <cell r="E16">
            <v>8.6</v>
          </cell>
          <cell r="F16">
            <v>447.2</v>
          </cell>
          <cell r="G16">
            <v>1.8779156327543429</v>
          </cell>
          <cell r="I16" t="str">
            <v>15日(디자인및 필름라벨의뢰)</v>
          </cell>
          <cell r="Q16" t="str">
            <v>18日(샘플제작및 입고)</v>
          </cell>
        </row>
        <row r="17">
          <cell r="A17" t="str">
            <v xml:space="preserve"> 1)소병</v>
          </cell>
          <cell r="D17">
            <v>237.11999999999998</v>
          </cell>
          <cell r="E17">
            <v>4.5599999999999996</v>
          </cell>
          <cell r="F17">
            <v>237.11999999999998</v>
          </cell>
          <cell r="G17">
            <v>0.99573200992555833</v>
          </cell>
          <cell r="I17" t="str">
            <v>→</v>
          </cell>
          <cell r="J17" t="str">
            <v>→</v>
          </cell>
          <cell r="N17" t="str">
            <v>→</v>
          </cell>
          <cell r="O17" t="str">
            <v>→</v>
          </cell>
          <cell r="P17" t="str">
            <v>→</v>
          </cell>
          <cell r="Q17" t="str">
            <v>→</v>
          </cell>
        </row>
        <row r="18">
          <cell r="A18" t="str">
            <v xml:space="preserve"> 7. 영업이익</v>
          </cell>
          <cell r="B18">
            <v>110.1170909090888</v>
          </cell>
          <cell r="C18">
            <v>0.59159365079363957</v>
          </cell>
          <cell r="D18">
            <v>670.41599999999994</v>
          </cell>
          <cell r="E18">
            <v>12.892615384615382</v>
          </cell>
          <cell r="F18">
            <v>780.53309090908874</v>
          </cell>
          <cell r="G18">
            <v>3.2776728383279163</v>
          </cell>
          <cell r="I18" t="str">
            <v>15日(디자인및 필름라벨의뢰)</v>
          </cell>
          <cell r="Q18" t="str">
            <v>18日(샘플제작및 입고)</v>
          </cell>
        </row>
        <row r="19">
          <cell r="A19" t="str">
            <v xml:space="preserve"> 2)Box</v>
          </cell>
          <cell r="B19">
            <v>353.65909090909082</v>
          </cell>
          <cell r="C19">
            <v>1.9</v>
          </cell>
          <cell r="D19">
            <v>72.8</v>
          </cell>
          <cell r="E19">
            <v>1.4</v>
          </cell>
          <cell r="F19">
            <v>426.45909090909083</v>
          </cell>
          <cell r="G19">
            <v>1.7908188585607938</v>
          </cell>
          <cell r="I19" t="str">
            <v>→</v>
          </cell>
          <cell r="J19" t="str">
            <v>→</v>
          </cell>
          <cell r="N19" t="str">
            <v>→</v>
          </cell>
          <cell r="O19" t="str">
            <v>→</v>
          </cell>
          <cell r="P19" t="str">
            <v>→</v>
          </cell>
          <cell r="Q19" t="str">
            <v>→</v>
          </cell>
        </row>
        <row r="20">
          <cell r="A20" t="str">
            <v xml:space="preserve"> 9. 경상이익</v>
          </cell>
          <cell r="B20">
            <v>-243.54200000000202</v>
          </cell>
          <cell r="C20">
            <v>-1.3084063492063602</v>
          </cell>
          <cell r="D20">
            <v>597.61599999999999</v>
          </cell>
          <cell r="E20">
            <v>11.492615384615384</v>
          </cell>
          <cell r="F20">
            <v>354.07399999999797</v>
          </cell>
          <cell r="G20">
            <v>1.4868539797671227</v>
          </cell>
          <cell r="O20" t="str">
            <v>20日(딜러레타 제작)</v>
          </cell>
          <cell r="W20" t="str">
            <v>28日(지점입고완료)</v>
          </cell>
        </row>
        <row r="21">
          <cell r="A21" t="str">
            <v xml:space="preserve"> 3).판촉물</v>
          </cell>
          <cell r="M21" t="str">
            <v>→</v>
          </cell>
          <cell r="N21" t="str">
            <v>→</v>
          </cell>
          <cell r="O21" t="str">
            <v>→</v>
          </cell>
          <cell r="P21" t="str">
            <v>→</v>
          </cell>
          <cell r="T21" t="str">
            <v>→</v>
          </cell>
          <cell r="U21" t="str">
            <v>→</v>
          </cell>
          <cell r="V21" t="str">
            <v>→</v>
          </cell>
          <cell r="W21" t="str">
            <v>→</v>
          </cell>
        </row>
        <row r="23">
          <cell r="H23" t="str">
            <v>7日(시생산-180㎖ 병)</v>
          </cell>
          <cell r="O23" t="str">
            <v>18日(본생산)</v>
          </cell>
          <cell r="U23" t="str">
            <v>25日(출하예정)</v>
          </cell>
          <cell r="AA23" t="str">
            <v>1日(발매예정)</v>
          </cell>
        </row>
        <row r="24">
          <cell r="A24" t="str">
            <v>5.발    매</v>
          </cell>
          <cell r="G24" t="str">
            <v>→</v>
          </cell>
          <cell r="H24" t="str">
            <v>→</v>
          </cell>
          <cell r="I24" t="str">
            <v>→</v>
          </cell>
          <cell r="O24" t="str">
            <v>→</v>
          </cell>
          <cell r="P24" t="str">
            <v>→</v>
          </cell>
          <cell r="Q24" t="str">
            <v>→</v>
          </cell>
          <cell r="U24" t="str">
            <v>→</v>
          </cell>
          <cell r="V24" t="str">
            <v>→</v>
          </cell>
          <cell r="W24" t="str">
            <v>→</v>
          </cell>
          <cell r="Z24" t="str">
            <v>→</v>
          </cell>
          <cell r="AA24" t="str">
            <v>→</v>
          </cell>
        </row>
      </sheetData>
      <sheetData sheetId="5" refreshError="1">
        <row r="1">
          <cell r="A1" t="str">
            <v>7. 손익계산서 (99년~2000년)</v>
          </cell>
        </row>
        <row r="2">
          <cell r="A2" t="str">
            <v>(쌀음료)</v>
          </cell>
          <cell r="F2" t="str">
            <v xml:space="preserve"> (단위:백만원,%)</v>
          </cell>
        </row>
        <row r="3">
          <cell r="A3" t="str">
            <v>구      분</v>
          </cell>
          <cell r="B3" t="str">
            <v>180㎖ 소병</v>
          </cell>
          <cell r="D3" t="str">
            <v>180㎖ 캔</v>
          </cell>
          <cell r="F3" t="str">
            <v>T O T A L</v>
          </cell>
        </row>
        <row r="4">
          <cell r="A4" t="str">
            <v>상품기획팀</v>
          </cell>
          <cell r="B4" t="str">
            <v>금 액</v>
          </cell>
          <cell r="C4" t="str">
            <v>%</v>
          </cell>
          <cell r="D4" t="str">
            <v>금 액</v>
          </cell>
          <cell r="E4" t="str">
            <v>%</v>
          </cell>
          <cell r="F4" t="str">
            <v>금 액</v>
          </cell>
          <cell r="G4" t="str">
            <v>%</v>
          </cell>
        </row>
        <row r="5">
          <cell r="A5" t="str">
            <v>판 매 량</v>
          </cell>
          <cell r="B5">
            <v>1365</v>
          </cell>
          <cell r="C5" t="str">
            <v>阡C/S</v>
          </cell>
          <cell r="D5">
            <v>520</v>
          </cell>
          <cell r="E5" t="str">
            <v>阡C/S</v>
          </cell>
          <cell r="F5">
            <v>1885</v>
          </cell>
          <cell r="G5" t="str">
            <v>阡C/S</v>
          </cell>
        </row>
        <row r="6">
          <cell r="A6" t="str">
            <v xml:space="preserve"> 1. 총매출액</v>
          </cell>
          <cell r="B6">
            <v>18613.63636363636</v>
          </cell>
          <cell r="C6">
            <v>100</v>
          </cell>
          <cell r="D6">
            <v>5200</v>
          </cell>
          <cell r="E6">
            <v>100</v>
          </cell>
          <cell r="F6">
            <v>23813.63636363636</v>
          </cell>
          <cell r="G6">
            <v>100</v>
          </cell>
        </row>
        <row r="7">
          <cell r="A7" t="str">
            <v xml:space="preserve"> 2. D/C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</row>
        <row r="8">
          <cell r="A8" t="str">
            <v xml:space="preserve"> 3. 순매출액</v>
          </cell>
          <cell r="B8">
            <v>18613.63636363636</v>
          </cell>
          <cell r="C8">
            <v>100</v>
          </cell>
          <cell r="D8">
            <v>5200</v>
          </cell>
          <cell r="E8">
            <v>100</v>
          </cell>
          <cell r="F8">
            <v>23813.63636363636</v>
          </cell>
          <cell r="G8">
            <v>100</v>
          </cell>
        </row>
        <row r="9">
          <cell r="A9" t="str">
            <v xml:space="preserve"> 4. 매출원가</v>
          </cell>
          <cell r="B9">
            <v>10375.092000000001</v>
          </cell>
          <cell r="C9">
            <v>55.739200000000011</v>
          </cell>
          <cell r="D9">
            <v>2675.2440000000001</v>
          </cell>
          <cell r="E9">
            <v>51.446999999999996</v>
          </cell>
          <cell r="F9">
            <v>13050.336000000001</v>
          </cell>
          <cell r="G9">
            <v>54.801945409429301</v>
          </cell>
        </row>
        <row r="10">
          <cell r="A10" t="str">
            <v xml:space="preserve"> 5. 매출총이익</v>
          </cell>
          <cell r="B10">
            <v>8238.5443636363598</v>
          </cell>
          <cell r="C10">
            <v>44.260799999999989</v>
          </cell>
          <cell r="D10">
            <v>2524.7559999999999</v>
          </cell>
          <cell r="E10">
            <v>48.552999999999997</v>
          </cell>
          <cell r="F10">
            <v>10763.300363636359</v>
          </cell>
          <cell r="G10">
            <v>45.198054590570706</v>
          </cell>
        </row>
        <row r="11">
          <cell r="A11" t="str">
            <v xml:space="preserve"> 6. 판매관리비</v>
          </cell>
          <cell r="B11">
            <v>8128.427272727271</v>
          </cell>
          <cell r="C11">
            <v>43.669206349206348</v>
          </cell>
          <cell r="D11">
            <v>1854.34</v>
          </cell>
          <cell r="E11">
            <v>35.660384615384615</v>
          </cell>
          <cell r="F11">
            <v>9982.7672727272711</v>
          </cell>
          <cell r="G11">
            <v>41.92038175224279</v>
          </cell>
        </row>
        <row r="12">
          <cell r="A12" t="str">
            <v xml:space="preserve">  1) 광고ㆍ판촉비</v>
          </cell>
          <cell r="B12">
            <v>2358.1999999999998</v>
          </cell>
          <cell r="C12">
            <v>12.66920634920635</v>
          </cell>
          <cell r="D12">
            <v>665.1</v>
          </cell>
          <cell r="E12">
            <v>12.790384615384614</v>
          </cell>
          <cell r="F12">
            <v>3023.2999999999997</v>
          </cell>
          <cell r="G12">
            <v>12.695667112044283</v>
          </cell>
        </row>
        <row r="13">
          <cell r="A13" t="str">
            <v xml:space="preserve">  2) 수 수 료</v>
          </cell>
          <cell r="B13">
            <v>4467.2727272727261</v>
          </cell>
          <cell r="C13">
            <v>24</v>
          </cell>
          <cell r="F13">
            <v>4467.2727272727261</v>
          </cell>
          <cell r="G13">
            <v>18.759305210918111</v>
          </cell>
        </row>
        <row r="14">
          <cell r="A14" t="str">
            <v xml:space="preserve">  3) 물 류 비</v>
          </cell>
          <cell r="B14">
            <v>446.72727272727263</v>
          </cell>
          <cell r="C14">
            <v>2.4</v>
          </cell>
          <cell r="D14">
            <v>99.32</v>
          </cell>
          <cell r="E14">
            <v>1.91</v>
          </cell>
          <cell r="F14">
            <v>546.04727272727268</v>
          </cell>
          <cell r="G14">
            <v>2.2930024813895784</v>
          </cell>
        </row>
        <row r="15">
          <cell r="A15" t="str">
            <v xml:space="preserve">  4) 간접비용기타</v>
          </cell>
          <cell r="B15">
            <v>856.22727272727252</v>
          </cell>
          <cell r="C15">
            <v>4.5999999999999996</v>
          </cell>
          <cell r="D15">
            <v>405.6</v>
          </cell>
          <cell r="E15">
            <v>7.8</v>
          </cell>
          <cell r="F15">
            <v>1261.8272727272724</v>
          </cell>
          <cell r="G15">
            <v>5.2987593052109174</v>
          </cell>
        </row>
        <row r="16">
          <cell r="A16" t="str">
            <v xml:space="preserve">  5) 인 건 비</v>
          </cell>
          <cell r="D16">
            <v>447.2</v>
          </cell>
          <cell r="E16">
            <v>8.6</v>
          </cell>
          <cell r="F16">
            <v>447.2</v>
          </cell>
          <cell r="G16">
            <v>1.8779156327543429</v>
          </cell>
        </row>
        <row r="17">
          <cell r="A17" t="str">
            <v xml:space="preserve">  6) 감 가 비</v>
          </cell>
          <cell r="D17">
            <v>237.11999999999998</v>
          </cell>
          <cell r="E17">
            <v>4.5599999999999996</v>
          </cell>
          <cell r="F17">
            <v>237.11999999999998</v>
          </cell>
          <cell r="G17">
            <v>0.99573200992555833</v>
          </cell>
        </row>
        <row r="18">
          <cell r="A18" t="str">
            <v xml:space="preserve"> 7. 영업이익</v>
          </cell>
          <cell r="B18">
            <v>110.1170909090888</v>
          </cell>
          <cell r="C18">
            <v>0.59159365079363957</v>
          </cell>
          <cell r="D18">
            <v>670.41599999999994</v>
          </cell>
          <cell r="E18">
            <v>12.892615384615382</v>
          </cell>
          <cell r="F18">
            <v>780.53309090908874</v>
          </cell>
          <cell r="G18">
            <v>3.2776728383279163</v>
          </cell>
        </row>
        <row r="19">
          <cell r="A19" t="str">
            <v xml:space="preserve"> 8. 금융비용</v>
          </cell>
          <cell r="B19">
            <v>353.65909090909082</v>
          </cell>
          <cell r="C19">
            <v>1.9</v>
          </cell>
          <cell r="D19">
            <v>72.8</v>
          </cell>
          <cell r="E19">
            <v>1.4</v>
          </cell>
          <cell r="F19">
            <v>426.45909090909083</v>
          </cell>
          <cell r="G19">
            <v>1.7908188585607938</v>
          </cell>
        </row>
        <row r="20">
          <cell r="A20" t="str">
            <v xml:space="preserve"> 9. 경상이익</v>
          </cell>
          <cell r="B20">
            <v>-243.54200000000202</v>
          </cell>
          <cell r="C20">
            <v>-1.3084063492063602</v>
          </cell>
          <cell r="D20">
            <v>597.61599999999999</v>
          </cell>
          <cell r="E20">
            <v>11.492615384615384</v>
          </cell>
          <cell r="F20">
            <v>354.07399999999797</v>
          </cell>
          <cell r="G20">
            <v>1.4868539797671227</v>
          </cell>
        </row>
        <row r="21">
          <cell r="A21" t="str">
            <v xml:space="preserve"> 註) 1. 판매관리비 '99년 1~7月 손익실적 적용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기안"/>
      <sheetName val="제목"/>
      <sheetName val="목차"/>
      <sheetName val="개요"/>
      <sheetName val="원가,목표"/>
      <sheetName val="판매"/>
      <sheetName val="마케팅"/>
      <sheetName val="판촉"/>
      <sheetName val="추정손익"/>
      <sheetName val="원가"/>
      <sheetName val="할당"/>
      <sheetName val="협조"/>
      <sheetName val="실적"/>
      <sheetName val="라인"/>
      <sheetName val="실적1"/>
      <sheetName val="스무디아실적"/>
      <sheetName val="Sheet1"/>
      <sheetName val="일정"/>
      <sheetName val="[스무디아팩개발계획서.x俰Ӟ_x0000__x0004__x0000_"/>
      <sheetName val=""/>
      <sheetName val="[스무디아팩개발계획서.x俰Ӟ"/>
      <sheetName val="시험연구비상각"/>
      <sheetName val="건설(고유업무)"/>
      <sheetName val="원가_목표"/>
      <sheetName val="캔개발배경"/>
      <sheetName val="경쟁사가격"/>
      <sheetName val="캔판매목표"/>
      <sheetName val="시장"/>
      <sheetName val="손익"/>
      <sheetName val="일정표"/>
      <sheetName val="영업.일1"/>
      <sheetName val="위스키3"/>
      <sheetName val="주류전체2"/>
      <sheetName val="PHD Reductions"/>
      <sheetName val="SVR(01)"/>
      <sheetName val="교통대책내역"/>
      <sheetName val="재평가DB"/>
      <sheetName val="SV"/>
      <sheetName val="Sheet2"/>
      <sheetName val="주_부자재"/>
      <sheetName val="출금실적"/>
      <sheetName val="당월손익계산서★"/>
      <sheetName val="팀별 실적"/>
      <sheetName val="팀별 실적 (환산)"/>
      <sheetName val="#REF"/>
      <sheetName val="스무디아팩개발계획서"/>
      <sheetName val="[스무디아팩개발계획서.x俰Ӟ?_x0004_?"/>
      <sheetName val="_스무디아팩개발계획서.x俰Ӟ"/>
      <sheetName val="[스무디아팩개발계획서_x俰Ӟ"/>
      <sheetName val="영업_일1"/>
      <sheetName val="표지"/>
      <sheetName val="MAIN"/>
      <sheetName val="가감점DB"/>
      <sheetName val="상향평가DB"/>
      <sheetName val="자기평가DB"/>
      <sheetName val="6월_가족사랑"/>
      <sheetName val="영업_일11"/>
      <sheetName val="[스무디아팩개발계획서_x俰Ӟ1"/>
      <sheetName val="PHD_Reductions"/>
      <sheetName val="팀별_실적"/>
      <sheetName val="팀별_실적_(환산)"/>
      <sheetName val="[스무디아팩개발계획서_x俰Ӟ??"/>
      <sheetName val="96월별PL"/>
      <sheetName val="판관(용역)"/>
      <sheetName val="Master"/>
      <sheetName val="기초자료입력"/>
      <sheetName val="SS"/>
      <sheetName val="9월"/>
    </sheetNames>
    <sheetDataSet>
      <sheetData sheetId="0" refreshError="1">
        <row r="1">
          <cell r="H1" t="str">
            <v>기  안  용  지</v>
          </cell>
        </row>
        <row r="2">
          <cell r="A2" t="str">
            <v>분류기호</v>
          </cell>
          <cell r="H2" t="str">
            <v>"經營의 質 向上의 해"</v>
          </cell>
          <cell r="Q2" t="str">
            <v xml:space="preserve"> 전결규정</v>
          </cell>
          <cell r="T2" t="str">
            <v>조  항</v>
          </cell>
        </row>
        <row r="3">
          <cell r="A3" t="str">
            <v>문서번호</v>
          </cell>
          <cell r="D3" t="str">
            <v>상기제99-296호</v>
          </cell>
          <cell r="H3" t="str">
            <v>(전화번호) 536-0222(246)</v>
          </cell>
          <cell r="T3" t="str">
            <v>전결사항</v>
          </cell>
        </row>
        <row r="4">
          <cell r="A4" t="str">
            <v>처리기한</v>
          </cell>
          <cell r="D4" t="str">
            <v xml:space="preserve">  1999. 8月</v>
          </cell>
          <cell r="K4" t="str">
            <v>이   사</v>
          </cell>
          <cell r="N4" t="str">
            <v>상   무</v>
          </cell>
          <cell r="Q4" t="str">
            <v>전   무</v>
          </cell>
          <cell r="T4" t="str">
            <v>사   장</v>
          </cell>
        </row>
        <row r="5">
          <cell r="A5" t="str">
            <v xml:space="preserve"> 시행일자 </v>
          </cell>
          <cell r="D5" t="str">
            <v xml:space="preserve">  1999. 8月</v>
          </cell>
        </row>
        <row r="6">
          <cell r="A6" t="str">
            <v>보존년한</v>
          </cell>
        </row>
        <row r="7">
          <cell r="A7" t="str">
            <v>결</v>
          </cell>
          <cell r="B7" t="str">
            <v>과 장</v>
          </cell>
          <cell r="D7" t="str">
            <v>김 태 환</v>
          </cell>
          <cell r="K7" t="str">
            <v>영업전략팀</v>
          </cell>
          <cell r="N7" t="str">
            <v>판촉지원팀</v>
          </cell>
          <cell r="Q7" t="str">
            <v>광 고 팀</v>
          </cell>
          <cell r="T7" t="str">
            <v>상임감사</v>
          </cell>
        </row>
        <row r="8">
          <cell r="J8" t="str">
            <v>협</v>
          </cell>
        </row>
        <row r="9">
          <cell r="A9" t="str">
            <v>재</v>
          </cell>
          <cell r="B9" t="str">
            <v>대 리</v>
          </cell>
          <cell r="D9" t="str">
            <v>노 연 석</v>
          </cell>
          <cell r="J9" t="str">
            <v>조</v>
          </cell>
        </row>
        <row r="10">
          <cell r="A10" t="str">
            <v xml:space="preserve">기안책임자 </v>
          </cell>
          <cell r="D10" t="str">
            <v>송 인 욱</v>
          </cell>
        </row>
        <row r="11">
          <cell r="A11" t="str">
            <v>경  유</v>
          </cell>
          <cell r="G11" t="str">
            <v>발</v>
          </cell>
          <cell r="O11" t="str">
            <v>통</v>
          </cell>
        </row>
        <row r="12">
          <cell r="A12" t="str">
            <v>수  신</v>
          </cell>
          <cell r="C12" t="str">
            <v>품    의</v>
          </cell>
          <cell r="H12" t="str">
            <v>상 품 기 획 팀</v>
          </cell>
        </row>
        <row r="13">
          <cell r="A13" t="str">
            <v>참  조</v>
          </cell>
          <cell r="G13" t="str">
            <v>신</v>
          </cell>
          <cell r="O13" t="str">
            <v>제</v>
          </cell>
        </row>
        <row r="14">
          <cell r="A14" t="str">
            <v>제  목</v>
          </cell>
          <cell r="C14" t="str">
            <v xml:space="preserve"> 스무디아 딸기,복숭아 190㎖ Slim Pack" 개발,발매계획서</v>
          </cell>
        </row>
        <row r="15">
          <cell r="C15" t="str">
            <v>99.6月 旣발매한 스무디아 製品의 용기계열확대를 통하여 음용타켓,음용상황을</v>
          </cell>
          <cell r="W15" t="str">
            <v>정</v>
          </cell>
        </row>
        <row r="16">
          <cell r="A16" t="str">
            <v>확산하고, 신제품의 조기 시장 정착을 유도하여 "190㎖ Slim Pack" 개발,발매코자 하오니</v>
          </cell>
          <cell r="W16" t="str">
            <v>서</v>
          </cell>
        </row>
        <row r="17">
          <cell r="A17" t="str">
            <v>재가하여 주시기 바랍니다.</v>
          </cell>
        </row>
        <row r="19">
          <cell r="A19" t="str">
            <v>별  첨 : "스무디아 딸기,복숭아 190㎖ Slim Pack" 개발,발매계획서 1부 "끝"</v>
          </cell>
        </row>
        <row r="21">
          <cell r="W21" t="str">
            <v>직</v>
          </cell>
        </row>
        <row r="22">
          <cell r="W22" t="str">
            <v>인</v>
          </cell>
        </row>
        <row r="27">
          <cell r="W27" t="str">
            <v>발</v>
          </cell>
        </row>
        <row r="28">
          <cell r="W28" t="str">
            <v>송</v>
          </cell>
        </row>
        <row r="33">
          <cell r="B33" t="str">
            <v xml:space="preserve">롯  데  칠  성  음  료  주  식  회  사 </v>
          </cell>
          <cell r="P33" t="str">
            <v>본 사 : 536-0222 (양식1)</v>
          </cell>
        </row>
        <row r="34">
          <cell r="P34" t="str">
            <v>공 장 : 3473-0171</v>
          </cell>
        </row>
      </sheetData>
      <sheetData sheetId="1" refreshError="1">
        <row r="5">
          <cell r="B5" t="str">
            <v>스무디아 190㎖ 슬림팩 개발,발매계획서</v>
          </cell>
        </row>
        <row r="10">
          <cell r="D10" t="str">
            <v>99年.8月</v>
          </cell>
        </row>
        <row r="15">
          <cell r="C15" t="str">
            <v>상 품 기 획 팀</v>
          </cell>
        </row>
      </sheetData>
      <sheetData sheetId="2" refreshError="1">
        <row r="2">
          <cell r="B2" t="str">
            <v>목           차</v>
          </cell>
        </row>
        <row r="4">
          <cell r="B4" t="str">
            <v>1.개발목적및 배경</v>
          </cell>
        </row>
        <row r="6">
          <cell r="B6" t="str">
            <v>2.사업개요</v>
          </cell>
        </row>
        <row r="8">
          <cell r="B8" t="str">
            <v>3.저과즙및 스무디아 실적</v>
          </cell>
        </row>
        <row r="10">
          <cell r="B10" t="str">
            <v>4.원가및 출고가 산정</v>
          </cell>
        </row>
        <row r="12">
          <cell r="B12" t="str">
            <v>5.판매계획</v>
          </cell>
        </row>
        <row r="14">
          <cell r="B14" t="str">
            <v>6.마케팅전략</v>
          </cell>
        </row>
        <row r="16">
          <cell r="B16" t="str">
            <v>7.추정손익계산서</v>
          </cell>
        </row>
        <row r="18">
          <cell r="B18" t="str">
            <v>8.원가계산서(딸기,복숭아)</v>
          </cell>
        </row>
        <row r="20">
          <cell r="B20" t="str">
            <v>9.광고및 시공품</v>
          </cell>
        </row>
        <row r="22">
          <cell r="B22" t="str">
            <v>10.개발 일정표</v>
          </cell>
        </row>
      </sheetData>
      <sheetData sheetId="3" refreshError="1">
        <row r="1">
          <cell r="A1" t="str">
            <v xml:space="preserve"> 1. 개발 목적 및 배경</v>
          </cell>
        </row>
        <row r="3">
          <cell r="A3" t="str">
            <v xml:space="preserve">  1). 부드러운 이미지의 제품의 용기계열을 통한 조기 시장 정착.</v>
          </cell>
        </row>
        <row r="4">
          <cell r="A4" t="str">
            <v xml:space="preserve">  2). 젊은층이 선호하는 부드럽고,차별화된 "맛"으로 시장 개척.</v>
          </cell>
        </row>
        <row r="5">
          <cell r="A5" t="str">
            <v xml:space="preserve">  3). 신용기(190㎖ new  Slim Pack)을 통한 소비 시장 확장.</v>
          </cell>
        </row>
        <row r="7">
          <cell r="A7" t="str">
            <v xml:space="preserve"> 2. 사업개요</v>
          </cell>
        </row>
        <row r="9">
          <cell r="A9" t="str">
            <v xml:space="preserve"> 1).도입개요</v>
          </cell>
        </row>
        <row r="10">
          <cell r="A10" t="str">
            <v>구    분</v>
          </cell>
          <cell r="C10" t="str">
            <v>내                용</v>
          </cell>
          <cell r="M10" t="str">
            <v>비   고</v>
          </cell>
        </row>
        <row r="11">
          <cell r="A11" t="str">
            <v>1. 사 업 명</v>
          </cell>
          <cell r="C11" t="str">
            <v xml:space="preserve">  스 무 디 아 (190㎖ Slim Pack) 개발</v>
          </cell>
        </row>
        <row r="12">
          <cell r="A12" t="str">
            <v>2. 사 업 장</v>
          </cell>
          <cell r="C12" t="str">
            <v xml:space="preserve">  양 산 공 장</v>
          </cell>
        </row>
        <row r="13">
          <cell r="A13" t="str">
            <v>3. 용량/용기</v>
          </cell>
          <cell r="C13" t="str">
            <v xml:space="preserve">  190㎖ Slim Pack</v>
          </cell>
        </row>
        <row r="14">
          <cell r="A14" t="str">
            <v>4. 투 자 비</v>
          </cell>
          <cell r="C14" t="str">
            <v xml:space="preserve">  투자비 없음 (생산설비,포장기 교체비용 - 한국 테트라에서 부담)</v>
          </cell>
        </row>
        <row r="15">
          <cell r="A15" t="str">
            <v>5. 발매시기</v>
          </cell>
          <cell r="C15" t="str">
            <v xml:space="preserve">  9月 중순</v>
          </cell>
        </row>
        <row r="16">
          <cell r="A16" t="str">
            <v>6. 판매계획</v>
          </cell>
          <cell r="I16" t="str">
            <v>단위:천C/S,백만원</v>
          </cell>
        </row>
        <row r="17">
          <cell r="D17" t="str">
            <v>구   분</v>
          </cell>
          <cell r="E17" t="str">
            <v>1999年</v>
          </cell>
          <cell r="G17" t="str">
            <v>2000年</v>
          </cell>
          <cell r="I17" t="str">
            <v>計</v>
          </cell>
        </row>
        <row r="18">
          <cell r="E18" t="str">
            <v>수  량</v>
          </cell>
          <cell r="F18" t="str">
            <v>금  액</v>
          </cell>
          <cell r="G18" t="str">
            <v>수  량</v>
          </cell>
          <cell r="H18" t="str">
            <v>금  액</v>
          </cell>
          <cell r="I18" t="str">
            <v>수  량</v>
          </cell>
          <cell r="J18" t="str">
            <v>금  액</v>
          </cell>
        </row>
        <row r="19">
          <cell r="D19" t="str">
            <v>딸   기</v>
          </cell>
          <cell r="E19">
            <v>70</v>
          </cell>
          <cell r="F19">
            <v>407.27272727272725</v>
          </cell>
          <cell r="G19">
            <v>520</v>
          </cell>
          <cell r="H19">
            <v>3025.4545454545455</v>
          </cell>
          <cell r="I19">
            <v>590</v>
          </cell>
          <cell r="J19">
            <v>3432.727272727273</v>
          </cell>
        </row>
        <row r="20">
          <cell r="D20" t="str">
            <v>복숭아</v>
          </cell>
          <cell r="E20">
            <v>70</v>
          </cell>
          <cell r="F20">
            <v>407.27272727272725</v>
          </cell>
          <cell r="G20">
            <v>520</v>
          </cell>
          <cell r="H20">
            <v>3025.4545454545455</v>
          </cell>
          <cell r="I20">
            <v>590</v>
          </cell>
          <cell r="J20">
            <v>3432.727272727273</v>
          </cell>
        </row>
        <row r="21">
          <cell r="D21" t="str">
            <v>計</v>
          </cell>
          <cell r="E21">
            <v>140</v>
          </cell>
          <cell r="F21">
            <v>814.5454545454545</v>
          </cell>
          <cell r="G21">
            <v>1040</v>
          </cell>
          <cell r="H21">
            <v>6050.909090909091</v>
          </cell>
          <cell r="I21">
            <v>1180</v>
          </cell>
          <cell r="J21">
            <v>6865.454545454546</v>
          </cell>
        </row>
        <row r="23">
          <cell r="A23" t="str">
            <v>7. 출고가</v>
          </cell>
        </row>
        <row r="24">
          <cell r="D24" t="str">
            <v>구     분</v>
          </cell>
          <cell r="F24" t="str">
            <v>本</v>
          </cell>
          <cell r="H24" t="str">
            <v xml:space="preserve">C/S </v>
          </cell>
          <cell r="J24" t="str">
            <v>비   고</v>
          </cell>
          <cell r="M24" t="str">
            <v xml:space="preserve"> - 비특소세</v>
          </cell>
        </row>
        <row r="25">
          <cell r="D25" t="str">
            <v>딸   기</v>
          </cell>
          <cell r="E25" t="str">
            <v>稅  前</v>
          </cell>
          <cell r="F25">
            <v>363.63636363636363</v>
          </cell>
          <cell r="H25">
            <v>5818.181818181818</v>
          </cell>
          <cell r="J25" t="str">
            <v xml:space="preserve"> 1C/S = 16(本)</v>
          </cell>
        </row>
        <row r="26">
          <cell r="D26" t="str">
            <v>복숭아</v>
          </cell>
          <cell r="E26" t="str">
            <v>稅  後</v>
          </cell>
          <cell r="F26">
            <v>400</v>
          </cell>
          <cell r="H26">
            <v>6400</v>
          </cell>
        </row>
        <row r="28">
          <cell r="A28" t="str">
            <v>8. 특기사항</v>
          </cell>
          <cell r="C28" t="str">
            <v>1.원재료구성</v>
          </cell>
        </row>
        <row r="29">
          <cell r="D29" t="str">
            <v>스무디아 딸기 : 딸기 10% + 乳 성분</v>
          </cell>
        </row>
        <row r="30">
          <cell r="D30" t="str">
            <v>스무디아 복숭아 : 복숭아 10% + 乳 성분</v>
          </cell>
        </row>
        <row r="31">
          <cell r="C31" t="str">
            <v>2.유통경로</v>
          </cell>
        </row>
        <row r="32">
          <cell r="D32" t="str">
            <v>직 판 (직판대리점포함)</v>
          </cell>
        </row>
        <row r="33">
          <cell r="C33" t="str">
            <v>3.마케팅 비용</v>
          </cell>
        </row>
        <row r="34">
          <cell r="D34" t="str">
            <v>Slim Pack 프로모션 행사時 테트라팩에서 마케팅비용 50% 부담</v>
          </cell>
        </row>
        <row r="35">
          <cell r="C35" t="str">
            <v>4.생산설비 (양산공장 Pack Line)</v>
          </cell>
        </row>
        <row r="36">
          <cell r="D36" t="str">
            <v xml:space="preserve">① 생산설비 - 現 250㎖ Pack 라인 4臺中 1臺는 한국 테트라가 보유중인 </v>
          </cell>
        </row>
        <row r="37">
          <cell r="D37" t="str">
            <v xml:space="preserve">    설비로 교체하고, 1臺는 당사 라인을 Rebuilding해서 사용</v>
          </cell>
        </row>
        <row r="38">
          <cell r="D38" t="str">
            <v xml:space="preserve">② 포장기 - 現 250㎖ Pack 설비 Rebuilding </v>
          </cell>
        </row>
        <row r="39">
          <cell r="D39" t="str">
            <v xml:space="preserve">     (Gift Box + 이중포장) - Delivery 2개월</v>
          </cell>
        </row>
        <row r="40">
          <cell r="C40" t="str">
            <v>5.現 250㎖ 팩제품(10% 드링크)은 폐지계획이며, 추후 필요시 200㎖로</v>
          </cell>
        </row>
        <row r="41">
          <cell r="C41" t="str">
            <v xml:space="preserve">      전환 생산계획임.</v>
          </cell>
        </row>
      </sheetData>
      <sheetData sheetId="4" refreshError="1">
        <row r="1">
          <cell r="A1" t="str">
            <v xml:space="preserve"> 4.스무디아 원가및 출고가 산정 </v>
          </cell>
        </row>
        <row r="3">
          <cell r="A3" t="str">
            <v>구      분</v>
          </cell>
          <cell r="C3" t="str">
            <v>스무디아 딸기
(190㎖ Pack)</v>
          </cell>
          <cell r="E3" t="str">
            <v>스무디아 복숭아
(190㎖ Pack)</v>
          </cell>
          <cell r="G3" t="str">
            <v>스무디아 딸기
(180㎖ 병)</v>
          </cell>
        </row>
        <row r="4">
          <cell r="C4" t="str">
            <v>금 액</v>
          </cell>
          <cell r="D4" t="str">
            <v>원가율</v>
          </cell>
          <cell r="E4" t="str">
            <v>금 액</v>
          </cell>
          <cell r="F4" t="str">
            <v>원가율</v>
          </cell>
          <cell r="G4" t="str">
            <v>금 액</v>
          </cell>
          <cell r="H4" t="str">
            <v>원가율</v>
          </cell>
        </row>
        <row r="5">
          <cell r="A5" t="str">
            <v xml:space="preserve"> 1. 재료비 계</v>
          </cell>
          <cell r="C5">
            <v>158.88999999999999</v>
          </cell>
          <cell r="D5">
            <v>43.694749999999999</v>
          </cell>
          <cell r="E5">
            <v>125.31</v>
          </cell>
          <cell r="F5">
            <v>34.460250000000002</v>
          </cell>
          <cell r="G5">
            <v>194.75</v>
          </cell>
          <cell r="H5">
            <v>42.845000000000006</v>
          </cell>
        </row>
        <row r="6">
          <cell r="A6" t="str">
            <v xml:space="preserve">    ⑴ 원재료비</v>
          </cell>
          <cell r="C6">
            <v>85.38</v>
          </cell>
          <cell r="D6">
            <v>23.479500000000002</v>
          </cell>
          <cell r="E6">
            <v>51.8</v>
          </cell>
          <cell r="F6">
            <v>14.244999999999999</v>
          </cell>
          <cell r="G6">
            <v>80.819999999999993</v>
          </cell>
          <cell r="H6">
            <v>17.7804</v>
          </cell>
        </row>
        <row r="7">
          <cell r="A7" t="str">
            <v xml:space="preserve">    ⑵ 포 장 비</v>
          </cell>
          <cell r="C7">
            <v>73.510000000000005</v>
          </cell>
          <cell r="D7">
            <v>20.215250000000001</v>
          </cell>
          <cell r="E7">
            <v>73.510000000000005</v>
          </cell>
          <cell r="F7">
            <v>20.215250000000001</v>
          </cell>
          <cell r="G7">
            <v>113.93</v>
          </cell>
          <cell r="H7">
            <v>25.064600000000002</v>
          </cell>
        </row>
        <row r="8">
          <cell r="A8" t="str">
            <v xml:space="preserve"> 2. 노무비</v>
          </cell>
          <cell r="C8">
            <v>7.82</v>
          </cell>
          <cell r="D8">
            <v>2.1505000000000001</v>
          </cell>
          <cell r="E8">
            <v>7.82</v>
          </cell>
          <cell r="F8">
            <v>2.1505000000000001</v>
          </cell>
          <cell r="G8">
            <v>3.8</v>
          </cell>
          <cell r="H8">
            <v>0.83600000000000008</v>
          </cell>
        </row>
        <row r="9">
          <cell r="A9" t="str">
            <v xml:space="preserve"> 3. 경   비</v>
          </cell>
          <cell r="C9">
            <v>16.143000000000001</v>
          </cell>
          <cell r="D9">
            <v>4.4393250000000002</v>
          </cell>
          <cell r="E9">
            <v>16.143000000000001</v>
          </cell>
          <cell r="F9">
            <v>4.4393250000000002</v>
          </cell>
          <cell r="G9">
            <v>8.1999999999999993</v>
          </cell>
          <cell r="H9">
            <v>1.804</v>
          </cell>
        </row>
        <row r="10">
          <cell r="A10" t="str">
            <v xml:space="preserve"> 4. 제조원가 계</v>
          </cell>
          <cell r="C10">
            <v>182.85299999999998</v>
          </cell>
          <cell r="D10">
            <v>50.284574999999997</v>
          </cell>
          <cell r="E10">
            <v>149.273</v>
          </cell>
          <cell r="F10">
            <v>41.050075</v>
          </cell>
          <cell r="G10">
            <v>206.75</v>
          </cell>
          <cell r="H10">
            <v>45.485000000000007</v>
          </cell>
        </row>
        <row r="11">
          <cell r="A11" t="str">
            <v xml:space="preserve"> 5. 출고가</v>
          </cell>
          <cell r="B11" t="str">
            <v>稅  前</v>
          </cell>
          <cell r="C11">
            <v>363.63636363636363</v>
          </cell>
          <cell r="D11">
            <v>100</v>
          </cell>
          <cell r="E11">
            <v>363.63636363636363</v>
          </cell>
          <cell r="F11">
            <v>100</v>
          </cell>
          <cell r="G11">
            <v>454.5454545454545</v>
          </cell>
          <cell r="H11">
            <v>100</v>
          </cell>
        </row>
        <row r="12">
          <cell r="B12" t="str">
            <v>稅  後</v>
          </cell>
          <cell r="C12">
            <v>400</v>
          </cell>
          <cell r="E12">
            <v>400</v>
          </cell>
          <cell r="G12">
            <v>500</v>
          </cell>
        </row>
        <row r="13">
          <cell r="A13" t="str">
            <v xml:space="preserve"> 6.소비자가</v>
          </cell>
          <cell r="C13">
            <v>600</v>
          </cell>
          <cell r="E13">
            <v>600</v>
          </cell>
          <cell r="G13">
            <v>700</v>
          </cell>
        </row>
        <row r="14">
          <cell r="A14" t="str">
            <v xml:space="preserve"> 註) 노무비 및 경비는 '99년 1~5월실적대비 산출.</v>
          </cell>
        </row>
      </sheetData>
      <sheetData sheetId="5" refreshError="1">
        <row r="1">
          <cell r="A1" t="str">
            <v>5.판매계획(1999年~2000年)</v>
          </cell>
        </row>
        <row r="2">
          <cell r="A2" t="str">
            <v>5.1 년간 판매 계획</v>
          </cell>
          <cell r="F2" t="str">
            <v>단위: 阡C/S,百萬원</v>
          </cell>
        </row>
        <row r="3">
          <cell r="A3" t="str">
            <v>구    분</v>
          </cell>
          <cell r="B3" t="str">
            <v>99年 10月~12月</v>
          </cell>
          <cell r="D3" t="str">
            <v>2000年</v>
          </cell>
          <cell r="F3" t="str">
            <v>합     계</v>
          </cell>
        </row>
        <row r="4">
          <cell r="B4" t="str">
            <v>數    量</v>
          </cell>
          <cell r="C4" t="str">
            <v>金    額</v>
          </cell>
          <cell r="D4" t="str">
            <v>數    量</v>
          </cell>
          <cell r="E4" t="str">
            <v>金    額</v>
          </cell>
          <cell r="F4" t="str">
            <v>數    量</v>
          </cell>
          <cell r="G4" t="str">
            <v>金    額</v>
          </cell>
        </row>
        <row r="5">
          <cell r="A5" t="str">
            <v>딸     기</v>
          </cell>
          <cell r="B5">
            <v>70</v>
          </cell>
          <cell r="C5">
            <v>407.27272727272731</v>
          </cell>
          <cell r="D5">
            <v>520</v>
          </cell>
          <cell r="E5">
            <v>3025.4545454545455</v>
          </cell>
          <cell r="F5">
            <v>590</v>
          </cell>
          <cell r="G5">
            <v>3432.727272727273</v>
          </cell>
        </row>
        <row r="6">
          <cell r="A6" t="str">
            <v>복 숭 아</v>
          </cell>
          <cell r="B6">
            <v>70</v>
          </cell>
          <cell r="C6">
            <v>407.27272727272731</v>
          </cell>
          <cell r="D6">
            <v>520</v>
          </cell>
          <cell r="E6">
            <v>3025.4545454545455</v>
          </cell>
          <cell r="F6">
            <v>590</v>
          </cell>
          <cell r="G6">
            <v>3432.727272727273</v>
          </cell>
        </row>
        <row r="7">
          <cell r="A7" t="str">
            <v>합    계</v>
          </cell>
          <cell r="B7">
            <v>140</v>
          </cell>
          <cell r="C7">
            <v>814.54545454545462</v>
          </cell>
          <cell r="D7">
            <v>1040</v>
          </cell>
          <cell r="E7">
            <v>6050.909090909091</v>
          </cell>
          <cell r="F7">
            <v>1180</v>
          </cell>
          <cell r="G7">
            <v>6865.454545454546</v>
          </cell>
        </row>
        <row r="9">
          <cell r="A9" t="str">
            <v>5.2 월별 판매 계획</v>
          </cell>
          <cell r="F9" t="str">
            <v>단위: 阡C/S,百萬원</v>
          </cell>
        </row>
        <row r="10">
          <cell r="A10" t="str">
            <v>월   별</v>
          </cell>
          <cell r="B10" t="str">
            <v>99年 10月~12月</v>
          </cell>
          <cell r="D10" t="str">
            <v>2000年</v>
          </cell>
          <cell r="F10" t="str">
            <v>합    계</v>
          </cell>
        </row>
        <row r="11">
          <cell r="B11" t="str">
            <v>딸  기</v>
          </cell>
          <cell r="C11" t="str">
            <v>복숭아</v>
          </cell>
          <cell r="D11" t="str">
            <v>딸  기</v>
          </cell>
          <cell r="E11" t="str">
            <v>복숭아</v>
          </cell>
          <cell r="F11" t="str">
            <v>수량계</v>
          </cell>
          <cell r="G11" t="str">
            <v>금  액</v>
          </cell>
        </row>
        <row r="12">
          <cell r="A12" t="str">
            <v>1月</v>
          </cell>
          <cell r="D12">
            <v>20</v>
          </cell>
          <cell r="E12">
            <v>20</v>
          </cell>
          <cell r="F12">
            <v>40</v>
          </cell>
          <cell r="G12">
            <v>232.72727272727275</v>
          </cell>
        </row>
        <row r="13">
          <cell r="A13" t="str">
            <v>2月</v>
          </cell>
          <cell r="D13">
            <v>20</v>
          </cell>
          <cell r="E13">
            <v>20</v>
          </cell>
          <cell r="F13">
            <v>40</v>
          </cell>
          <cell r="G13">
            <v>232.72727272727275</v>
          </cell>
        </row>
        <row r="14">
          <cell r="A14" t="str">
            <v>3月</v>
          </cell>
          <cell r="D14">
            <v>40</v>
          </cell>
          <cell r="E14">
            <v>40</v>
          </cell>
          <cell r="F14">
            <v>80</v>
          </cell>
          <cell r="G14">
            <v>465.4545454545455</v>
          </cell>
        </row>
        <row r="15">
          <cell r="A15" t="str">
            <v>4月</v>
          </cell>
          <cell r="D15">
            <v>50</v>
          </cell>
          <cell r="E15">
            <v>50</v>
          </cell>
          <cell r="F15">
            <v>100</v>
          </cell>
          <cell r="G15">
            <v>581.81818181818187</v>
          </cell>
        </row>
        <row r="16">
          <cell r="A16" t="str">
            <v>5月</v>
          </cell>
          <cell r="D16">
            <v>70</v>
          </cell>
          <cell r="E16">
            <v>70</v>
          </cell>
          <cell r="F16">
            <v>140</v>
          </cell>
          <cell r="G16">
            <v>814.54545454545462</v>
          </cell>
        </row>
        <row r="17">
          <cell r="A17" t="str">
            <v>6月</v>
          </cell>
          <cell r="D17">
            <v>60</v>
          </cell>
          <cell r="E17">
            <v>60</v>
          </cell>
          <cell r="F17">
            <v>120</v>
          </cell>
          <cell r="G17">
            <v>698.18181818181824</v>
          </cell>
        </row>
        <row r="18">
          <cell r="A18" t="str">
            <v>7月</v>
          </cell>
          <cell r="D18">
            <v>50</v>
          </cell>
          <cell r="E18">
            <v>50</v>
          </cell>
          <cell r="F18">
            <v>100</v>
          </cell>
          <cell r="G18">
            <v>581.81818181818187</v>
          </cell>
        </row>
        <row r="19">
          <cell r="A19" t="str">
            <v>8月</v>
          </cell>
          <cell r="D19">
            <v>70</v>
          </cell>
          <cell r="E19">
            <v>70</v>
          </cell>
          <cell r="F19">
            <v>140</v>
          </cell>
          <cell r="G19">
            <v>814.54545454545462</v>
          </cell>
        </row>
        <row r="20">
          <cell r="A20" t="str">
            <v>9月</v>
          </cell>
          <cell r="D20">
            <v>50</v>
          </cell>
          <cell r="E20">
            <v>50</v>
          </cell>
          <cell r="F20">
            <v>100</v>
          </cell>
          <cell r="G20">
            <v>581.81818181818187</v>
          </cell>
        </row>
        <row r="21">
          <cell r="A21" t="str">
            <v>10月</v>
          </cell>
          <cell r="B21">
            <v>30</v>
          </cell>
          <cell r="C21">
            <v>30</v>
          </cell>
          <cell r="D21">
            <v>40</v>
          </cell>
          <cell r="E21">
            <v>40</v>
          </cell>
          <cell r="F21">
            <v>140</v>
          </cell>
          <cell r="G21">
            <v>814.54545454545462</v>
          </cell>
        </row>
        <row r="22">
          <cell r="A22" t="str">
            <v>11月</v>
          </cell>
          <cell r="B22">
            <v>20</v>
          </cell>
          <cell r="C22">
            <v>20</v>
          </cell>
          <cell r="D22">
            <v>30</v>
          </cell>
          <cell r="E22">
            <v>30</v>
          </cell>
          <cell r="F22">
            <v>100</v>
          </cell>
          <cell r="G22">
            <v>581.81818181818187</v>
          </cell>
        </row>
        <row r="23">
          <cell r="A23" t="str">
            <v>12月</v>
          </cell>
          <cell r="B23">
            <v>20</v>
          </cell>
          <cell r="C23">
            <v>20</v>
          </cell>
          <cell r="D23">
            <v>20</v>
          </cell>
          <cell r="E23">
            <v>20</v>
          </cell>
          <cell r="F23">
            <v>80</v>
          </cell>
          <cell r="G23">
            <v>465.4545454545455</v>
          </cell>
        </row>
        <row r="24">
          <cell r="A24" t="str">
            <v>합 계</v>
          </cell>
          <cell r="B24">
            <v>70</v>
          </cell>
          <cell r="C24">
            <v>70</v>
          </cell>
          <cell r="D24">
            <v>520</v>
          </cell>
          <cell r="E24">
            <v>520</v>
          </cell>
          <cell r="F24">
            <v>1180</v>
          </cell>
          <cell r="G24">
            <v>6865.4545454545478</v>
          </cell>
        </row>
      </sheetData>
      <sheetData sheetId="6" refreshError="1">
        <row r="2">
          <cell r="A2" t="str">
            <v>6.마케팅 전략(案)</v>
          </cell>
        </row>
        <row r="3">
          <cell r="A3" t="str">
            <v xml:space="preserve">  1.제품 전략(Product)</v>
          </cell>
        </row>
        <row r="4">
          <cell r="A4" t="str">
            <v xml:space="preserve">    1). 부드러운 음료를 선호하는 젊은 10~20代 타켓 음료로 런칭.</v>
          </cell>
        </row>
        <row r="5">
          <cell r="A5" t="str">
            <v xml:space="preserve">    2). 젊은층에게 어필할수 있는 독특한 네임을 통한 제품이미지 강화.</v>
          </cell>
        </row>
        <row r="6">
          <cell r="A6" t="str">
            <v xml:space="preserve">    3). 패키지의 차별화(190㎖ Slim Pack)로 저과즙 시장에서의 Leader.</v>
          </cell>
        </row>
        <row r="8">
          <cell r="A8" t="str">
            <v xml:space="preserve">  2.가격 전략(Price)</v>
          </cell>
        </row>
        <row r="9">
          <cell r="A9" t="str">
            <v xml:space="preserve">    1). 직판 유통 가격</v>
          </cell>
        </row>
        <row r="10">
          <cell r="K10" t="str">
            <v xml:space="preserve"> (단위: 원)</v>
          </cell>
        </row>
        <row r="11">
          <cell r="A11" t="str">
            <v>구        분</v>
          </cell>
          <cell r="D11" t="str">
            <v>出  庫  價</v>
          </cell>
          <cell r="F11" t="str">
            <v>販  賣  價</v>
          </cell>
          <cell r="I11" t="str">
            <v>消 費 者 價</v>
          </cell>
          <cell r="K11" t="str">
            <v>딜러 마진</v>
          </cell>
        </row>
        <row r="12">
          <cell r="A12" t="str">
            <v>제품명</v>
          </cell>
          <cell r="B12" t="str">
            <v>용  량</v>
          </cell>
          <cell r="C12" t="str">
            <v>포  장</v>
          </cell>
          <cell r="H12" t="str">
            <v>D/C율</v>
          </cell>
        </row>
        <row r="13">
          <cell r="A13" t="str">
            <v>스  무</v>
          </cell>
          <cell r="B13" t="str">
            <v>190㎖</v>
          </cell>
          <cell r="C13" t="str">
            <v>C/S</v>
          </cell>
          <cell r="D13">
            <v>6400</v>
          </cell>
          <cell r="F13">
            <v>6400</v>
          </cell>
          <cell r="H13">
            <v>0</v>
          </cell>
          <cell r="I13">
            <v>9600</v>
          </cell>
          <cell r="K13">
            <v>3200</v>
          </cell>
        </row>
        <row r="14">
          <cell r="A14" t="str">
            <v>디  아</v>
          </cell>
          <cell r="B14" t="str">
            <v>팩</v>
          </cell>
          <cell r="C14" t="str">
            <v>16(本)</v>
          </cell>
          <cell r="D14">
            <v>400</v>
          </cell>
          <cell r="F14">
            <v>400</v>
          </cell>
          <cell r="H14">
            <v>0</v>
          </cell>
          <cell r="I14">
            <v>600</v>
          </cell>
          <cell r="K14">
            <v>200</v>
          </cell>
        </row>
        <row r="15">
          <cell r="A15" t="str">
            <v xml:space="preserve">        ※ 1 Gift = 1 C/S = 16 本 ,  (1 Box = 4 Gift)</v>
          </cell>
        </row>
        <row r="16">
          <cell r="A16" t="str">
            <v xml:space="preserve">    2). 직판대리점 판매수수료</v>
          </cell>
        </row>
        <row r="17">
          <cell r="A17" t="str">
            <v xml:space="preserve">         - 직판대리점 수수료 지급기준에 의거하여 지급.</v>
          </cell>
        </row>
        <row r="18">
          <cell r="A18" t="str">
            <v xml:space="preserve">    3). 제품 발매 일자</v>
          </cell>
        </row>
        <row r="19">
          <cell r="A19" t="str">
            <v xml:space="preserve">         - 99년 9월 중순 (예정)</v>
          </cell>
        </row>
        <row r="21">
          <cell r="A21" t="str">
            <v xml:space="preserve">  3. 유통 전략(Place)</v>
          </cell>
        </row>
        <row r="22">
          <cell r="A22" t="str">
            <v xml:space="preserve">    1). 유통 경로: 전국 직판 지점 (직판대리점포함)</v>
          </cell>
        </row>
        <row r="23">
          <cell r="A23" t="str">
            <v xml:space="preserve">    2). 표적(목표) 시장</v>
          </cell>
        </row>
        <row r="24">
          <cell r="A24" t="str">
            <v>구  분</v>
          </cell>
          <cell r="C24" t="str">
            <v xml:space="preserve">   계       층</v>
          </cell>
          <cell r="H24" t="str">
            <v>거    래    선</v>
          </cell>
        </row>
        <row r="25">
          <cell r="A25" t="str">
            <v>1 순위</v>
          </cell>
          <cell r="B25" t="str">
            <v xml:space="preserve"> ● 10代 初ㆍ中ㆍ高  남ㆍ여학생</v>
          </cell>
          <cell r="H25" t="str">
            <v xml:space="preserve"> ● 학교,도서관주변 거래선및 CVS</v>
          </cell>
        </row>
        <row r="26">
          <cell r="A26" t="str">
            <v>2 순위</v>
          </cell>
          <cell r="B26" t="str">
            <v xml:space="preserve"> ● 부드러운 음료를 즐겨마시는 남ㆍ여성층</v>
          </cell>
          <cell r="H26" t="str">
            <v xml:space="preserve"> ● 슈퍼및 주택가 주변</v>
          </cell>
        </row>
        <row r="27">
          <cell r="A27" t="str">
            <v>◈ 학교주변점포및 주택가를 주요 타겟.</v>
          </cell>
        </row>
      </sheetData>
      <sheetData sheetId="7" refreshError="1">
        <row r="2">
          <cell r="A2" t="str">
            <v xml:space="preserve">  4.판촉전략(Promotion)</v>
          </cell>
        </row>
        <row r="3">
          <cell r="A3" t="str">
            <v xml:space="preserve">   1).시공용 제품: 스무디아 "딸기,복숭아 190㎖ Pack"</v>
          </cell>
        </row>
        <row r="4">
          <cell r="A4" t="str">
            <v xml:space="preserve">     ①용  도: 초기 점유및 개척을 위한 시음용, 샘플제시, 교육용</v>
          </cell>
        </row>
        <row r="5">
          <cell r="A5" t="str">
            <v xml:space="preserve">     ②기  간: 제품 발매일 ~ 당월말</v>
          </cell>
        </row>
        <row r="6">
          <cell r="A6" t="str">
            <v xml:space="preserve">     ③사용수량</v>
          </cell>
          <cell r="J6" t="str">
            <v xml:space="preserve">단위:C/S </v>
          </cell>
        </row>
        <row r="7">
          <cell r="B7" t="str">
            <v>용      량</v>
          </cell>
          <cell r="D7" t="str">
            <v>제       품</v>
          </cell>
          <cell r="F7" t="str">
            <v>R/T 당</v>
          </cell>
          <cell r="H7" t="str">
            <v>지점/판매부</v>
          </cell>
          <cell r="J7" t="str">
            <v>신 유 통 팀</v>
          </cell>
        </row>
        <row r="8">
          <cell r="B8" t="str">
            <v>190㎖ 팩</v>
          </cell>
          <cell r="D8" t="str">
            <v>딸     기</v>
          </cell>
          <cell r="F8" t="str">
            <v xml:space="preserve">1C/S </v>
          </cell>
          <cell r="H8" t="str">
            <v xml:space="preserve">1C/S </v>
          </cell>
          <cell r="J8" t="str">
            <v xml:space="preserve">40C/S </v>
          </cell>
        </row>
        <row r="9">
          <cell r="B9" t="str">
            <v>190㎖ 팩</v>
          </cell>
          <cell r="D9" t="str">
            <v>복 숭 아</v>
          </cell>
          <cell r="F9" t="str">
            <v xml:space="preserve">1C/S </v>
          </cell>
          <cell r="H9" t="str">
            <v xml:space="preserve">1C/S </v>
          </cell>
          <cell r="J9" t="str">
            <v xml:space="preserve">40C/S </v>
          </cell>
        </row>
        <row r="10">
          <cell r="A10" t="str">
            <v xml:space="preserve">     ④신유통팀 대형매장 입점用 80C/S 포함</v>
          </cell>
        </row>
        <row r="11">
          <cell r="A11" t="str">
            <v xml:space="preserve">     ⑤정리방법: 예산부서는 영업전략팀(5322), 해당부서는 각 지점</v>
          </cell>
        </row>
        <row r="12">
          <cell r="A12" t="str">
            <v xml:space="preserve">                       계정과목은 판매촉진비 제품비(915210)로 정리</v>
          </cell>
        </row>
        <row r="13">
          <cell r="A13" t="str">
            <v xml:space="preserve">   2).판촉물</v>
          </cell>
        </row>
        <row r="14">
          <cell r="A14" t="str">
            <v xml:space="preserve">     ① 딜러레터: 신제품발매 점주 안내</v>
          </cell>
        </row>
        <row r="15">
          <cell r="A15" t="str">
            <v xml:space="preserve">     → 발매시 소병과 함께 딜러레타 제작 예정</v>
          </cell>
        </row>
        <row r="16">
          <cell r="A16" t="str">
            <v xml:space="preserve">   3).마케팅비용</v>
          </cell>
        </row>
        <row r="17">
          <cell r="A17" t="str">
            <v xml:space="preserve">      ※ 스무디아 Slim Pack 프로모션 행사시 테트라팩에서 마케팅비용 50% 부담</v>
          </cell>
        </row>
        <row r="18">
          <cell r="A18" t="str">
            <v xml:space="preserve">   4).광고 ( 235百萬원 )</v>
          </cell>
        </row>
        <row r="19">
          <cell r="A19" t="str">
            <v xml:space="preserve">     - 일간지및 잡지는 9月 ~ 10月 製品 고지 광고 실시 예정 (광고 예산 : 55百萬원)</v>
          </cell>
        </row>
        <row r="20">
          <cell r="A20" t="str">
            <v xml:space="preserve">     - TV광고는 9월~10월 現 스무디아 광고와 병행하여 실시 예정 (광고예산 : 180百萬원)</v>
          </cell>
        </row>
        <row r="22">
          <cell r="A22" t="str">
            <v xml:space="preserve">  5.소요예산: ( 11百萬원 )</v>
          </cell>
          <cell r="J22" t="str">
            <v>단위:阡원,C/S</v>
          </cell>
        </row>
        <row r="23">
          <cell r="A23" t="str">
            <v>구       분</v>
          </cell>
          <cell r="C23" t="str">
            <v>용      량</v>
          </cell>
          <cell r="E23" t="str">
            <v>단      가</v>
          </cell>
          <cell r="G23" t="str">
            <v>수      량</v>
          </cell>
          <cell r="I23" t="str">
            <v>금      액</v>
          </cell>
          <cell r="K23" t="str">
            <v>비  고</v>
          </cell>
        </row>
        <row r="24">
          <cell r="A24" t="str">
            <v>시  공  품</v>
          </cell>
          <cell r="C24" t="str">
            <v>190㎖ Pack</v>
          </cell>
          <cell r="E24">
            <v>5440</v>
          </cell>
          <cell r="G24">
            <v>1850</v>
          </cell>
          <cell r="I24">
            <v>10064</v>
          </cell>
          <cell r="K24" t="str">
            <v xml:space="preserve"> (16本)</v>
          </cell>
        </row>
        <row r="25">
          <cell r="A25" t="str">
            <v>판  촉  물</v>
          </cell>
          <cell r="C25" t="str">
            <v>딜 러  레 터</v>
          </cell>
          <cell r="E25">
            <v>30</v>
          </cell>
          <cell r="G25">
            <v>20000</v>
          </cell>
          <cell r="I25">
            <v>600</v>
          </cell>
        </row>
        <row r="26">
          <cell r="A26" t="str">
            <v>총      계</v>
          </cell>
          <cell r="G26">
            <v>21850</v>
          </cell>
          <cell r="I26">
            <v>10664</v>
          </cell>
        </row>
      </sheetData>
      <sheetData sheetId="8" refreshError="1">
        <row r="1">
          <cell r="A1" t="str">
            <v>7.추정 손익계산서('99年~2000年)</v>
          </cell>
        </row>
        <row r="3">
          <cell r="A3" t="str">
            <v>스무디아 Slim 190㎖ Pack</v>
          </cell>
          <cell r="G3" t="str">
            <v xml:space="preserve"> (단위:백만원,%)</v>
          </cell>
        </row>
        <row r="4">
          <cell r="A4" t="str">
            <v>구    분</v>
          </cell>
          <cell r="C4" t="str">
            <v>190㎖ 팩(딸기)</v>
          </cell>
          <cell r="E4" t="str">
            <v>190㎖ 팩(복숭아)</v>
          </cell>
          <cell r="G4" t="str">
            <v>합    계</v>
          </cell>
        </row>
        <row r="5">
          <cell r="C5" t="str">
            <v>금 액</v>
          </cell>
          <cell r="D5" t="str">
            <v>%</v>
          </cell>
          <cell r="E5" t="str">
            <v>금 액</v>
          </cell>
          <cell r="F5" t="str">
            <v>%</v>
          </cell>
          <cell r="G5">
            <v>6.4</v>
          </cell>
        </row>
        <row r="6">
          <cell r="A6" t="str">
            <v>판 매 량</v>
          </cell>
          <cell r="C6">
            <v>590</v>
          </cell>
          <cell r="D6" t="str">
            <v>阡C/S</v>
          </cell>
          <cell r="E6">
            <v>590</v>
          </cell>
          <cell r="F6" t="str">
            <v>阡C/S</v>
          </cell>
          <cell r="G6">
            <v>1180</v>
          </cell>
          <cell r="H6" t="str">
            <v>阡C/S</v>
          </cell>
        </row>
        <row r="7">
          <cell r="A7" t="str">
            <v xml:space="preserve"> 1. 총매출액</v>
          </cell>
          <cell r="C7">
            <v>3432.727272727273</v>
          </cell>
          <cell r="D7">
            <v>100</v>
          </cell>
          <cell r="E7">
            <v>3432.727272727273</v>
          </cell>
          <cell r="F7">
            <v>100</v>
          </cell>
          <cell r="G7">
            <v>6865.454545454546</v>
          </cell>
          <cell r="H7">
            <v>100</v>
          </cell>
        </row>
        <row r="8">
          <cell r="A8" t="str">
            <v xml:space="preserve"> 2. D/C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</row>
        <row r="9">
          <cell r="A9" t="str">
            <v xml:space="preserve"> 3. 순매출액</v>
          </cell>
          <cell r="C9">
            <v>3432.727272727273</v>
          </cell>
          <cell r="D9">
            <v>100</v>
          </cell>
          <cell r="E9">
            <v>3432.727272727273</v>
          </cell>
          <cell r="F9">
            <v>100</v>
          </cell>
          <cell r="G9">
            <v>6865.454545454546</v>
          </cell>
          <cell r="H9">
            <v>100</v>
          </cell>
        </row>
        <row r="10">
          <cell r="A10" t="str">
            <v xml:space="preserve"> 4. 매출원가</v>
          </cell>
          <cell r="C10">
            <v>1726.104</v>
          </cell>
          <cell r="D10">
            <v>50.283749999999991</v>
          </cell>
          <cell r="E10">
            <v>1409.1371199999999</v>
          </cell>
          <cell r="F10">
            <v>41.050074999999993</v>
          </cell>
          <cell r="G10">
            <v>3135.2411199999997</v>
          </cell>
          <cell r="H10">
            <v>45.666912499999988</v>
          </cell>
        </row>
        <row r="11">
          <cell r="A11" t="str">
            <v xml:space="preserve"> 5. 매출총이익</v>
          </cell>
          <cell r="C11">
            <v>1706.6232727272729</v>
          </cell>
          <cell r="D11">
            <v>49.716250000000002</v>
          </cell>
          <cell r="E11">
            <v>2023.5901527272731</v>
          </cell>
          <cell r="F11">
            <v>58.949925</v>
          </cell>
          <cell r="G11">
            <v>3730.2134254545463</v>
          </cell>
          <cell r="H11">
            <v>54.333087500000012</v>
          </cell>
        </row>
        <row r="12">
          <cell r="A12" t="str">
            <v xml:space="preserve"> 6. 판매관리비</v>
          </cell>
          <cell r="C12">
            <v>754.45381818181829</v>
          </cell>
          <cell r="D12">
            <v>21.978262711864406</v>
          </cell>
          <cell r="E12">
            <v>754.45381818181829</v>
          </cell>
          <cell r="F12">
            <v>21.978262711864406</v>
          </cell>
          <cell r="G12">
            <v>1508.9076363636366</v>
          </cell>
          <cell r="H12">
            <v>21.978262711864406</v>
          </cell>
        </row>
        <row r="13">
          <cell r="A13" t="str">
            <v xml:space="preserve">  1) 광고ㆍ판촉비</v>
          </cell>
          <cell r="C13">
            <v>122.83199999999999</v>
          </cell>
          <cell r="D13">
            <v>3.5782627118644066</v>
          </cell>
          <cell r="E13">
            <v>122.83199999999999</v>
          </cell>
          <cell r="F13">
            <v>3.5782627118644066</v>
          </cell>
          <cell r="G13">
            <v>245.66399999999999</v>
          </cell>
          <cell r="H13">
            <v>3.5782627118644066</v>
          </cell>
        </row>
        <row r="14">
          <cell r="A14" t="str">
            <v xml:space="preserve">  2) 인 건 비</v>
          </cell>
          <cell r="C14">
            <v>219.69454545454548</v>
          </cell>
          <cell r="D14">
            <v>6.4</v>
          </cell>
          <cell r="E14">
            <v>219.69454545454548</v>
          </cell>
          <cell r="F14">
            <v>6.4</v>
          </cell>
          <cell r="G14">
            <v>439.38909090909095</v>
          </cell>
          <cell r="H14">
            <v>6.4</v>
          </cell>
        </row>
        <row r="15">
          <cell r="A15" t="str">
            <v xml:space="preserve">  3) 감 가 비</v>
          </cell>
          <cell r="C15">
            <v>30.894545454545458</v>
          </cell>
          <cell r="D15">
            <v>0.9</v>
          </cell>
          <cell r="E15">
            <v>30.894545454545458</v>
          </cell>
          <cell r="F15">
            <v>0.9</v>
          </cell>
          <cell r="G15">
            <v>61.789090909090916</v>
          </cell>
          <cell r="H15">
            <v>0.90000000000000013</v>
          </cell>
        </row>
        <row r="16">
          <cell r="A16" t="str">
            <v xml:space="preserve">  4) 물 류 비</v>
          </cell>
          <cell r="C16">
            <v>116.71272727272728</v>
          </cell>
          <cell r="D16">
            <v>3.4</v>
          </cell>
          <cell r="E16">
            <v>116.71272727272728</v>
          </cell>
          <cell r="F16">
            <v>3.4</v>
          </cell>
          <cell r="G16">
            <v>233.42545454545456</v>
          </cell>
          <cell r="H16">
            <v>3.4000000000000004</v>
          </cell>
        </row>
        <row r="17">
          <cell r="A17" t="str">
            <v xml:space="preserve">  5) 간접비용기타</v>
          </cell>
          <cell r="C17">
            <v>264.32000000000005</v>
          </cell>
          <cell r="D17">
            <v>7.7</v>
          </cell>
          <cell r="E17">
            <v>264.32000000000005</v>
          </cell>
          <cell r="F17">
            <v>7.7</v>
          </cell>
          <cell r="G17">
            <v>528.6400000000001</v>
          </cell>
          <cell r="H17">
            <v>7.7000000000000011</v>
          </cell>
        </row>
        <row r="18">
          <cell r="A18" t="str">
            <v xml:space="preserve"> 7. 영업이익</v>
          </cell>
          <cell r="C18">
            <v>952.16945454545464</v>
          </cell>
          <cell r="D18">
            <v>27.737987288135596</v>
          </cell>
          <cell r="E18">
            <v>1269.1363345454547</v>
          </cell>
          <cell r="F18">
            <v>36.97166228813559</v>
          </cell>
          <cell r="G18">
            <v>2221.3057890909095</v>
          </cell>
          <cell r="H18">
            <v>32.354824788135595</v>
          </cell>
        </row>
        <row r="19">
          <cell r="A19" t="str">
            <v xml:space="preserve"> 8. 금융비용</v>
          </cell>
          <cell r="C19">
            <v>85.818181818181813</v>
          </cell>
          <cell r="D19">
            <v>2.5</v>
          </cell>
          <cell r="E19">
            <v>85.818181818181813</v>
          </cell>
          <cell r="F19">
            <v>2.5</v>
          </cell>
          <cell r="G19">
            <v>171.63636363636363</v>
          </cell>
          <cell r="H19">
            <v>2.5</v>
          </cell>
        </row>
        <row r="20">
          <cell r="A20" t="str">
            <v xml:space="preserve"> 9. 경상이익</v>
          </cell>
          <cell r="C20">
            <v>866.35127272727277</v>
          </cell>
          <cell r="D20">
            <v>25.237987288135592</v>
          </cell>
          <cell r="E20">
            <v>1183.3181527272729</v>
          </cell>
          <cell r="F20">
            <v>34.471662288135597</v>
          </cell>
          <cell r="G20">
            <v>2049.6694254545455</v>
          </cell>
          <cell r="H20">
            <v>29.854824788135591</v>
          </cell>
        </row>
        <row r="21">
          <cell r="A21" t="str">
            <v>註) 1. 판매관리비 : '99년 1月~5月 기획실 손익실적 적용.</v>
          </cell>
        </row>
      </sheetData>
      <sheetData sheetId="9" refreshError="1">
        <row r="1">
          <cell r="A1" t="str">
            <v>8.원가계산서</v>
          </cell>
        </row>
        <row r="3">
          <cell r="A3" t="str">
            <v>스무디아 190㎖ 슬림 팩(딸기)</v>
          </cell>
        </row>
        <row r="4">
          <cell r="A4" t="str">
            <v>구       분</v>
          </cell>
          <cell r="C4" t="str">
            <v>단위</v>
          </cell>
          <cell r="D4" t="str">
            <v>단   가</v>
          </cell>
          <cell r="E4" t="str">
            <v>소요량</v>
          </cell>
          <cell r="F4" t="str">
            <v>수율</v>
          </cell>
          <cell r="G4" t="str">
            <v>원     가</v>
          </cell>
          <cell r="I4" t="str">
            <v>비     고</v>
          </cell>
        </row>
        <row r="5">
          <cell r="D5" t="str">
            <v>(원/Kg)</v>
          </cell>
          <cell r="E5" t="str">
            <v>(g)</v>
          </cell>
          <cell r="F5" t="str">
            <v>(%)</v>
          </cell>
          <cell r="G5" t="str">
            <v>금 액</v>
          </cell>
          <cell r="H5" t="str">
            <v>%</v>
          </cell>
        </row>
        <row r="6">
          <cell r="A6" t="str">
            <v xml:space="preserve"> 1.원재료비 계</v>
          </cell>
          <cell r="G6">
            <v>85.377022162342854</v>
          </cell>
          <cell r="H6">
            <v>23.478681094644287</v>
          </cell>
        </row>
        <row r="7">
          <cell r="A7" t="str">
            <v xml:space="preserve"> 가당딸기퓨레(국산)</v>
          </cell>
          <cell r="C7" t="str">
            <v>"</v>
          </cell>
          <cell r="D7">
            <v>1620</v>
          </cell>
          <cell r="E7">
            <v>21.95557312</v>
          </cell>
          <cell r="F7">
            <v>98</v>
          </cell>
          <cell r="G7">
            <v>36.293906586122446</v>
          </cell>
          <cell r="H7">
            <v>9.9808243111836727</v>
          </cell>
        </row>
        <row r="8">
          <cell r="A8" t="str">
            <v xml:space="preserve"> 설      탕</v>
          </cell>
          <cell r="C8" t="str">
            <v>"</v>
          </cell>
          <cell r="D8">
            <v>715.7</v>
          </cell>
          <cell r="E8">
            <v>16.378135279999999</v>
          </cell>
          <cell r="F8">
            <v>98</v>
          </cell>
          <cell r="G8">
            <v>11.961052469281633</v>
          </cell>
          <cell r="H8">
            <v>3.2892894290524493</v>
          </cell>
        </row>
        <row r="9">
          <cell r="A9" t="str">
            <v xml:space="preserve"> 탈지 분유</v>
          </cell>
          <cell r="C9" t="str">
            <v>"</v>
          </cell>
          <cell r="D9">
            <v>4600</v>
          </cell>
          <cell r="E9">
            <v>1.976</v>
          </cell>
          <cell r="F9">
            <v>98</v>
          </cell>
          <cell r="G9">
            <v>9.2751020408163267</v>
          </cell>
          <cell r="H9">
            <v>2.55065306122449</v>
          </cell>
        </row>
        <row r="10">
          <cell r="A10" t="str">
            <v xml:space="preserve"> 팩      틴</v>
          </cell>
          <cell r="C10" t="str">
            <v>"</v>
          </cell>
          <cell r="D10">
            <v>19228</v>
          </cell>
          <cell r="E10">
            <v>0.7904000000000001</v>
          </cell>
          <cell r="F10">
            <v>98</v>
          </cell>
          <cell r="G10">
            <v>15.5079706122449</v>
          </cell>
          <cell r="H10">
            <v>4.2646919183673475</v>
          </cell>
        </row>
        <row r="11">
          <cell r="A11" t="str">
            <v xml:space="preserve"> 구연산 (결정)</v>
          </cell>
          <cell r="C11" t="str">
            <v>"</v>
          </cell>
          <cell r="D11">
            <v>1290</v>
          </cell>
          <cell r="E11">
            <v>0.45372911999999999</v>
          </cell>
          <cell r="F11">
            <v>98</v>
          </cell>
          <cell r="G11">
            <v>0.59725567836734694</v>
          </cell>
          <cell r="H11">
            <v>0.1642453115510204</v>
          </cell>
        </row>
        <row r="12">
          <cell r="A12" t="str">
            <v xml:space="preserve"> 구연산나트륨</v>
          </cell>
          <cell r="C12" t="str">
            <v>"</v>
          </cell>
          <cell r="D12">
            <v>1750</v>
          </cell>
          <cell r="E12">
            <v>0.11856</v>
          </cell>
          <cell r="F12">
            <v>98</v>
          </cell>
          <cell r="G12">
            <v>0.21171428571428569</v>
          </cell>
          <cell r="H12">
            <v>5.8221428571428563E-2</v>
          </cell>
        </row>
        <row r="13">
          <cell r="A13" t="str">
            <v xml:space="preserve"> 비타민 - C</v>
          </cell>
          <cell r="C13" t="str">
            <v>"</v>
          </cell>
          <cell r="D13">
            <v>8100</v>
          </cell>
          <cell r="E13">
            <v>7.9039999999999999E-2</v>
          </cell>
          <cell r="F13">
            <v>98</v>
          </cell>
          <cell r="G13">
            <v>0.65328979591836744</v>
          </cell>
          <cell r="H13">
            <v>0.17965469387755104</v>
          </cell>
        </row>
        <row r="14">
          <cell r="A14" t="str">
            <v xml:space="preserve"> 락 색 소</v>
          </cell>
          <cell r="C14" t="str">
            <v>"</v>
          </cell>
          <cell r="D14">
            <v>37800</v>
          </cell>
          <cell r="E14">
            <v>2.964E-2</v>
          </cell>
          <cell r="F14">
            <v>98</v>
          </cell>
          <cell r="G14">
            <v>1.1432571428571427</v>
          </cell>
          <cell r="H14">
            <v>0.31439571428571428</v>
          </cell>
          <cell r="I14" t="str">
            <v>400p</v>
          </cell>
        </row>
        <row r="15">
          <cell r="A15" t="str">
            <v xml:space="preserve"> 향 료 1</v>
          </cell>
          <cell r="C15" t="str">
            <v>"</v>
          </cell>
          <cell r="D15">
            <v>31052</v>
          </cell>
          <cell r="E15">
            <v>0.2964</v>
          </cell>
          <cell r="F15">
            <v>98</v>
          </cell>
          <cell r="G15">
            <v>9.3916457142857137</v>
          </cell>
          <cell r="H15">
            <v>2.5827025714285714</v>
          </cell>
          <cell r="I15" t="str">
            <v>Nocks 96-0903-d</v>
          </cell>
        </row>
        <row r="16">
          <cell r="A16" t="str">
            <v xml:space="preserve"> 향 료 2</v>
          </cell>
          <cell r="C16" t="str">
            <v>"</v>
          </cell>
          <cell r="D16">
            <v>16953</v>
          </cell>
          <cell r="E16">
            <v>1.976E-2</v>
          </cell>
          <cell r="F16">
            <v>98</v>
          </cell>
          <cell r="G16">
            <v>0.34182783673469391</v>
          </cell>
          <cell r="H16">
            <v>9.4002655102040825E-2</v>
          </cell>
          <cell r="I16" t="str">
            <v xml:space="preserve">Hagelin 650582 </v>
          </cell>
        </row>
        <row r="20">
          <cell r="A20" t="str">
            <v xml:space="preserve"> 2.포장비 계</v>
          </cell>
          <cell r="G20">
            <v>73.509519038076164</v>
          </cell>
          <cell r="H20">
            <v>20.215117735470944</v>
          </cell>
        </row>
        <row r="21">
          <cell r="A21" t="str">
            <v xml:space="preserve"> Tetra Pack</v>
          </cell>
          <cell r="C21" t="str">
            <v>本</v>
          </cell>
          <cell r="D21">
            <v>59.1</v>
          </cell>
          <cell r="E21">
            <v>1</v>
          </cell>
          <cell r="F21">
            <v>99.8</v>
          </cell>
          <cell r="G21">
            <v>59.218436873747493</v>
          </cell>
          <cell r="H21">
            <v>16.28507014028056</v>
          </cell>
        </row>
        <row r="22">
          <cell r="A22" t="str">
            <v xml:space="preserve"> G-Box</v>
          </cell>
          <cell r="C22" t="str">
            <v>枚</v>
          </cell>
          <cell r="D22">
            <v>160</v>
          </cell>
          <cell r="E22" t="str">
            <v xml:space="preserve"> 1/16</v>
          </cell>
          <cell r="F22">
            <v>99.8</v>
          </cell>
          <cell r="G22">
            <v>10.020040080160321</v>
          </cell>
          <cell r="H22">
            <v>2.7555110220440882</v>
          </cell>
        </row>
        <row r="23">
          <cell r="A23" t="str">
            <v xml:space="preserve"> Straw</v>
          </cell>
          <cell r="C23" t="str">
            <v>個</v>
          </cell>
          <cell r="D23">
            <v>1.45</v>
          </cell>
          <cell r="E23">
            <v>1</v>
          </cell>
          <cell r="F23">
            <v>99.8</v>
          </cell>
          <cell r="G23">
            <v>1.4529058116232465</v>
          </cell>
          <cell r="H23">
            <v>0.39954909819639278</v>
          </cell>
        </row>
        <row r="24">
          <cell r="A24" t="str">
            <v xml:space="preserve"> O-Box</v>
          </cell>
          <cell r="C24" t="str">
            <v>枚</v>
          </cell>
          <cell r="D24">
            <v>180</v>
          </cell>
          <cell r="E24" t="str">
            <v xml:space="preserve"> 1/64</v>
          </cell>
          <cell r="F24">
            <v>99.8</v>
          </cell>
          <cell r="G24">
            <v>2.81813627254509</v>
          </cell>
          <cell r="H24">
            <v>0.77498747494989983</v>
          </cell>
        </row>
        <row r="26">
          <cell r="A26" t="str">
            <v xml:space="preserve"> 3.재료비 계</v>
          </cell>
          <cell r="G26">
            <v>158.886541200419</v>
          </cell>
          <cell r="H26">
            <v>43.693798830115227</v>
          </cell>
        </row>
        <row r="27">
          <cell r="A27" t="str">
            <v xml:space="preserve"> 4.노무비</v>
          </cell>
          <cell r="G27">
            <v>7.82</v>
          </cell>
          <cell r="H27">
            <v>2.1505000000000001</v>
          </cell>
          <cell r="I27" t="str">
            <v>10% 드링크</v>
          </cell>
        </row>
        <row r="28">
          <cell r="A28" t="str">
            <v xml:space="preserve"> 5.경비</v>
          </cell>
          <cell r="G28">
            <v>16.1435</v>
          </cell>
          <cell r="H28">
            <v>4.4394625000000003</v>
          </cell>
          <cell r="I28" t="str">
            <v>99.5월실적 기준</v>
          </cell>
        </row>
        <row r="29">
          <cell r="A29" t="str">
            <v xml:space="preserve"> 6.제조원가 계</v>
          </cell>
          <cell r="G29">
            <v>182.85004120041901</v>
          </cell>
          <cell r="H29">
            <v>50.283761330115226</v>
          </cell>
        </row>
        <row r="30">
          <cell r="A30" t="str">
            <v xml:space="preserve"> 7.출고가</v>
          </cell>
          <cell r="B30" t="str">
            <v>세전</v>
          </cell>
          <cell r="G30">
            <v>363.63636363636363</v>
          </cell>
          <cell r="H30">
            <v>100</v>
          </cell>
        </row>
        <row r="31">
          <cell r="B31" t="str">
            <v>세후</v>
          </cell>
          <cell r="G31">
            <v>400</v>
          </cell>
        </row>
      </sheetData>
      <sheetData sheetId="10" refreshError="1">
        <row r="1">
          <cell r="A1" t="str">
            <v>9.시공,포스터,딜러레터 할당표</v>
          </cell>
        </row>
        <row r="3">
          <cell r="A3" t="str">
            <v>구     분</v>
          </cell>
          <cell r="D3" t="str">
            <v>R/T</v>
          </cell>
          <cell r="E3" t="str">
            <v>시  공</v>
          </cell>
          <cell r="F3" t="str">
            <v>딜 러</v>
          </cell>
          <cell r="G3" t="str">
            <v>구     분</v>
          </cell>
          <cell r="J3" t="str">
            <v>R/T</v>
          </cell>
          <cell r="K3" t="str">
            <v>시  공</v>
          </cell>
          <cell r="L3" t="str">
            <v>딜 러</v>
          </cell>
        </row>
        <row r="4">
          <cell r="D4" t="str">
            <v>수</v>
          </cell>
          <cell r="E4" t="str">
            <v>할당량</v>
          </cell>
          <cell r="F4" t="str">
            <v>레 터</v>
          </cell>
          <cell r="J4" t="str">
            <v>수</v>
          </cell>
          <cell r="K4" t="str">
            <v>할당량</v>
          </cell>
          <cell r="L4" t="str">
            <v>레 터</v>
          </cell>
        </row>
        <row r="5">
          <cell r="B5" t="str">
            <v>서</v>
          </cell>
          <cell r="C5" t="str">
            <v>중  부</v>
          </cell>
          <cell r="D5">
            <v>11</v>
          </cell>
          <cell r="E5">
            <v>24</v>
          </cell>
          <cell r="F5">
            <v>300</v>
          </cell>
          <cell r="H5" t="str">
            <v>대</v>
          </cell>
          <cell r="I5" t="str">
            <v>동대구</v>
          </cell>
          <cell r="J5">
            <v>11</v>
          </cell>
          <cell r="K5">
            <v>24</v>
          </cell>
          <cell r="L5">
            <v>290</v>
          </cell>
        </row>
        <row r="6">
          <cell r="B6" t="str">
            <v>울</v>
          </cell>
          <cell r="C6" t="str">
            <v>강  남</v>
          </cell>
          <cell r="D6">
            <v>12</v>
          </cell>
          <cell r="E6">
            <v>26</v>
          </cell>
          <cell r="F6">
            <v>300</v>
          </cell>
          <cell r="H6" t="str">
            <v>구</v>
          </cell>
          <cell r="I6" t="str">
            <v>북대구</v>
          </cell>
          <cell r="J6">
            <v>10</v>
          </cell>
          <cell r="K6">
            <v>22</v>
          </cell>
          <cell r="L6">
            <v>390</v>
          </cell>
        </row>
        <row r="7">
          <cell r="B7" t="str">
            <v>판</v>
          </cell>
          <cell r="C7" t="str">
            <v>용  산</v>
          </cell>
          <cell r="D7">
            <v>13</v>
          </cell>
          <cell r="E7">
            <v>28</v>
          </cell>
          <cell r="F7">
            <v>350</v>
          </cell>
          <cell r="H7" t="str">
            <v>판</v>
          </cell>
          <cell r="I7" t="str">
            <v>남대구</v>
          </cell>
          <cell r="J7">
            <v>11</v>
          </cell>
          <cell r="K7">
            <v>24</v>
          </cell>
          <cell r="L7">
            <v>300</v>
          </cell>
        </row>
        <row r="8">
          <cell r="B8" t="str">
            <v>매</v>
          </cell>
          <cell r="C8" t="str">
            <v>강  동</v>
          </cell>
          <cell r="D8">
            <v>11</v>
          </cell>
          <cell r="E8">
            <v>24</v>
          </cell>
          <cell r="F8">
            <v>300</v>
          </cell>
          <cell r="I8" t="str">
            <v>서대구</v>
          </cell>
          <cell r="J8">
            <v>11</v>
          </cell>
          <cell r="K8">
            <v>24</v>
          </cell>
          <cell r="L8">
            <v>200</v>
          </cell>
        </row>
        <row r="9">
          <cell r="A9" t="str">
            <v>서</v>
          </cell>
          <cell r="C9" t="str">
            <v>영  동</v>
          </cell>
          <cell r="D9">
            <v>11</v>
          </cell>
          <cell r="E9">
            <v>24</v>
          </cell>
          <cell r="F9">
            <v>300</v>
          </cell>
          <cell r="G9" t="str">
            <v>지</v>
          </cell>
          <cell r="H9" t="str">
            <v>매</v>
          </cell>
          <cell r="I9" t="str">
            <v>신유통</v>
          </cell>
          <cell r="J9">
            <v>9</v>
          </cell>
          <cell r="K9">
            <v>20</v>
          </cell>
          <cell r="L9">
            <v>230</v>
          </cell>
        </row>
        <row r="10">
          <cell r="B10">
            <v>1</v>
          </cell>
          <cell r="C10" t="str">
            <v>북  부</v>
          </cell>
          <cell r="D10">
            <v>11</v>
          </cell>
          <cell r="E10">
            <v>24</v>
          </cell>
          <cell r="F10">
            <v>300</v>
          </cell>
          <cell r="H10" t="str">
            <v>부</v>
          </cell>
          <cell r="I10" t="str">
            <v>안  동</v>
          </cell>
          <cell r="J10">
            <v>9</v>
          </cell>
          <cell r="K10">
            <v>20</v>
          </cell>
          <cell r="L10">
            <v>230</v>
          </cell>
        </row>
        <row r="11">
          <cell r="B11" t="str">
            <v>부</v>
          </cell>
          <cell r="C11" t="str">
            <v>성  북</v>
          </cell>
          <cell r="D11">
            <v>12</v>
          </cell>
          <cell r="E11">
            <v>26</v>
          </cell>
          <cell r="F11">
            <v>300</v>
          </cell>
          <cell r="I11" t="str">
            <v>포  항</v>
          </cell>
          <cell r="J11">
            <v>12</v>
          </cell>
          <cell r="K11">
            <v>26</v>
          </cell>
          <cell r="L11">
            <v>330</v>
          </cell>
        </row>
        <row r="12">
          <cell r="C12" t="str">
            <v>성  동</v>
          </cell>
          <cell r="D12">
            <v>10</v>
          </cell>
          <cell r="E12">
            <v>22</v>
          </cell>
          <cell r="F12">
            <v>230</v>
          </cell>
          <cell r="I12" t="str">
            <v>상  주</v>
          </cell>
          <cell r="J12">
            <v>6</v>
          </cell>
          <cell r="K12">
            <v>14</v>
          </cell>
          <cell r="L12">
            <v>160</v>
          </cell>
        </row>
        <row r="13">
          <cell r="C13" t="str">
            <v>구  리</v>
          </cell>
          <cell r="D13">
            <v>13</v>
          </cell>
          <cell r="E13">
            <v>28</v>
          </cell>
          <cell r="F13">
            <v>320</v>
          </cell>
          <cell r="I13" t="str">
            <v>구  미</v>
          </cell>
          <cell r="J13">
            <v>10</v>
          </cell>
          <cell r="K13">
            <v>22</v>
          </cell>
          <cell r="L13">
            <v>260</v>
          </cell>
        </row>
        <row r="14">
          <cell r="B14">
            <v>9</v>
          </cell>
          <cell r="C14" t="str">
            <v>소  계</v>
          </cell>
          <cell r="D14">
            <v>104</v>
          </cell>
          <cell r="E14">
            <v>226</v>
          </cell>
          <cell r="F14">
            <v>2700</v>
          </cell>
          <cell r="I14" t="str">
            <v>경  주</v>
          </cell>
          <cell r="J14">
            <v>7</v>
          </cell>
          <cell r="K14">
            <v>16</v>
          </cell>
          <cell r="L14">
            <v>200</v>
          </cell>
        </row>
        <row r="15">
          <cell r="B15" t="str">
            <v>서</v>
          </cell>
          <cell r="C15" t="str">
            <v>서  부</v>
          </cell>
          <cell r="D15">
            <v>14</v>
          </cell>
          <cell r="E15">
            <v>30</v>
          </cell>
          <cell r="F15">
            <v>360</v>
          </cell>
          <cell r="I15" t="str">
            <v>경  산</v>
          </cell>
          <cell r="J15">
            <v>8</v>
          </cell>
          <cell r="K15">
            <v>18</v>
          </cell>
          <cell r="L15">
            <v>210</v>
          </cell>
        </row>
        <row r="16">
          <cell r="B16" t="str">
            <v>울</v>
          </cell>
          <cell r="C16" t="str">
            <v>남  부</v>
          </cell>
          <cell r="D16">
            <v>15</v>
          </cell>
          <cell r="E16">
            <v>32</v>
          </cell>
          <cell r="F16">
            <v>390</v>
          </cell>
          <cell r="H16">
            <v>11</v>
          </cell>
          <cell r="I16" t="str">
            <v>소  계</v>
          </cell>
          <cell r="J16">
            <v>104</v>
          </cell>
          <cell r="K16">
            <v>230</v>
          </cell>
          <cell r="L16">
            <v>2800</v>
          </cell>
        </row>
        <row r="17">
          <cell r="B17" t="str">
            <v>판</v>
          </cell>
          <cell r="C17" t="str">
            <v>강  서</v>
          </cell>
          <cell r="D17">
            <v>12</v>
          </cell>
          <cell r="E17">
            <v>26</v>
          </cell>
          <cell r="F17">
            <v>310</v>
          </cell>
          <cell r="G17" t="str">
            <v>방</v>
          </cell>
          <cell r="H17" t="str">
            <v>대</v>
          </cell>
          <cell r="I17" t="str">
            <v>천  안</v>
          </cell>
          <cell r="J17">
            <v>12</v>
          </cell>
          <cell r="K17">
            <v>26</v>
          </cell>
          <cell r="L17">
            <v>310</v>
          </cell>
        </row>
        <row r="18">
          <cell r="B18" t="str">
            <v>매</v>
          </cell>
          <cell r="C18" t="str">
            <v>관  악</v>
          </cell>
          <cell r="D18">
            <v>16</v>
          </cell>
          <cell r="E18">
            <v>34</v>
          </cell>
          <cell r="F18">
            <v>410</v>
          </cell>
          <cell r="H18" t="str">
            <v>전</v>
          </cell>
          <cell r="I18" t="str">
            <v>홍  성</v>
          </cell>
          <cell r="J18">
            <v>7</v>
          </cell>
          <cell r="K18">
            <v>16</v>
          </cell>
          <cell r="L18">
            <v>170</v>
          </cell>
        </row>
        <row r="19">
          <cell r="C19" t="str">
            <v>인  천</v>
          </cell>
          <cell r="D19">
            <v>16</v>
          </cell>
          <cell r="E19">
            <v>34</v>
          </cell>
          <cell r="F19">
            <v>410</v>
          </cell>
          <cell r="I19" t="str">
            <v>동대전</v>
          </cell>
          <cell r="J19">
            <v>12</v>
          </cell>
          <cell r="K19">
            <v>26</v>
          </cell>
          <cell r="L19">
            <v>310</v>
          </cell>
        </row>
        <row r="20">
          <cell r="B20">
            <v>2</v>
          </cell>
          <cell r="C20" t="str">
            <v>서인천</v>
          </cell>
          <cell r="D20">
            <v>13</v>
          </cell>
          <cell r="E20">
            <v>28</v>
          </cell>
          <cell r="F20">
            <v>340</v>
          </cell>
          <cell r="H20" t="str">
            <v>판</v>
          </cell>
          <cell r="I20" t="str">
            <v>서대전</v>
          </cell>
          <cell r="J20">
            <v>12</v>
          </cell>
          <cell r="K20">
            <v>26</v>
          </cell>
          <cell r="L20">
            <v>320</v>
          </cell>
        </row>
        <row r="21">
          <cell r="B21" t="str">
            <v>부</v>
          </cell>
          <cell r="C21" t="str">
            <v>부  천</v>
          </cell>
          <cell r="D21">
            <v>13</v>
          </cell>
          <cell r="E21">
            <v>28</v>
          </cell>
          <cell r="F21">
            <v>340</v>
          </cell>
          <cell r="G21" t="str">
            <v xml:space="preserve"> </v>
          </cell>
          <cell r="H21" t="str">
            <v>매</v>
          </cell>
          <cell r="I21" t="str">
            <v>신유통</v>
          </cell>
          <cell r="J21">
            <v>5</v>
          </cell>
          <cell r="K21">
            <v>12</v>
          </cell>
          <cell r="L21">
            <v>120</v>
          </cell>
        </row>
        <row r="22">
          <cell r="C22" t="str">
            <v>의정부</v>
          </cell>
          <cell r="D22">
            <v>11</v>
          </cell>
          <cell r="E22">
            <v>24</v>
          </cell>
          <cell r="F22">
            <v>280</v>
          </cell>
          <cell r="H22" t="str">
            <v>부</v>
          </cell>
          <cell r="I22" t="str">
            <v>충  주</v>
          </cell>
          <cell r="J22">
            <v>7</v>
          </cell>
          <cell r="K22">
            <v>16</v>
          </cell>
          <cell r="L22">
            <v>170</v>
          </cell>
        </row>
        <row r="23">
          <cell r="C23" t="str">
            <v>고  양</v>
          </cell>
          <cell r="D23">
            <v>10</v>
          </cell>
          <cell r="E23">
            <v>22</v>
          </cell>
          <cell r="F23">
            <v>260</v>
          </cell>
          <cell r="I23" t="str">
            <v>논  산</v>
          </cell>
          <cell r="J23">
            <v>6</v>
          </cell>
          <cell r="K23">
            <v>14</v>
          </cell>
          <cell r="L23">
            <v>150</v>
          </cell>
        </row>
        <row r="24">
          <cell r="B24">
            <v>9</v>
          </cell>
          <cell r="C24" t="str">
            <v>소  계</v>
          </cell>
          <cell r="D24">
            <v>120</v>
          </cell>
          <cell r="E24">
            <v>258</v>
          </cell>
          <cell r="F24">
            <v>3100</v>
          </cell>
          <cell r="I24" t="str">
            <v>청  주</v>
          </cell>
          <cell r="J24">
            <v>11</v>
          </cell>
          <cell r="K24">
            <v>24</v>
          </cell>
          <cell r="L24">
            <v>300</v>
          </cell>
        </row>
        <row r="25">
          <cell r="B25" t="str">
            <v>서</v>
          </cell>
          <cell r="C25" t="str">
            <v>안  양</v>
          </cell>
          <cell r="D25">
            <v>12</v>
          </cell>
          <cell r="E25">
            <v>26</v>
          </cell>
          <cell r="F25">
            <v>320</v>
          </cell>
          <cell r="I25" t="str">
            <v>서  산</v>
          </cell>
          <cell r="J25">
            <v>6</v>
          </cell>
          <cell r="K25">
            <v>14</v>
          </cell>
          <cell r="L25">
            <v>150</v>
          </cell>
        </row>
        <row r="26">
          <cell r="B26" t="str">
            <v>울</v>
          </cell>
          <cell r="C26" t="str">
            <v>수  원</v>
          </cell>
          <cell r="D26">
            <v>12</v>
          </cell>
          <cell r="E26">
            <v>26</v>
          </cell>
          <cell r="F26">
            <v>320</v>
          </cell>
          <cell r="H26">
            <v>9</v>
          </cell>
          <cell r="I26" t="str">
            <v xml:space="preserve"> 소  계</v>
          </cell>
          <cell r="J26">
            <v>78</v>
          </cell>
          <cell r="K26">
            <v>174</v>
          </cell>
          <cell r="L26">
            <v>2000</v>
          </cell>
        </row>
        <row r="27">
          <cell r="B27" t="str">
            <v>판</v>
          </cell>
          <cell r="C27" t="str">
            <v>안  산</v>
          </cell>
          <cell r="D27">
            <v>10</v>
          </cell>
          <cell r="E27">
            <v>22</v>
          </cell>
          <cell r="F27">
            <v>260</v>
          </cell>
          <cell r="H27" t="str">
            <v>광</v>
          </cell>
          <cell r="I27" t="str">
            <v>전  주</v>
          </cell>
          <cell r="J27">
            <v>13</v>
          </cell>
          <cell r="K27">
            <v>28</v>
          </cell>
          <cell r="L27">
            <v>320</v>
          </cell>
        </row>
        <row r="28">
          <cell r="B28" t="str">
            <v>매</v>
          </cell>
          <cell r="C28" t="str">
            <v>평  택</v>
          </cell>
          <cell r="D28">
            <v>10</v>
          </cell>
          <cell r="E28">
            <v>22</v>
          </cell>
          <cell r="F28">
            <v>260</v>
          </cell>
          <cell r="H28" t="str">
            <v>주</v>
          </cell>
          <cell r="I28" t="str">
            <v>군  산</v>
          </cell>
          <cell r="J28">
            <v>10</v>
          </cell>
          <cell r="K28">
            <v>22</v>
          </cell>
          <cell r="L28">
            <v>250</v>
          </cell>
        </row>
        <row r="29">
          <cell r="A29" t="str">
            <v>울</v>
          </cell>
          <cell r="C29" t="str">
            <v>성  남</v>
          </cell>
          <cell r="D29">
            <v>12</v>
          </cell>
          <cell r="E29">
            <v>26</v>
          </cell>
          <cell r="F29">
            <v>320</v>
          </cell>
          <cell r="I29" t="str">
            <v>정  읍</v>
          </cell>
          <cell r="J29">
            <v>6</v>
          </cell>
          <cell r="K29">
            <v>14</v>
          </cell>
          <cell r="L29">
            <v>150</v>
          </cell>
        </row>
        <row r="30">
          <cell r="B30">
            <v>3</v>
          </cell>
          <cell r="C30" t="str">
            <v>이  천</v>
          </cell>
          <cell r="D30">
            <v>8</v>
          </cell>
          <cell r="E30">
            <v>18</v>
          </cell>
          <cell r="F30">
            <v>180</v>
          </cell>
          <cell r="G30" t="str">
            <v xml:space="preserve"> </v>
          </cell>
          <cell r="H30" t="str">
            <v>판</v>
          </cell>
          <cell r="I30" t="str">
            <v>남  원</v>
          </cell>
          <cell r="J30">
            <v>6</v>
          </cell>
          <cell r="K30">
            <v>14</v>
          </cell>
          <cell r="L30">
            <v>150</v>
          </cell>
        </row>
        <row r="31">
          <cell r="B31" t="str">
            <v>부</v>
          </cell>
          <cell r="C31" t="str">
            <v>제  천</v>
          </cell>
          <cell r="D31">
            <v>5</v>
          </cell>
          <cell r="E31">
            <v>12</v>
          </cell>
          <cell r="F31">
            <v>130</v>
          </cell>
          <cell r="G31" t="str">
            <v xml:space="preserve"> </v>
          </cell>
          <cell r="H31" t="str">
            <v>매</v>
          </cell>
          <cell r="I31" t="str">
            <v>동광주</v>
          </cell>
          <cell r="J31">
            <v>11</v>
          </cell>
          <cell r="K31">
            <v>24</v>
          </cell>
          <cell r="L31">
            <v>300</v>
          </cell>
        </row>
        <row r="32">
          <cell r="C32" t="str">
            <v>춘  천</v>
          </cell>
          <cell r="D32">
            <v>9</v>
          </cell>
          <cell r="E32">
            <v>20</v>
          </cell>
          <cell r="F32">
            <v>230</v>
          </cell>
          <cell r="H32" t="str">
            <v>부</v>
          </cell>
          <cell r="I32" t="str">
            <v>서광주</v>
          </cell>
          <cell r="J32">
            <v>12</v>
          </cell>
          <cell r="K32">
            <v>26</v>
          </cell>
          <cell r="L32">
            <v>300</v>
          </cell>
        </row>
        <row r="33">
          <cell r="C33" t="str">
            <v>원  주</v>
          </cell>
          <cell r="D33">
            <v>6</v>
          </cell>
          <cell r="E33">
            <v>14</v>
          </cell>
          <cell r="F33">
            <v>160</v>
          </cell>
          <cell r="I33" t="str">
            <v>목  포</v>
          </cell>
          <cell r="J33">
            <v>11</v>
          </cell>
          <cell r="K33">
            <v>24</v>
          </cell>
          <cell r="L33">
            <v>300</v>
          </cell>
        </row>
        <row r="34">
          <cell r="C34" t="str">
            <v>강  릉</v>
          </cell>
          <cell r="D34">
            <v>12</v>
          </cell>
          <cell r="E34">
            <v>26</v>
          </cell>
          <cell r="F34">
            <v>320</v>
          </cell>
          <cell r="I34" t="str">
            <v>순  천</v>
          </cell>
          <cell r="J34">
            <v>7</v>
          </cell>
          <cell r="K34">
            <v>16</v>
          </cell>
          <cell r="L34">
            <v>180</v>
          </cell>
        </row>
        <row r="35">
          <cell r="B35">
            <v>10</v>
          </cell>
          <cell r="C35" t="str">
            <v>소  계</v>
          </cell>
          <cell r="D35">
            <v>96</v>
          </cell>
          <cell r="E35">
            <v>212</v>
          </cell>
          <cell r="F35">
            <v>2500</v>
          </cell>
          <cell r="I35" t="str">
            <v>여  수</v>
          </cell>
          <cell r="J35">
            <v>6</v>
          </cell>
          <cell r="K35">
            <v>14</v>
          </cell>
          <cell r="L35">
            <v>150</v>
          </cell>
        </row>
        <row r="36">
          <cell r="A36" t="str">
            <v xml:space="preserve"> </v>
          </cell>
          <cell r="B36" t="str">
            <v>부</v>
          </cell>
          <cell r="C36" t="str">
            <v>울  산</v>
          </cell>
          <cell r="D36">
            <v>14</v>
          </cell>
          <cell r="E36">
            <v>30</v>
          </cell>
          <cell r="F36">
            <v>330</v>
          </cell>
          <cell r="H36">
            <v>9</v>
          </cell>
          <cell r="I36" t="str">
            <v xml:space="preserve"> 소  계</v>
          </cell>
          <cell r="J36">
            <v>82</v>
          </cell>
          <cell r="K36">
            <v>182</v>
          </cell>
          <cell r="L36">
            <v>2100</v>
          </cell>
        </row>
        <row r="37">
          <cell r="A37" t="str">
            <v>지</v>
          </cell>
          <cell r="B37" t="str">
            <v>산</v>
          </cell>
          <cell r="C37" t="str">
            <v>양  산</v>
          </cell>
          <cell r="D37">
            <v>5</v>
          </cell>
          <cell r="E37">
            <v>12</v>
          </cell>
          <cell r="F37">
            <v>130</v>
          </cell>
          <cell r="G37" t="str">
            <v>특</v>
          </cell>
          <cell r="H37" t="str">
            <v>특</v>
          </cell>
          <cell r="I37" t="str">
            <v>특  판</v>
          </cell>
          <cell r="J37">
            <v>12</v>
          </cell>
          <cell r="K37">
            <v>26</v>
          </cell>
          <cell r="L37">
            <v>250</v>
          </cell>
        </row>
        <row r="38">
          <cell r="C38" t="str">
            <v>동부산</v>
          </cell>
          <cell r="D38">
            <v>12</v>
          </cell>
          <cell r="E38">
            <v>26</v>
          </cell>
          <cell r="F38">
            <v>300</v>
          </cell>
          <cell r="I38" t="str">
            <v>자  판</v>
          </cell>
          <cell r="J38">
            <v>11</v>
          </cell>
          <cell r="K38">
            <v>13</v>
          </cell>
          <cell r="L38">
            <v>250</v>
          </cell>
        </row>
        <row r="39">
          <cell r="B39" t="str">
            <v>판</v>
          </cell>
          <cell r="C39" t="str">
            <v>서부산</v>
          </cell>
          <cell r="D39">
            <v>13</v>
          </cell>
          <cell r="E39">
            <v>28</v>
          </cell>
          <cell r="F39">
            <v>340</v>
          </cell>
          <cell r="H39" t="str">
            <v>판</v>
          </cell>
          <cell r="I39" t="str">
            <v>시  럽</v>
          </cell>
          <cell r="J39">
            <v>14</v>
          </cell>
          <cell r="K39">
            <v>10</v>
          </cell>
        </row>
        <row r="40">
          <cell r="B40" t="str">
            <v>매</v>
          </cell>
          <cell r="C40" t="str">
            <v>특  판</v>
          </cell>
          <cell r="D40">
            <v>7</v>
          </cell>
          <cell r="E40">
            <v>16</v>
          </cell>
          <cell r="F40">
            <v>180</v>
          </cell>
          <cell r="I40" t="str">
            <v>F / S</v>
          </cell>
          <cell r="J40">
            <v>13</v>
          </cell>
          <cell r="K40">
            <v>13</v>
          </cell>
          <cell r="L40">
            <v>270</v>
          </cell>
        </row>
        <row r="41">
          <cell r="B41" t="str">
            <v>부</v>
          </cell>
          <cell r="C41" t="str">
            <v>남부산</v>
          </cell>
          <cell r="D41">
            <v>12</v>
          </cell>
          <cell r="E41">
            <v>26</v>
          </cell>
          <cell r="F41">
            <v>300</v>
          </cell>
          <cell r="G41" t="str">
            <v>판</v>
          </cell>
          <cell r="H41" t="str">
            <v>부</v>
          </cell>
          <cell r="I41" t="str">
            <v>A / S</v>
          </cell>
          <cell r="K41">
            <v>10</v>
          </cell>
        </row>
        <row r="42">
          <cell r="C42" t="str">
            <v>중부산</v>
          </cell>
          <cell r="D42">
            <v>8</v>
          </cell>
          <cell r="E42">
            <v>18</v>
          </cell>
          <cell r="F42">
            <v>200</v>
          </cell>
          <cell r="H42">
            <v>4</v>
          </cell>
          <cell r="I42" t="str">
            <v xml:space="preserve"> 소  계</v>
          </cell>
          <cell r="J42">
            <v>50</v>
          </cell>
          <cell r="K42">
            <v>72</v>
          </cell>
          <cell r="L42">
            <v>770</v>
          </cell>
        </row>
        <row r="43">
          <cell r="C43" t="str">
            <v>북부산</v>
          </cell>
          <cell r="D43">
            <v>13</v>
          </cell>
          <cell r="E43">
            <v>28</v>
          </cell>
          <cell r="F43">
            <v>340</v>
          </cell>
          <cell r="I43" t="str">
            <v xml:space="preserve">C.V.S </v>
          </cell>
          <cell r="J43">
            <v>9</v>
          </cell>
          <cell r="K43">
            <v>20</v>
          </cell>
          <cell r="L43">
            <v>200</v>
          </cell>
        </row>
        <row r="44">
          <cell r="C44" t="str">
            <v>신유통</v>
          </cell>
          <cell r="D44">
            <v>7</v>
          </cell>
          <cell r="E44">
            <v>16</v>
          </cell>
          <cell r="F44">
            <v>180</v>
          </cell>
          <cell r="G44" t="str">
            <v>신유통</v>
          </cell>
          <cell r="I44" t="str">
            <v>유통지원用</v>
          </cell>
          <cell r="K44">
            <v>80</v>
          </cell>
        </row>
        <row r="45">
          <cell r="B45">
            <v>9</v>
          </cell>
          <cell r="C45" t="str">
            <v>소  계</v>
          </cell>
          <cell r="D45">
            <v>91</v>
          </cell>
          <cell r="E45">
            <v>200</v>
          </cell>
          <cell r="F45">
            <v>2300</v>
          </cell>
          <cell r="H45">
            <v>1</v>
          </cell>
          <cell r="I45" t="str">
            <v xml:space="preserve"> 소  계</v>
          </cell>
          <cell r="J45">
            <v>9</v>
          </cell>
          <cell r="K45">
            <v>100</v>
          </cell>
          <cell r="L45">
            <v>200</v>
          </cell>
        </row>
        <row r="46">
          <cell r="B46" t="str">
            <v>경</v>
          </cell>
          <cell r="C46" t="str">
            <v>창  원</v>
          </cell>
          <cell r="D46">
            <v>14</v>
          </cell>
          <cell r="E46">
            <v>30</v>
          </cell>
          <cell r="F46">
            <v>400</v>
          </cell>
          <cell r="G46" t="str">
            <v xml:space="preserve"> 서     울 </v>
          </cell>
          <cell r="J46">
            <v>329</v>
          </cell>
          <cell r="K46">
            <v>796</v>
          </cell>
          <cell r="L46">
            <v>8500</v>
          </cell>
        </row>
        <row r="47">
          <cell r="A47" t="str">
            <v>방</v>
          </cell>
          <cell r="B47" t="str">
            <v>남</v>
          </cell>
          <cell r="C47" t="str">
            <v>마  산</v>
          </cell>
          <cell r="D47">
            <v>10</v>
          </cell>
          <cell r="E47">
            <v>22</v>
          </cell>
          <cell r="F47">
            <v>260</v>
          </cell>
          <cell r="G47" t="str">
            <v>지     방</v>
          </cell>
          <cell r="J47">
            <v>412</v>
          </cell>
          <cell r="K47">
            <v>910</v>
          </cell>
          <cell r="L47">
            <v>10700</v>
          </cell>
        </row>
        <row r="48">
          <cell r="B48" t="str">
            <v>판</v>
          </cell>
          <cell r="C48" t="str">
            <v>진  주</v>
          </cell>
          <cell r="D48">
            <v>16</v>
          </cell>
          <cell r="E48">
            <v>34</v>
          </cell>
          <cell r="F48">
            <v>430</v>
          </cell>
          <cell r="G48" t="str">
            <v>특     판</v>
          </cell>
          <cell r="J48">
            <v>50</v>
          </cell>
          <cell r="K48">
            <v>72</v>
          </cell>
          <cell r="L48">
            <v>770</v>
          </cell>
        </row>
        <row r="49">
          <cell r="B49" t="str">
            <v>매</v>
          </cell>
          <cell r="C49" t="str">
            <v>통  영</v>
          </cell>
          <cell r="D49">
            <v>7</v>
          </cell>
          <cell r="E49">
            <v>16</v>
          </cell>
          <cell r="F49">
            <v>180</v>
          </cell>
          <cell r="G49" t="str">
            <v>합     계</v>
          </cell>
          <cell r="J49">
            <v>791</v>
          </cell>
          <cell r="K49">
            <v>1778</v>
          </cell>
          <cell r="L49">
            <v>19970</v>
          </cell>
        </row>
        <row r="50">
          <cell r="B50" t="str">
            <v>부</v>
          </cell>
          <cell r="C50" t="str">
            <v>제  주</v>
          </cell>
          <cell r="D50">
            <v>10</v>
          </cell>
          <cell r="E50">
            <v>22</v>
          </cell>
          <cell r="F50">
            <v>230</v>
          </cell>
          <cell r="G50" t="str">
            <v>본부예비분+판매부</v>
          </cell>
          <cell r="K50">
            <v>72</v>
          </cell>
          <cell r="L50">
            <v>30</v>
          </cell>
        </row>
        <row r="51">
          <cell r="B51">
            <v>5</v>
          </cell>
          <cell r="C51" t="str">
            <v>소  계</v>
          </cell>
          <cell r="D51">
            <v>57</v>
          </cell>
          <cell r="E51">
            <v>124</v>
          </cell>
          <cell r="F51">
            <v>1500</v>
          </cell>
          <cell r="G51" t="str">
            <v>총        계</v>
          </cell>
          <cell r="J51">
            <v>791</v>
          </cell>
          <cell r="K51">
            <v>1850</v>
          </cell>
          <cell r="L51">
            <v>20000</v>
          </cell>
        </row>
        <row r="52">
          <cell r="A52" t="str">
            <v>직판대리점 42개 해당지점에 포함됨.</v>
          </cell>
        </row>
      </sheetData>
      <sheetData sheetId="11" refreshError="1">
        <row r="2">
          <cell r="D2" t="str">
            <v xml:space="preserve">  關 聯 部 署 協 議 事 項</v>
          </cell>
        </row>
        <row r="4">
          <cell r="A4" t="str">
            <v>1.기안제목: 스무디아 190㎖ Slim Pack 개발 계획案</v>
          </cell>
        </row>
        <row r="6">
          <cell r="A6" t="str">
            <v>2.협의 부서 및 협의 사항</v>
          </cell>
        </row>
        <row r="9">
          <cell r="A9" t="str">
            <v>협의 부서</v>
          </cell>
          <cell r="C9" t="str">
            <v>협의 내용</v>
          </cell>
          <cell r="F9" t="str">
            <v>협 의 부 서 의 견</v>
          </cell>
          <cell r="J9" t="str">
            <v>비   고</v>
          </cell>
        </row>
        <row r="10">
          <cell r="C10" t="str">
            <v xml:space="preserve"> - 사업전반에 대한</v>
          </cell>
        </row>
        <row r="11">
          <cell r="C11" t="str">
            <v xml:space="preserve">  의견</v>
          </cell>
        </row>
        <row r="13">
          <cell r="A13" t="str">
            <v>기  획  실</v>
          </cell>
        </row>
        <row r="18">
          <cell r="C18" t="str">
            <v xml:space="preserve"> - 원부자재 수급에</v>
          </cell>
        </row>
        <row r="19">
          <cell r="C19" t="str">
            <v xml:space="preserve">  대한 의견</v>
          </cell>
        </row>
        <row r="21">
          <cell r="A21" t="str">
            <v>구  매  부</v>
          </cell>
        </row>
        <row r="26">
          <cell r="C26" t="str">
            <v xml:space="preserve"> - 생산 전반에 대한</v>
          </cell>
        </row>
        <row r="27">
          <cell r="C27" t="str">
            <v xml:space="preserve">  의견</v>
          </cell>
        </row>
        <row r="29">
          <cell r="A29" t="str">
            <v>생산관리실</v>
          </cell>
        </row>
      </sheetData>
      <sheetData sheetId="12" refreshError="1">
        <row r="1">
          <cell r="A1" t="str">
            <v>5.1 팩주스 판매 실적 현황(94年~98年)</v>
          </cell>
        </row>
        <row r="14">
          <cell r="I14" t="str">
            <v>단위:阡C/S,%</v>
          </cell>
        </row>
        <row r="15">
          <cell r="A15" t="str">
            <v>구      분</v>
          </cell>
          <cell r="B15" t="str">
            <v>94年</v>
          </cell>
          <cell r="C15" t="str">
            <v>95年</v>
          </cell>
          <cell r="E15" t="str">
            <v>96年</v>
          </cell>
          <cell r="G15" t="str">
            <v>97年</v>
          </cell>
          <cell r="I15" t="str">
            <v>98年</v>
          </cell>
        </row>
        <row r="16">
          <cell r="B16" t="str">
            <v>실 적</v>
          </cell>
          <cell r="C16" t="str">
            <v>실 적</v>
          </cell>
          <cell r="D16" t="str">
            <v>신장율</v>
          </cell>
          <cell r="E16" t="str">
            <v>실 적</v>
          </cell>
          <cell r="F16" t="str">
            <v>신장율</v>
          </cell>
          <cell r="G16" t="str">
            <v>실 적</v>
          </cell>
          <cell r="H16" t="str">
            <v>신장율</v>
          </cell>
          <cell r="I16" t="str">
            <v>실 적</v>
          </cell>
          <cell r="J16" t="str">
            <v>신장율</v>
          </cell>
        </row>
        <row r="17">
          <cell r="A17" t="str">
            <v>스 카 시 골드</v>
          </cell>
          <cell r="I17">
            <v>34.816000000000003</v>
          </cell>
        </row>
        <row r="18">
          <cell r="A18" t="str">
            <v>드링크 오렌지</v>
          </cell>
          <cell r="B18">
            <v>1792.2639999999999</v>
          </cell>
          <cell r="C18">
            <v>847.34</v>
          </cell>
          <cell r="D18">
            <v>-52.722366794177638</v>
          </cell>
          <cell r="E18">
            <v>682.37699999999995</v>
          </cell>
          <cell r="F18">
            <v>-19.46833620506527</v>
          </cell>
          <cell r="G18">
            <v>391.74400000000003</v>
          </cell>
          <cell r="H18">
            <v>-42.591265532103215</v>
          </cell>
          <cell r="I18">
            <v>331.87</v>
          </cell>
          <cell r="J18">
            <v>-15.283960954092464</v>
          </cell>
        </row>
        <row r="19">
          <cell r="A19" t="str">
            <v>파  인  애  플</v>
          </cell>
          <cell r="B19">
            <v>322.52</v>
          </cell>
          <cell r="C19">
            <v>203.11600000000001</v>
          </cell>
          <cell r="D19">
            <v>-37.022200173632633</v>
          </cell>
          <cell r="E19">
            <v>138.24700000000001</v>
          </cell>
          <cell r="F19">
            <v>-31.936922743653867</v>
          </cell>
          <cell r="G19">
            <v>37.872</v>
          </cell>
          <cell r="H19">
            <v>-72.605553827569494</v>
          </cell>
          <cell r="I19">
            <v>-0.91300000000000003</v>
          </cell>
          <cell r="J19">
            <v>-102.41075200675961</v>
          </cell>
        </row>
        <row r="20">
          <cell r="A20" t="str">
            <v>살  구  따  봉</v>
          </cell>
          <cell r="B20">
            <v>285.94</v>
          </cell>
          <cell r="C20">
            <v>333.78100000000001</v>
          </cell>
          <cell r="D20">
            <v>16.731132405399734</v>
          </cell>
          <cell r="E20">
            <v>331.41399999999999</v>
          </cell>
          <cell r="F20">
            <v>-0.70914761475339105</v>
          </cell>
          <cell r="G20">
            <v>149.881</v>
          </cell>
          <cell r="H20">
            <v>-54.775296155261998</v>
          </cell>
          <cell r="I20">
            <v>45.73</v>
          </cell>
          <cell r="J20">
            <v>-69.489128041579661</v>
          </cell>
        </row>
        <row r="21">
          <cell r="A21" t="str">
            <v>포  도  따  봉</v>
          </cell>
          <cell r="B21">
            <v>572.26800000000003</v>
          </cell>
          <cell r="C21">
            <v>400.19099999999997</v>
          </cell>
          <cell r="D21">
            <v>-30.069303193608604</v>
          </cell>
          <cell r="E21">
            <v>391.78300000000002</v>
          </cell>
          <cell r="F21">
            <v>-2.1009967740403823</v>
          </cell>
          <cell r="G21">
            <v>210.21899999999999</v>
          </cell>
          <cell r="H21">
            <v>-46.343001100098782</v>
          </cell>
          <cell r="I21">
            <v>207.048</v>
          </cell>
          <cell r="J21">
            <v>-1.5084269262055159</v>
          </cell>
        </row>
        <row r="22">
          <cell r="A22" t="str">
            <v>복 숭 아 따봉</v>
          </cell>
          <cell r="B22">
            <v>742.577</v>
          </cell>
          <cell r="C22">
            <v>397.834</v>
          </cell>
          <cell r="D22">
            <v>-46.425219202857079</v>
          </cell>
          <cell r="E22">
            <v>307.7</v>
          </cell>
          <cell r="F22">
            <v>-22.65618323220238</v>
          </cell>
          <cell r="G22">
            <v>168.715</v>
          </cell>
          <cell r="H22">
            <v>-45.168995775105614</v>
          </cell>
          <cell r="I22">
            <v>39.58</v>
          </cell>
          <cell r="J22">
            <v>-76.540319473668617</v>
          </cell>
        </row>
        <row r="23">
          <cell r="A23" t="str">
            <v>計</v>
          </cell>
          <cell r="B23">
            <v>3715.5689999999995</v>
          </cell>
          <cell r="C23">
            <v>2182.2620000000002</v>
          </cell>
          <cell r="D23">
            <v>-41.267084529987187</v>
          </cell>
          <cell r="E23">
            <v>1851.521</v>
          </cell>
          <cell r="F23">
            <v>-15.155879541503268</v>
          </cell>
          <cell r="G23">
            <v>958.43100000000015</v>
          </cell>
          <cell r="H23">
            <v>-48.235477750454891</v>
          </cell>
          <cell r="I23">
            <v>658.13100000000009</v>
          </cell>
          <cell r="J23">
            <v>-31.332458987657958</v>
          </cell>
        </row>
      </sheetData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캔개발배경"/>
      <sheetName val="시장"/>
      <sheetName val="일정표"/>
      <sheetName val="기안"/>
      <sheetName val="표지"/>
      <sheetName val="제목"/>
      <sheetName val="아침햇쌀"/>
      <sheetName val="경쟁사가격"/>
      <sheetName val="캔판매가"/>
      <sheetName val="캔판매목표"/>
      <sheetName val="마케팅전략"/>
      <sheetName val="판촉전략"/>
      <sheetName val="원가계산서"/>
      <sheetName val="손익"/>
      <sheetName val="협조"/>
      <sheetName val="할당"/>
      <sheetName val="제품설명"/>
      <sheetName val="가짜1"/>
      <sheetName val="가짜2"/>
      <sheetName val="가짜4"/>
      <sheetName val="가짜3"/>
      <sheetName val="쌀음료품의서"/>
      <sheetName val="양식(직판용)"/>
      <sheetName val="회사정보"/>
      <sheetName val="외주가공비0109"/>
      <sheetName val="Sheet1"/>
      <sheetName val="시험결과"/>
      <sheetName val="입사자료"/>
      <sheetName val="승진대상자"/>
      <sheetName val="ꠀ짜4"/>
      <sheetName val="개요"/>
      <sheetName val="마케팅"/>
      <sheetName val="목차"/>
      <sheetName val="추정손익"/>
      <sheetName val="실적"/>
      <sheetName val="원가"/>
      <sheetName val="원가,목표"/>
      <sheetName val="판매"/>
      <sheetName val="판촉"/>
      <sheetName val="탄산"/>
      <sheetName val="월별일수"/>
      <sheetName val="원본"/>
      <sheetName val="96월별PL"/>
      <sheetName val="(실사조정)총괄"/>
      <sheetName val="대총괄표"/>
      <sheetName val="A7.원가_판가"/>
      <sheetName val="단가산출"/>
      <sheetName val="70%"/>
      <sheetName val="환율"/>
      <sheetName val="설계명세서"/>
      <sheetName val="원가계산서 "/>
      <sheetName val="0111"/>
      <sheetName val="Sheet12"/>
      <sheetName val="데이타"/>
      <sheetName val="본문"/>
      <sheetName val="추정1안계획1,2,3안"/>
      <sheetName val="단가표(2006)"/>
      <sheetName val="표준도급비(2006)"/>
      <sheetName val="work"/>
      <sheetName val="문화센터"/>
      <sheetName val="세금계산서DB"/>
      <sheetName val="주말캐셔 펀칭수"/>
      <sheetName val="AS"/>
      <sheetName val="1~5월"/>
      <sheetName val="1~9월"/>
      <sheetName val="능력태도평가DB"/>
      <sheetName val="갑지"/>
      <sheetName val="집계표"/>
      <sheetName val="견적서"/>
      <sheetName val="#REF"/>
      <sheetName val="재료율"/>
      <sheetName val="HP1AMLIST"/>
      <sheetName val="Macro1"/>
      <sheetName val="계열사현황종합"/>
      <sheetName val="지점장"/>
      <sheetName val="진도현황"/>
      <sheetName val="생산"/>
      <sheetName val="기준9801"/>
      <sheetName val="비교9701"/>
      <sheetName val="DATA(2009판매)"/>
      <sheetName val="부서"/>
      <sheetName val="npv"/>
      <sheetName val="원본가중수1-2"/>
      <sheetName val="970721"/>
      <sheetName val="판매사원 입력2"/>
      <sheetName val="자판"/>
      <sheetName val="위스키3"/>
      <sheetName val="주류전체2"/>
      <sheetName val="당년실적"/>
      <sheetName val="출납장"/>
      <sheetName val="순매출액"/>
      <sheetName val="금관"/>
      <sheetName val="백화"/>
      <sheetName val="단가"/>
      <sheetName val="개발실"/>
      <sheetName val="data"/>
      <sheetName val="Lists"/>
      <sheetName val="노무비"/>
      <sheetName val="기계경비(시간당)"/>
      <sheetName val="램머"/>
      <sheetName val="축종별판매량"/>
      <sheetName val="대차대조"/>
      <sheetName val="Import"/>
      <sheetName val="pr34"/>
      <sheetName val="대외공문"/>
      <sheetName val="품종별월계"/>
      <sheetName val="cctv"/>
    </sheetNames>
    <sheetDataSet>
      <sheetData sheetId="0" refreshError="1">
        <row r="2">
          <cell r="C2" t="str">
            <v>쌀 음료 개발 계획 (안)</v>
          </cell>
        </row>
        <row r="4">
          <cell r="B4" t="str">
            <v>1. 개발배경</v>
          </cell>
        </row>
        <row r="5">
          <cell r="B5" t="str">
            <v xml:space="preserve">   1). 우리쌀로 만든 부드러운 건강음료로 소비자선호</v>
          </cell>
        </row>
        <row r="6">
          <cell r="B6" t="str">
            <v xml:space="preserve">   2). 식사대용및 갈증해소용으로 기존 건강음료 대체</v>
          </cell>
        </row>
        <row r="7">
          <cell r="B7" t="str">
            <v xml:space="preserve">   3). 직장인,가정주부,청소년층등 다양한 계층으로 확대</v>
          </cell>
        </row>
        <row r="9">
          <cell r="B9" t="str">
            <v>2. 사업개요</v>
          </cell>
        </row>
        <row r="10">
          <cell r="B10" t="str">
            <v>구      분</v>
          </cell>
          <cell r="D10" t="str">
            <v>내                          용</v>
          </cell>
          <cell r="N10" t="str">
            <v>비  고</v>
          </cell>
        </row>
        <row r="11">
          <cell r="B11" t="str">
            <v xml:space="preserve"> 1. 사 업 명</v>
          </cell>
          <cell r="D11" t="str">
            <v xml:space="preserve"> 쌀음료 (180㎖ 소병+180㎖ 캔) 개발 계획</v>
          </cell>
        </row>
        <row r="12">
          <cell r="B12" t="str">
            <v xml:space="preserve"> 2. 용기/용량</v>
          </cell>
          <cell r="D12" t="str">
            <v xml:space="preserve"> 180㎖ 소병 + White Cap</v>
          </cell>
          <cell r="I12" t="str">
            <v xml:space="preserve"> 180㎖ 캔 (3-Piece Can)</v>
          </cell>
        </row>
        <row r="13">
          <cell r="B13" t="str">
            <v xml:space="preserve"> 2. 사 업 장</v>
          </cell>
          <cell r="D13" t="str">
            <v xml:space="preserve"> 외주OEM (미전식품)</v>
          </cell>
          <cell r="I13" t="str">
            <v xml:space="preserve"> 양산공장</v>
          </cell>
        </row>
        <row r="14">
          <cell r="B14" t="str">
            <v xml:space="preserve"> 3. 투 자 비</v>
          </cell>
          <cell r="D14" t="str">
            <v xml:space="preserve"> 없음</v>
          </cell>
          <cell r="I14" t="str">
            <v xml:space="preserve"> 제조공정에따라 투자비발생 가능</v>
          </cell>
        </row>
        <row r="15">
          <cell r="B15" t="str">
            <v xml:space="preserve"> 4. 발매시기</v>
          </cell>
          <cell r="D15" t="str">
            <v xml:space="preserve"> '99.11.1(月)</v>
          </cell>
          <cell r="I15" t="str">
            <v xml:space="preserve"> '99.11月中旬</v>
          </cell>
        </row>
        <row r="16">
          <cell r="B16" t="str">
            <v xml:space="preserve"> 5. C/S(본)</v>
          </cell>
          <cell r="D16" t="str">
            <v xml:space="preserve"> 1C/S = 30本</v>
          </cell>
          <cell r="I16" t="str">
            <v xml:space="preserve"> 1C/S = 30本</v>
          </cell>
        </row>
        <row r="17">
          <cell r="B17" t="str">
            <v xml:space="preserve"> 6. 유통경로</v>
          </cell>
          <cell r="D17" t="str">
            <v xml:space="preserve"> 방  판</v>
          </cell>
          <cell r="I17" t="str">
            <v xml:space="preserve"> 직  판</v>
          </cell>
        </row>
        <row r="18">
          <cell r="B18" t="str">
            <v xml:space="preserve"> 7. 판매계획</v>
          </cell>
          <cell r="K18" t="str">
            <v>단위:阡C/S,백만원</v>
          </cell>
        </row>
        <row r="19">
          <cell r="B19" t="str">
            <v>(99~2000년)</v>
          </cell>
          <cell r="E19" t="str">
            <v>구       분</v>
          </cell>
          <cell r="G19" t="str">
            <v>1999년</v>
          </cell>
          <cell r="I19" t="str">
            <v>2000년</v>
          </cell>
          <cell r="K19" t="str">
            <v>합    계</v>
          </cell>
        </row>
        <row r="20">
          <cell r="G20" t="str">
            <v>수  량</v>
          </cell>
          <cell r="H20" t="str">
            <v>금  액</v>
          </cell>
          <cell r="I20" t="str">
            <v>수  량</v>
          </cell>
          <cell r="J20" t="str">
            <v>금  액</v>
          </cell>
          <cell r="K20" t="str">
            <v>수  량</v>
          </cell>
          <cell r="L20" t="str">
            <v>금  액</v>
          </cell>
        </row>
        <row r="21">
          <cell r="E21" t="str">
            <v>180㎖ 병</v>
          </cell>
          <cell r="G21">
            <v>170</v>
          </cell>
          <cell r="H21">
            <v>2318.181818181818</v>
          </cell>
          <cell r="I21">
            <v>1195</v>
          </cell>
          <cell r="J21">
            <v>16295.454545454544</v>
          </cell>
          <cell r="K21">
            <v>1365</v>
          </cell>
          <cell r="L21">
            <v>18613.63636363636</v>
          </cell>
        </row>
        <row r="22">
          <cell r="E22" t="str">
            <v>180㎖ 캔</v>
          </cell>
          <cell r="G22">
            <v>80</v>
          </cell>
          <cell r="H22">
            <v>799.99999999999989</v>
          </cell>
          <cell r="I22">
            <v>440</v>
          </cell>
          <cell r="J22">
            <v>4400</v>
          </cell>
          <cell r="K22">
            <v>520</v>
          </cell>
          <cell r="L22">
            <v>5200</v>
          </cell>
        </row>
        <row r="23">
          <cell r="E23" t="str">
            <v>합      계</v>
          </cell>
          <cell r="G23">
            <v>250</v>
          </cell>
          <cell r="H23">
            <v>3118.181818181818</v>
          </cell>
          <cell r="I23">
            <v>1635</v>
          </cell>
          <cell r="J23">
            <v>20695.454545454544</v>
          </cell>
          <cell r="K23">
            <v>1885</v>
          </cell>
          <cell r="L23">
            <v>23813.63636363636</v>
          </cell>
        </row>
        <row r="24">
          <cell r="E24" t="str">
            <v xml:space="preserve"> → 웅진 180㎖ 소병 月平均 販賣量 : 8만C/S以上</v>
          </cell>
        </row>
        <row r="25">
          <cell r="B25" t="str">
            <v xml:space="preserve"> 8. 판 매 가</v>
          </cell>
          <cell r="L25" t="str">
            <v>단위:원</v>
          </cell>
        </row>
        <row r="26">
          <cell r="F26" t="str">
            <v>가격</v>
          </cell>
          <cell r="G26" t="str">
            <v>판  매  가</v>
          </cell>
          <cell r="I26" t="str">
            <v>소비자가</v>
          </cell>
          <cell r="K26" t="str">
            <v>비    고</v>
          </cell>
        </row>
        <row r="27">
          <cell r="E27" t="str">
            <v>제품</v>
          </cell>
          <cell r="G27" t="str">
            <v>C/S</v>
          </cell>
          <cell r="H27" t="str">
            <v>本</v>
          </cell>
          <cell r="I27" t="str">
            <v>C/S</v>
          </cell>
          <cell r="J27" t="str">
            <v>本</v>
          </cell>
        </row>
        <row r="28">
          <cell r="E28" t="str">
            <v>180㎖ 소병</v>
          </cell>
          <cell r="G28">
            <v>15000</v>
          </cell>
          <cell r="H28">
            <v>500</v>
          </cell>
          <cell r="I28">
            <v>21000</v>
          </cell>
          <cell r="J28">
            <v>700</v>
          </cell>
        </row>
        <row r="29">
          <cell r="E29" t="str">
            <v>180㎖ 캔</v>
          </cell>
          <cell r="G29">
            <v>11000.1</v>
          </cell>
          <cell r="H29">
            <v>366.67</v>
          </cell>
          <cell r="I29">
            <v>18000</v>
          </cell>
          <cell r="J29">
            <v>600</v>
          </cell>
        </row>
        <row r="30">
          <cell r="E30" t="str">
            <v xml:space="preserve"> - 아침햇살과 동일價</v>
          </cell>
        </row>
        <row r="32">
          <cell r="B32" t="str">
            <v xml:space="preserve"> 9. 특기사항</v>
          </cell>
        </row>
        <row r="33">
          <cell r="E33" t="str">
            <v>1). 제품유형 : 혼합 음료</v>
          </cell>
        </row>
        <row r="34">
          <cell r="E34" t="str">
            <v>2). 광고계획: '99년 10億 , 2000년 20億 예정</v>
          </cell>
        </row>
        <row r="35">
          <cell r="E35" t="str">
            <v xml:space="preserve">      - 곡류음료 시장개척및 M/S확보를 위해 광고계획</v>
          </cell>
        </row>
        <row r="36">
          <cell r="E36" t="str">
            <v>3). 프로모션 : 10:1 물량 증정 ( 소병,캔 )</v>
          </cell>
        </row>
        <row r="37">
          <cell r="E37" t="str">
            <v>4). 생산계획 : 180㎖ 소병 - 시생산(10/7-木), 본생산(10/18-月)</v>
          </cell>
        </row>
        <row r="38">
          <cell r="E38" t="str">
            <v xml:space="preserve">                     공장출하(10/25-月), 1日 Capa (6,000C/S)</v>
          </cell>
        </row>
        <row r="39">
          <cell r="E39" t="str">
            <v>5). 180㎖ 캔 : 제조공정에따라 투자비 발생 가능</v>
          </cell>
        </row>
      </sheetData>
      <sheetData sheetId="1" refreshError="1">
        <row r="1">
          <cell r="A1" t="str">
            <v>3-2. 꼬마콜드 vs 아침햇살 (판매실적)</v>
          </cell>
        </row>
        <row r="14">
          <cell r="L14" t="str">
            <v>단위: 천C/S,백만원</v>
          </cell>
        </row>
        <row r="15">
          <cell r="A15" t="str">
            <v>제    품    명</v>
          </cell>
          <cell r="D15" t="str">
            <v>1월</v>
          </cell>
          <cell r="E15" t="str">
            <v>2월</v>
          </cell>
          <cell r="F15" t="str">
            <v>3월</v>
          </cell>
          <cell r="G15" t="str">
            <v>4월</v>
          </cell>
          <cell r="H15" t="str">
            <v>5월</v>
          </cell>
          <cell r="I15" t="str">
            <v>6월</v>
          </cell>
          <cell r="J15" t="str">
            <v>7월</v>
          </cell>
          <cell r="K15" t="str">
            <v>8월</v>
          </cell>
          <cell r="L15" t="str">
            <v>9월추정</v>
          </cell>
          <cell r="M15" t="str">
            <v>합  계</v>
          </cell>
        </row>
        <row r="16">
          <cell r="A16" t="str">
            <v>아침 햇살</v>
          </cell>
          <cell r="C16" t="str">
            <v>수 량</v>
          </cell>
          <cell r="D16">
            <v>29.2</v>
          </cell>
          <cell r="E16">
            <v>50.6</v>
          </cell>
          <cell r="F16">
            <v>52.1</v>
          </cell>
          <cell r="G16">
            <v>66.599999999999994</v>
          </cell>
          <cell r="H16">
            <v>93.3</v>
          </cell>
          <cell r="I16">
            <v>100</v>
          </cell>
          <cell r="J16">
            <v>116.7</v>
          </cell>
          <cell r="K16">
            <v>99.1</v>
          </cell>
          <cell r="L16">
            <v>150.6</v>
          </cell>
          <cell r="M16">
            <v>758.2</v>
          </cell>
        </row>
        <row r="17">
          <cell r="C17" t="str">
            <v>금 액</v>
          </cell>
          <cell r="D17">
            <v>318.5454545454545</v>
          </cell>
          <cell r="E17">
            <v>552</v>
          </cell>
          <cell r="F17">
            <v>568.36363636363637</v>
          </cell>
          <cell r="G17">
            <v>726.54545454545439</v>
          </cell>
          <cell r="H17">
            <v>1017.8181818181816</v>
          </cell>
          <cell r="I17">
            <v>1090.9090909090908</v>
          </cell>
          <cell r="J17">
            <v>1273.090909090909</v>
          </cell>
          <cell r="K17">
            <v>1081.090909090909</v>
          </cell>
          <cell r="L17">
            <v>1642.9090909090908</v>
          </cell>
          <cell r="M17">
            <v>8271.2727272727261</v>
          </cell>
        </row>
        <row r="18">
          <cell r="A18" t="str">
            <v>꼬마 콜드</v>
          </cell>
          <cell r="C18" t="str">
            <v>수 량</v>
          </cell>
          <cell r="F18">
            <v>57.4</v>
          </cell>
          <cell r="G18">
            <v>114</v>
          </cell>
          <cell r="H18">
            <v>136.6</v>
          </cell>
          <cell r="I18">
            <v>138.1</v>
          </cell>
          <cell r="J18">
            <v>117.1</v>
          </cell>
          <cell r="K18">
            <v>145.30000000000001</v>
          </cell>
          <cell r="L18">
            <v>120.6</v>
          </cell>
          <cell r="M18">
            <v>829.1</v>
          </cell>
        </row>
        <row r="19">
          <cell r="C19" t="str">
            <v>금 액</v>
          </cell>
          <cell r="F19">
            <v>845</v>
          </cell>
          <cell r="G19">
            <v>1636.6</v>
          </cell>
          <cell r="H19">
            <v>2277.9</v>
          </cell>
          <cell r="I19">
            <v>2294.3000000000002</v>
          </cell>
          <cell r="J19">
            <v>1966.4</v>
          </cell>
          <cell r="K19">
            <v>2456.3000000000002</v>
          </cell>
          <cell r="L19">
            <v>2039.23</v>
          </cell>
          <cell r="M19">
            <v>13515.73</v>
          </cell>
        </row>
        <row r="20">
          <cell r="A20" t="str">
            <v xml:space="preserve"> - 아침햇살 : 180㎖ 소병 , 꼬마 콜드 : 240㎖ 팩 (오,포)</v>
          </cell>
        </row>
      </sheetData>
      <sheetData sheetId="2" refreshError="1">
        <row r="2">
          <cell r="A2" t="str">
            <v>개발 일정표 (180㎖ 소병 )</v>
          </cell>
        </row>
        <row r="4">
          <cell r="A4" t="str">
            <v>상품기획팀</v>
          </cell>
        </row>
        <row r="5">
          <cell r="A5" t="str">
            <v>구       분</v>
          </cell>
          <cell r="P5" t="str">
            <v>10月</v>
          </cell>
          <cell r="Z5" t="str">
            <v>11月</v>
          </cell>
        </row>
        <row r="6">
          <cell r="D6" t="str">
            <v>5일</v>
          </cell>
          <cell r="H6" t="str">
            <v>10일</v>
          </cell>
          <cell r="L6" t="str">
            <v>15일</v>
          </cell>
          <cell r="P6" t="str">
            <v>20일</v>
          </cell>
          <cell r="T6" t="str">
            <v>25일</v>
          </cell>
          <cell r="X6" t="str">
            <v>30일</v>
          </cell>
          <cell r="AB6" t="str">
            <v>5일</v>
          </cell>
          <cell r="AF6" t="str">
            <v>7일</v>
          </cell>
          <cell r="AG6">
            <v>0</v>
          </cell>
        </row>
        <row r="8">
          <cell r="G8" t="str">
            <v>10日(개발계획 수립/결재완료)</v>
          </cell>
        </row>
        <row r="9">
          <cell r="A9" t="str">
            <v>1.사업계획</v>
          </cell>
          <cell r="D9" t="str">
            <v>→</v>
          </cell>
          <cell r="E9" t="str">
            <v>→</v>
          </cell>
          <cell r="F9" t="str">
            <v>→</v>
          </cell>
          <cell r="G9" t="str">
            <v>→</v>
          </cell>
          <cell r="H9" t="str">
            <v>→</v>
          </cell>
          <cell r="I9" t="str">
            <v>→</v>
          </cell>
        </row>
        <row r="10">
          <cell r="F10" t="str">
            <v>9日(연구소 스팩통보)</v>
          </cell>
        </row>
        <row r="11">
          <cell r="A11" t="str">
            <v>2.스    팩</v>
          </cell>
          <cell r="D11" t="str">
            <v>→</v>
          </cell>
          <cell r="E11" t="str">
            <v>→</v>
          </cell>
          <cell r="F11" t="str">
            <v>→</v>
          </cell>
          <cell r="G11" t="str">
            <v>→</v>
          </cell>
          <cell r="H11" t="str">
            <v>→</v>
          </cell>
          <cell r="I11" t="str">
            <v>→</v>
          </cell>
        </row>
        <row r="12">
          <cell r="I12" t="str">
            <v>11日(품목신고완료)</v>
          </cell>
        </row>
        <row r="13">
          <cell r="A13" t="str">
            <v>3.품목신고</v>
          </cell>
          <cell r="F13" t="str">
            <v>→</v>
          </cell>
          <cell r="G13" t="str">
            <v>→</v>
          </cell>
          <cell r="H13" t="str">
            <v>→</v>
          </cell>
          <cell r="I13" t="str">
            <v>→</v>
          </cell>
          <cell r="J13" t="str">
            <v>→</v>
          </cell>
        </row>
        <row r="15">
          <cell r="A15" t="str">
            <v>4.원부자재</v>
          </cell>
        </row>
        <row r="16">
          <cell r="I16" t="str">
            <v>15日(디자인및 필름라벨의뢰)</v>
          </cell>
          <cell r="Q16" t="str">
            <v>18日(샘플제작및 입고)</v>
          </cell>
        </row>
        <row r="17">
          <cell r="A17" t="str">
            <v xml:space="preserve"> 1)소병</v>
          </cell>
          <cell r="I17" t="str">
            <v>→</v>
          </cell>
          <cell r="J17" t="str">
            <v>→</v>
          </cell>
          <cell r="N17" t="str">
            <v>→</v>
          </cell>
          <cell r="O17" t="str">
            <v>→</v>
          </cell>
          <cell r="P17" t="str">
            <v>→</v>
          </cell>
          <cell r="Q17" t="str">
            <v>→</v>
          </cell>
        </row>
        <row r="18">
          <cell r="I18" t="str">
            <v>15日(디자인및 필름라벨의뢰)</v>
          </cell>
          <cell r="Q18" t="str">
            <v>18日(샘플제작및 입고)</v>
          </cell>
        </row>
        <row r="19">
          <cell r="A19" t="str">
            <v xml:space="preserve"> 2)Box</v>
          </cell>
          <cell r="I19" t="str">
            <v>→</v>
          </cell>
          <cell r="J19" t="str">
            <v>→</v>
          </cell>
          <cell r="N19" t="str">
            <v>→</v>
          </cell>
          <cell r="O19" t="str">
            <v>→</v>
          </cell>
          <cell r="P19" t="str">
            <v>→</v>
          </cell>
          <cell r="Q19" t="str">
            <v>→</v>
          </cell>
        </row>
        <row r="20">
          <cell r="O20" t="str">
            <v>20日(딜러레타 제작)</v>
          </cell>
          <cell r="W20" t="str">
            <v>28日(지점입고완료)</v>
          </cell>
        </row>
        <row r="21">
          <cell r="A21" t="str">
            <v xml:space="preserve"> 3).판촉물</v>
          </cell>
          <cell r="M21" t="str">
            <v>→</v>
          </cell>
          <cell r="N21" t="str">
            <v>→</v>
          </cell>
          <cell r="O21" t="str">
            <v>→</v>
          </cell>
          <cell r="P21" t="str">
            <v>→</v>
          </cell>
          <cell r="T21" t="str">
            <v>→</v>
          </cell>
          <cell r="U21" t="str">
            <v>→</v>
          </cell>
          <cell r="V21" t="str">
            <v>→</v>
          </cell>
          <cell r="W21" t="str">
            <v>→</v>
          </cell>
        </row>
        <row r="23">
          <cell r="H23" t="str">
            <v>7日(시생산-180㎖ 병)</v>
          </cell>
          <cell r="O23" t="str">
            <v>18日(본생산)</v>
          </cell>
          <cell r="U23" t="str">
            <v>25日(출하예정)</v>
          </cell>
          <cell r="AA23" t="str">
            <v>1日(발매예정)</v>
          </cell>
        </row>
        <row r="24">
          <cell r="A24" t="str">
            <v>5.발    매</v>
          </cell>
          <cell r="G24" t="str">
            <v>→</v>
          </cell>
          <cell r="H24" t="str">
            <v>→</v>
          </cell>
          <cell r="I24" t="str">
            <v>→</v>
          </cell>
          <cell r="O24" t="str">
            <v>→</v>
          </cell>
          <cell r="P24" t="str">
            <v>→</v>
          </cell>
          <cell r="Q24" t="str">
            <v>→</v>
          </cell>
          <cell r="U24" t="str">
            <v>→</v>
          </cell>
          <cell r="V24" t="str">
            <v>→</v>
          </cell>
          <cell r="W24" t="str">
            <v>→</v>
          </cell>
          <cell r="Z24" t="str">
            <v>→</v>
          </cell>
          <cell r="AA24" t="str">
            <v>→</v>
          </cell>
        </row>
      </sheetData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개발 일정표 (180㎖ 소병 )</v>
          </cell>
        </row>
      </sheetData>
      <sheetData sheetId="8" refreshError="1"/>
      <sheetData sheetId="9">
        <row r="2">
          <cell r="B2" t="str">
            <v>5-2. 판매목표 (1999.10월 ~ 2000년)</v>
          </cell>
        </row>
      </sheetData>
      <sheetData sheetId="10" refreshError="1"/>
      <sheetData sheetId="11" refreshError="1"/>
      <sheetData sheetId="12" refreshError="1"/>
      <sheetData sheetId="13">
        <row r="1">
          <cell r="A1" t="str">
            <v>7. 손익계산서 (99년~2000년)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소주시장"/>
      <sheetName val="위스키1"/>
      <sheetName val="주류전체2"/>
      <sheetName val="위스키3"/>
      <sheetName val="Sheet1"/>
      <sheetName val="당사주류4"/>
      <sheetName val="롯데위스키5"/>
      <sheetName val="수입위스키6"/>
      <sheetName val="주세와전략7"/>
      <sheetName val="원가구조"/>
      <sheetName val="주세"/>
      <sheetName val="위스키수량3-1"/>
      <sheetName val="위스키3-2"/>
      <sheetName val="위스키3-3"/>
      <sheetName val="영문(주류)"/>
      <sheetName val="표지"/>
      <sheetName val="목 차"/>
      <sheetName val="한글(영문)"/>
      <sheetName val="중기"/>
      <sheetName val="내용"/>
      <sheetName val="캔개발배경"/>
      <sheetName val="시장"/>
      <sheetName val="일정표"/>
      <sheetName val="아침햇쌀"/>
      <sheetName val="주류실적(위스키)"/>
      <sheetName val="주_부자재"/>
      <sheetName val="당월손익계산서★"/>
      <sheetName val="개요"/>
      <sheetName val="기안"/>
      <sheetName val="마케팅"/>
      <sheetName val="목차"/>
      <sheetName val="추정손익"/>
      <sheetName val="할당"/>
      <sheetName val="실적"/>
      <sheetName val="원가"/>
      <sheetName val="제목"/>
      <sheetName val="원가,목표"/>
      <sheetName val="판매"/>
      <sheetName val="판촉"/>
      <sheetName val="협조"/>
      <sheetName val="캔판매목표"/>
      <sheetName val="스낵물량"/>
      <sheetName val="수정시산표"/>
      <sheetName val="①매출"/>
      <sheetName val="96월별PL"/>
      <sheetName val="양식(직판용)"/>
      <sheetName val="내역서"/>
      <sheetName val="KCS-CA"/>
      <sheetName val="AR"/>
      <sheetName val="원본(그룹제외)"/>
      <sheetName val="FC-101"/>
      <sheetName val="내역"/>
      <sheetName val="노무비"/>
      <sheetName val="이고량입력"/>
      <sheetName val="이익영"/>
      <sheetName val="팀별 실적"/>
      <sheetName val="팀별 실적 (환산)"/>
      <sheetName val="부정형평가"/>
      <sheetName val="재공품평가"/>
      <sheetName val="99판매"/>
      <sheetName val="연회비"/>
      <sheetName val="본문"/>
      <sheetName val="0"/>
      <sheetName val="MAIN"/>
      <sheetName val="코드"/>
      <sheetName val="20020327184814"/>
      <sheetName val="대차대조표"/>
      <sheetName val="을지"/>
      <sheetName val="단가조사"/>
      <sheetName val="목_차"/>
      <sheetName val="팀별_실적"/>
      <sheetName val="팀별_실적_(환산)"/>
      <sheetName val="그래프 (2)"/>
      <sheetName val="Import"/>
      <sheetName val="노임단가"/>
      <sheetName val="국내조달(통합-1)"/>
      <sheetName val="탄산"/>
      <sheetName val="#REF"/>
      <sheetName val="원가율"/>
      <sheetName val="평가"/>
      <sheetName val="주간계획"/>
      <sheetName val="Baby일위대가"/>
      <sheetName val="학교"/>
      <sheetName val="9-1차이내역"/>
      <sheetName val="축종별판매량"/>
      <sheetName val="450gx asps"/>
      <sheetName val="COMPAQ-LIST"/>
      <sheetName val="경쟁사가격"/>
      <sheetName val="손익"/>
      <sheetName val="60명당사(총괄)"/>
    </sheetNames>
    <sheetDataSet>
      <sheetData sheetId="0" refreshError="1"/>
      <sheetData sheetId="1" refreshError="1"/>
      <sheetData sheetId="2" refreshError="1">
        <row r="1">
          <cell r="A1" t="str">
            <v>국내 주류별 출고실적 ( 수량 )</v>
          </cell>
        </row>
        <row r="3">
          <cell r="AA3" t="str">
            <v>단위:㎘,%</v>
          </cell>
          <cell r="AB3" t="str">
            <v>단위:㎘,%</v>
          </cell>
        </row>
        <row r="4">
          <cell r="A4" t="str">
            <v>주종별</v>
          </cell>
          <cell r="B4" t="str">
            <v>기준</v>
          </cell>
          <cell r="C4">
            <v>1992</v>
          </cell>
          <cell r="E4">
            <v>1993</v>
          </cell>
          <cell r="H4">
            <v>1994</v>
          </cell>
          <cell r="K4">
            <v>1995</v>
          </cell>
          <cell r="N4">
            <v>1996</v>
          </cell>
          <cell r="Q4">
            <v>1997</v>
          </cell>
          <cell r="T4">
            <v>1998</v>
          </cell>
          <cell r="W4" t="str">
            <v>1998. 1 ~ 8월</v>
          </cell>
          <cell r="Z4" t="str">
            <v>1999. 1 ~ 8월</v>
          </cell>
          <cell r="AC4" t="str">
            <v>비   고</v>
          </cell>
        </row>
        <row r="5">
          <cell r="B5" t="str">
            <v>도수</v>
          </cell>
          <cell r="C5" t="str">
            <v>수  량</v>
          </cell>
          <cell r="D5" t="str">
            <v>M/S</v>
          </cell>
          <cell r="E5" t="str">
            <v>수  량</v>
          </cell>
          <cell r="F5" t="str">
            <v>M/S</v>
          </cell>
          <cell r="G5" t="str">
            <v>증감율</v>
          </cell>
          <cell r="H5" t="str">
            <v>수  량</v>
          </cell>
          <cell r="I5" t="str">
            <v>M/S</v>
          </cell>
          <cell r="J5" t="str">
            <v>증감율</v>
          </cell>
          <cell r="K5" t="str">
            <v>수  량</v>
          </cell>
          <cell r="L5" t="str">
            <v>M/S</v>
          </cell>
          <cell r="M5" t="str">
            <v>증감율</v>
          </cell>
          <cell r="N5" t="str">
            <v>수  량</v>
          </cell>
          <cell r="O5" t="str">
            <v>M/S</v>
          </cell>
          <cell r="P5" t="str">
            <v>증감율</v>
          </cell>
          <cell r="Q5" t="str">
            <v>수  량</v>
          </cell>
          <cell r="R5" t="str">
            <v>M/S</v>
          </cell>
          <cell r="S5" t="str">
            <v>증감율</v>
          </cell>
          <cell r="T5" t="str">
            <v>수  량</v>
          </cell>
          <cell r="U5" t="str">
            <v>M/S</v>
          </cell>
          <cell r="V5" t="str">
            <v>증감율</v>
          </cell>
          <cell r="W5" t="str">
            <v>수  량</v>
          </cell>
          <cell r="X5" t="str">
            <v>M/S</v>
          </cell>
          <cell r="Y5" t="str">
            <v>증감율</v>
          </cell>
          <cell r="Z5" t="str">
            <v>수  량</v>
          </cell>
          <cell r="AA5" t="str">
            <v>M/S</v>
          </cell>
          <cell r="AB5" t="str">
            <v>증감율</v>
          </cell>
        </row>
        <row r="6">
          <cell r="A6" t="str">
            <v>맥  주</v>
          </cell>
          <cell r="B6">
            <v>4</v>
          </cell>
          <cell r="C6">
            <v>1574500</v>
          </cell>
          <cell r="D6">
            <v>56.303869965774254</v>
          </cell>
          <cell r="E6">
            <v>1508900</v>
          </cell>
          <cell r="F6">
            <v>56.168231465674801</v>
          </cell>
          <cell r="G6">
            <v>-4.1664020323912325</v>
          </cell>
          <cell r="H6">
            <v>1764900</v>
          </cell>
          <cell r="I6">
            <v>59.290071189070126</v>
          </cell>
          <cell r="J6">
            <v>16.966001723109557</v>
          </cell>
          <cell r="K6">
            <v>1777800</v>
          </cell>
          <cell r="L6">
            <v>60.895031598417518</v>
          </cell>
          <cell r="M6">
            <v>0.73091959884412461</v>
          </cell>
          <cell r="N6">
            <v>1881999</v>
          </cell>
          <cell r="O6">
            <v>62.15084301619985</v>
          </cell>
          <cell r="P6">
            <v>5.8611204859939221</v>
          </cell>
          <cell r="Q6">
            <v>1679719</v>
          </cell>
          <cell r="R6">
            <v>58.36380282938066</v>
          </cell>
          <cell r="S6">
            <v>-10.748145987325174</v>
          </cell>
          <cell r="T6">
            <v>1417076</v>
          </cell>
          <cell r="U6">
            <v>53.871712367095689</v>
          </cell>
          <cell r="V6">
            <v>-15.636127233186031</v>
          </cell>
          <cell r="W6">
            <v>953040</v>
          </cell>
          <cell r="X6">
            <v>52.738437735009605</v>
          </cell>
          <cell r="Y6">
            <v>-43.26193845518209</v>
          </cell>
          <cell r="Z6">
            <v>967124</v>
          </cell>
          <cell r="AA6">
            <v>53.517804977790476</v>
          </cell>
          <cell r="AB6">
            <v>1.4777973642239601</v>
          </cell>
        </row>
        <row r="7">
          <cell r="A7" t="str">
            <v>소  주</v>
          </cell>
          <cell r="B7">
            <v>25</v>
          </cell>
          <cell r="C7">
            <v>708169</v>
          </cell>
          <cell r="D7">
            <v>25.324010981132034</v>
          </cell>
          <cell r="E7">
            <v>740773</v>
          </cell>
          <cell r="F7">
            <v>27.574994583817563</v>
          </cell>
          <cell r="G7">
            <v>4.6039857717578627</v>
          </cell>
          <cell r="H7">
            <v>785571</v>
          </cell>
          <cell r="I7">
            <v>26.390481338358551</v>
          </cell>
          <cell r="J7">
            <v>6.047466632828133</v>
          </cell>
          <cell r="K7">
            <v>769758</v>
          </cell>
          <cell r="L7">
            <v>26.366541643117706</v>
          </cell>
          <cell r="M7">
            <v>-2.012930721729802</v>
          </cell>
          <cell r="N7">
            <v>811249</v>
          </cell>
          <cell r="O7">
            <v>26.790561124660062</v>
          </cell>
          <cell r="P7">
            <v>5.3901356010590291</v>
          </cell>
          <cell r="Q7">
            <v>889074</v>
          </cell>
          <cell r="R7">
            <v>30.891916824616967</v>
          </cell>
          <cell r="S7">
            <v>9.593232164230713</v>
          </cell>
          <cell r="T7">
            <v>933731</v>
          </cell>
          <cell r="U7">
            <v>35.49681729155008</v>
          </cell>
          <cell r="V7">
            <v>5.0228664880538503</v>
          </cell>
          <cell r="W7">
            <v>606067</v>
          </cell>
          <cell r="X7">
            <v>33.53796980477636</v>
          </cell>
          <cell r="Y7">
            <v>-31.831658557105484</v>
          </cell>
          <cell r="Z7">
            <v>660922</v>
          </cell>
          <cell r="AA7">
            <v>36.573484580603136</v>
          </cell>
          <cell r="AB7">
            <v>9.0509795121661512</v>
          </cell>
        </row>
        <row r="8">
          <cell r="A8" t="str">
            <v>탁  주</v>
          </cell>
          <cell r="B8">
            <v>8</v>
          </cell>
          <cell r="C8">
            <v>418892</v>
          </cell>
          <cell r="D8">
            <v>14.979511398985778</v>
          </cell>
          <cell r="E8">
            <v>352202</v>
          </cell>
          <cell r="F8">
            <v>13.110586161225793</v>
          </cell>
          <cell r="G8">
            <v>-15.92057141220171</v>
          </cell>
          <cell r="H8">
            <v>329868</v>
          </cell>
          <cell r="I8">
            <v>11.081589440192749</v>
          </cell>
          <cell r="J8">
            <v>-6.3412473523716528</v>
          </cell>
          <cell r="K8">
            <v>276401</v>
          </cell>
          <cell r="L8">
            <v>9.4675709465824038</v>
          </cell>
          <cell r="M8">
            <v>-16.208604653982803</v>
          </cell>
          <cell r="N8">
            <v>236598</v>
          </cell>
          <cell r="O8">
            <v>7.8133756478865575</v>
          </cell>
          <cell r="P8">
            <v>-14.400454412248877</v>
          </cell>
          <cell r="Q8">
            <v>211360</v>
          </cell>
          <cell r="R8">
            <v>7.3439506048439647</v>
          </cell>
          <cell r="S8">
            <v>-10.667038605567242</v>
          </cell>
          <cell r="T8">
            <v>205191</v>
          </cell>
          <cell r="U8">
            <v>7.8005629425074812</v>
          </cell>
          <cell r="V8">
            <v>-2.9187168811506439</v>
          </cell>
          <cell r="W8">
            <v>140700</v>
          </cell>
          <cell r="X8">
            <v>7.7859252385165902</v>
          </cell>
          <cell r="Y8">
            <v>-33.431112793338386</v>
          </cell>
          <cell r="Z8">
            <v>125166</v>
          </cell>
          <cell r="AA8">
            <v>6.9263192494965704</v>
          </cell>
          <cell r="AB8">
            <v>-11.040511727078894</v>
          </cell>
        </row>
        <row r="9">
          <cell r="A9" t="str">
            <v>청  주</v>
          </cell>
          <cell r="B9">
            <v>16</v>
          </cell>
          <cell r="C9">
            <v>50832</v>
          </cell>
          <cell r="D9">
            <v>1.8177442477613444</v>
          </cell>
          <cell r="E9">
            <v>48419</v>
          </cell>
          <cell r="F9">
            <v>1.8023789511143935</v>
          </cell>
          <cell r="G9">
            <v>-4.7470097576329948</v>
          </cell>
          <cell r="H9">
            <v>52416</v>
          </cell>
          <cell r="I9">
            <v>1.7608637154775337</v>
          </cell>
          <cell r="J9">
            <v>8.255023854272082</v>
          </cell>
          <cell r="K9">
            <v>48217</v>
          </cell>
          <cell r="L9">
            <v>1.6515782082241519</v>
          </cell>
          <cell r="M9">
            <v>-8.0109126984126959</v>
          </cell>
          <cell r="N9">
            <v>44567</v>
          </cell>
          <cell r="O9">
            <v>1.4717736941958941</v>
          </cell>
          <cell r="P9">
            <v>-7.569944210548158</v>
          </cell>
          <cell r="Q9">
            <v>46470</v>
          </cell>
          <cell r="R9">
            <v>1.6146545448859719</v>
          </cell>
          <cell r="S9">
            <v>4.2699755424416992</v>
          </cell>
          <cell r="T9">
            <v>36875</v>
          </cell>
          <cell r="U9">
            <v>1.401843933237634</v>
          </cell>
          <cell r="V9">
            <v>-20.647729718097693</v>
          </cell>
          <cell r="W9">
            <v>21178</v>
          </cell>
          <cell r="X9">
            <v>1.1719283916226322</v>
          </cell>
          <cell r="Y9">
            <v>-54.426511727996555</v>
          </cell>
          <cell r="Z9">
            <v>23917</v>
          </cell>
          <cell r="AA9">
            <v>1.3234966164150768</v>
          </cell>
          <cell r="AB9">
            <v>12.933232599867779</v>
          </cell>
        </row>
        <row r="10">
          <cell r="A10" t="str">
            <v>위스키</v>
          </cell>
          <cell r="B10">
            <v>40</v>
          </cell>
          <cell r="C10">
            <v>11009</v>
          </cell>
          <cell r="D10">
            <v>0.39368009174544855</v>
          </cell>
          <cell r="E10">
            <v>12400</v>
          </cell>
          <cell r="F10">
            <v>0.46158530729297337</v>
          </cell>
          <cell r="G10">
            <v>12.635116722681445</v>
          </cell>
          <cell r="H10">
            <v>16866</v>
          </cell>
          <cell r="I10">
            <v>0.56659660075633556</v>
          </cell>
          <cell r="J10">
            <v>36.01612903225805</v>
          </cell>
          <cell r="K10">
            <v>16578</v>
          </cell>
          <cell r="L10">
            <v>0.56784668345064993</v>
          </cell>
          <cell r="M10">
            <v>-1.7075773745997935</v>
          </cell>
          <cell r="N10">
            <v>14096</v>
          </cell>
          <cell r="O10">
            <v>0.46550411724785884</v>
          </cell>
          <cell r="P10">
            <v>-14.971649173603581</v>
          </cell>
          <cell r="Q10">
            <v>11717</v>
          </cell>
          <cell r="R10">
            <v>0.40712088018999204</v>
          </cell>
          <cell r="S10">
            <v>-16.877128263337113</v>
          </cell>
          <cell r="T10">
            <v>8425</v>
          </cell>
          <cell r="U10">
            <v>0.32028569864480183</v>
          </cell>
          <cell r="V10">
            <v>-28.095928992062809</v>
          </cell>
          <cell r="W10">
            <v>4966</v>
          </cell>
          <cell r="X10">
            <v>0.27480387160251163</v>
          </cell>
          <cell r="Y10">
            <v>-57.617137492532216</v>
          </cell>
          <cell r="Z10">
            <v>6950</v>
          </cell>
          <cell r="AA10">
            <v>0.3845926112842239</v>
          </cell>
          <cell r="AB10">
            <v>39.951671365283914</v>
          </cell>
          <cell r="AC10" t="str">
            <v>수입제외</v>
          </cell>
        </row>
        <row r="11">
          <cell r="A11" t="str">
            <v>과실주</v>
          </cell>
          <cell r="B11">
            <v>12</v>
          </cell>
          <cell r="C11">
            <v>11389</v>
          </cell>
          <cell r="D11">
            <v>0.40726883140057352</v>
          </cell>
          <cell r="E11">
            <v>7320</v>
          </cell>
          <cell r="F11">
            <v>0.27248422978907783</v>
          </cell>
          <cell r="G11">
            <v>-35.727456317499346</v>
          </cell>
          <cell r="H11">
            <v>8640</v>
          </cell>
          <cell r="I11">
            <v>0.29025226079300009</v>
          </cell>
          <cell r="J11">
            <v>18.032786885245898</v>
          </cell>
          <cell r="K11">
            <v>7803</v>
          </cell>
          <cell r="L11">
            <v>0.2672763705492473</v>
          </cell>
          <cell r="M11">
            <v>-9.6875</v>
          </cell>
          <cell r="N11">
            <v>7212</v>
          </cell>
          <cell r="O11">
            <v>0.23816796918214797</v>
          </cell>
          <cell r="P11">
            <v>-7.5740099961553256</v>
          </cell>
          <cell r="Q11">
            <v>9691</v>
          </cell>
          <cell r="R11">
            <v>0.33672513868065318</v>
          </cell>
          <cell r="S11">
            <v>34.373266777592903</v>
          </cell>
          <cell r="T11">
            <v>7071</v>
          </cell>
          <cell r="U11">
            <v>0.26881189022164909</v>
          </cell>
          <cell r="V11">
            <v>-27.035393664224543</v>
          </cell>
          <cell r="W11">
            <v>4327</v>
          </cell>
          <cell r="X11">
            <v>0.23944348619091177</v>
          </cell>
          <cell r="Y11">
            <v>-55.350325043855122</v>
          </cell>
          <cell r="Z11">
            <v>5279</v>
          </cell>
          <cell r="AA11">
            <v>0.29212437337689467</v>
          </cell>
          <cell r="AB11">
            <v>22.001386642015248</v>
          </cell>
        </row>
        <row r="12">
          <cell r="A12" t="str">
            <v>리큐르</v>
          </cell>
          <cell r="B12">
            <v>35</v>
          </cell>
          <cell r="C12">
            <v>8678</v>
          </cell>
          <cell r="D12">
            <v>0.31032390191361636</v>
          </cell>
          <cell r="E12">
            <v>10503</v>
          </cell>
          <cell r="F12">
            <v>0.39097020020145962</v>
          </cell>
          <cell r="G12">
            <v>21.030191288315265</v>
          </cell>
          <cell r="H12">
            <v>12726</v>
          </cell>
          <cell r="I12">
            <v>0.42751739245968973</v>
          </cell>
          <cell r="J12">
            <v>21.165381319622952</v>
          </cell>
          <cell r="K12">
            <v>18572</v>
          </cell>
          <cell r="L12">
            <v>0.63614721951052422</v>
          </cell>
          <cell r="M12">
            <v>45.937450887945943</v>
          </cell>
          <cell r="N12">
            <v>29173</v>
          </cell>
          <cell r="O12">
            <v>0.96340462631042745</v>
          </cell>
          <cell r="P12">
            <v>57.08055136765023</v>
          </cell>
          <cell r="Q12">
            <v>27518</v>
          </cell>
          <cell r="R12">
            <v>0.95614512085586756</v>
          </cell>
          <cell r="S12">
            <v>-5.6730538511637434</v>
          </cell>
          <cell r="T12">
            <v>20243</v>
          </cell>
          <cell r="U12">
            <v>0.76956004720079796</v>
          </cell>
          <cell r="V12">
            <v>-26.437241078566757</v>
          </cell>
          <cell r="W12">
            <v>13395</v>
          </cell>
          <cell r="X12">
            <v>0.74124000405067325</v>
          </cell>
          <cell r="Y12">
            <v>-51.322770550185332</v>
          </cell>
          <cell r="Z12">
            <v>16450</v>
          </cell>
          <cell r="AA12">
            <v>0.91029474181661629</v>
          </cell>
          <cell r="AB12">
            <v>22.807017543859658</v>
          </cell>
        </row>
        <row r="13">
          <cell r="A13" t="str">
            <v>일반증류주</v>
          </cell>
          <cell r="B13">
            <v>40</v>
          </cell>
          <cell r="C13">
            <v>11265</v>
          </cell>
          <cell r="D13">
            <v>0.40283461109205909</v>
          </cell>
          <cell r="E13">
            <v>4700</v>
          </cell>
          <cell r="F13">
            <v>0.17495572131265927</v>
          </cell>
          <cell r="G13">
            <v>-58.277851753217931</v>
          </cell>
          <cell r="H13">
            <v>4095</v>
          </cell>
          <cell r="I13">
            <v>0.13756747777168232</v>
          </cell>
          <cell r="J13">
            <v>-12.872340425531917</v>
          </cell>
          <cell r="K13">
            <v>2583</v>
          </cell>
          <cell r="L13">
            <v>8.8475569028412887E-2</v>
          </cell>
          <cell r="M13">
            <v>-36.923076923076927</v>
          </cell>
          <cell r="N13">
            <v>1542</v>
          </cell>
          <cell r="O13">
            <v>5.0922768785201356E-2</v>
          </cell>
          <cell r="P13">
            <v>-40.301974448315917</v>
          </cell>
          <cell r="Q13">
            <v>934</v>
          </cell>
          <cell r="R13">
            <v>3.2452923282192764E-2</v>
          </cell>
          <cell r="S13">
            <v>-39.429312581063556</v>
          </cell>
          <cell r="T13">
            <v>689</v>
          </cell>
          <cell r="U13">
            <v>2.619309749154522E-2</v>
          </cell>
          <cell r="V13">
            <v>-26.231263383297645</v>
          </cell>
          <cell r="W13">
            <v>456</v>
          </cell>
          <cell r="X13">
            <v>2.5233702265554832E-2</v>
          </cell>
          <cell r="Y13">
            <v>-51.177730192719487</v>
          </cell>
          <cell r="Z13">
            <v>408</v>
          </cell>
          <cell r="AA13">
            <v>2.2577523079706958E-2</v>
          </cell>
          <cell r="AB13">
            <v>-10.526315789473685</v>
          </cell>
        </row>
        <row r="14">
          <cell r="A14" t="str">
            <v>기타주류</v>
          </cell>
          <cell r="B14">
            <v>25</v>
          </cell>
          <cell r="C14">
            <v>1260</v>
          </cell>
          <cell r="D14">
            <v>4.5057399909098482E-2</v>
          </cell>
          <cell r="E14">
            <v>847</v>
          </cell>
          <cell r="F14">
            <v>3.1529254457834555E-2</v>
          </cell>
          <cell r="G14">
            <v>-32.777777777777771</v>
          </cell>
          <cell r="H14">
            <v>1103</v>
          </cell>
          <cell r="I14">
            <v>3.7054194867439709E-2</v>
          </cell>
          <cell r="J14">
            <v>30.224321133412047</v>
          </cell>
          <cell r="K14">
            <v>1181</v>
          </cell>
          <cell r="L14">
            <v>4.0452825018411E-2</v>
          </cell>
          <cell r="M14">
            <v>7.0716228467815085</v>
          </cell>
          <cell r="N14">
            <v>1201</v>
          </cell>
          <cell r="O14">
            <v>3.966163768549081E-2</v>
          </cell>
          <cell r="P14">
            <v>1.693480101608813</v>
          </cell>
          <cell r="Q14">
            <v>1189</v>
          </cell>
          <cell r="R14">
            <v>4.1313196769301064E-2</v>
          </cell>
          <cell r="S14">
            <v>-0.99916736053289412</v>
          </cell>
          <cell r="T14">
            <v>949</v>
          </cell>
          <cell r="U14">
            <v>3.6077285224203788E-2</v>
          </cell>
          <cell r="V14">
            <v>-20.185029436501253</v>
          </cell>
          <cell r="W14">
            <v>569</v>
          </cell>
          <cell r="X14">
            <v>3.1486790765571711E-2</v>
          </cell>
          <cell r="Y14">
            <v>-52.144659377628258</v>
          </cell>
          <cell r="Z14">
            <v>745</v>
          </cell>
          <cell r="AA14">
            <v>4.1226114447013927E-2</v>
          </cell>
          <cell r="AB14">
            <v>30.931458699472756</v>
          </cell>
        </row>
        <row r="15">
          <cell r="A15" t="str">
            <v>브랜디</v>
          </cell>
          <cell r="B15">
            <v>40</v>
          </cell>
          <cell r="C15">
            <v>439</v>
          </cell>
          <cell r="D15">
            <v>1.5698570285789075E-2</v>
          </cell>
          <cell r="E15">
            <v>330</v>
          </cell>
          <cell r="F15">
            <v>1.2284125113442033E-2</v>
          </cell>
          <cell r="G15">
            <v>-24.829157175398635</v>
          </cell>
          <cell r="H15">
            <v>536</v>
          </cell>
          <cell r="I15">
            <v>1.8006390252899077E-2</v>
          </cell>
          <cell r="J15">
            <v>62.424242424242436</v>
          </cell>
          <cell r="K15">
            <v>557</v>
          </cell>
          <cell r="L15">
            <v>1.9078936100977925E-2</v>
          </cell>
          <cell r="M15">
            <v>3.9179104477612015</v>
          </cell>
          <cell r="N15">
            <v>478</v>
          </cell>
          <cell r="O15">
            <v>1.5785397846515076E-2</v>
          </cell>
          <cell r="P15">
            <v>-14.18312387791741</v>
          </cell>
          <cell r="Q15">
            <v>343</v>
          </cell>
          <cell r="R15">
            <v>1.1917936494424108E-2</v>
          </cell>
          <cell r="S15">
            <v>-28.242677824267787</v>
          </cell>
          <cell r="T15">
            <v>214</v>
          </cell>
          <cell r="U15">
            <v>8.1354468261112863E-3</v>
          </cell>
          <cell r="V15">
            <v>-37.609329446064145</v>
          </cell>
          <cell r="W15">
            <v>133</v>
          </cell>
          <cell r="X15">
            <v>7.3598298274534938E-3</v>
          </cell>
          <cell r="Y15">
            <v>-61.224489795918366</v>
          </cell>
          <cell r="Z15">
            <v>146</v>
          </cell>
          <cell r="AA15">
            <v>8.0792116902872937E-3</v>
          </cell>
          <cell r="AB15">
            <v>9.7744360902255636</v>
          </cell>
        </row>
        <row r="16">
          <cell r="A16" t="str">
            <v>계</v>
          </cell>
          <cell r="C16">
            <v>2796433</v>
          </cell>
          <cell r="D16">
            <v>100</v>
          </cell>
          <cell r="E16">
            <v>2686394</v>
          </cell>
          <cell r="F16">
            <v>100</v>
          </cell>
          <cell r="G16">
            <v>-3.9349771655534056</v>
          </cell>
          <cell r="H16">
            <v>2976721</v>
          </cell>
          <cell r="I16">
            <v>100</v>
          </cell>
          <cell r="J16">
            <v>10.807312702455405</v>
          </cell>
          <cell r="K16">
            <v>2919450</v>
          </cell>
          <cell r="L16">
            <v>100</v>
          </cell>
          <cell r="M16">
            <v>-1.9239626421152565</v>
          </cell>
          <cell r="N16">
            <v>3028115</v>
          </cell>
          <cell r="O16">
            <v>100</v>
          </cell>
          <cell r="P16">
            <v>3.7221051910462535</v>
          </cell>
          <cell r="Q16">
            <v>2878015</v>
          </cell>
          <cell r="R16">
            <v>100</v>
          </cell>
          <cell r="S16">
            <v>-4.9568791145646713</v>
          </cell>
          <cell r="T16">
            <v>2630464</v>
          </cell>
          <cell r="U16">
            <v>100</v>
          </cell>
          <cell r="V16">
            <v>-8.60144926277313</v>
          </cell>
          <cell r="W16">
            <v>1744831</v>
          </cell>
          <cell r="X16">
            <v>100</v>
          </cell>
          <cell r="Y16">
            <v>-39.37380451456994</v>
          </cell>
          <cell r="Z16">
            <v>1807107</v>
          </cell>
          <cell r="AA16">
            <v>100</v>
          </cell>
          <cell r="AB16">
            <v>3.5691708824522266</v>
          </cell>
        </row>
        <row r="17">
          <cell r="A17" t="str">
            <v>국내 주류별 출고실적 ( 청구금액 )</v>
          </cell>
        </row>
        <row r="19">
          <cell r="AC19" t="str">
            <v>단위:백만원,%</v>
          </cell>
        </row>
        <row r="20">
          <cell r="A20" t="str">
            <v>주종별</v>
          </cell>
          <cell r="B20" t="str">
            <v>기준</v>
          </cell>
          <cell r="C20">
            <v>1992</v>
          </cell>
          <cell r="E20">
            <v>1993</v>
          </cell>
          <cell r="H20">
            <v>1994</v>
          </cell>
          <cell r="K20">
            <v>1995</v>
          </cell>
          <cell r="N20">
            <v>1996</v>
          </cell>
          <cell r="Q20">
            <v>1997</v>
          </cell>
          <cell r="T20">
            <v>1998</v>
          </cell>
          <cell r="W20" t="str">
            <v>1998. 1 ~ 8월</v>
          </cell>
          <cell r="Z20" t="str">
            <v>1999. 1 ~ 8월</v>
          </cell>
          <cell r="AC20" t="str">
            <v>비   고</v>
          </cell>
        </row>
        <row r="21">
          <cell r="B21" t="str">
            <v>도수</v>
          </cell>
          <cell r="C21" t="str">
            <v>수  량</v>
          </cell>
          <cell r="D21" t="str">
            <v>M/S</v>
          </cell>
          <cell r="E21" t="str">
            <v>수  량</v>
          </cell>
          <cell r="F21" t="str">
            <v>M/S</v>
          </cell>
          <cell r="G21" t="str">
            <v>증감율</v>
          </cell>
          <cell r="H21" t="str">
            <v>수  량</v>
          </cell>
          <cell r="I21" t="str">
            <v>M/S</v>
          </cell>
          <cell r="J21" t="str">
            <v>증감율</v>
          </cell>
          <cell r="K21" t="str">
            <v>수  량</v>
          </cell>
          <cell r="L21" t="str">
            <v>M/S</v>
          </cell>
          <cell r="M21" t="str">
            <v>증감율</v>
          </cell>
          <cell r="N21" t="str">
            <v>수  량</v>
          </cell>
          <cell r="O21" t="str">
            <v>M/S</v>
          </cell>
          <cell r="P21" t="str">
            <v>증감율</v>
          </cell>
          <cell r="Q21" t="str">
            <v>수  량</v>
          </cell>
          <cell r="R21" t="str">
            <v>M/S</v>
          </cell>
          <cell r="S21" t="str">
            <v>증감율</v>
          </cell>
          <cell r="T21" t="str">
            <v>수  량</v>
          </cell>
          <cell r="U21" t="str">
            <v>M/S</v>
          </cell>
          <cell r="V21" t="str">
            <v>증감율</v>
          </cell>
          <cell r="W21" t="str">
            <v>수  량</v>
          </cell>
          <cell r="X21" t="str">
            <v>M/S</v>
          </cell>
          <cell r="Y21" t="str">
            <v>증감율</v>
          </cell>
          <cell r="Z21" t="str">
            <v>수  량</v>
          </cell>
          <cell r="AA21" t="str">
            <v>M/S</v>
          </cell>
          <cell r="AB21" t="str">
            <v>증감율</v>
          </cell>
        </row>
        <row r="22">
          <cell r="A22" t="str">
            <v>맥  주</v>
          </cell>
          <cell r="B22">
            <v>4</v>
          </cell>
          <cell r="C22">
            <v>2008100</v>
          </cell>
          <cell r="D22">
            <v>59.277132475727257</v>
          </cell>
          <cell r="E22">
            <v>2130800</v>
          </cell>
          <cell r="F22">
            <v>58.898730835730092</v>
          </cell>
          <cell r="G22">
            <v>6.1102534734325928</v>
          </cell>
          <cell r="H22">
            <v>2501200</v>
          </cell>
          <cell r="I22">
            <v>59.529575455498119</v>
          </cell>
          <cell r="J22">
            <v>17.383142481697007</v>
          </cell>
          <cell r="K22">
            <v>2683700</v>
          </cell>
          <cell r="L22">
            <v>60.977230728961587</v>
          </cell>
          <cell r="M22">
            <v>7.2964976811130668</v>
          </cell>
          <cell r="N22">
            <v>2979427</v>
          </cell>
          <cell r="O22">
            <v>61.095071140232768</v>
          </cell>
          <cell r="P22">
            <v>11.01937623430338</v>
          </cell>
          <cell r="Q22">
            <v>3020365</v>
          </cell>
          <cell r="R22">
            <v>59.865434010596488</v>
          </cell>
          <cell r="S22">
            <v>1.3740225889071951</v>
          </cell>
          <cell r="T22">
            <v>2771615</v>
          </cell>
          <cell r="U22">
            <v>78.402599526011386</v>
          </cell>
          <cell r="V22">
            <v>-8.23575958534812</v>
          </cell>
          <cell r="W22">
            <v>1860786</v>
          </cell>
          <cell r="X22">
            <v>52.637346659477821</v>
          </cell>
          <cell r="Y22">
            <v>-38.392015534546317</v>
          </cell>
          <cell r="Z22">
            <v>1922159</v>
          </cell>
          <cell r="AA22">
            <v>54.373447359145665</v>
          </cell>
          <cell r="AB22">
            <v>3.2982298878001046</v>
          </cell>
        </row>
        <row r="23">
          <cell r="A23" t="str">
            <v>소  주</v>
          </cell>
          <cell r="B23">
            <v>25</v>
          </cell>
          <cell r="C23">
            <v>698114</v>
          </cell>
          <cell r="D23">
            <v>20.607637100323618</v>
          </cell>
          <cell r="E23">
            <v>794222</v>
          </cell>
          <cell r="F23">
            <v>21.95357039694726</v>
          </cell>
          <cell r="G23">
            <v>13.766805994436453</v>
          </cell>
          <cell r="H23">
            <v>899594</v>
          </cell>
          <cell r="I23">
            <v>21.410702423761947</v>
          </cell>
          <cell r="J23">
            <v>13.267323242116191</v>
          </cell>
          <cell r="K23">
            <v>899230</v>
          </cell>
          <cell r="L23">
            <v>20.431700707383136</v>
          </cell>
          <cell r="M23">
            <v>-4.0462697616931109E-2</v>
          </cell>
          <cell r="N23">
            <v>1046322</v>
          </cell>
          <cell r="O23">
            <v>21.455507057427699</v>
          </cell>
          <cell r="P23">
            <v>16.357550348631605</v>
          </cell>
          <cell r="Q23">
            <v>1185101</v>
          </cell>
          <cell r="R23">
            <v>23.489407972676119</v>
          </cell>
          <cell r="S23">
            <v>13.263507792056359</v>
          </cell>
          <cell r="T23">
            <v>1386904</v>
          </cell>
          <cell r="U23">
            <v>39.232317220473725</v>
          </cell>
          <cell r="V23">
            <v>17.028337669110044</v>
          </cell>
          <cell r="W23">
            <v>894440</v>
          </cell>
          <cell r="X23">
            <v>25.301645834665209</v>
          </cell>
          <cell r="Y23">
            <v>-24.526264006190189</v>
          </cell>
          <cell r="Z23">
            <v>982910</v>
          </cell>
          <cell r="AA23">
            <v>27.804258203290082</v>
          </cell>
          <cell r="AB23">
            <v>9.8911050489691945</v>
          </cell>
        </row>
        <row r="24">
          <cell r="A24" t="str">
            <v>탁  주</v>
          </cell>
          <cell r="B24">
            <v>8</v>
          </cell>
          <cell r="C24">
            <v>155000</v>
          </cell>
          <cell r="D24">
            <v>4.5754472056858342</v>
          </cell>
          <cell r="E24">
            <v>150865</v>
          </cell>
          <cell r="F24">
            <v>4.170150660565243</v>
          </cell>
          <cell r="G24">
            <v>-2.6677419354838747</v>
          </cell>
          <cell r="H24">
            <v>141360</v>
          </cell>
          <cell r="I24">
            <v>3.3644253903683086</v>
          </cell>
          <cell r="J24">
            <v>-6.3003347363536903</v>
          </cell>
          <cell r="K24">
            <v>118448</v>
          </cell>
          <cell r="L24">
            <v>2.691295981437583</v>
          </cell>
          <cell r="M24">
            <v>-16.208262591963788</v>
          </cell>
          <cell r="N24">
            <v>157728</v>
          </cell>
          <cell r="O24">
            <v>3.2343143097000309</v>
          </cell>
          <cell r="P24">
            <v>33.162231527759019</v>
          </cell>
          <cell r="Q24">
            <v>154927</v>
          </cell>
          <cell r="R24">
            <v>3.070745454592303</v>
          </cell>
          <cell r="S24">
            <v>-1.7758419557719662</v>
          </cell>
          <cell r="T24">
            <v>177827</v>
          </cell>
          <cell r="U24">
            <v>5.0303159226342862</v>
          </cell>
          <cell r="V24">
            <v>14.781154995578575</v>
          </cell>
          <cell r="W24">
            <v>121900</v>
          </cell>
          <cell r="X24">
            <v>3.4482700094424326</v>
          </cell>
          <cell r="Y24">
            <v>-21.317781923099261</v>
          </cell>
          <cell r="Z24">
            <v>108475</v>
          </cell>
          <cell r="AA24">
            <v>3.0685077052852163</v>
          </cell>
          <cell r="AB24">
            <v>-11.013125512715334</v>
          </cell>
          <cell r="AC24" t="str">
            <v>추정</v>
          </cell>
        </row>
        <row r="25">
          <cell r="A25" t="str">
            <v>청  주</v>
          </cell>
          <cell r="B25">
            <v>16</v>
          </cell>
          <cell r="C25">
            <v>116900</v>
          </cell>
          <cell r="D25">
            <v>3.450772763514026</v>
          </cell>
          <cell r="E25">
            <v>120957</v>
          </cell>
          <cell r="F25">
            <v>3.3434455536406067</v>
          </cell>
          <cell r="G25">
            <v>3.4704875962360973</v>
          </cell>
          <cell r="H25">
            <v>130570</v>
          </cell>
          <cell r="I25">
            <v>3.1076190097650684</v>
          </cell>
          <cell r="J25">
            <v>7.947452400439829</v>
          </cell>
          <cell r="K25">
            <v>130090</v>
          </cell>
          <cell r="L25">
            <v>2.9558176940532146</v>
          </cell>
          <cell r="M25">
            <v>-0.36761890173852407</v>
          </cell>
          <cell r="N25">
            <v>149909</v>
          </cell>
          <cell r="O25">
            <v>3.073980674660314</v>
          </cell>
          <cell r="P25">
            <v>15.234837420247516</v>
          </cell>
          <cell r="Q25">
            <v>157420</v>
          </cell>
          <cell r="R25">
            <v>3.1201582000679053</v>
          </cell>
          <cell r="S25">
            <v>5.0103729595954718</v>
          </cell>
          <cell r="T25">
            <v>145209</v>
          </cell>
          <cell r="U25">
            <v>4.1076278900830694</v>
          </cell>
          <cell r="V25">
            <v>-7.7569559141151103</v>
          </cell>
          <cell r="W25">
            <v>84286</v>
          </cell>
          <cell r="X25">
            <v>2.384256653124404</v>
          </cell>
          <cell r="Y25">
            <v>-46.457883369330453</v>
          </cell>
          <cell r="Z25">
            <v>94103</v>
          </cell>
          <cell r="AA25">
            <v>2.661956954048903</v>
          </cell>
          <cell r="AB25">
            <v>11.647248653394399</v>
          </cell>
        </row>
        <row r="26">
          <cell r="A26" t="str">
            <v>위스키</v>
          </cell>
          <cell r="B26">
            <v>40</v>
          </cell>
          <cell r="C26">
            <v>270297</v>
          </cell>
          <cell r="D26">
            <v>7.9789009893887997</v>
          </cell>
          <cell r="E26">
            <v>310945</v>
          </cell>
          <cell r="F26">
            <v>8.5950187064558357</v>
          </cell>
          <cell r="G26">
            <v>15.038272714828494</v>
          </cell>
          <cell r="H26">
            <v>411169</v>
          </cell>
          <cell r="I26">
            <v>9.7859891294025694</v>
          </cell>
          <cell r="J26">
            <v>32.232066764218757</v>
          </cell>
          <cell r="K26">
            <v>445265</v>
          </cell>
          <cell r="L26">
            <v>10.117012572392994</v>
          </cell>
          <cell r="M26">
            <v>8.2924539544566755</v>
          </cell>
          <cell r="N26">
            <v>408628</v>
          </cell>
          <cell r="O26">
            <v>8.3791805370264267</v>
          </cell>
          <cell r="P26">
            <v>-8.2281338079570645</v>
          </cell>
          <cell r="Q26">
            <v>392786</v>
          </cell>
          <cell r="R26">
            <v>7.7852525649337592</v>
          </cell>
          <cell r="S26">
            <v>-3.8768757892263892</v>
          </cell>
          <cell r="T26">
            <v>389034</v>
          </cell>
          <cell r="U26">
            <v>11.004875101340666</v>
          </cell>
          <cell r="V26">
            <v>-0.95522752847607251</v>
          </cell>
          <cell r="W26">
            <v>226602</v>
          </cell>
          <cell r="X26">
            <v>6.4100482418348985</v>
          </cell>
          <cell r="Y26">
            <v>-42.309043601350346</v>
          </cell>
          <cell r="Z26">
            <v>335464</v>
          </cell>
          <cell r="AA26">
            <v>9.4895032850500112</v>
          </cell>
          <cell r="AB26">
            <v>48.041058772649848</v>
          </cell>
          <cell r="AC26" t="str">
            <v>수입제외</v>
          </cell>
        </row>
        <row r="27">
          <cell r="A27" t="str">
            <v>과실주</v>
          </cell>
          <cell r="B27">
            <v>12</v>
          </cell>
          <cell r="C27">
            <v>28298</v>
          </cell>
          <cell r="D27">
            <v>0.83532906468708223</v>
          </cell>
          <cell r="E27">
            <v>21640</v>
          </cell>
          <cell r="F27">
            <v>0.59816432104617945</v>
          </cell>
          <cell r="G27">
            <v>-23.528164534596087</v>
          </cell>
          <cell r="H27">
            <v>22169</v>
          </cell>
          <cell r="I27">
            <v>0.52763120033301525</v>
          </cell>
          <cell r="J27">
            <v>2.4445471349353198</v>
          </cell>
          <cell r="K27">
            <v>21613</v>
          </cell>
          <cell r="L27">
            <v>0.49107608441519046</v>
          </cell>
          <cell r="M27">
            <v>-2.5080066759889945</v>
          </cell>
          <cell r="N27">
            <v>21213</v>
          </cell>
          <cell r="O27">
            <v>0.43498623866191649</v>
          </cell>
          <cell r="P27">
            <v>-1.8507379817702372</v>
          </cell>
          <cell r="Q27">
            <v>29008</v>
          </cell>
          <cell r="R27">
            <v>0.57495584466757588</v>
          </cell>
          <cell r="S27">
            <v>36.74633479470134</v>
          </cell>
          <cell r="T27">
            <v>21514</v>
          </cell>
          <cell r="U27">
            <v>0.60858146827846182</v>
          </cell>
          <cell r="V27">
            <v>-25.834252619966904</v>
          </cell>
          <cell r="W27">
            <v>13048</v>
          </cell>
          <cell r="X27">
            <v>0.36909784317641392</v>
          </cell>
          <cell r="Y27">
            <v>-55.019305019305023</v>
          </cell>
          <cell r="Z27">
            <v>15822</v>
          </cell>
          <cell r="AA27">
            <v>0.44756790885478398</v>
          </cell>
          <cell r="AB27">
            <v>21.259963212752922</v>
          </cell>
        </row>
        <row r="28">
          <cell r="A28" t="str">
            <v>리큐르</v>
          </cell>
          <cell r="B28">
            <v>35</v>
          </cell>
          <cell r="C28">
            <v>33706</v>
          </cell>
          <cell r="D28">
            <v>0.99496789364417249</v>
          </cell>
          <cell r="E28">
            <v>48119</v>
          </cell>
          <cell r="F28">
            <v>1.3300863661932121</v>
          </cell>
          <cell r="G28">
            <v>42.760932771613369</v>
          </cell>
          <cell r="H28">
            <v>56382</v>
          </cell>
          <cell r="I28">
            <v>1.3419144903773768</v>
          </cell>
          <cell r="J28">
            <v>17.172011055923846</v>
          </cell>
          <cell r="K28">
            <v>74784</v>
          </cell>
          <cell r="L28">
            <v>1.6991918704902422</v>
          </cell>
          <cell r="M28">
            <v>32.638075981696289</v>
          </cell>
          <cell r="N28">
            <v>94891</v>
          </cell>
          <cell r="O28">
            <v>1.9458011206744883</v>
          </cell>
          <cell r="P28">
            <v>26.88676722293539</v>
          </cell>
          <cell r="Q28">
            <v>93011</v>
          </cell>
          <cell r="R28">
            <v>1.8435334414084359</v>
          </cell>
          <cell r="S28">
            <v>-1.9812205583248215</v>
          </cell>
          <cell r="T28">
            <v>80666</v>
          </cell>
          <cell r="U28">
            <v>2.2818551975527748</v>
          </cell>
          <cell r="V28">
            <v>-13.272623668168279</v>
          </cell>
          <cell r="W28">
            <v>51888</v>
          </cell>
          <cell r="X28">
            <v>1.4677919134532318</v>
          </cell>
          <cell r="Y28">
            <v>-44.213050069346636</v>
          </cell>
          <cell r="Z28">
            <v>69693</v>
          </cell>
          <cell r="AA28">
            <v>1.9714543213131375</v>
          </cell>
          <cell r="AB28">
            <v>34.314292321924142</v>
          </cell>
        </row>
        <row r="29">
          <cell r="A29" t="str">
            <v>일반증류주</v>
          </cell>
          <cell r="B29">
            <v>40</v>
          </cell>
          <cell r="C29">
            <v>68552</v>
          </cell>
          <cell r="D29">
            <v>2.0235874635108084</v>
          </cell>
          <cell r="E29">
            <v>33954</v>
          </cell>
          <cell r="F29">
            <v>0.93854303866922251</v>
          </cell>
          <cell r="G29">
            <v>-50.469716419652229</v>
          </cell>
          <cell r="H29">
            <v>30493</v>
          </cell>
          <cell r="I29">
            <v>0.72574577977151133</v>
          </cell>
          <cell r="J29">
            <v>-10.193202568180482</v>
          </cell>
          <cell r="K29">
            <v>19149</v>
          </cell>
          <cell r="L29">
            <v>0.43509072967503276</v>
          </cell>
          <cell r="M29">
            <v>-37.201980782474664</v>
          </cell>
          <cell r="N29">
            <v>10202</v>
          </cell>
          <cell r="O29">
            <v>0.20919858609479433</v>
          </cell>
          <cell r="P29">
            <v>-46.723066478667299</v>
          </cell>
          <cell r="Q29">
            <v>4876</v>
          </cell>
          <cell r="R29">
            <v>9.6645225406753313E-2</v>
          </cell>
          <cell r="S29">
            <v>-52.205449911782004</v>
          </cell>
          <cell r="T29">
            <v>3624</v>
          </cell>
          <cell r="U29">
            <v>0.10251460635126641</v>
          </cell>
          <cell r="V29">
            <v>-25.676784249384738</v>
          </cell>
          <cell r="W29">
            <v>2386</v>
          </cell>
          <cell r="X29">
            <v>6.7494440053565571E-2</v>
          </cell>
          <cell r="Y29">
            <v>-51.066447908121411</v>
          </cell>
          <cell r="Z29">
            <v>2209</v>
          </cell>
          <cell r="AA29">
            <v>6.2487518054621272E-2</v>
          </cell>
          <cell r="AB29">
            <v>-7.4182732606873429</v>
          </cell>
        </row>
        <row r="30">
          <cell r="A30" t="str">
            <v>기타주류</v>
          </cell>
          <cell r="B30">
            <v>25</v>
          </cell>
          <cell r="C30">
            <v>3940</v>
          </cell>
          <cell r="D30">
            <v>0.11630491606711088</v>
          </cell>
          <cell r="E30">
            <v>2546</v>
          </cell>
          <cell r="F30">
            <v>7.0375525017725177E-2</v>
          </cell>
          <cell r="G30">
            <v>-35.380710659898469</v>
          </cell>
          <cell r="H30">
            <v>2334</v>
          </cell>
          <cell r="I30">
            <v>5.5550147574417327E-2</v>
          </cell>
          <cell r="J30">
            <v>-8.3267871170463508</v>
          </cell>
          <cell r="K30">
            <v>2391</v>
          </cell>
          <cell r="L30">
            <v>5.4326697720664431E-2</v>
          </cell>
          <cell r="M30">
            <v>2.4421593830334274</v>
          </cell>
          <cell r="N30">
            <v>2634</v>
          </cell>
          <cell r="O30">
            <v>5.4011867846862203E-2</v>
          </cell>
          <cell r="P30">
            <v>10.16311166875785</v>
          </cell>
          <cell r="Q30">
            <v>2985</v>
          </cell>
          <cell r="R30">
            <v>5.9164478638055511E-2</v>
          </cell>
          <cell r="S30">
            <v>13.325740318906611</v>
          </cell>
          <cell r="T30">
            <v>2626</v>
          </cell>
          <cell r="U30">
            <v>7.4283486831795142E-2</v>
          </cell>
          <cell r="V30">
            <v>-12.02680067001674</v>
          </cell>
          <cell r="W30">
            <v>1573</v>
          </cell>
          <cell r="X30">
            <v>4.4496544092312927E-2</v>
          </cell>
          <cell r="Y30">
            <v>-47.303182579564485</v>
          </cell>
          <cell r="Z30">
            <v>2047</v>
          </cell>
          <cell r="AA30">
            <v>5.7904911479316326E-2</v>
          </cell>
          <cell r="AB30">
            <v>30.133502860775593</v>
          </cell>
        </row>
        <row r="31">
          <cell r="A31" t="str">
            <v>브랜디</v>
          </cell>
          <cell r="B31">
            <v>40</v>
          </cell>
          <cell r="C31">
            <v>4740</v>
          </cell>
          <cell r="D31">
            <v>0.13992012745129584</v>
          </cell>
          <cell r="E31">
            <v>3687</v>
          </cell>
          <cell r="F31">
            <v>0.10191459573462402</v>
          </cell>
          <cell r="G31">
            <v>-22.215189873417714</v>
          </cell>
          <cell r="H31">
            <v>6338</v>
          </cell>
          <cell r="I31">
            <v>0.15084697314766796</v>
          </cell>
          <cell r="J31">
            <v>71.901274749118528</v>
          </cell>
          <cell r="K31">
            <v>6481</v>
          </cell>
          <cell r="L31">
            <v>0.14725693347035809</v>
          </cell>
          <cell r="M31">
            <v>2.256232249921112</v>
          </cell>
          <cell r="N31">
            <v>5752</v>
          </cell>
          <cell r="O31">
            <v>0.11794846767469681</v>
          </cell>
          <cell r="P31">
            <v>-11.248264156765927</v>
          </cell>
          <cell r="Q31">
            <v>4778</v>
          </cell>
          <cell r="R31">
            <v>9.4702807012606097E-2</v>
          </cell>
          <cell r="S31">
            <v>-16.933240611961054</v>
          </cell>
          <cell r="T31">
            <v>3215</v>
          </cell>
          <cell r="U31">
            <v>9.0944939133366862E-2</v>
          </cell>
          <cell r="V31">
            <v>-32.712431979907905</v>
          </cell>
          <cell r="W31">
            <v>1685</v>
          </cell>
          <cell r="X31">
            <v>4.7664765922153393E-2</v>
          </cell>
          <cell r="Y31">
            <v>-64.734198409376319</v>
          </cell>
          <cell r="Z31">
            <v>2224</v>
          </cell>
          <cell r="AA31">
            <v>6.2911833478260626E-2</v>
          </cell>
          <cell r="AB31">
            <v>31.988130563798222</v>
          </cell>
        </row>
        <row r="32">
          <cell r="A32" t="str">
            <v>계</v>
          </cell>
          <cell r="C32">
            <v>3387647</v>
          </cell>
          <cell r="D32">
            <v>100</v>
          </cell>
          <cell r="E32">
            <v>3617735</v>
          </cell>
          <cell r="F32">
            <v>100</v>
          </cell>
          <cell r="G32">
            <v>6.7919709462054243</v>
          </cell>
          <cell r="H32">
            <v>4201609</v>
          </cell>
          <cell r="I32">
            <v>100</v>
          </cell>
          <cell r="J32">
            <v>16.139214176826115</v>
          </cell>
          <cell r="K32">
            <v>4401151</v>
          </cell>
          <cell r="L32">
            <v>100</v>
          </cell>
          <cell r="M32">
            <v>4.7491806115228741</v>
          </cell>
          <cell r="N32">
            <v>4876706</v>
          </cell>
          <cell r="O32">
            <v>100</v>
          </cell>
          <cell r="P32">
            <v>10.805241628837535</v>
          </cell>
          <cell r="Q32">
            <v>5045257</v>
          </cell>
          <cell r="R32">
            <v>100</v>
          </cell>
          <cell r="S32">
            <v>3.4562469010844552</v>
          </cell>
          <cell r="T32">
            <v>4982234</v>
          </cell>
          <cell r="U32">
            <v>100</v>
          </cell>
          <cell r="V32">
            <v>-1.2491534127993873</v>
          </cell>
          <cell r="W32">
            <v>3258594</v>
          </cell>
          <cell r="X32">
            <v>100</v>
          </cell>
          <cell r="Y32">
            <v>-35.412725258594364</v>
          </cell>
          <cell r="Z32">
            <v>3535106</v>
          </cell>
          <cell r="AA32">
            <v>100</v>
          </cell>
          <cell r="AB32">
            <v>8.4856229404461061</v>
          </cell>
        </row>
        <row r="34">
          <cell r="A34" t="str">
            <v>2. 국내 주류별 시장현황 ( 순매출액 )</v>
          </cell>
        </row>
        <row r="35">
          <cell r="AC35" t="str">
            <v>단위:백만원,%</v>
          </cell>
        </row>
        <row r="36">
          <cell r="A36" t="str">
            <v>주종별</v>
          </cell>
          <cell r="B36" t="str">
            <v>기준</v>
          </cell>
          <cell r="C36">
            <v>1992</v>
          </cell>
          <cell r="E36">
            <v>1993</v>
          </cell>
          <cell r="H36">
            <v>1994</v>
          </cell>
          <cell r="K36">
            <v>1995</v>
          </cell>
          <cell r="N36" t="str">
            <v>1996년</v>
          </cell>
          <cell r="Q36" t="str">
            <v>1997년</v>
          </cell>
          <cell r="T36" t="str">
            <v>1998년</v>
          </cell>
          <cell r="W36" t="str">
            <v>1998. 1 ~ 8월</v>
          </cell>
          <cell r="Z36" t="str">
            <v>1999. 1 ~ 8월</v>
          </cell>
          <cell r="AA36" t="str">
            <v>단위:백만원,%</v>
          </cell>
          <cell r="AC36" t="str">
            <v>비   고</v>
          </cell>
        </row>
        <row r="37">
          <cell r="A37" t="str">
            <v>주종별</v>
          </cell>
          <cell r="B37" t="str">
            <v>도수</v>
          </cell>
          <cell r="C37" t="str">
            <v>수  량</v>
          </cell>
          <cell r="D37" t="str">
            <v>M/S</v>
          </cell>
          <cell r="E37">
            <v>1993</v>
          </cell>
          <cell r="F37" t="str">
            <v>M/S</v>
          </cell>
          <cell r="G37" t="str">
            <v>증감율</v>
          </cell>
          <cell r="H37" t="str">
            <v>1994년</v>
          </cell>
          <cell r="I37" t="str">
            <v>M/S</v>
          </cell>
          <cell r="J37" t="str">
            <v>증감율</v>
          </cell>
          <cell r="K37" t="str">
            <v>1995년</v>
          </cell>
          <cell r="L37" t="str">
            <v>M/S</v>
          </cell>
          <cell r="M37" t="str">
            <v>증감율</v>
          </cell>
          <cell r="N37" t="str">
            <v>1996년</v>
          </cell>
          <cell r="O37" t="str">
            <v>M/S</v>
          </cell>
          <cell r="P37" t="str">
            <v>증감율</v>
          </cell>
          <cell r="Q37" t="str">
            <v>1997년</v>
          </cell>
          <cell r="R37" t="str">
            <v>M/S</v>
          </cell>
          <cell r="S37" t="str">
            <v>증감율</v>
          </cell>
          <cell r="T37" t="str">
            <v>1998년</v>
          </cell>
          <cell r="U37" t="str">
            <v>M/S</v>
          </cell>
          <cell r="V37" t="str">
            <v>증감율</v>
          </cell>
          <cell r="W37" t="str">
            <v>1998. 1 ~ 8월</v>
          </cell>
          <cell r="X37" t="str">
            <v>M/S</v>
          </cell>
          <cell r="Y37" t="str">
            <v>증감율</v>
          </cell>
          <cell r="Z37" t="str">
            <v>1999. 1 ~ 8월</v>
          </cell>
          <cell r="AA37" t="str">
            <v>M/S</v>
          </cell>
          <cell r="AB37" t="str">
            <v>증감율</v>
          </cell>
          <cell r="AC37" t="str">
            <v>비   고</v>
          </cell>
        </row>
        <row r="38">
          <cell r="A38" t="str">
            <v>맥  주</v>
          </cell>
          <cell r="B38" t="str">
            <v>도수</v>
          </cell>
          <cell r="C38" t="str">
            <v>수  량</v>
          </cell>
          <cell r="D38" t="str">
            <v>M/S</v>
          </cell>
          <cell r="E38" t="str">
            <v>수  량</v>
          </cell>
          <cell r="F38" t="str">
            <v>M/S</v>
          </cell>
          <cell r="G38" t="str">
            <v>증감율</v>
          </cell>
          <cell r="H38" t="str">
            <v>수  량</v>
          </cell>
          <cell r="I38" t="str">
            <v>M/S</v>
          </cell>
          <cell r="J38" t="str">
            <v>증감율</v>
          </cell>
          <cell r="K38" t="str">
            <v>금   액</v>
          </cell>
          <cell r="L38" t="str">
            <v>M/S</v>
          </cell>
          <cell r="M38" t="str">
            <v>증감율</v>
          </cell>
          <cell r="N38" t="str">
            <v>금  액</v>
          </cell>
          <cell r="O38" t="str">
            <v>M/S</v>
          </cell>
          <cell r="P38" t="str">
            <v>증감율</v>
          </cell>
          <cell r="Q38" t="str">
            <v>금  액</v>
          </cell>
          <cell r="R38" t="str">
            <v>M/S</v>
          </cell>
          <cell r="S38" t="str">
            <v>증감율</v>
          </cell>
          <cell r="T38" t="str">
            <v>금  액</v>
          </cell>
          <cell r="U38" t="str">
            <v>M/S</v>
          </cell>
          <cell r="V38" t="str">
            <v>증감율</v>
          </cell>
          <cell r="W38" t="str">
            <v>금  액</v>
          </cell>
          <cell r="X38" t="str">
            <v>M/S</v>
          </cell>
          <cell r="Y38" t="str">
            <v>증감율</v>
          </cell>
          <cell r="Z38" t="str">
            <v>금  액</v>
          </cell>
          <cell r="AA38" t="str">
            <v>M/S</v>
          </cell>
          <cell r="AB38" t="str">
            <v>증감율</v>
          </cell>
        </row>
        <row r="39">
          <cell r="A39" t="str">
            <v>소  주</v>
          </cell>
          <cell r="B39">
            <v>25</v>
          </cell>
          <cell r="C39">
            <v>472106</v>
          </cell>
          <cell r="D39">
            <v>32.564063115494463</v>
          </cell>
          <cell r="E39">
            <v>537233</v>
          </cell>
          <cell r="F39">
            <v>34.74106208630883</v>
          </cell>
          <cell r="G39">
            <v>13.794995191757778</v>
          </cell>
          <cell r="H39">
            <v>611115</v>
          </cell>
          <cell r="I39">
            <v>34.209583424650639</v>
          </cell>
          <cell r="J39">
            <v>13.752319756976945</v>
          </cell>
          <cell r="K39">
            <v>599009</v>
          </cell>
          <cell r="L39">
            <v>32.713684208786383</v>
          </cell>
          <cell r="M39">
            <v>-1.9809692120141023</v>
          </cell>
          <cell r="N39">
            <v>698267</v>
          </cell>
          <cell r="O39">
            <v>33.660262574989574</v>
          </cell>
          <cell r="P39">
            <v>16.570368725678591</v>
          </cell>
          <cell r="Q39">
            <v>794707</v>
          </cell>
          <cell r="R39">
            <v>34.840961421439083</v>
          </cell>
          <cell r="S39">
            <v>13.811335778434312</v>
          </cell>
          <cell r="T39">
            <v>937133</v>
          </cell>
          <cell r="U39">
            <v>56.909344196192166</v>
          </cell>
          <cell r="V39">
            <v>17.921825276485535</v>
          </cell>
          <cell r="W39">
            <v>604088</v>
          </cell>
          <cell r="X39">
            <v>36.68449613532907</v>
          </cell>
          <cell r="Y39">
            <v>-23.986072854523741</v>
          </cell>
          <cell r="Z39">
            <v>662397</v>
          </cell>
          <cell r="AA39">
            <v>40.225431040764867</v>
          </cell>
          <cell r="AB39">
            <v>9.652401636847614</v>
          </cell>
        </row>
        <row r="40">
          <cell r="A40" t="str">
            <v>탁  주</v>
          </cell>
          <cell r="B40">
            <v>8</v>
          </cell>
          <cell r="C40">
            <v>133563.11934510985</v>
          </cell>
          <cell r="D40">
            <v>9.2126722563502206</v>
          </cell>
          <cell r="E40">
            <v>129999.99999999999</v>
          </cell>
          <cell r="F40">
            <v>8.4066653969881742</v>
          </cell>
          <cell r="G40">
            <v>-2.6677419354838747</v>
          </cell>
          <cell r="H40">
            <v>121809.56484274019</v>
          </cell>
          <cell r="I40">
            <v>6.8187730139304588</v>
          </cell>
          <cell r="J40">
            <v>-6.3003347363536903</v>
          </cell>
          <cell r="K40">
            <v>102066.35071090047</v>
          </cell>
          <cell r="L40">
            <v>5.5741505812093592</v>
          </cell>
          <cell r="M40">
            <v>-16.208262591963774</v>
          </cell>
          <cell r="N40">
            <v>107792</v>
          </cell>
          <cell r="O40">
            <v>5.196159955265359</v>
          </cell>
          <cell r="P40">
            <v>5.6097325408618133</v>
          </cell>
          <cell r="Q40">
            <v>105878</v>
          </cell>
          <cell r="R40">
            <v>4.641825620485446</v>
          </cell>
          <cell r="S40">
            <v>-1.7756419771411629</v>
          </cell>
          <cell r="T40">
            <v>121528</v>
          </cell>
          <cell r="U40">
            <v>7.3800397397966373</v>
          </cell>
          <cell r="V40">
            <v>14.781163225599286</v>
          </cell>
          <cell r="W40">
            <v>105000</v>
          </cell>
          <cell r="X40">
            <v>6.3763426755862591</v>
          </cell>
          <cell r="Y40">
            <v>-0.82925631387068677</v>
          </cell>
          <cell r="Z40">
            <v>93473</v>
          </cell>
          <cell r="AA40">
            <v>5.6763417039530895</v>
          </cell>
          <cell r="AB40">
            <v>-10.978095238095236</v>
          </cell>
        </row>
        <row r="41">
          <cell r="A41" t="str">
            <v>청  주</v>
          </cell>
          <cell r="B41">
            <v>16</v>
          </cell>
          <cell r="C41">
            <v>60236</v>
          </cell>
          <cell r="D41">
            <v>4.1548484997541326</v>
          </cell>
          <cell r="E41">
            <v>62505</v>
          </cell>
          <cell r="F41">
            <v>4.0419893895288137</v>
          </cell>
          <cell r="G41">
            <v>3.7668503884720224</v>
          </cell>
          <cell r="H41">
            <v>67703</v>
          </cell>
          <cell r="I41">
            <v>3.7899436711570198</v>
          </cell>
          <cell r="J41">
            <v>8.3161347092232489</v>
          </cell>
          <cell r="K41">
            <v>68409</v>
          </cell>
          <cell r="L41">
            <v>3.7360213670226448</v>
          </cell>
          <cell r="M41">
            <v>1.0427898320606062</v>
          </cell>
          <cell r="N41">
            <v>78090</v>
          </cell>
          <cell r="O41">
            <v>3.7643622059769912</v>
          </cell>
          <cell r="P41">
            <v>14.151646713151791</v>
          </cell>
          <cell r="Q41">
            <v>82693</v>
          </cell>
          <cell r="R41">
            <v>3.6253658553694152</v>
          </cell>
          <cell r="S41">
            <v>5.8944807273658739</v>
          </cell>
          <cell r="T41">
            <v>75731</v>
          </cell>
          <cell r="U41">
            <v>4.5989219729983137</v>
          </cell>
          <cell r="V41">
            <v>-8.4190923052737219</v>
          </cell>
          <cell r="W41">
            <v>43836</v>
          </cell>
          <cell r="X41">
            <v>2.6620319764476119</v>
          </cell>
          <cell r="Y41">
            <v>-46.989467064926892</v>
          </cell>
          <cell r="Z41">
            <v>49215</v>
          </cell>
          <cell r="AA41">
            <v>2.9886829026569308</v>
          </cell>
          <cell r="AB41">
            <v>12.270736381056665</v>
          </cell>
        </row>
        <row r="42">
          <cell r="A42" t="str">
            <v>위스키</v>
          </cell>
          <cell r="B42">
            <v>40</v>
          </cell>
          <cell r="C42">
            <v>86197</v>
          </cell>
          <cell r="D42">
            <v>5.9455388162113509</v>
          </cell>
          <cell r="E42">
            <v>97926</v>
          </cell>
          <cell r="F42">
            <v>6.3325470435804911</v>
          </cell>
          <cell r="G42">
            <v>13.607202106801864</v>
          </cell>
          <cell r="H42">
            <v>148218</v>
          </cell>
          <cell r="I42">
            <v>8.2970898047582988</v>
          </cell>
          <cell r="J42">
            <v>51.357147233625398</v>
          </cell>
          <cell r="K42">
            <v>161434</v>
          </cell>
          <cell r="L42">
            <v>8.8163965759466389</v>
          </cell>
          <cell r="M42">
            <v>8.9165958250684696</v>
          </cell>
          <cell r="N42">
            <v>164589</v>
          </cell>
          <cell r="O42">
            <v>7.9340838919137804</v>
          </cell>
          <cell r="P42">
            <v>1.9543590569520717</v>
          </cell>
          <cell r="Q42">
            <v>158910</v>
          </cell>
          <cell r="R42">
            <v>6.9668156685179365</v>
          </cell>
          <cell r="S42">
            <v>-3.4504128465450208</v>
          </cell>
          <cell r="T42">
            <v>157365</v>
          </cell>
          <cell r="U42">
            <v>9.5563158585107786</v>
          </cell>
          <cell r="V42">
            <v>-0.97224844251464049</v>
          </cell>
          <cell r="W42">
            <v>91310</v>
          </cell>
          <cell r="X42">
            <v>5.5449890448360133</v>
          </cell>
          <cell r="Y42">
            <v>-42.539802403876401</v>
          </cell>
          <cell r="Z42">
            <v>134922</v>
          </cell>
          <cell r="AA42">
            <v>8.1934181569090416</v>
          </cell>
          <cell r="AB42">
            <v>47.762567079180798</v>
          </cell>
          <cell r="AC42" t="str">
            <v>수입제외</v>
          </cell>
        </row>
        <row r="43">
          <cell r="A43" t="str">
            <v>과실주</v>
          </cell>
          <cell r="B43">
            <v>12</v>
          </cell>
          <cell r="C43">
            <v>19361</v>
          </cell>
          <cell r="D43">
            <v>1.3354476028245525</v>
          </cell>
          <cell r="E43">
            <v>14870</v>
          </cell>
          <cell r="F43">
            <v>0.96159318810164729</v>
          </cell>
          <cell r="G43">
            <v>-23.196115903104172</v>
          </cell>
          <cell r="H43">
            <v>15179</v>
          </cell>
          <cell r="I43">
            <v>0.84970466573848147</v>
          </cell>
          <cell r="J43">
            <v>2.0780094149293973</v>
          </cell>
          <cell r="K43">
            <v>14812</v>
          </cell>
          <cell r="L43">
            <v>0.8089278967436947</v>
          </cell>
          <cell r="M43">
            <v>-2.4178140852493613</v>
          </cell>
          <cell r="N43">
            <v>14537</v>
          </cell>
          <cell r="O43">
            <v>0.70076236891135257</v>
          </cell>
          <cell r="P43">
            <v>-1.8566027545233652</v>
          </cell>
          <cell r="Q43">
            <v>19851</v>
          </cell>
          <cell r="R43">
            <v>0.87029298241614472</v>
          </cell>
          <cell r="S43">
            <v>36.55499759235056</v>
          </cell>
          <cell r="T43">
            <v>14767</v>
          </cell>
          <cell r="U43">
            <v>0.89675668847983125</v>
          </cell>
          <cell r="V43">
            <v>-25.610800463452719</v>
          </cell>
          <cell r="W43">
            <v>8937</v>
          </cell>
          <cell r="X43">
            <v>0.54271785230204195</v>
          </cell>
          <cell r="Y43">
            <v>-54.979598005138278</v>
          </cell>
          <cell r="Z43">
            <v>10863</v>
          </cell>
          <cell r="AA43">
            <v>0.6596781950942241</v>
          </cell>
          <cell r="AB43">
            <v>21.550855991943592</v>
          </cell>
          <cell r="AC43" t="str">
            <v>수입제외</v>
          </cell>
        </row>
        <row r="44">
          <cell r="A44" t="str">
            <v>리큐르</v>
          </cell>
          <cell r="B44">
            <v>35</v>
          </cell>
          <cell r="C44">
            <v>20214</v>
          </cell>
          <cell r="D44">
            <v>1.3942842747531381</v>
          </cell>
          <cell r="E44">
            <v>28261</v>
          </cell>
          <cell r="F44">
            <v>1.8275443906483291</v>
          </cell>
          <cell r="G44">
            <v>39.809043237360243</v>
          </cell>
          <cell r="H44">
            <v>33283</v>
          </cell>
          <cell r="I44">
            <v>1.8631477956238141</v>
          </cell>
          <cell r="J44">
            <v>17.770071830437701</v>
          </cell>
          <cell r="K44">
            <v>44169</v>
          </cell>
          <cell r="L44">
            <v>2.412202016694049</v>
          </cell>
          <cell r="M44">
            <v>32.707388156115741</v>
          </cell>
          <cell r="N44">
            <v>56050</v>
          </cell>
          <cell r="O44">
            <v>2.7019144787426095</v>
          </cell>
          <cell r="P44">
            <v>26.898956281554945</v>
          </cell>
          <cell r="Q44">
            <v>55094</v>
          </cell>
          <cell r="R44">
            <v>2.4153907396723131</v>
          </cell>
          <cell r="S44">
            <v>-1.7056199821587938</v>
          </cell>
          <cell r="T44">
            <v>47899</v>
          </cell>
          <cell r="U44">
            <v>2.9087660744562496</v>
          </cell>
          <cell r="V44">
            <v>-13.059498311975887</v>
          </cell>
          <cell r="W44">
            <v>30868</v>
          </cell>
          <cell r="X44">
            <v>1.8745232924761583</v>
          </cell>
          <cell r="Y44">
            <v>-43.972120376084511</v>
          </cell>
          <cell r="Z44">
            <v>41723</v>
          </cell>
          <cell r="AA44">
            <v>2.5337156709855759</v>
          </cell>
          <cell r="AB44">
            <v>35.165867565115974</v>
          </cell>
        </row>
        <row r="45">
          <cell r="A45" t="str">
            <v>일반증류주</v>
          </cell>
          <cell r="B45">
            <v>40</v>
          </cell>
          <cell r="C45">
            <v>34259</v>
          </cell>
          <cell r="D45">
            <v>2.3630545645971979</v>
          </cell>
          <cell r="E45">
            <v>15566</v>
          </cell>
          <cell r="F45">
            <v>1.0066011813039839</v>
          </cell>
          <cell r="G45">
            <v>-54.563764266324178</v>
          </cell>
          <cell r="H45">
            <v>12968</v>
          </cell>
          <cell r="I45">
            <v>0.72593518053209216</v>
          </cell>
          <cell r="J45">
            <v>-16.690222279326733</v>
          </cell>
          <cell r="K45">
            <v>8059</v>
          </cell>
          <cell r="L45">
            <v>0.44012624357665647</v>
          </cell>
          <cell r="M45">
            <v>-37.854719309068471</v>
          </cell>
          <cell r="N45">
            <v>4429</v>
          </cell>
          <cell r="O45">
            <v>0.21350185952454981</v>
          </cell>
          <cell r="P45">
            <v>-45.042809281548578</v>
          </cell>
          <cell r="Q45">
            <v>2379</v>
          </cell>
          <cell r="R45">
            <v>0.10429837313828062</v>
          </cell>
          <cell r="S45">
            <v>-46.285843305486566</v>
          </cell>
          <cell r="T45">
            <v>1892</v>
          </cell>
          <cell r="U45">
            <v>0.11489562230675429</v>
          </cell>
          <cell r="V45">
            <v>-20.470786044556533</v>
          </cell>
          <cell r="W45">
            <v>1238</v>
          </cell>
          <cell r="X45">
            <v>7.5180116498817035E-2</v>
          </cell>
          <cell r="Y45">
            <v>-47.961328289197148</v>
          </cell>
          <cell r="Z45">
            <v>1106</v>
          </cell>
          <cell r="AA45">
            <v>6.7164142849508598E-2</v>
          </cell>
          <cell r="AB45">
            <v>-10.662358642972535</v>
          </cell>
        </row>
        <row r="46">
          <cell r="A46" t="str">
            <v>기타주류</v>
          </cell>
          <cell r="B46">
            <v>25</v>
          </cell>
          <cell r="C46">
            <v>2311</v>
          </cell>
          <cell r="D46">
            <v>0.15940392594016534</v>
          </cell>
          <cell r="E46">
            <v>1493</v>
          </cell>
          <cell r="F46">
            <v>9.6547318751564179E-2</v>
          </cell>
          <cell r="G46">
            <v>-35.395932496754654</v>
          </cell>
          <cell r="H46">
            <v>1940</v>
          </cell>
          <cell r="I46">
            <v>0.10859918647688609</v>
          </cell>
          <cell r="J46">
            <v>29.939718687206977</v>
          </cell>
          <cell r="K46">
            <v>1974</v>
          </cell>
          <cell r="L46">
            <v>0.10780608075695741</v>
          </cell>
          <cell r="M46">
            <v>1.7525773195876297</v>
          </cell>
          <cell r="N46">
            <v>2162</v>
          </cell>
          <cell r="O46">
            <v>0.10422014456809138</v>
          </cell>
          <cell r="P46">
            <v>9.5238095238095326</v>
          </cell>
          <cell r="Q46">
            <v>2446</v>
          </cell>
          <cell r="R46">
            <v>0.10723573799757645</v>
          </cell>
          <cell r="S46">
            <v>13.135985198889927</v>
          </cell>
          <cell r="T46">
            <v>2151</v>
          </cell>
          <cell r="U46">
            <v>0.1306239342398671</v>
          </cell>
          <cell r="V46">
            <v>-12.060506950122658</v>
          </cell>
          <cell r="W46">
            <v>1289</v>
          </cell>
          <cell r="X46">
            <v>7.8277197226958931E-2</v>
          </cell>
          <cell r="Y46">
            <v>-47.301717089125106</v>
          </cell>
          <cell r="Z46">
            <v>1679</v>
          </cell>
          <cell r="AA46">
            <v>0.10196075573627933</v>
          </cell>
          <cell r="AB46">
            <v>30.256012412723038</v>
          </cell>
        </row>
        <row r="47">
          <cell r="A47" t="str">
            <v>브랜디</v>
          </cell>
          <cell r="B47">
            <v>40</v>
          </cell>
          <cell r="C47">
            <v>2700</v>
          </cell>
          <cell r="D47">
            <v>0.18623565557699975</v>
          </cell>
          <cell r="E47">
            <v>1897</v>
          </cell>
          <cell r="F47">
            <v>0.12267264813912743</v>
          </cell>
          <cell r="G47">
            <v>-29.740740740740748</v>
          </cell>
          <cell r="H47">
            <v>3384</v>
          </cell>
          <cell r="I47">
            <v>0.18943280775143428</v>
          </cell>
          <cell r="J47">
            <v>78.38692672641011</v>
          </cell>
          <cell r="K47">
            <v>4107</v>
          </cell>
          <cell r="L47">
            <v>0.2242956300247336</v>
          </cell>
          <cell r="M47">
            <v>21.365248226950357</v>
          </cell>
          <cell r="N47">
            <v>4247</v>
          </cell>
          <cell r="O47">
            <v>0.20472847085138021</v>
          </cell>
          <cell r="P47">
            <v>3.4088142196250288</v>
          </cell>
          <cell r="Q47">
            <v>3687</v>
          </cell>
          <cell r="R47">
            <v>0.16164274979438445</v>
          </cell>
          <cell r="S47">
            <v>-13.185778196373903</v>
          </cell>
          <cell r="T47">
            <v>2692</v>
          </cell>
          <cell r="U47">
            <v>0.16347728078741153</v>
          </cell>
          <cell r="V47">
            <v>-26.986710062381334</v>
          </cell>
          <cell r="W47">
            <v>1193</v>
          </cell>
          <cell r="X47">
            <v>7.2447398209280062E-2</v>
          </cell>
          <cell r="Y47">
            <v>-67.643070246813124</v>
          </cell>
          <cell r="Z47">
            <v>1737</v>
          </cell>
          <cell r="AA47">
            <v>0.10548292597612698</v>
          </cell>
          <cell r="AB47">
            <v>45.599329421626152</v>
          </cell>
        </row>
        <row r="48">
          <cell r="A48" t="str">
            <v>계</v>
          </cell>
          <cell r="B48">
            <v>40</v>
          </cell>
          <cell r="C48">
            <v>1449776.086987637</v>
          </cell>
          <cell r="D48">
            <v>100</v>
          </cell>
          <cell r="E48">
            <v>1546391.9861325114</v>
          </cell>
          <cell r="F48">
            <v>100</v>
          </cell>
          <cell r="G48">
            <v>6.6641945616322147</v>
          </cell>
          <cell r="H48">
            <v>1786385.3891878864</v>
          </cell>
          <cell r="I48">
            <v>100</v>
          </cell>
          <cell r="J48">
            <v>15.519571053623508</v>
          </cell>
          <cell r="K48">
            <v>1831065.5448557385</v>
          </cell>
          <cell r="L48">
            <v>100</v>
          </cell>
          <cell r="M48">
            <v>2.5011487408192608</v>
          </cell>
          <cell r="N48">
            <v>2074455</v>
          </cell>
          <cell r="O48">
            <v>100</v>
          </cell>
          <cell r="P48">
            <v>13.292230626481327</v>
          </cell>
          <cell r="Q48">
            <v>2280956</v>
          </cell>
          <cell r="R48">
            <v>100</v>
          </cell>
          <cell r="S48">
            <v>9.9544699692208241</v>
          </cell>
          <cell r="T48">
            <v>2328719</v>
          </cell>
          <cell r="U48">
            <v>100</v>
          </cell>
          <cell r="V48">
            <v>2.0939904145454733</v>
          </cell>
          <cell r="W48">
            <v>1536767</v>
          </cell>
          <cell r="X48">
            <v>100</v>
          </cell>
          <cell r="Y48">
            <v>-32.626188317530008</v>
          </cell>
          <cell r="Z48">
            <v>1646712</v>
          </cell>
          <cell r="AA48">
            <v>100</v>
          </cell>
          <cell r="AB48">
            <v>7.1543051093626957</v>
          </cell>
        </row>
        <row r="49">
          <cell r="A49" t="str">
            <v>계</v>
          </cell>
          <cell r="C49">
            <v>1449776.086987637</v>
          </cell>
          <cell r="D49">
            <v>100</v>
          </cell>
          <cell r="E49">
            <v>1546391.9861325114</v>
          </cell>
          <cell r="F49">
            <v>100</v>
          </cell>
          <cell r="G49">
            <v>6.6641945616322147</v>
          </cell>
          <cell r="H49">
            <v>1786385.3891878864</v>
          </cell>
          <cell r="I49">
            <v>100</v>
          </cell>
          <cell r="J49">
            <v>15.519571053623508</v>
          </cell>
          <cell r="K49">
            <v>1831065.5448557385</v>
          </cell>
          <cell r="L49">
            <v>100</v>
          </cell>
          <cell r="M49">
            <v>2.5011487408192608</v>
          </cell>
          <cell r="N49">
            <v>2074455</v>
          </cell>
          <cell r="O49">
            <v>100</v>
          </cell>
          <cell r="P49">
            <v>13.292230626481327</v>
          </cell>
          <cell r="Q49">
            <v>2280956</v>
          </cell>
          <cell r="R49">
            <v>100</v>
          </cell>
          <cell r="S49">
            <v>9.9544699692208241</v>
          </cell>
          <cell r="T49">
            <v>2328719</v>
          </cell>
          <cell r="U49">
            <v>100</v>
          </cell>
          <cell r="V49">
            <v>2.0939904145454733</v>
          </cell>
          <cell r="W49">
            <v>1536767</v>
          </cell>
          <cell r="X49">
            <v>100</v>
          </cell>
          <cell r="Y49">
            <v>-32.626188317530008</v>
          </cell>
          <cell r="Z49">
            <v>1646712</v>
          </cell>
          <cell r="AA49">
            <v>100</v>
          </cell>
          <cell r="AB49">
            <v>7.1543051093626957</v>
          </cell>
        </row>
      </sheetData>
      <sheetData sheetId="3" refreshError="1">
        <row r="1">
          <cell r="A1" t="str">
            <v>위스키 시장 ( 수량 )</v>
          </cell>
        </row>
        <row r="3">
          <cell r="AC3" t="str">
            <v>단위:㎘,%</v>
          </cell>
        </row>
        <row r="4">
          <cell r="A4" t="str">
            <v>회  사</v>
          </cell>
          <cell r="B4" t="str">
            <v>품  명</v>
          </cell>
          <cell r="C4">
            <v>1993</v>
          </cell>
          <cell r="E4">
            <v>1994</v>
          </cell>
          <cell r="H4">
            <v>1995</v>
          </cell>
          <cell r="K4">
            <v>1996</v>
          </cell>
          <cell r="N4">
            <v>1997</v>
          </cell>
          <cell r="Q4" t="str">
            <v>1997 (1~10월)</v>
          </cell>
          <cell r="T4">
            <v>1998</v>
          </cell>
          <cell r="W4" t="str">
            <v>1998. 1 ~ 8월</v>
          </cell>
          <cell r="Z4" t="str">
            <v>1999. 1 ~ 8월</v>
          </cell>
          <cell r="AC4" t="str">
            <v>비   고</v>
          </cell>
        </row>
        <row r="5">
          <cell r="C5" t="str">
            <v>수  량</v>
          </cell>
          <cell r="D5" t="str">
            <v>M / S</v>
          </cell>
          <cell r="E5" t="str">
            <v>수  량</v>
          </cell>
          <cell r="F5" t="str">
            <v>M / S</v>
          </cell>
          <cell r="G5" t="str">
            <v>증감율</v>
          </cell>
          <cell r="H5" t="str">
            <v>수  량</v>
          </cell>
          <cell r="I5" t="str">
            <v>M / S</v>
          </cell>
          <cell r="J5" t="str">
            <v>증감율</v>
          </cell>
          <cell r="K5" t="str">
            <v>수  량</v>
          </cell>
          <cell r="L5" t="str">
            <v>M / S</v>
          </cell>
          <cell r="M5" t="str">
            <v>증감율</v>
          </cell>
          <cell r="N5" t="str">
            <v>수  량</v>
          </cell>
          <cell r="O5" t="str">
            <v>M / S</v>
          </cell>
          <cell r="P5" t="str">
            <v>증감율</v>
          </cell>
          <cell r="Q5" t="str">
            <v>수  량</v>
          </cell>
          <cell r="R5" t="str">
            <v>M / S</v>
          </cell>
          <cell r="S5" t="str">
            <v>증감율</v>
          </cell>
          <cell r="T5" t="str">
            <v>수  량</v>
          </cell>
          <cell r="U5" t="str">
            <v>M / S</v>
          </cell>
          <cell r="V5" t="str">
            <v>증감율</v>
          </cell>
          <cell r="W5" t="str">
            <v>수  량</v>
          </cell>
          <cell r="X5" t="str">
            <v>M / S</v>
          </cell>
          <cell r="Y5" t="str">
            <v>증감율</v>
          </cell>
          <cell r="Z5" t="str">
            <v>수  량</v>
          </cell>
          <cell r="AA5" t="str">
            <v>M / S</v>
          </cell>
          <cell r="AB5" t="str">
            <v>증감율</v>
          </cell>
        </row>
        <row r="6">
          <cell r="A6" t="str">
            <v>진  로</v>
          </cell>
          <cell r="B6" t="str">
            <v>V I P</v>
          </cell>
          <cell r="C6">
            <v>3125</v>
          </cell>
          <cell r="D6">
            <v>25.26477484032662</v>
          </cell>
          <cell r="E6">
            <v>2265</v>
          </cell>
          <cell r="F6">
            <v>13.545840559775133</v>
          </cell>
          <cell r="G6">
            <v>-27.519999999999996</v>
          </cell>
          <cell r="H6">
            <v>563</v>
          </cell>
          <cell r="I6">
            <v>3.4034578648289204</v>
          </cell>
          <cell r="J6">
            <v>-75.143487858719652</v>
          </cell>
          <cell r="K6">
            <v>309</v>
          </cell>
          <cell r="L6">
            <v>2.1947581504368205</v>
          </cell>
          <cell r="M6">
            <v>-45.115452930728239</v>
          </cell>
          <cell r="N6">
            <v>-14</v>
          </cell>
          <cell r="O6">
            <v>-0.11964789334244937</v>
          </cell>
          <cell r="P6">
            <v>-104.53074433656958</v>
          </cell>
          <cell r="Q6">
            <v>-14</v>
          </cell>
          <cell r="R6">
            <v>-0.11964789334244937</v>
          </cell>
          <cell r="T6">
            <v>-53</v>
          </cell>
          <cell r="U6">
            <v>-0.63020214030915578</v>
          </cell>
          <cell r="V6">
            <v>278.57142857142856</v>
          </cell>
          <cell r="W6">
            <v>-30</v>
          </cell>
          <cell r="X6">
            <v>-0.356718192627824</v>
          </cell>
          <cell r="Y6">
            <v>-43.39622641509434</v>
          </cell>
          <cell r="Z6">
            <v>-4</v>
          </cell>
          <cell r="AA6">
            <v>-4.7562425683709872E-2</v>
          </cell>
          <cell r="AB6">
            <v>-86.666666666666671</v>
          </cell>
        </row>
        <row r="7">
          <cell r="B7" t="str">
            <v>임페리얼</v>
          </cell>
          <cell r="D7">
            <v>0</v>
          </cell>
          <cell r="E7">
            <v>1093</v>
          </cell>
          <cell r="F7">
            <v>6.5366903893307819</v>
          </cell>
          <cell r="H7">
            <v>4881</v>
          </cell>
          <cell r="I7">
            <v>29.506710192237939</v>
          </cell>
          <cell r="J7">
            <v>346.5690759377859</v>
          </cell>
          <cell r="K7">
            <v>6342</v>
          </cell>
          <cell r="L7">
            <v>45.045812912848923</v>
          </cell>
          <cell r="M7">
            <v>29.932390903503375</v>
          </cell>
          <cell r="N7">
            <v>4921</v>
          </cell>
          <cell r="O7">
            <v>42.056234509870947</v>
          </cell>
          <cell r="P7">
            <v>-22.406181015452546</v>
          </cell>
          <cell r="Q7">
            <v>4921</v>
          </cell>
          <cell r="R7">
            <v>42.056234509870947</v>
          </cell>
          <cell r="T7">
            <v>3884</v>
          </cell>
          <cell r="U7">
            <v>46.183115338882288</v>
          </cell>
          <cell r="V7">
            <v>-21.072952651900025</v>
          </cell>
          <cell r="W7">
            <v>2262</v>
          </cell>
          <cell r="X7">
            <v>26.896551724137929</v>
          </cell>
          <cell r="Y7">
            <v>-41.761071060762099</v>
          </cell>
          <cell r="Z7">
            <v>3469</v>
          </cell>
          <cell r="AA7">
            <v>41.248513674197383</v>
          </cell>
          <cell r="AB7">
            <v>53.359858532272312</v>
          </cell>
          <cell r="AC7" t="str">
            <v xml:space="preserve"> S.B포함</v>
          </cell>
        </row>
        <row r="8">
          <cell r="B8" t="str">
            <v>퍼스트클래식</v>
          </cell>
          <cell r="D8">
            <v>0</v>
          </cell>
          <cell r="F8">
            <v>0</v>
          </cell>
          <cell r="H8">
            <v>177</v>
          </cell>
          <cell r="I8">
            <v>1.0700036271309394</v>
          </cell>
          <cell r="K8">
            <v>7</v>
          </cell>
          <cell r="L8">
            <v>4.9719440301157755E-2</v>
          </cell>
          <cell r="M8">
            <v>-96.045197740112997</v>
          </cell>
          <cell r="N8">
            <v>-35</v>
          </cell>
          <cell r="O8">
            <v>-0.29911973335612341</v>
          </cell>
          <cell r="P8">
            <v>-600</v>
          </cell>
          <cell r="Q8">
            <v>-35</v>
          </cell>
          <cell r="R8">
            <v>-0.29911973335612341</v>
          </cell>
          <cell r="T8">
            <v>-2</v>
          </cell>
          <cell r="U8">
            <v>-2.3781212841854936E-2</v>
          </cell>
          <cell r="V8">
            <v>-94.285714285714292</v>
          </cell>
          <cell r="W8">
            <v>-1</v>
          </cell>
          <cell r="X8">
            <v>-1.1890606420927468E-2</v>
          </cell>
          <cell r="Y8">
            <v>-50</v>
          </cell>
          <cell r="Z8">
            <v>0</v>
          </cell>
          <cell r="AA8">
            <v>0</v>
          </cell>
          <cell r="AB8">
            <v>-100</v>
          </cell>
        </row>
        <row r="9">
          <cell r="B9" t="str">
            <v>칼튼힐</v>
          </cell>
          <cell r="D9">
            <v>0</v>
          </cell>
          <cell r="F9">
            <v>0</v>
          </cell>
          <cell r="I9">
            <v>0</v>
          </cell>
          <cell r="K9">
            <v>388</v>
          </cell>
          <cell r="L9">
            <v>2.7558775481213154</v>
          </cell>
          <cell r="N9">
            <v>1050</v>
          </cell>
          <cell r="O9">
            <v>8.973592000683702</v>
          </cell>
          <cell r="P9">
            <v>170.61855670103097</v>
          </cell>
          <cell r="Q9">
            <v>1050</v>
          </cell>
          <cell r="R9">
            <v>8.973592000683702</v>
          </cell>
          <cell r="T9">
            <v>317</v>
          </cell>
          <cell r="U9">
            <v>3.7693222354340068</v>
          </cell>
          <cell r="V9">
            <v>-69.80952380952381</v>
          </cell>
          <cell r="W9">
            <v>182</v>
          </cell>
          <cell r="X9">
            <v>2.1640903686087993</v>
          </cell>
          <cell r="Y9">
            <v>-42.586750788643535</v>
          </cell>
          <cell r="Z9">
            <v>207</v>
          </cell>
          <cell r="AA9">
            <v>2.4613555291319855</v>
          </cell>
          <cell r="AB9">
            <v>13.736263736263737</v>
          </cell>
        </row>
        <row r="10">
          <cell r="B10" t="str">
            <v>계</v>
          </cell>
          <cell r="C10">
            <v>3125</v>
          </cell>
          <cell r="D10">
            <v>25.26477484032662</v>
          </cell>
          <cell r="E10">
            <v>3358</v>
          </cell>
          <cell r="F10">
            <v>20.082530949105916</v>
          </cell>
          <cell r="G10">
            <v>7.4559999999999889</v>
          </cell>
          <cell r="H10">
            <v>5621</v>
          </cell>
          <cell r="I10">
            <v>33.980171684197799</v>
          </cell>
          <cell r="J10">
            <v>67.391304347826093</v>
          </cell>
          <cell r="K10">
            <v>7046</v>
          </cell>
          <cell r="L10">
            <v>50.046168051708214</v>
          </cell>
          <cell r="M10">
            <v>25.351360967799337</v>
          </cell>
          <cell r="N10">
            <v>5922</v>
          </cell>
          <cell r="O10">
            <v>50.611058883856089</v>
          </cell>
          <cell r="P10">
            <v>-15.952313369287538</v>
          </cell>
          <cell r="Q10">
            <v>5922</v>
          </cell>
          <cell r="R10">
            <v>50.611058883856089</v>
          </cell>
          <cell r="S10">
            <v>0</v>
          </cell>
          <cell r="T10">
            <v>4146</v>
          </cell>
          <cell r="U10">
            <v>49.298454221165279</v>
          </cell>
          <cell r="V10">
            <v>-29.989868287740634</v>
          </cell>
          <cell r="W10">
            <v>2413</v>
          </cell>
          <cell r="X10">
            <v>28.692033293697978</v>
          </cell>
          <cell r="Y10">
            <v>-41.799324650265312</v>
          </cell>
          <cell r="Z10">
            <v>3672</v>
          </cell>
          <cell r="AA10">
            <v>43.662306777645661</v>
          </cell>
          <cell r="AB10">
            <v>52.175714877745548</v>
          </cell>
        </row>
        <row r="11">
          <cell r="A11" t="str">
            <v>OB시그램</v>
          </cell>
          <cell r="B11" t="str">
            <v>패스포드</v>
          </cell>
          <cell r="C11">
            <v>5309</v>
          </cell>
          <cell r="D11">
            <v>42.921820680734093</v>
          </cell>
          <cell r="E11">
            <v>8801</v>
          </cell>
          <cell r="F11">
            <v>52.634411817475034</v>
          </cell>
          <cell r="G11">
            <v>65.775098888679594</v>
          </cell>
          <cell r="H11">
            <v>9307</v>
          </cell>
          <cell r="I11">
            <v>56.2628460887438</v>
          </cell>
          <cell r="J11">
            <v>5.7493466651516769</v>
          </cell>
          <cell r="K11">
            <v>3840</v>
          </cell>
          <cell r="L11">
            <v>27.274664393777968</v>
          </cell>
          <cell r="M11">
            <v>-58.740732781777155</v>
          </cell>
          <cell r="N11">
            <v>1343</v>
          </cell>
          <cell r="O11">
            <v>11.477651482779249</v>
          </cell>
          <cell r="P11">
            <v>-65.026041666666657</v>
          </cell>
          <cell r="Q11">
            <v>1343</v>
          </cell>
          <cell r="R11">
            <v>11.477651482779249</v>
          </cell>
          <cell r="T11">
            <v>900</v>
          </cell>
          <cell r="U11">
            <v>10.701545778834721</v>
          </cell>
          <cell r="V11">
            <v>-32.985852568875657</v>
          </cell>
          <cell r="W11">
            <v>591</v>
          </cell>
          <cell r="X11">
            <v>7.0273483947681337</v>
          </cell>
          <cell r="Y11">
            <v>-34.333333333333343</v>
          </cell>
          <cell r="Z11">
            <v>562</v>
          </cell>
          <cell r="AA11">
            <v>6.682520808561236</v>
          </cell>
          <cell r="AB11">
            <v>-4.9069373942470378</v>
          </cell>
        </row>
        <row r="12">
          <cell r="B12" t="str">
            <v>썸씽스페셜</v>
          </cell>
          <cell r="C12">
            <v>3252</v>
          </cell>
          <cell r="D12">
            <v>26.291535289837498</v>
          </cell>
          <cell r="E12">
            <v>3811</v>
          </cell>
          <cell r="F12">
            <v>22.791699061060942</v>
          </cell>
          <cell r="G12">
            <v>17.189421894218953</v>
          </cell>
          <cell r="H12">
            <v>1322</v>
          </cell>
          <cell r="I12">
            <v>7.9917785032039657</v>
          </cell>
          <cell r="J12">
            <v>-65.310942009971143</v>
          </cell>
          <cell r="K12">
            <v>1083</v>
          </cell>
          <cell r="L12">
            <v>7.6923076923076925</v>
          </cell>
          <cell r="M12">
            <v>-18.07866868381241</v>
          </cell>
          <cell r="N12">
            <v>850</v>
          </cell>
          <cell r="O12">
            <v>7.2643363815058537</v>
          </cell>
          <cell r="P12">
            <v>-21.514312096029556</v>
          </cell>
          <cell r="Q12">
            <v>850</v>
          </cell>
          <cell r="R12">
            <v>7.2643363815058537</v>
          </cell>
          <cell r="T12">
            <v>649</v>
          </cell>
          <cell r="U12">
            <v>7.7170035671819264</v>
          </cell>
          <cell r="V12">
            <v>-23.647058823529406</v>
          </cell>
          <cell r="W12">
            <v>345</v>
          </cell>
          <cell r="X12">
            <v>4.1022592152199762</v>
          </cell>
          <cell r="Y12">
            <v>-46.841294298921419</v>
          </cell>
          <cell r="Z12">
            <v>439</v>
          </cell>
          <cell r="AA12">
            <v>5.2199762187871581</v>
          </cell>
          <cell r="AB12">
            <v>27.246376811594203</v>
          </cell>
        </row>
        <row r="13">
          <cell r="B13" t="str">
            <v>베리나인골드</v>
          </cell>
          <cell r="C13">
            <v>683</v>
          </cell>
          <cell r="D13">
            <v>5.5218691891017864</v>
          </cell>
          <cell r="E13">
            <v>210</v>
          </cell>
          <cell r="F13">
            <v>1.2559057472639197</v>
          </cell>
          <cell r="G13">
            <v>-69.253294289897511</v>
          </cell>
          <cell r="H13">
            <v>73</v>
          </cell>
          <cell r="I13">
            <v>0.44130093096360778</v>
          </cell>
          <cell r="J13">
            <v>-65.238095238095241</v>
          </cell>
          <cell r="K13">
            <v>32</v>
          </cell>
          <cell r="L13">
            <v>0.22728886994814973</v>
          </cell>
          <cell r="M13">
            <v>-56.164383561643838</v>
          </cell>
          <cell r="N13">
            <v>-27</v>
          </cell>
          <cell r="O13">
            <v>-0.2307495085890095</v>
          </cell>
          <cell r="P13">
            <v>-184.375</v>
          </cell>
          <cell r="Q13">
            <v>-27</v>
          </cell>
          <cell r="R13">
            <v>-0.2307495085890095</v>
          </cell>
          <cell r="T13">
            <v>0</v>
          </cell>
          <cell r="U13">
            <v>0</v>
          </cell>
          <cell r="V13">
            <v>-100</v>
          </cell>
          <cell r="W13">
            <v>0</v>
          </cell>
          <cell r="X13">
            <v>0</v>
          </cell>
          <cell r="Y13" t="e">
            <v>#DIV/0!</v>
          </cell>
          <cell r="Z13">
            <v>0</v>
          </cell>
          <cell r="AA13">
            <v>0</v>
          </cell>
        </row>
        <row r="14">
          <cell r="B14" t="str">
            <v>퀸   앤</v>
          </cell>
          <cell r="D14">
            <v>0</v>
          </cell>
          <cell r="E14">
            <v>541</v>
          </cell>
          <cell r="F14">
            <v>3.2354524250941932</v>
          </cell>
          <cell r="H14">
            <v>109</v>
          </cell>
          <cell r="I14">
            <v>0.65892878732922255</v>
          </cell>
          <cell r="J14">
            <v>-79.852125693160815</v>
          </cell>
          <cell r="K14">
            <v>20</v>
          </cell>
          <cell r="L14">
            <v>0.14205554371759357</v>
          </cell>
          <cell r="M14">
            <v>-81.651376146788991</v>
          </cell>
          <cell r="N14">
            <v>-34</v>
          </cell>
          <cell r="O14">
            <v>-0.29057345526023415</v>
          </cell>
          <cell r="P14">
            <v>-270</v>
          </cell>
          <cell r="Q14">
            <v>-34</v>
          </cell>
          <cell r="R14">
            <v>-0.29057345526023415</v>
          </cell>
          <cell r="T14">
            <v>1</v>
          </cell>
          <cell r="U14">
            <v>1.1890606420927468E-2</v>
          </cell>
          <cell r="V14">
            <v>-102.94117647058823</v>
          </cell>
          <cell r="W14">
            <v>1</v>
          </cell>
          <cell r="X14">
            <v>1.1890606420927468E-2</v>
          </cell>
          <cell r="Y14">
            <v>0</v>
          </cell>
          <cell r="Z14">
            <v>0</v>
          </cell>
          <cell r="AA14">
            <v>0</v>
          </cell>
          <cell r="AB14">
            <v>-100</v>
          </cell>
        </row>
        <row r="15">
          <cell r="B15" t="str">
            <v>윈   저</v>
          </cell>
          <cell r="D15">
            <v>0</v>
          </cell>
          <cell r="F15">
            <v>0</v>
          </cell>
          <cell r="I15">
            <v>0</v>
          </cell>
          <cell r="K15">
            <v>1949</v>
          </cell>
          <cell r="L15">
            <v>13.843312735279495</v>
          </cell>
          <cell r="N15">
            <v>3534</v>
          </cell>
          <cell r="O15">
            <v>30.202546790872574</v>
          </cell>
          <cell r="Q15">
            <v>3534</v>
          </cell>
          <cell r="R15">
            <v>30.202546790872574</v>
          </cell>
          <cell r="T15">
            <v>2663</v>
          </cell>
          <cell r="U15">
            <v>31.664684898929846</v>
          </cell>
          <cell r="V15">
            <v>-24.64629315223543</v>
          </cell>
          <cell r="W15">
            <v>1604</v>
          </cell>
          <cell r="X15">
            <v>19.072532699167656</v>
          </cell>
          <cell r="Y15">
            <v>-39.767179872324441</v>
          </cell>
          <cell r="Z15">
            <v>2215</v>
          </cell>
          <cell r="AA15">
            <v>26.337693222354343</v>
          </cell>
          <cell r="AB15">
            <v>38.092269326683294</v>
          </cell>
        </row>
        <row r="16">
          <cell r="B16" t="str">
            <v>계</v>
          </cell>
          <cell r="C16">
            <v>9244</v>
          </cell>
          <cell r="D16">
            <v>74.735225159673377</v>
          </cell>
          <cell r="E16">
            <v>13363</v>
          </cell>
          <cell r="F16">
            <v>79.917469050894084</v>
          </cell>
          <cell r="G16">
            <v>44.558632626568595</v>
          </cell>
          <cell r="H16">
            <v>10811</v>
          </cell>
          <cell r="I16">
            <v>65.354854310240597</v>
          </cell>
          <cell r="J16">
            <v>-19.097508044600758</v>
          </cell>
          <cell r="K16">
            <v>6924</v>
          </cell>
          <cell r="L16">
            <v>49.179629235030895</v>
          </cell>
          <cell r="M16">
            <v>-35.954120802885953</v>
          </cell>
          <cell r="N16">
            <v>5666</v>
          </cell>
          <cell r="O16">
            <v>48.423211691308438</v>
          </cell>
          <cell r="P16">
            <v>-18.16868861929521</v>
          </cell>
          <cell r="Q16">
            <v>5666</v>
          </cell>
          <cell r="R16">
            <v>48.423211691308438</v>
          </cell>
          <cell r="S16">
            <v>0</v>
          </cell>
          <cell r="T16">
            <v>4213</v>
          </cell>
          <cell r="U16">
            <v>50.095124851367423</v>
          </cell>
          <cell r="V16">
            <v>-25.644193434521711</v>
          </cell>
          <cell r="W16">
            <v>2541</v>
          </cell>
          <cell r="X16">
            <v>30.214030915576696</v>
          </cell>
          <cell r="Y16">
            <v>-39.686684073107045</v>
          </cell>
          <cell r="Z16">
            <v>3216</v>
          </cell>
          <cell r="AA16">
            <v>38.240190249702735</v>
          </cell>
          <cell r="AB16">
            <v>26.564344746162931</v>
          </cell>
        </row>
        <row r="17">
          <cell r="A17" t="str">
            <v>보  해</v>
          </cell>
          <cell r="B17" t="str">
            <v>앰버서더</v>
          </cell>
          <cell r="D17">
            <v>0</v>
          </cell>
          <cell r="F17">
            <v>0</v>
          </cell>
          <cell r="H17">
            <v>110</v>
          </cell>
          <cell r="I17">
            <v>0.6649740055616008</v>
          </cell>
          <cell r="K17">
            <v>109</v>
          </cell>
          <cell r="L17">
            <v>0.77420271326088508</v>
          </cell>
          <cell r="M17">
            <v>-0.90909090909090651</v>
          </cell>
          <cell r="N17">
            <v>103</v>
          </cell>
          <cell r="O17">
            <v>0.8802666438765917</v>
          </cell>
          <cell r="P17">
            <v>-5.5045871559633071</v>
          </cell>
          <cell r="Q17">
            <v>103</v>
          </cell>
          <cell r="R17">
            <v>0.8802666438765917</v>
          </cell>
          <cell r="T17">
            <v>48</v>
          </cell>
          <cell r="U17">
            <v>0.57074910820451841</v>
          </cell>
          <cell r="V17">
            <v>-53.398058252427184</v>
          </cell>
          <cell r="W17">
            <v>4</v>
          </cell>
          <cell r="X17">
            <v>8.0661423674127847E-2</v>
          </cell>
          <cell r="Y17">
            <v>-91.666666666666671</v>
          </cell>
          <cell r="Z17">
            <v>23</v>
          </cell>
          <cell r="AA17">
            <v>0.33098287523384662</v>
          </cell>
          <cell r="AB17">
            <v>475</v>
          </cell>
        </row>
        <row r="18">
          <cell r="A18" t="str">
            <v>롯  데</v>
          </cell>
          <cell r="B18" t="str">
            <v>스카치블루</v>
          </cell>
          <cell r="D18">
            <v>0</v>
          </cell>
          <cell r="F18">
            <v>0</v>
          </cell>
          <cell r="I18">
            <v>0</v>
          </cell>
          <cell r="N18">
            <v>10</v>
          </cell>
          <cell r="O18">
            <v>8.5462780958892412E-2</v>
          </cell>
          <cell r="Q18">
            <v>10</v>
          </cell>
          <cell r="T18">
            <v>1</v>
          </cell>
          <cell r="U18">
            <v>1.1890606420927468E-2</v>
          </cell>
          <cell r="V18">
            <v>-90</v>
          </cell>
          <cell r="W18">
            <v>1</v>
          </cell>
          <cell r="X18">
            <v>1.1890606420927468E-2</v>
          </cell>
          <cell r="Y18">
            <v>0</v>
          </cell>
          <cell r="Z18">
            <v>0</v>
          </cell>
          <cell r="AA18">
            <v>0</v>
          </cell>
          <cell r="AB18">
            <v>-100</v>
          </cell>
        </row>
        <row r="19">
          <cell r="B19" t="str">
            <v>인터내셔널</v>
          </cell>
          <cell r="D19">
            <v>0</v>
          </cell>
          <cell r="F19">
            <v>0</v>
          </cell>
          <cell r="I19">
            <v>0</v>
          </cell>
          <cell r="O19">
            <v>0</v>
          </cell>
          <cell r="T19">
            <v>2</v>
          </cell>
          <cell r="U19">
            <v>2.3781212841854936E-2</v>
          </cell>
          <cell r="W19">
            <v>0</v>
          </cell>
          <cell r="X19">
            <v>0</v>
          </cell>
          <cell r="Z19">
            <v>38</v>
          </cell>
          <cell r="AA19">
            <v>0.45184304399524378</v>
          </cell>
        </row>
        <row r="20">
          <cell r="B20" t="str">
            <v>계</v>
          </cell>
          <cell r="N20">
            <v>10</v>
          </cell>
          <cell r="O20">
            <v>8.5462780958892412E-2</v>
          </cell>
          <cell r="Q20">
            <v>10</v>
          </cell>
          <cell r="T20">
            <v>3</v>
          </cell>
          <cell r="U20">
            <v>3.56718192627824E-2</v>
          </cell>
          <cell r="V20">
            <v>-70</v>
          </cell>
          <cell r="W20">
            <v>1</v>
          </cell>
          <cell r="X20">
            <v>1.1890606420927468E-2</v>
          </cell>
          <cell r="Y20">
            <v>-66.666666666666671</v>
          </cell>
          <cell r="Z20">
            <v>38</v>
          </cell>
          <cell r="AA20">
            <v>0.45184304399524378</v>
          </cell>
          <cell r="AB20">
            <v>3700</v>
          </cell>
        </row>
        <row r="21">
          <cell r="A21" t="str">
            <v>합       계</v>
          </cell>
          <cell r="C21">
            <v>12369</v>
          </cell>
          <cell r="D21">
            <v>100</v>
          </cell>
          <cell r="E21">
            <v>16721</v>
          </cell>
          <cell r="F21">
            <v>100</v>
          </cell>
          <cell r="G21">
            <v>35.184736033632447</v>
          </cell>
          <cell r="H21">
            <v>16542</v>
          </cell>
          <cell r="I21">
            <v>100</v>
          </cell>
          <cell r="J21">
            <v>-1.0705101369535299</v>
          </cell>
          <cell r="K21">
            <v>14079</v>
          </cell>
          <cell r="L21">
            <v>100</v>
          </cell>
          <cell r="M21">
            <v>-14.88937250634747</v>
          </cell>
          <cell r="N21">
            <v>11701</v>
          </cell>
          <cell r="O21">
            <v>100</v>
          </cell>
          <cell r="P21">
            <v>-16.890404148021872</v>
          </cell>
          <cell r="Q21">
            <v>11701</v>
          </cell>
          <cell r="R21">
            <v>100</v>
          </cell>
          <cell r="S21">
            <v>0</v>
          </cell>
          <cell r="T21">
            <v>8410</v>
          </cell>
          <cell r="U21">
            <v>100</v>
          </cell>
          <cell r="V21">
            <v>-28.125801213571492</v>
          </cell>
          <cell r="W21">
            <v>4959</v>
          </cell>
          <cell r="X21">
            <v>100</v>
          </cell>
          <cell r="Y21">
            <v>-41.034482758620697</v>
          </cell>
          <cell r="Z21">
            <v>6949</v>
          </cell>
          <cell r="AA21">
            <v>100</v>
          </cell>
          <cell r="AB21">
            <v>40.129058277878613</v>
          </cell>
        </row>
        <row r="43">
          <cell r="A43" t="str">
            <v>3. 국내 위스키 시장현황 ( 순매출액 )</v>
          </cell>
        </row>
        <row r="45">
          <cell r="AC45" t="str">
            <v>단위:백만원,%</v>
          </cell>
        </row>
        <row r="46">
          <cell r="A46" t="str">
            <v>회  사</v>
          </cell>
          <cell r="B46" t="str">
            <v>품  명</v>
          </cell>
          <cell r="C46">
            <v>1993</v>
          </cell>
          <cell r="E46">
            <v>1994</v>
          </cell>
          <cell r="H46">
            <v>1995</v>
          </cell>
          <cell r="K46" t="str">
            <v>1996년</v>
          </cell>
          <cell r="N46" t="str">
            <v>1997년</v>
          </cell>
          <cell r="Q46" t="str">
            <v>1997 (1~10월)</v>
          </cell>
          <cell r="T46" t="str">
            <v>1998년</v>
          </cell>
          <cell r="W46" t="str">
            <v>1998. 1 ~ 8월</v>
          </cell>
          <cell r="Z46" t="str">
            <v>1999. 1 ~ 8월</v>
          </cell>
          <cell r="AC46" t="str">
            <v>비   고</v>
          </cell>
        </row>
        <row r="47">
          <cell r="C47" t="str">
            <v>수  량</v>
          </cell>
          <cell r="D47" t="str">
            <v>M / S</v>
          </cell>
          <cell r="E47" t="str">
            <v>수  량</v>
          </cell>
          <cell r="F47" t="str">
            <v>M / S</v>
          </cell>
          <cell r="G47" t="str">
            <v>증감율</v>
          </cell>
          <cell r="H47" t="str">
            <v>수  량</v>
          </cell>
          <cell r="I47" t="str">
            <v>M / S</v>
          </cell>
          <cell r="J47" t="str">
            <v>증감율</v>
          </cell>
          <cell r="K47" t="str">
            <v>금  액</v>
          </cell>
          <cell r="L47" t="str">
            <v>M / S</v>
          </cell>
          <cell r="M47" t="str">
            <v>증감율</v>
          </cell>
          <cell r="N47" t="str">
            <v>금  액</v>
          </cell>
          <cell r="O47" t="str">
            <v>M / S</v>
          </cell>
          <cell r="P47" t="str">
            <v>증감율</v>
          </cell>
          <cell r="Q47" t="str">
            <v>수  량</v>
          </cell>
          <cell r="R47" t="str">
            <v>M / S</v>
          </cell>
          <cell r="S47" t="str">
            <v>증감율</v>
          </cell>
          <cell r="T47" t="str">
            <v>금  액</v>
          </cell>
          <cell r="U47" t="str">
            <v>M / S</v>
          </cell>
          <cell r="V47" t="str">
            <v>증감율</v>
          </cell>
          <cell r="W47" t="str">
            <v>금  액</v>
          </cell>
          <cell r="X47" t="str">
            <v>M / S</v>
          </cell>
          <cell r="Y47" t="str">
            <v>증감율</v>
          </cell>
          <cell r="Z47" t="str">
            <v>금  액</v>
          </cell>
          <cell r="AA47" t="str">
            <v>M / S</v>
          </cell>
          <cell r="AB47" t="str">
            <v>증감율</v>
          </cell>
        </row>
        <row r="48">
          <cell r="A48" t="str">
            <v>진  로</v>
          </cell>
          <cell r="B48" t="str">
            <v>V I P</v>
          </cell>
          <cell r="C48">
            <v>24714</v>
          </cell>
          <cell r="D48">
            <v>25.344313065950182</v>
          </cell>
          <cell r="E48">
            <v>18804</v>
          </cell>
          <cell r="F48">
            <v>12.70918381140339</v>
          </cell>
          <cell r="G48">
            <v>-23.913571255159013</v>
          </cell>
          <cell r="H48">
            <v>4615</v>
          </cell>
          <cell r="I48">
            <v>2.8630275508241674</v>
          </cell>
          <cell r="J48">
            <v>-75.457349500106361</v>
          </cell>
          <cell r="K48">
            <v>2627</v>
          </cell>
          <cell r="L48">
            <v>1.5960969445102651</v>
          </cell>
          <cell r="M48">
            <v>-43.07692307692308</v>
          </cell>
          <cell r="N48">
            <v>-78</v>
          </cell>
          <cell r="O48">
            <v>-4.9084387389088165E-2</v>
          </cell>
          <cell r="P48">
            <v>-102.96916634944805</v>
          </cell>
          <cell r="Q48">
            <v>-78</v>
          </cell>
          <cell r="R48">
            <v>-4.9134167774285191E-2</v>
          </cell>
          <cell r="T48">
            <v>-491</v>
          </cell>
          <cell r="U48">
            <v>-0.31201347186477302</v>
          </cell>
          <cell r="V48">
            <v>529.48717948717945</v>
          </cell>
          <cell r="W48">
            <v>-270</v>
          </cell>
          <cell r="X48">
            <v>-0.17157563625965114</v>
          </cell>
          <cell r="Y48">
            <v>-45.010183299389006</v>
          </cell>
          <cell r="Z48">
            <v>-38</v>
          </cell>
          <cell r="AA48">
            <v>-2.4147682140247196E-2</v>
          </cell>
          <cell r="AB48">
            <v>-85.925925925925924</v>
          </cell>
        </row>
        <row r="49">
          <cell r="B49" t="str">
            <v>임페리얼</v>
          </cell>
          <cell r="D49">
            <v>0</v>
          </cell>
          <cell r="E49">
            <v>14168</v>
          </cell>
          <cell r="F49">
            <v>9.5758198383303146</v>
          </cell>
          <cell r="H49">
            <v>63380</v>
          </cell>
          <cell r="I49">
            <v>39.31932528087448</v>
          </cell>
          <cell r="J49">
            <v>347.34613212874086</v>
          </cell>
          <cell r="K49">
            <v>86257</v>
          </cell>
          <cell r="L49">
            <v>52.407512045154903</v>
          </cell>
          <cell r="M49">
            <v>36.094982644367292</v>
          </cell>
          <cell r="N49">
            <v>72588</v>
          </cell>
          <cell r="O49">
            <v>45.678686048706815</v>
          </cell>
          <cell r="P49">
            <v>-15.846829822507161</v>
          </cell>
          <cell r="Q49">
            <v>72588</v>
          </cell>
          <cell r="R49">
            <v>45.725012441023253</v>
          </cell>
          <cell r="T49">
            <v>78696</v>
          </cell>
          <cell r="U49">
            <v>50.008578781812986</v>
          </cell>
          <cell r="V49">
            <v>8.4146139857827791</v>
          </cell>
          <cell r="W49">
            <v>45070</v>
          </cell>
          <cell r="X49">
            <v>28.640421948972133</v>
          </cell>
          <cell r="Y49">
            <v>-42.728982413337405</v>
          </cell>
          <cell r="Z49">
            <v>71814</v>
          </cell>
          <cell r="AA49">
            <v>45.635306453150321</v>
          </cell>
          <cell r="AB49">
            <v>59.338806301309091</v>
          </cell>
          <cell r="AC49" t="str">
            <v xml:space="preserve"> S.B포함</v>
          </cell>
        </row>
        <row r="50">
          <cell r="B50" t="str">
            <v>퍼스트클래식</v>
          </cell>
          <cell r="D50">
            <v>0</v>
          </cell>
          <cell r="E50">
            <v>1026</v>
          </cell>
          <cell r="F50">
            <v>0.69344940387682819</v>
          </cell>
          <cell r="H50">
            <v>1601</v>
          </cell>
          <cell r="I50">
            <v>0.99321930853076745</v>
          </cell>
          <cell r="K50">
            <v>62</v>
          </cell>
          <cell r="L50">
            <v>3.7669589097691823E-2</v>
          </cell>
          <cell r="N50">
            <v>-314</v>
          </cell>
          <cell r="O50">
            <v>-0.19759612359197032</v>
          </cell>
          <cell r="Q50">
            <v>-314</v>
          </cell>
          <cell r="R50">
            <v>-0.19779652155289168</v>
          </cell>
          <cell r="T50">
            <v>-21</v>
          </cell>
          <cell r="U50">
            <v>-1.3344771709083977E-2</v>
          </cell>
          <cell r="V50">
            <v>-93.312101910828019</v>
          </cell>
          <cell r="W50">
            <v>-9</v>
          </cell>
          <cell r="X50">
            <v>-5.7191878753217046E-3</v>
          </cell>
          <cell r="Y50">
            <v>-57.142857142857146</v>
          </cell>
          <cell r="Z50">
            <v>-4</v>
          </cell>
          <cell r="AA50">
            <v>-2.5418612779207574E-3</v>
          </cell>
          <cell r="AB50">
            <v>-55.555555555555557</v>
          </cell>
        </row>
        <row r="51">
          <cell r="B51" t="str">
            <v>칼튼힐</v>
          </cell>
          <cell r="D51">
            <v>0</v>
          </cell>
          <cell r="F51">
            <v>0</v>
          </cell>
          <cell r="I51">
            <v>0</v>
          </cell>
          <cell r="K51">
            <v>4342</v>
          </cell>
          <cell r="L51">
            <v>2.6380863848738372</v>
          </cell>
          <cell r="N51">
            <v>12677</v>
          </cell>
          <cell r="O51">
            <v>7.9774715247624446</v>
          </cell>
          <cell r="Q51">
            <v>12677</v>
          </cell>
          <cell r="R51">
            <v>7.9855621137770951</v>
          </cell>
          <cell r="T51">
            <v>5167</v>
          </cell>
          <cell r="U51">
            <v>3.283449305754139</v>
          </cell>
          <cell r="V51">
            <v>-59.241145381399384</v>
          </cell>
          <cell r="W51">
            <v>3026</v>
          </cell>
          <cell r="X51">
            <v>1.9229180567470532</v>
          </cell>
          <cell r="Y51">
            <v>-41.436036384749372</v>
          </cell>
          <cell r="Z51">
            <v>3264</v>
          </cell>
          <cell r="AA51">
            <v>2.0741588027833382</v>
          </cell>
          <cell r="AB51">
            <v>7.8651685393258362</v>
          </cell>
        </row>
        <row r="52">
          <cell r="B52" t="str">
            <v>계</v>
          </cell>
          <cell r="C52">
            <v>24714</v>
          </cell>
          <cell r="D52">
            <v>25.344313065950182</v>
          </cell>
          <cell r="E52">
            <v>33998</v>
          </cell>
          <cell r="F52">
            <v>22.978453053610533</v>
          </cell>
          <cell r="G52">
            <v>37.565752205227795</v>
          </cell>
          <cell r="H52">
            <v>69596</v>
          </cell>
          <cell r="I52">
            <v>43.175572140229413</v>
          </cell>
          <cell r="J52">
            <v>104.70615918583448</v>
          </cell>
          <cell r="K52">
            <v>93288</v>
          </cell>
          <cell r="L52">
            <v>56.679364963636694</v>
          </cell>
          <cell r="M52">
            <v>34.042186332547857</v>
          </cell>
          <cell r="N52">
            <v>84873</v>
          </cell>
          <cell r="O52">
            <v>53.4094770624882</v>
          </cell>
          <cell r="P52">
            <v>-9.0204527913558081</v>
          </cell>
          <cell r="Q52">
            <v>84873</v>
          </cell>
          <cell r="R52">
            <v>53.463643865473166</v>
          </cell>
          <cell r="S52">
            <v>0</v>
          </cell>
          <cell r="T52">
            <v>83351</v>
          </cell>
          <cell r="U52">
            <v>52.966669843993266</v>
          </cell>
          <cell r="V52">
            <v>-1.7932675880433067</v>
          </cell>
          <cell r="W52">
            <v>47817</v>
          </cell>
          <cell r="X52">
            <v>30.386045181584215</v>
          </cell>
          <cell r="Y52">
            <v>-42.631762066441915</v>
          </cell>
          <cell r="Z52">
            <v>75036</v>
          </cell>
          <cell r="AA52">
            <v>47.682775712515493</v>
          </cell>
          <cell r="AB52">
            <v>56.923269966748222</v>
          </cell>
        </row>
        <row r="53">
          <cell r="A53" t="str">
            <v>OB시그램</v>
          </cell>
          <cell r="B53" t="str">
            <v>패스포드</v>
          </cell>
          <cell r="C53">
            <v>42348</v>
          </cell>
          <cell r="D53">
            <v>43.4280557464133</v>
          </cell>
          <cell r="E53">
            <v>73533</v>
          </cell>
          <cell r="F53">
            <v>49.699234907675255</v>
          </cell>
          <cell r="G53">
            <v>73.639841314820075</v>
          </cell>
          <cell r="H53">
            <v>77746</v>
          </cell>
          <cell r="I53">
            <v>48.231622961294846</v>
          </cell>
          <cell r="J53">
            <v>5.7294004052602219</v>
          </cell>
          <cell r="K53">
            <v>33668</v>
          </cell>
          <cell r="L53">
            <v>20.455802028082072</v>
          </cell>
          <cell r="M53">
            <v>-56.694878193090318</v>
          </cell>
          <cell r="N53">
            <v>12887</v>
          </cell>
          <cell r="O53">
            <v>8.109621798502296</v>
          </cell>
          <cell r="P53">
            <v>-61.723298087204462</v>
          </cell>
          <cell r="Q53">
            <v>12887</v>
          </cell>
          <cell r="R53">
            <v>8.1178464116309392</v>
          </cell>
          <cell r="T53">
            <v>11370</v>
          </cell>
          <cell r="U53">
            <v>7.225240682489753</v>
          </cell>
          <cell r="V53">
            <v>-11.771552727554905</v>
          </cell>
          <cell r="W53">
            <v>7348</v>
          </cell>
          <cell r="X53">
            <v>4.6693991675404316</v>
          </cell>
          <cell r="Y53">
            <v>-35.373790677220754</v>
          </cell>
          <cell r="Z53">
            <v>7405</v>
          </cell>
          <cell r="AA53">
            <v>4.705620690750802</v>
          </cell>
          <cell r="AB53">
            <v>0.77572128470330881</v>
          </cell>
        </row>
        <row r="54">
          <cell r="B54" t="str">
            <v>썸씽스페셜</v>
          </cell>
          <cell r="C54">
            <v>25901</v>
          </cell>
          <cell r="D54">
            <v>26.56158666024017</v>
          </cell>
          <cell r="E54">
            <v>31866</v>
          </cell>
          <cell r="F54">
            <v>21.53748411689962</v>
          </cell>
          <cell r="G54">
            <v>23.029998841743577</v>
          </cell>
          <cell r="H54">
            <v>11006</v>
          </cell>
          <cell r="I54">
            <v>6.8278399186068874</v>
          </cell>
          <cell r="J54">
            <v>-65.461620535994484</v>
          </cell>
          <cell r="K54">
            <v>9574</v>
          </cell>
          <cell r="L54">
            <v>5.8169136455048633</v>
          </cell>
          <cell r="M54">
            <v>-13.011084862802107</v>
          </cell>
          <cell r="N54">
            <v>8331</v>
          </cell>
          <cell r="O54">
            <v>5.242590145365301</v>
          </cell>
          <cell r="P54">
            <v>-12.98307917275956</v>
          </cell>
          <cell r="Q54">
            <v>8062</v>
          </cell>
          <cell r="R54">
            <v>5.0784571871318871</v>
          </cell>
          <cell r="T54">
            <v>8462</v>
          </cell>
          <cell r="U54">
            <v>5.3773075334413623</v>
          </cell>
          <cell r="V54">
            <v>4.9615480029769259</v>
          </cell>
          <cell r="W54">
            <v>4383</v>
          </cell>
          <cell r="X54">
            <v>2.78524449528167</v>
          </cell>
          <cell r="Y54">
            <v>-48.203734341763173</v>
          </cell>
          <cell r="Z54">
            <v>5836</v>
          </cell>
          <cell r="AA54">
            <v>3.7085756044863851</v>
          </cell>
          <cell r="AB54">
            <v>33.150809947524522</v>
          </cell>
        </row>
        <row r="55">
          <cell r="B55" t="str">
            <v>베리나인골드</v>
          </cell>
          <cell r="C55">
            <v>4550</v>
          </cell>
          <cell r="D55">
            <v>4.6660445273963473</v>
          </cell>
          <cell r="E55">
            <v>1488</v>
          </cell>
          <cell r="F55">
            <v>1.0057043986049907</v>
          </cell>
          <cell r="G55">
            <v>-67.296703296703299</v>
          </cell>
          <cell r="H55">
            <v>507</v>
          </cell>
          <cell r="I55">
            <v>0.31452978727364089</v>
          </cell>
          <cell r="J55">
            <v>-65.927419354838719</v>
          </cell>
          <cell r="K55">
            <v>228</v>
          </cell>
          <cell r="L55">
            <v>0.13852687603667316</v>
          </cell>
          <cell r="M55">
            <v>-55.029585798816569</v>
          </cell>
          <cell r="N55">
            <v>-198</v>
          </cell>
          <cell r="O55">
            <v>-0.12459882952614687</v>
          </cell>
          <cell r="P55">
            <v>-186.84210526315792</v>
          </cell>
          <cell r="Q55">
            <v>-198</v>
          </cell>
          <cell r="R55">
            <v>-0.12472519511933934</v>
          </cell>
          <cell r="T55">
            <v>-1</v>
          </cell>
          <cell r="U55">
            <v>-6.3546531948018936E-4</v>
          </cell>
          <cell r="V55">
            <v>-99.494949494949495</v>
          </cell>
          <cell r="W55">
            <v>-1</v>
          </cell>
          <cell r="X55">
            <v>-6.3546531948018936E-4</v>
          </cell>
          <cell r="Y55">
            <v>0</v>
          </cell>
          <cell r="Z55">
            <v>1</v>
          </cell>
          <cell r="AA55">
            <v>6.3546531948018936E-4</v>
          </cell>
          <cell r="AB55">
            <v>-200</v>
          </cell>
        </row>
        <row r="56">
          <cell r="B56" t="str">
            <v>퀸   앤</v>
          </cell>
          <cell r="D56">
            <v>0</v>
          </cell>
          <cell r="E56">
            <v>7071</v>
          </cell>
          <cell r="F56">
            <v>4.779123523209603</v>
          </cell>
          <cell r="H56">
            <v>1426</v>
          </cell>
          <cell r="I56">
            <v>0.88465380010298211</v>
          </cell>
          <cell r="J56">
            <v>-79.833121199264596</v>
          </cell>
          <cell r="K56">
            <v>274</v>
          </cell>
          <cell r="L56">
            <v>0.1664752808510897</v>
          </cell>
          <cell r="M56">
            <v>-80.785413744740538</v>
          </cell>
          <cell r="N56">
            <v>-418</v>
          </cell>
          <cell r="O56">
            <v>-0.26304197344408786</v>
          </cell>
          <cell r="P56">
            <v>-252.55474452554745</v>
          </cell>
          <cell r="Q56">
            <v>-418</v>
          </cell>
          <cell r="R56">
            <v>-0.26330874525193859</v>
          </cell>
          <cell r="T56">
            <v>17</v>
          </cell>
          <cell r="U56">
            <v>1.0802910431163219E-2</v>
          </cell>
          <cell r="V56">
            <v>-104.06698564593302</v>
          </cell>
          <cell r="W56">
            <v>17</v>
          </cell>
          <cell r="X56">
            <v>1.0802910431163219E-2</v>
          </cell>
          <cell r="Y56">
            <v>0</v>
          </cell>
          <cell r="Z56">
            <v>0</v>
          </cell>
          <cell r="AA56">
            <v>0</v>
          </cell>
          <cell r="AB56">
            <v>-100</v>
          </cell>
        </row>
        <row r="57">
          <cell r="B57" t="str">
            <v>윈   저</v>
          </cell>
          <cell r="D57">
            <v>0</v>
          </cell>
          <cell r="F57">
            <v>0</v>
          </cell>
          <cell r="I57">
            <v>0</v>
          </cell>
          <cell r="K57">
            <v>26586</v>
          </cell>
          <cell r="L57">
            <v>16.152962834697338</v>
          </cell>
          <cell r="N57">
            <v>52131</v>
          </cell>
          <cell r="O57">
            <v>32.805361525391731</v>
          </cell>
          <cell r="Q57">
            <v>52131</v>
          </cell>
          <cell r="R57">
            <v>32.838632054375147</v>
          </cell>
          <cell r="T57">
            <v>53576</v>
          </cell>
          <cell r="U57">
            <v>34.045689956470625</v>
          </cell>
          <cell r="V57">
            <v>2.7718631908077782</v>
          </cell>
          <cell r="W57">
            <v>31639</v>
          </cell>
          <cell r="X57">
            <v>20.105487243033711</v>
          </cell>
          <cell r="Y57">
            <v>-40.945572644467674</v>
          </cell>
          <cell r="Z57">
            <v>45808</v>
          </cell>
          <cell r="AA57">
            <v>29.109395354748514</v>
          </cell>
          <cell r="AB57">
            <v>44.783337020765515</v>
          </cell>
        </row>
        <row r="58">
          <cell r="B58" t="str">
            <v>계</v>
          </cell>
          <cell r="C58">
            <v>72799</v>
          </cell>
          <cell r="D58">
            <v>74.655686934049811</v>
          </cell>
          <cell r="E58">
            <v>113958</v>
          </cell>
          <cell r="F58">
            <v>77.021546946389464</v>
          </cell>
          <cell r="G58">
            <v>56.53786453110618</v>
          </cell>
          <cell r="H58">
            <v>90685</v>
          </cell>
          <cell r="I58">
            <v>56.258646467278353</v>
          </cell>
          <cell r="J58">
            <v>-20.422436336194039</v>
          </cell>
          <cell r="K58">
            <v>70330</v>
          </cell>
          <cell r="L58">
            <v>42.730680665172031</v>
          </cell>
          <cell r="M58">
            <v>-22.445828968407127</v>
          </cell>
          <cell r="N58">
            <v>72733</v>
          </cell>
          <cell r="O58">
            <v>45.769932666289094</v>
          </cell>
          <cell r="P58">
            <v>3.4167496089862084</v>
          </cell>
          <cell r="Q58">
            <v>72464</v>
          </cell>
          <cell r="R58">
            <v>45.646901712766699</v>
          </cell>
          <cell r="S58">
            <v>-0.36984587463737739</v>
          </cell>
          <cell r="T58">
            <v>73424</v>
          </cell>
          <cell r="U58">
            <v>46.658405617513424</v>
          </cell>
          <cell r="V58">
            <v>1.3247957606535579</v>
          </cell>
          <cell r="W58">
            <v>43386</v>
          </cell>
          <cell r="X58">
            <v>27.570298350967498</v>
          </cell>
          <cell r="Y58">
            <v>-40.910329047722819</v>
          </cell>
          <cell r="Z58">
            <v>59050</v>
          </cell>
          <cell r="AA58">
            <v>37.52422711530518</v>
          </cell>
          <cell r="AB58">
            <v>36.1038122896787</v>
          </cell>
        </row>
        <row r="59">
          <cell r="A59" t="str">
            <v>보  해</v>
          </cell>
          <cell r="B59" t="str">
            <v>앰버서더</v>
          </cell>
          <cell r="D59">
            <v>0</v>
          </cell>
          <cell r="F59">
            <v>0</v>
          </cell>
          <cell r="H59">
            <v>912</v>
          </cell>
          <cell r="I59">
            <v>0.56578139249222981</v>
          </cell>
          <cell r="K59">
            <v>971</v>
          </cell>
          <cell r="L59">
            <v>0.58995437119127037</v>
          </cell>
          <cell r="M59">
            <v>6.4692982456140413</v>
          </cell>
          <cell r="N59">
            <v>933</v>
          </cell>
          <cell r="O59">
            <v>0.58712478761563147</v>
          </cell>
          <cell r="P59">
            <v>-3.913491246137994</v>
          </cell>
          <cell r="Q59">
            <v>933</v>
          </cell>
          <cell r="R59">
            <v>0.5877202376077959</v>
          </cell>
          <cell r="T59">
            <v>560</v>
          </cell>
          <cell r="U59">
            <v>0.35586057890890604</v>
          </cell>
          <cell r="V59">
            <v>-39.978563772775985</v>
          </cell>
          <cell r="W59">
            <v>90</v>
          </cell>
          <cell r="X59">
            <v>9.8565445648877675E-2</v>
          </cell>
          <cell r="Y59">
            <v>-83.928571428571431</v>
          </cell>
          <cell r="Z59">
            <v>246</v>
          </cell>
          <cell r="AA59">
            <v>0.18232701974145807</v>
          </cell>
          <cell r="AB59">
            <v>173.33333333333331</v>
          </cell>
        </row>
        <row r="60">
          <cell r="A60" t="str">
            <v>롯  데</v>
          </cell>
          <cell r="B60" t="str">
            <v>스카치블루</v>
          </cell>
          <cell r="D60">
            <v>0</v>
          </cell>
          <cell r="F60">
            <v>0</v>
          </cell>
          <cell r="I60">
            <v>0</v>
          </cell>
          <cell r="N60">
            <v>371</v>
          </cell>
          <cell r="O60">
            <v>0.2334654836070732</v>
          </cell>
          <cell r="Q60">
            <v>479</v>
          </cell>
          <cell r="T60">
            <v>24</v>
          </cell>
          <cell r="U60">
            <v>1.5251167667524544E-2</v>
          </cell>
          <cell r="V60">
            <v>-94.989561586638828</v>
          </cell>
          <cell r="W60">
            <v>16.89</v>
          </cell>
          <cell r="X60">
            <v>1.8497448633439377E-2</v>
          </cell>
          <cell r="Y60">
            <v>-29.625</v>
          </cell>
          <cell r="Z60">
            <v>-32.706000000000003</v>
          </cell>
          <cell r="AA60">
            <v>-2.4240599624650926E-2</v>
          </cell>
          <cell r="AB60">
            <v>-293.64120781527532</v>
          </cell>
        </row>
        <row r="61">
          <cell r="B61" t="str">
            <v>인터내셔널</v>
          </cell>
          <cell r="D61">
            <v>0</v>
          </cell>
          <cell r="F61">
            <v>0</v>
          </cell>
          <cell r="I61">
            <v>0</v>
          </cell>
          <cell r="O61">
            <v>0</v>
          </cell>
          <cell r="T61">
            <v>6</v>
          </cell>
          <cell r="U61">
            <v>3.812791916881136E-3</v>
          </cell>
          <cell r="W61">
            <v>0</v>
          </cell>
          <cell r="X61">
            <v>0</v>
          </cell>
          <cell r="Z61">
            <v>623.11099999999999</v>
          </cell>
          <cell r="AA61">
            <v>0.39596543068662027</v>
          </cell>
        </row>
        <row r="62">
          <cell r="B62" t="str">
            <v>계</v>
          </cell>
          <cell r="N62">
            <v>371</v>
          </cell>
          <cell r="O62">
            <v>0.2334654836070732</v>
          </cell>
          <cell r="Q62">
            <v>479</v>
          </cell>
          <cell r="T62">
            <v>30</v>
          </cell>
          <cell r="U62">
            <v>1.9063959584405682E-2</v>
          </cell>
          <cell r="W62">
            <v>16.89</v>
          </cell>
          <cell r="X62">
            <v>1.07330092460204E-2</v>
          </cell>
          <cell r="Z62">
            <v>590.40499999999997</v>
          </cell>
          <cell r="AA62">
            <v>0.37518190194770118</v>
          </cell>
          <cell r="AB62">
            <v>3395.5891059798696</v>
          </cell>
        </row>
        <row r="63">
          <cell r="A63" t="str">
            <v>합       계</v>
          </cell>
          <cell r="C63">
            <v>97513</v>
          </cell>
          <cell r="D63">
            <v>100</v>
          </cell>
          <cell r="E63">
            <v>147956</v>
          </cell>
          <cell r="F63">
            <v>100</v>
          </cell>
          <cell r="G63">
            <v>51.729512988011862</v>
          </cell>
          <cell r="H63">
            <v>161193</v>
          </cell>
          <cell r="I63">
            <v>100</v>
          </cell>
          <cell r="J63">
            <v>8.9465787125902381</v>
          </cell>
          <cell r="K63">
            <v>164589</v>
          </cell>
          <cell r="L63">
            <v>100</v>
          </cell>
          <cell r="M63">
            <v>2.1067912378329083</v>
          </cell>
          <cell r="N63">
            <v>158910</v>
          </cell>
          <cell r="O63">
            <v>100</v>
          </cell>
          <cell r="P63">
            <v>-3.4504128465450208</v>
          </cell>
          <cell r="Q63">
            <v>158749</v>
          </cell>
          <cell r="R63">
            <v>100</v>
          </cell>
          <cell r="S63">
            <v>-0.10131520986722364</v>
          </cell>
          <cell r="T63">
            <v>157365</v>
          </cell>
          <cell r="U63">
            <v>100</v>
          </cell>
          <cell r="V63">
            <v>-0.87181651537962068</v>
          </cell>
          <cell r="W63">
            <v>91309.89</v>
          </cell>
          <cell r="X63">
            <v>100</v>
          </cell>
          <cell r="Y63">
            <v>-41.975731579449047</v>
          </cell>
          <cell r="Z63">
            <v>134922.405</v>
          </cell>
          <cell r="AA63">
            <v>100</v>
          </cell>
          <cell r="AB63">
            <v>47.763188631592925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순서들"/>
      <sheetName val="표지"/>
      <sheetName val="전체순매출"/>
      <sheetName val="위스키전체"/>
      <sheetName val="시장상황"/>
      <sheetName val="롯데위스키"/>
      <sheetName val="판매계획"/>
      <sheetName val="재고현황"/>
      <sheetName val="15년산20년산"/>
      <sheetName val="시장가격"/>
      <sheetName val="Sheet2"/>
      <sheetName val="새로운 원가"/>
      <sheetName val="Sheet1"/>
      <sheetName val="전체수량"/>
      <sheetName val="수정1"/>
      <sheetName val="수정"/>
      <sheetName val="Sheet3"/>
      <sheetName val="가격표"/>
      <sheetName val="15년산"/>
      <sheetName val="경쟁사동향"/>
      <sheetName val="10매출"/>
      <sheetName val="품종별월계"/>
      <sheetName val="그래프 (2)"/>
      <sheetName val="손익"/>
      <sheetName val="fursys"/>
      <sheetName val="위스키3"/>
      <sheetName val="주류전체2"/>
      <sheetName val="당월손익계산서★"/>
      <sheetName val="이자율"/>
      <sheetName val="이익영"/>
      <sheetName val="영국에서 오는놈을위해서"/>
      <sheetName val="평가"/>
      <sheetName val="4급"/>
      <sheetName val="2.대상자"/>
      <sheetName val="견적서 N"/>
      <sheetName val="내역서1"/>
      <sheetName val="sw1"/>
      <sheetName val="LD TX"/>
      <sheetName val="견적서"/>
      <sheetName val="급여인상효과-연간부담분"/>
      <sheetName val="시장"/>
      <sheetName val="캔개발배경"/>
      <sheetName val="일정표"/>
      <sheetName val="본문"/>
      <sheetName val="물량투입계획"/>
      <sheetName val="예산내역서"/>
      <sheetName val="손익분석"/>
      <sheetName val="양식(직판용)"/>
      <sheetName val="NH3 LINE"/>
      <sheetName val="개발실"/>
      <sheetName val="새로운_원가"/>
      <sheetName val="그래프_(2)"/>
      <sheetName val="교통대책내역"/>
      <sheetName val="연평잔"/>
      <sheetName val="02년7월 서버 가격표"/>
      <sheetName val="02년7월 옵션 가격표"/>
      <sheetName val="종합표"/>
    </sheetNames>
    <sheetDataSet>
      <sheetData sheetId="0" refreshError="1"/>
      <sheetData sheetId="1" refreshError="1">
        <row r="2">
          <cell r="B2" t="str">
            <v>WHISKY MARKET TREND</v>
          </cell>
        </row>
        <row r="8">
          <cell r="B8" t="str">
            <v>2000. 4</v>
          </cell>
        </row>
        <row r="14">
          <cell r="B14" t="str">
            <v>LOTTE CHILSUNG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품종별월계"/>
      <sheetName val="표지"/>
      <sheetName val="기준"/>
      <sheetName val="참고1"/>
      <sheetName val="종합"/>
      <sheetName val="품종"/>
      <sheetName val="수량"/>
      <sheetName val="매출액"/>
      <sheetName val="경제전망"/>
      <sheetName val="그래프"/>
      <sheetName val="Sheet16"/>
      <sheetName val="득점현황"/>
      <sheetName val="아침햇쌀"/>
      <sheetName val="양식(직판용)"/>
      <sheetName val="참고"/>
      <sheetName val="실적"/>
      <sheetName val="97손익"/>
      <sheetName val="98손익"/>
      <sheetName val="96월별PL"/>
      <sheetName val="BackData"/>
      <sheetName val="위스키3"/>
      <sheetName val="주류전체2"/>
      <sheetName val="npv"/>
      <sheetName val="S1.1총괄"/>
      <sheetName val="장기판매계획"/>
      <sheetName val="금액중량"/>
      <sheetName val="단가"/>
      <sheetName val="@제조원가"/>
      <sheetName val="준비"/>
      <sheetName val="점공통경비배부"/>
      <sheetName val="0.0ControlSheet"/>
      <sheetName val="매출속보"/>
      <sheetName val="신공항A-9(원가수정)"/>
      <sheetName val="과6"/>
      <sheetName val="주간계획"/>
      <sheetName val="할당"/>
      <sheetName val="외화계약"/>
      <sheetName val="밧데리"/>
      <sheetName val="일일근태 (2003-9(1))"/>
      <sheetName val="#REF"/>
      <sheetName val="부서실적"/>
      <sheetName val="협조"/>
      <sheetName val="호칭"/>
      <sheetName val="회차별합계"/>
      <sheetName val="주문"/>
      <sheetName val="공동"/>
      <sheetName val="물량투입계획"/>
      <sheetName val="보고"/>
      <sheetName val="손익(10월)"/>
      <sheetName val="당월손익계산서★"/>
      <sheetName val="Sheet1"/>
      <sheetName val="대차대조표-공시형"/>
      <sheetName val="부문별재고 (상품)"/>
      <sheetName val="년간업무"/>
      <sheetName val="①매출"/>
      <sheetName val="대전전제"/>
      <sheetName val="연습"/>
      <sheetName val="99손익"/>
      <sheetName val="3부손익당월"/>
      <sheetName val="개발실"/>
      <sheetName val="S1_1총괄"/>
      <sheetName val="0_0ControlSheet"/>
      <sheetName val="일일근태_(2003-9(1))"/>
      <sheetName val="부문별재고_(상품)"/>
      <sheetName val="현금흐름표"/>
      <sheetName val="12월달"/>
      <sheetName val="갑지"/>
      <sheetName val="원가,목표"/>
      <sheetName val="영업.일1"/>
      <sheetName val="YOEMAGUM"/>
      <sheetName val="45,46"/>
      <sheetName val="9-1차이내역"/>
      <sheetName val="경비_물류기획"/>
      <sheetName val="S1_1총괄1"/>
      <sheetName val="0_0ControlSheet1"/>
      <sheetName val="일일근태_(2003-9(1))1"/>
      <sheetName val="재공실사분석"/>
      <sheetName val="list price"/>
      <sheetName val="FG"/>
      <sheetName val="97년추정손익계산서"/>
      <sheetName val="회사정보"/>
      <sheetName val="4.경비 5.영업외수지"/>
      <sheetName val="퇴직율"/>
      <sheetName val="내역"/>
      <sheetName val="캔판매목표"/>
      <sheetName val="할빙수"/>
      <sheetName val="준검 내역서"/>
      <sheetName val="송산(직)"/>
      <sheetName val="반금(위)"/>
      <sheetName val="연교(위)"/>
      <sheetName val="안산(직)"/>
      <sheetName val="장춘(직)"/>
      <sheetName val="신규(위)"/>
      <sheetName val="호프"/>
      <sheetName val="일일근태_(2003-Ĺ(1))"/>
      <sheetName val="당월금액"/>
      <sheetName val="영업사원입력"/>
      <sheetName val="01.02월 성과급"/>
      <sheetName val="자판"/>
      <sheetName val="붙임2-1  지급조서명세서(2001년분)"/>
      <sheetName val="코드"/>
      <sheetName val="DB"/>
      <sheetName val="수입"/>
      <sheetName val="AR"/>
      <sheetName val="S1_1총괄2"/>
      <sheetName val="0_0ControlSheet2"/>
      <sheetName val="일일근태_(2003-9(1))2"/>
      <sheetName val="부문별재고_(상품)1"/>
      <sheetName val="영업_일1"/>
      <sheetName val="list_price"/>
      <sheetName val="4_경비_5_영업외수지"/>
      <sheetName val="준검_내역서"/>
      <sheetName val="01_02월_성과급"/>
      <sheetName val="붙임2-1__지급조서명세서(2001년분)"/>
      <sheetName val="sbr706"/>
      <sheetName val="캔개발배경"/>
      <sheetName val="시장"/>
      <sheetName val="일정표"/>
      <sheetName val="탄산"/>
      <sheetName val="급여인상효과-연간부담분"/>
      <sheetName val="대구역사"/>
      <sheetName val="단기차입금"/>
      <sheetName val="점별(추정)"/>
      <sheetName val="당년실적"/>
      <sheetName val="대차대조표"/>
      <sheetName val="차량별점검"/>
      <sheetName val="한자"/>
      <sheetName val="depo-1"/>
      <sheetName val="이익영"/>
      <sheetName val="가공"/>
      <sheetName val="단가표"/>
      <sheetName val="비교1"/>
      <sheetName val="개요"/>
      <sheetName val="기안"/>
      <sheetName val="마케팅"/>
      <sheetName val="목차"/>
      <sheetName val="추정손익"/>
      <sheetName val="원가"/>
      <sheetName val="제목"/>
      <sheetName val="판매"/>
      <sheetName val="판촉"/>
      <sheetName val="BS"/>
      <sheetName val="영화별rawdata"/>
      <sheetName val="인구(2002년통계자료)"/>
      <sheetName val="유림총괄"/>
      <sheetName val="임원,관리,별도"/>
      <sheetName val="신우"/>
      <sheetName val="***********************00"/>
      <sheetName val="원본DB"/>
      <sheetName val="선택과정 미수료자"/>
      <sheetName val="의무과정 미수료자"/>
      <sheetName val="공사비집계"/>
      <sheetName val="그래프 (2)"/>
      <sheetName val="실적피벗"/>
      <sheetName val="Sheet3"/>
      <sheetName val="손익"/>
      <sheetName val="입력"/>
      <sheetName val="N賃率-職"/>
      <sheetName val="현대물량"/>
      <sheetName val="명세"/>
      <sheetName val="외주가공비0109"/>
      <sheetName val="칙촉"/>
      <sheetName val="종합표"/>
      <sheetName val="★단가표★"/>
      <sheetName val="내역서"/>
      <sheetName val="캔판매가"/>
      <sheetName val="A1"/>
      <sheetName val="@생산실적"/>
      <sheetName val="@인원"/>
      <sheetName val="경쟁사가격"/>
      <sheetName val="월별일수"/>
      <sheetName val="99성력화(우선순위)"/>
      <sheetName val="model master"/>
      <sheetName val="Sheet12"/>
      <sheetName val="총괄"/>
      <sheetName val="집행현황"/>
      <sheetName val="스낵물량"/>
      <sheetName val="부품"/>
      <sheetName val="2001Org"/>
      <sheetName val="05년점포별계획"/>
      <sheetName val="당년사별실적"/>
      <sheetName val="특판인센기초11"/>
      <sheetName val="팀별"/>
      <sheetName val="실적(월간)"/>
      <sheetName val="1-2"/>
      <sheetName val="판매가격(정리)"/>
      <sheetName val="일반"/>
      <sheetName val="월,누계 (2)"/>
      <sheetName val="Total"/>
      <sheetName val="견적서"/>
      <sheetName val="S1_1총괄3"/>
      <sheetName val="0_0ControlSheet3"/>
      <sheetName val="일일근태_(2003-9(1))3"/>
      <sheetName val="부문별재고_(상품)2"/>
      <sheetName val="영업_일11"/>
      <sheetName val="list_price1"/>
      <sheetName val="4_경비_5_영업외수지1"/>
      <sheetName val="준검_내역서1"/>
      <sheetName val="붙임2-1__지급조서명세서(2001년분)1"/>
      <sheetName val="01_02월_성과급1"/>
      <sheetName val="선택과정_미수료자"/>
      <sheetName val="의무과정_미수료자"/>
      <sheetName val="인건비(ref)"/>
      <sheetName val="영업-차량운반구"/>
      <sheetName val="예총"/>
      <sheetName val="신계좌부여"/>
      <sheetName val="간부대상"/>
      <sheetName val="기준자료"/>
      <sheetName val="그래프_(2)"/>
      <sheetName val="model_master"/>
      <sheetName val="계획표지"/>
      <sheetName val="매장구분"/>
      <sheetName val="유"/>
      <sheetName val="code"/>
      <sheetName val="나뚜루기초"/>
      <sheetName val="내역표지"/>
      <sheetName val="관계주식"/>
      <sheetName val="⑤항목별2"/>
      <sheetName val="PR제조"/>
      <sheetName val="신한은행"/>
      <sheetName val="1월"/>
      <sheetName val="96그룹포함"/>
      <sheetName val="본문"/>
      <sheetName val="1유리"/>
      <sheetName val="수정시산표"/>
      <sheetName val="설정"/>
      <sheetName val="관A준공"/>
      <sheetName val="사원명부"/>
      <sheetName val="명단"/>
      <sheetName val="S1_1총괄4"/>
      <sheetName val="0_0ControlSheet4"/>
      <sheetName val="일일근태_(2003-9(1))4"/>
      <sheetName val="부문별재고_(상품)3"/>
      <sheetName val="영업_일12"/>
      <sheetName val="list_price2"/>
      <sheetName val="4_경비_5_영업외수지2"/>
      <sheetName val="준검_내역서2"/>
      <sheetName val="붙임2-1__지급조서명세서(2001년분)2"/>
      <sheetName val="01_02월_성과급2"/>
      <sheetName val="선택과정_미수료자1"/>
      <sheetName val="의무과정_미수료자1"/>
      <sheetName val="월,누계_(2)"/>
      <sheetName val="년매출"/>
      <sheetName val="단가현황"/>
      <sheetName val="810"/>
      <sheetName val="환율"/>
      <sheetName val="LD TX"/>
      <sheetName val="채권"/>
      <sheetName val="_______________________00"/>
      <sheetName val="현금흐름"/>
      <sheetName val="부문99-2"/>
      <sheetName val="BJJIN"/>
      <sheetName val="연락처"/>
      <sheetName val="FC-101"/>
      <sheetName val="Assumptions"/>
      <sheetName val="그래프_(2)1"/>
      <sheetName val="model_master1"/>
      <sheetName val="판촉전략"/>
      <sheetName val="판매DB"/>
      <sheetName val="투자평가모델"/>
      <sheetName val="크라운"/>
      <sheetName val="2.대외공문"/>
      <sheetName val="매각비용"/>
      <sheetName val="평택 제개"/>
      <sheetName val="이고량입력"/>
      <sheetName val="금호"/>
      <sheetName val="충청4"/>
      <sheetName val="3월"/>
      <sheetName val="기본 자료"/>
      <sheetName val="순별수출"/>
      <sheetName val="97생산제품"/>
      <sheetName val="전전년실적"/>
      <sheetName val="제외분"/>
      <sheetName val="Config"/>
      <sheetName val="오름차순"/>
      <sheetName val="순위"/>
      <sheetName val="4.일자별 세부"/>
      <sheetName val="엑셀결산"/>
      <sheetName val="물량표"/>
      <sheetName val="토공사"/>
      <sheetName val="원가차이(공장별2)"/>
      <sheetName val="기타자료"/>
      <sheetName val="DANGA"/>
      <sheetName val="단가산출"/>
      <sheetName val="SMS SW"/>
      <sheetName val="TS"/>
      <sheetName val="지급어음"/>
      <sheetName val="data"/>
      <sheetName val="집계표"/>
      <sheetName val="S1_1총괄5"/>
      <sheetName val="0_0ControlSheet5"/>
      <sheetName val="일일근태_(2003-9(1))5"/>
      <sheetName val="부문별재고_(상품)4"/>
      <sheetName val="영업_일13"/>
      <sheetName val="list_price3"/>
      <sheetName val="4_경비_5_영업외수지3"/>
      <sheetName val="준검_내역서3"/>
      <sheetName val="01_02월_성과급3"/>
      <sheetName val="붙임2-1__지급조서명세서(2001년분)3"/>
      <sheetName val="선택과정_미수료자2"/>
      <sheetName val="의무과정_미수료자2"/>
      <sheetName val="model_master2"/>
      <sheetName val="그래프_(2)2"/>
      <sheetName val="월,누계_(2)1"/>
      <sheetName val="2_대외공문"/>
      <sheetName val="LD_TX"/>
      <sheetName val="0312상"/>
      <sheetName val="當期시산표(결재)"/>
      <sheetName val="산출기준(파견전산실)"/>
      <sheetName val="to do"/>
      <sheetName val="07월 마감표지"/>
      <sheetName val="단가산출서"/>
      <sheetName val="3_2_집기비품교체주기"/>
      <sheetName val="전신환매도율"/>
      <sheetName val="총투자비산정"/>
      <sheetName val="ROE(FI)"/>
      <sheetName val="Sens&amp;A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/>
      <sheetData sheetId="256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3EDC-FD67-4C9F-B480-BD5034C3BD18}">
  <sheetPr>
    <tabColor rgb="FF0000FF"/>
    <pageSetUpPr fitToPage="1"/>
  </sheetPr>
  <dimension ref="B1:AA68"/>
  <sheetViews>
    <sheetView showGridLines="0" view="pageBreakPreview" topLeftCell="A7" zoomScale="70" zoomScaleNormal="85" zoomScaleSheetLayoutView="70" workbookViewId="0">
      <selection activeCell="E34" sqref="E34"/>
    </sheetView>
  </sheetViews>
  <sheetFormatPr defaultColWidth="9.140625" defaultRowHeight="13.5" outlineLevelCol="1" x14ac:dyDescent="0.25"/>
  <cols>
    <col min="1" max="1" width="1.28515625" style="4" customWidth="1"/>
    <col min="2" max="2" width="17.5703125" style="4" customWidth="1"/>
    <col min="3" max="3" width="20.42578125" style="4" customWidth="1"/>
    <col min="4" max="4" width="22" style="4" customWidth="1"/>
    <col min="5" max="5" width="19.42578125" style="4" customWidth="1"/>
    <col min="6" max="6" width="19.28515625" style="4" customWidth="1"/>
    <col min="7" max="7" width="23.28515625" style="5" customWidth="1" outlineLevel="1"/>
    <col min="8" max="8" width="9" style="6" customWidth="1" outlineLevel="1"/>
    <col min="9" max="9" width="16.5703125" style="6" customWidth="1" outlineLevel="1"/>
    <col min="10" max="10" width="15.85546875" style="6" customWidth="1" outlineLevel="1"/>
    <col min="11" max="11" width="14.5703125" style="5" customWidth="1" outlineLevel="1"/>
    <col min="12" max="12" width="2.5703125" style="5" hidden="1" customWidth="1" outlineLevel="1"/>
    <col min="13" max="13" width="4.28515625" style="7" hidden="1" customWidth="1" outlineLevel="1"/>
    <col min="14" max="14" width="4.28515625" style="5" hidden="1" customWidth="1" outlineLevel="1"/>
    <col min="15" max="15" width="4.140625" style="5" hidden="1" customWidth="1"/>
    <col min="16" max="16" width="8.28515625" style="8" hidden="1" customWidth="1"/>
    <col min="17" max="17" width="7.7109375" style="9" hidden="1" customWidth="1"/>
    <col min="18" max="18" width="6.7109375" style="9" hidden="1" customWidth="1"/>
    <col min="19" max="19" width="6.7109375" style="10" hidden="1" customWidth="1"/>
    <col min="20" max="20" width="2.42578125" style="10" hidden="1" customWidth="1"/>
    <col min="21" max="21" width="15.42578125" style="11" hidden="1" customWidth="1"/>
    <col min="22" max="22" width="1.140625" style="11" hidden="1" customWidth="1"/>
    <col min="23" max="23" width="2.28515625" style="12" hidden="1" customWidth="1"/>
    <col min="24" max="24" width="2.5703125" style="12" hidden="1" customWidth="1"/>
    <col min="25" max="25" width="1.28515625" style="13" customWidth="1"/>
    <col min="26" max="26" width="3.140625" style="14" customWidth="1"/>
    <col min="27" max="27" width="9.140625" style="14"/>
    <col min="28" max="16384" width="9.140625" style="4"/>
  </cols>
  <sheetData>
    <row r="1" spans="2:27" hidden="1" x14ac:dyDescent="0.25"/>
    <row r="2" spans="2:27" hidden="1" x14ac:dyDescent="0.25"/>
    <row r="3" spans="2:27" hidden="1" x14ac:dyDescent="0.25"/>
    <row r="4" spans="2:27" hidden="1" x14ac:dyDescent="0.25"/>
    <row r="5" spans="2:27" hidden="1" x14ac:dyDescent="0.25"/>
    <row r="6" spans="2:27" hidden="1" x14ac:dyDescent="0.25"/>
    <row r="8" spans="2:27" ht="30.75" customHeight="1" x14ac:dyDescent="0.25">
      <c r="B8" s="123" t="s">
        <v>123</v>
      </c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</row>
    <row r="9" spans="2:27" ht="16.5" customHeight="1" x14ac:dyDescent="0.25"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  <c r="N9" s="15"/>
      <c r="O9" s="15"/>
    </row>
    <row r="10" spans="2:27" ht="24" customHeight="1" x14ac:dyDescent="0.25"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  <c r="N10" s="15"/>
      <c r="O10" s="15"/>
    </row>
    <row r="11" spans="2:27" ht="18.75" customHeight="1" x14ac:dyDescent="0.25"/>
    <row r="12" spans="2:27" s="28" customFormat="1" ht="22.5" customHeight="1" x14ac:dyDescent="0.25">
      <c r="B12" s="124" t="s">
        <v>124</v>
      </c>
      <c r="C12" s="125"/>
      <c r="D12" s="125"/>
      <c r="E12" s="125" t="s">
        <v>125</v>
      </c>
      <c r="F12" s="126"/>
      <c r="G12" s="19"/>
      <c r="H12" s="19"/>
      <c r="I12" s="19"/>
      <c r="J12" s="19"/>
      <c r="K12" s="19"/>
      <c r="L12" s="19"/>
      <c r="M12" s="20"/>
      <c r="N12" s="21">
        <v>8</v>
      </c>
      <c r="O12" s="21" t="s">
        <v>126</v>
      </c>
      <c r="P12" s="22"/>
      <c r="Q12" s="23"/>
      <c r="R12" s="23"/>
      <c r="S12" s="24"/>
      <c r="T12" s="24"/>
      <c r="U12" s="24"/>
      <c r="V12" s="25" t="s">
        <v>169</v>
      </c>
      <c r="W12" s="26" t="s">
        <v>127</v>
      </c>
      <c r="X12" s="27"/>
      <c r="Y12" s="27"/>
      <c r="Z12" s="27"/>
      <c r="AA12" s="27"/>
    </row>
    <row r="13" spans="2:27" s="28" customFormat="1" ht="20.25" customHeight="1" x14ac:dyDescent="0.25">
      <c r="B13" s="120" t="s">
        <v>128</v>
      </c>
      <c r="C13" s="127"/>
      <c r="D13" s="127"/>
      <c r="E13" s="29" t="s">
        <v>129</v>
      </c>
      <c r="F13" s="65" t="str">
        <f>CHOOSE(MIN(10,MAX($R$16:$R$17,0))+1,"","자격 미달","","","","","초급","중급","고급","특급","기술사")</f>
        <v>초급</v>
      </c>
      <c r="G13" s="19"/>
      <c r="H13" s="19"/>
      <c r="I13" s="19"/>
      <c r="J13" s="19"/>
      <c r="K13" s="19"/>
      <c r="L13" s="19"/>
      <c r="M13" s="20"/>
      <c r="N13" s="21">
        <v>7</v>
      </c>
      <c r="O13" s="21" t="s">
        <v>130</v>
      </c>
      <c r="P13" s="22"/>
      <c r="Q13" s="23"/>
      <c r="R13" s="23"/>
      <c r="S13" s="24"/>
      <c r="T13" s="24"/>
      <c r="U13" s="24"/>
      <c r="V13" s="25" t="s">
        <v>170</v>
      </c>
      <c r="W13" s="26" t="s">
        <v>131</v>
      </c>
      <c r="X13" s="27"/>
      <c r="Y13" s="27"/>
      <c r="Z13" s="27"/>
      <c r="AA13" s="27"/>
    </row>
    <row r="14" spans="2:27" s="28" customFormat="1" ht="20.25" customHeight="1" x14ac:dyDescent="0.25">
      <c r="B14" s="120" t="s">
        <v>226</v>
      </c>
      <c r="C14" s="128"/>
      <c r="D14" s="128"/>
      <c r="E14" s="121" t="s">
        <v>132</v>
      </c>
      <c r="F14" s="30" t="str">
        <f>IF(($C$18=$V$16)*($D$18&gt;0),"박사",IF(($C$18=$V$15)*($D$18&gt;0),"석사",IF(($C$18=$V$14)*($D$18&gt;0),"학사",IF(($C$18=$V$13)*($D$18&gt;0),"전문학사",IF(($C$18=$V$12)*($D$18&gt;0),"고졸","")))))</f>
        <v>학사</v>
      </c>
      <c r="G14" s="19"/>
      <c r="H14" s="19"/>
      <c r="I14" s="19"/>
      <c r="J14" s="19"/>
      <c r="K14" s="19"/>
      <c r="L14" s="19"/>
      <c r="M14" s="20"/>
      <c r="N14" s="21">
        <v>6</v>
      </c>
      <c r="O14" s="21" t="s">
        <v>133</v>
      </c>
      <c r="P14" s="22"/>
      <c r="Q14" s="23"/>
      <c r="R14" s="23"/>
      <c r="S14" s="24"/>
      <c r="T14" s="24"/>
      <c r="U14" s="24"/>
      <c r="V14" s="25" t="s">
        <v>134</v>
      </c>
      <c r="W14" s="26" t="s">
        <v>135</v>
      </c>
      <c r="X14" s="27"/>
      <c r="Y14" s="27"/>
      <c r="Z14" s="27"/>
      <c r="AA14" s="27"/>
    </row>
    <row r="15" spans="2:27" s="28" customFormat="1" ht="20.25" customHeight="1" x14ac:dyDescent="0.25">
      <c r="B15" s="120" t="s">
        <v>136</v>
      </c>
      <c r="C15" s="122"/>
      <c r="D15" s="122"/>
      <c r="E15" s="121" t="s">
        <v>137</v>
      </c>
      <c r="F15" s="30" t="str">
        <f>IF(($C$19=$W$12)*($D$19&gt;0),"기술사",IF(($C$19=$W$13)*($D$19&gt;0),"기사",IF($C$19=$W$14,"산업기사","")))</f>
        <v/>
      </c>
      <c r="G15" s="19"/>
      <c r="H15" s="19"/>
      <c r="I15" s="19"/>
      <c r="J15" s="19"/>
      <c r="K15" s="19"/>
      <c r="L15" s="19"/>
      <c r="M15" s="20"/>
      <c r="N15" s="21">
        <v>5</v>
      </c>
      <c r="O15" s="31" t="s">
        <v>138</v>
      </c>
      <c r="P15" s="22"/>
      <c r="Q15" s="23"/>
      <c r="R15" s="23"/>
      <c r="S15" s="24"/>
      <c r="T15" s="24"/>
      <c r="U15" s="24"/>
      <c r="V15" s="25" t="s">
        <v>139</v>
      </c>
      <c r="W15" s="26"/>
      <c r="X15" s="27"/>
      <c r="Y15" s="27"/>
      <c r="Z15" s="27"/>
      <c r="AA15" s="27"/>
    </row>
    <row r="16" spans="2:27" s="28" customFormat="1" ht="20.25" customHeight="1" x14ac:dyDescent="0.25">
      <c r="B16" s="120" t="s">
        <v>117</v>
      </c>
      <c r="C16" s="129"/>
      <c r="D16" s="129"/>
      <c r="E16" s="29" t="s">
        <v>140</v>
      </c>
      <c r="F16" s="65" t="str">
        <f>IF(MIN(10,MAX($R$16:$R$17,0))&gt;0,LEFT(INDEX($C$18:$C$19,MATCH(MIN(10,MAX($R$16:$R$17,0)),$R$16:$R$17,0)),1)&amp;CHOOSE(IF(MATCH(MIN(10,MAX($R$16:$R$17,0)),$R$16:$R$17,0)=14,MATCH(MIN(10,MAX($R$16:$R$17,0)),$R$16:$R$17,0))+1,"","","+ⓓ","+ⓔ"),"")</f>
        <v>ⓒ</v>
      </c>
      <c r="G16" s="19"/>
      <c r="H16" s="19"/>
      <c r="I16" s="19"/>
      <c r="J16" s="19"/>
      <c r="K16" s="19"/>
      <c r="L16" s="19"/>
      <c r="M16" s="20"/>
      <c r="N16" s="21">
        <v>4</v>
      </c>
      <c r="O16" s="31" t="s">
        <v>141</v>
      </c>
      <c r="P16" s="32">
        <f>IF((C18&lt;&gt;"")*(D18&gt;0)*($F$18&lt;&gt;"")*($F$19&lt;&gt;""),$Q$16,0)</f>
        <v>1094</v>
      </c>
      <c r="Q16" s="33">
        <f>SUM($F$26:$F$63)</f>
        <v>1094</v>
      </c>
      <c r="R16" s="23">
        <f>IF((C18=V16)*(D18&gt;0),IF(C18=V16,IF(TRUNC(P16/365,0)&gt;2,9,8),0),IF((C18=V15)*(D18&gt;0),IF(C18=V15,IF(TRUNC(P16/365,0)&gt;8,9,IF(TRUNC(P16/365,0)&gt;5,8,IF(TRUNC(P16/365,0)&gt;2,7,6))),0),IF((C18=V14)*(D18&gt;0),IF(C18=V14,IF(TRUNC($P$16/365,0)&gt;11,9,IF(TRUNC($P$16/365,0)&gt;8,8,IF(TRUNC($P$16/365,0)&gt;5,7,6))),0),IF((C18=V13)*(D18&gt;0),IF(C18=V13,IF(TRUNC(P16/365,0)&gt;14,9,IF(TRUNC(P16/365,0)&gt;11,8,IF(TRUNC(P16/365,0)&gt;8,7,6))),0),IF((C18=V12)*(D18&gt;0),IF(C18=V12,IF(TRUNC(P16/365,0)&gt;14,8,IF(TRUNC(P16/365,0)&gt;11,7,IF(TRUNC(P16/365,0)&gt;2,6,1))),0),"")))))</f>
        <v>6</v>
      </c>
      <c r="S16" s="24"/>
      <c r="T16" s="24"/>
      <c r="U16" s="24"/>
      <c r="V16" s="25" t="s">
        <v>142</v>
      </c>
      <c r="W16" s="34"/>
      <c r="X16" s="27"/>
      <c r="Y16" s="27"/>
      <c r="Z16" s="27"/>
      <c r="AA16" s="27"/>
    </row>
    <row r="17" spans="2:27" s="28" customFormat="1" ht="20.25" customHeight="1" x14ac:dyDescent="0.25">
      <c r="B17" s="130" t="s">
        <v>171</v>
      </c>
      <c r="C17" s="131"/>
      <c r="D17" s="121" t="s">
        <v>143</v>
      </c>
      <c r="E17" s="29" t="s">
        <v>144</v>
      </c>
      <c r="F17" s="35" t="str">
        <f>IF($D$18=" "," ",CONCATENATE(IF(($P$16/365)&gt;=1,CONCATENATE(TRUNC($P$16/365,0),"년 "),""),IF(MOD(($P$16/(365/12)),12)&gt;=1,CONCATENATE(MOD(TRUNC($P$16/(365/12),0),12),"개월"),"")))</f>
        <v>2년 11개월</v>
      </c>
      <c r="G17" s="19"/>
      <c r="H17" s="19"/>
      <c r="I17" s="19"/>
      <c r="J17" s="19"/>
      <c r="K17" s="19"/>
      <c r="L17" s="19"/>
      <c r="M17" s="20"/>
      <c r="N17" s="21">
        <v>3</v>
      </c>
      <c r="O17" s="31" t="s">
        <v>145</v>
      </c>
      <c r="P17" s="32">
        <f>IF((C19&lt;&gt;"")*(D19&gt;0)*($F$18&lt;&gt;"")*($F$19&lt;&gt;""),$Q$16,0)</f>
        <v>0</v>
      </c>
      <c r="Q17" s="23"/>
      <c r="R17" s="23" t="str">
        <f>IF((C19=W12)*(D19&gt;0),IF(C19=W12,10,0),IF((C19=W13)*(D19&gt;0),IF((C19=W13)*(D19&gt;0),IF(TRUNC(P16/365,0)&gt;9,9,IF(TRUNC(P16/365,0)&gt;6,8,IF(TRUNC(P16/365,0)&gt;=3,7,6))),0),IF((C19=W14&gt;0)*(D19&gt;0),IF(C19=W14,IF(TRUNC(P16/365,0)&gt;12,9,IF(TRUNC(P16/365,0)&gt;9,8,IF(TRUNC(P16/365,0)&gt;6,7,6))),0),"")))</f>
        <v/>
      </c>
      <c r="S17" s="24"/>
      <c r="T17" s="24"/>
      <c r="U17" s="24"/>
      <c r="V17" s="24"/>
      <c r="W17" s="34"/>
      <c r="X17" s="27"/>
      <c r="Y17" s="27"/>
      <c r="Z17" s="27"/>
      <c r="AA17" s="27"/>
    </row>
    <row r="18" spans="2:27" s="28" customFormat="1" ht="20.25" customHeight="1" x14ac:dyDescent="0.25">
      <c r="B18" s="120" t="s">
        <v>146</v>
      </c>
      <c r="C18" s="36" t="s">
        <v>147</v>
      </c>
      <c r="D18" s="37">
        <v>41306</v>
      </c>
      <c r="E18" s="38" t="s">
        <v>172</v>
      </c>
      <c r="F18" s="39">
        <f t="array" ref="F18">IF(MIN(IF((M26:M63=1),D26:D63))=0,"",MIN(IF((M26:M63=1),D26:D63)))</f>
        <v>43525</v>
      </c>
      <c r="G18" s="19"/>
      <c r="H18" s="19"/>
      <c r="I18" s="19"/>
      <c r="J18" s="19"/>
      <c r="K18" s="19"/>
      <c r="L18" s="19"/>
      <c r="M18" s="20"/>
      <c r="N18" s="21">
        <v>2</v>
      </c>
      <c r="O18" s="31" t="s">
        <v>148</v>
      </c>
      <c r="P18" s="22"/>
      <c r="Q18" s="23"/>
      <c r="R18" s="23"/>
      <c r="S18" s="24"/>
      <c r="T18" s="24"/>
      <c r="U18" s="24"/>
      <c r="V18" s="24"/>
      <c r="W18" s="34"/>
      <c r="X18" s="27"/>
      <c r="Y18" s="27"/>
      <c r="Z18" s="27"/>
      <c r="AA18" s="27"/>
    </row>
    <row r="19" spans="2:27" s="28" customFormat="1" ht="20.25" customHeight="1" x14ac:dyDescent="0.25">
      <c r="B19" s="40" t="s">
        <v>149</v>
      </c>
      <c r="C19" s="41"/>
      <c r="D19" s="42"/>
      <c r="E19" s="43" t="s">
        <v>173</v>
      </c>
      <c r="F19" s="44">
        <f t="array" ref="F19">IF(MAX((M26:M63=1)*(E26:E63))=0,"",MAX((M26:M63=1)*(E26:E63)))</f>
        <v>44757</v>
      </c>
      <c r="G19" s="19"/>
      <c r="H19" s="19"/>
      <c r="I19" s="19"/>
      <c r="J19" s="19"/>
      <c r="K19" s="19"/>
      <c r="L19" s="19"/>
      <c r="M19" s="20"/>
      <c r="N19" s="21">
        <v>1</v>
      </c>
      <c r="O19" s="21" t="s">
        <v>150</v>
      </c>
      <c r="P19" s="22"/>
      <c r="Q19" s="22"/>
      <c r="R19" s="23"/>
      <c r="S19" s="24"/>
      <c r="T19" s="24"/>
      <c r="U19" s="24"/>
      <c r="V19" s="24"/>
      <c r="W19" s="34"/>
      <c r="X19" s="27"/>
      <c r="Y19" s="27"/>
      <c r="Z19" s="27"/>
      <c r="AA19" s="27"/>
    </row>
    <row r="20" spans="2:27" ht="21" customHeight="1" x14ac:dyDescent="0.25">
      <c r="B20" s="57" t="s">
        <v>151</v>
      </c>
      <c r="D20" s="57"/>
      <c r="G20" s="17"/>
      <c r="H20" s="17"/>
      <c r="I20" s="17"/>
      <c r="J20" s="18"/>
      <c r="K20" s="18"/>
      <c r="L20" s="18"/>
      <c r="M20" s="58"/>
      <c r="N20" s="18" t="str">
        <f t="array" ref="N20">IF((M34=1)*(E34&lt;MAX(IF($M$26:$M$63=1,$E$26:$E$63))),DATEDIF(E34,MIN(IF(($M$26:$M$63=1)*($D$26:$D$63&gt;E34),$D$26:$D$63))-1,"d"),IF((M34=1)*(E34=MAX(IF($M$26:$M$63=1,$E$26:$E$63))),0,""))</f>
        <v/>
      </c>
      <c r="O20" s="17">
        <v>0</v>
      </c>
      <c r="P20" s="17" t="s">
        <v>152</v>
      </c>
      <c r="Q20" s="17"/>
      <c r="R20" s="10"/>
      <c r="T20" s="11"/>
      <c r="X20" s="13"/>
      <c r="Y20" s="14"/>
    </row>
    <row r="21" spans="2:27" ht="12.75" customHeight="1" x14ac:dyDescent="0.25">
      <c r="B21" s="57" t="s">
        <v>153</v>
      </c>
      <c r="D21" s="57"/>
      <c r="E21" s="57"/>
      <c r="F21" s="57"/>
      <c r="G21" s="18"/>
      <c r="H21" s="17"/>
      <c r="I21" s="17"/>
      <c r="J21" s="17"/>
      <c r="K21" s="18"/>
      <c r="L21" s="18"/>
      <c r="M21" s="58"/>
      <c r="N21" s="18"/>
      <c r="O21" s="18"/>
      <c r="P21" s="18"/>
      <c r="Q21" s="17"/>
      <c r="R21" s="17"/>
      <c r="S21" s="17"/>
      <c r="T21" s="18"/>
      <c r="U21" s="18"/>
      <c r="V21" s="18"/>
      <c r="W21" s="14"/>
    </row>
    <row r="22" spans="2:27" ht="17.25" customHeight="1" x14ac:dyDescent="0.25">
      <c r="B22" s="57" t="s">
        <v>154</v>
      </c>
      <c r="D22" s="57"/>
      <c r="E22" s="57"/>
      <c r="F22" s="57"/>
      <c r="G22" s="18"/>
      <c r="H22" s="17"/>
      <c r="I22" s="17"/>
      <c r="J22" s="17"/>
      <c r="K22" s="18"/>
      <c r="L22" s="18"/>
      <c r="M22" s="58"/>
      <c r="N22" s="18"/>
      <c r="O22" s="18"/>
      <c r="P22" s="18"/>
      <c r="Q22" s="17"/>
      <c r="R22" s="17"/>
      <c r="S22" s="17"/>
      <c r="T22" s="18"/>
      <c r="U22" s="18"/>
      <c r="V22" s="18"/>
      <c r="W22" s="14"/>
    </row>
    <row r="23" spans="2:27" s="28" customFormat="1" ht="18" customHeight="1" thickBot="1" x14ac:dyDescent="0.3">
      <c r="B23" s="46"/>
      <c r="D23" s="46"/>
      <c r="E23" s="46"/>
      <c r="F23" s="46"/>
      <c r="G23" s="19"/>
      <c r="H23" s="21"/>
      <c r="I23" s="21"/>
      <c r="J23" s="21"/>
      <c r="K23" s="19"/>
      <c r="L23" s="19"/>
      <c r="M23" s="20"/>
      <c r="N23" s="19"/>
      <c r="O23" s="19"/>
      <c r="P23" s="19"/>
      <c r="Q23" s="21"/>
      <c r="R23" s="21"/>
      <c r="S23" s="21"/>
      <c r="T23" s="19"/>
      <c r="U23" s="19"/>
      <c r="V23" s="19"/>
      <c r="W23" s="27"/>
      <c r="X23" s="45"/>
      <c r="Y23" s="34"/>
      <c r="Z23" s="27"/>
      <c r="AA23" s="27"/>
    </row>
    <row r="24" spans="2:27" s="28" customFormat="1" ht="18.75" customHeight="1" x14ac:dyDescent="0.25">
      <c r="B24" s="132" t="s">
        <v>155</v>
      </c>
      <c r="C24" s="133"/>
      <c r="D24" s="136" t="s">
        <v>156</v>
      </c>
      <c r="E24" s="136"/>
      <c r="F24" s="47" t="s">
        <v>157</v>
      </c>
      <c r="G24" s="137" t="s">
        <v>158</v>
      </c>
      <c r="H24" s="137" t="s">
        <v>159</v>
      </c>
      <c r="I24" s="137" t="s">
        <v>160</v>
      </c>
      <c r="J24" s="137" t="s">
        <v>161</v>
      </c>
      <c r="K24" s="141" t="s">
        <v>162</v>
      </c>
      <c r="L24" s="19"/>
      <c r="M24" s="20"/>
      <c r="N24" s="19"/>
      <c r="O24" s="21"/>
      <c r="P24" s="21"/>
      <c r="Q24" s="23"/>
      <c r="R24" s="19"/>
      <c r="S24" s="19"/>
      <c r="T24" s="19"/>
      <c r="U24" s="19"/>
      <c r="V24" s="24"/>
      <c r="W24" s="34"/>
      <c r="X24" s="27"/>
      <c r="Y24" s="27"/>
      <c r="Z24" s="27"/>
      <c r="AA24" s="27"/>
    </row>
    <row r="25" spans="2:27" s="28" customFormat="1" ht="18.75" customHeight="1" x14ac:dyDescent="0.25">
      <c r="B25" s="134"/>
      <c r="C25" s="135"/>
      <c r="D25" s="48" t="s">
        <v>163</v>
      </c>
      <c r="E25" s="48" t="s">
        <v>164</v>
      </c>
      <c r="F25" s="49" t="s">
        <v>165</v>
      </c>
      <c r="G25" s="138"/>
      <c r="H25" s="138"/>
      <c r="I25" s="138"/>
      <c r="J25" s="138"/>
      <c r="K25" s="142"/>
      <c r="L25" s="19"/>
      <c r="M25" s="20"/>
      <c r="N25" s="50"/>
      <c r="O25" s="22"/>
      <c r="P25" s="22"/>
      <c r="Q25" s="23"/>
      <c r="R25" s="23"/>
      <c r="S25" s="24"/>
      <c r="T25" s="24"/>
      <c r="U25" s="24"/>
      <c r="V25" s="24"/>
      <c r="W25" s="34"/>
      <c r="X25" s="27"/>
      <c r="Y25" s="27"/>
      <c r="Z25" s="27"/>
      <c r="AA25" s="27"/>
    </row>
    <row r="26" spans="2:27" s="28" customFormat="1" ht="22.5" customHeight="1" x14ac:dyDescent="0.25">
      <c r="B26" s="139" t="s">
        <v>166</v>
      </c>
      <c r="C26" s="140"/>
      <c r="D26" s="59">
        <v>43525</v>
      </c>
      <c r="E26" s="59">
        <v>43830</v>
      </c>
      <c r="F26" s="51">
        <f>IF((M26=1)*($D26&gt;DATE(1970,1,1))*($E26&gt;=$D26),DATEDIF(D26-1,E26,"d"),"")</f>
        <v>306</v>
      </c>
      <c r="G26" s="52" t="s">
        <v>228</v>
      </c>
      <c r="H26" s="52" t="s">
        <v>229</v>
      </c>
      <c r="I26" s="52"/>
      <c r="J26" s="52"/>
      <c r="K26" s="53"/>
      <c r="L26" s="19"/>
      <c r="M26" s="20">
        <f t="shared" ref="M26:M63" si="0">(D26&gt;0)*(E26&gt;0)*(D26&lt;=E26)*SUMPRODUCT((D26&lt;=E$26:E$63)*(E26&gt;=D$26:D$63))</f>
        <v>1</v>
      </c>
      <c r="N26" s="50"/>
      <c r="O26" s="22"/>
      <c r="P26" s="22"/>
      <c r="Q26" s="22"/>
      <c r="R26" s="23"/>
      <c r="S26" s="24"/>
      <c r="T26" s="24"/>
      <c r="U26" s="24"/>
      <c r="V26" s="24"/>
      <c r="W26" s="34"/>
      <c r="X26" s="27"/>
      <c r="Y26" s="27"/>
      <c r="Z26" s="27"/>
      <c r="AA26" s="27"/>
    </row>
    <row r="27" spans="2:27" s="28" customFormat="1" ht="22.5" customHeight="1" x14ac:dyDescent="0.25">
      <c r="B27" s="139" t="s">
        <v>167</v>
      </c>
      <c r="C27" s="140"/>
      <c r="D27" s="59">
        <v>43877</v>
      </c>
      <c r="E27" s="59">
        <v>44485</v>
      </c>
      <c r="F27" s="51">
        <f t="shared" ref="F27:F63" si="1">IF((M27=1)*($D27&gt;DATE(1970,1,1))*($E27&gt;=$D27),DATEDIF(D27-1,E27,"d"),"")</f>
        <v>609</v>
      </c>
      <c r="G27" s="52" t="s">
        <v>232</v>
      </c>
      <c r="H27" s="52" t="s">
        <v>229</v>
      </c>
      <c r="I27" s="52"/>
      <c r="J27" s="52"/>
      <c r="K27" s="53"/>
      <c r="L27" s="19"/>
      <c r="M27" s="20">
        <f t="shared" si="0"/>
        <v>1</v>
      </c>
      <c r="N27" s="19"/>
      <c r="O27" s="19" t="str">
        <f t="array" ref="O27">IF((M54=1)*(E54&lt;MAX(IF($M$26:$M$63=1,$E$26:$E$63))),DATEDIF(E54,MIN(IF(($M$26:$M$63=1)*($D$26:$D$63&gt;E54),$D$26:$D$63))-1,"d"),IF((M54=1)*(E54=MAX(IF($M$26:$M$63=1,$E$26:$E$63))),0,""))</f>
        <v/>
      </c>
      <c r="P27" s="50"/>
      <c r="Q27" s="22"/>
      <c r="R27" s="22"/>
      <c r="S27" s="23"/>
      <c r="T27" s="23"/>
      <c r="U27" s="24"/>
      <c r="V27" s="24"/>
      <c r="W27" s="45"/>
      <c r="X27" s="45"/>
      <c r="Y27" s="34"/>
      <c r="Z27" s="27"/>
      <c r="AA27" s="27"/>
    </row>
    <row r="28" spans="2:27" s="28" customFormat="1" ht="22.5" customHeight="1" x14ac:dyDescent="0.25">
      <c r="B28" s="139" t="s">
        <v>168</v>
      </c>
      <c r="C28" s="140"/>
      <c r="D28" s="59">
        <v>44505</v>
      </c>
      <c r="E28" s="59">
        <v>44561</v>
      </c>
      <c r="F28" s="51">
        <f t="shared" si="1"/>
        <v>57</v>
      </c>
      <c r="G28" s="52" t="s">
        <v>227</v>
      </c>
      <c r="H28" s="52" t="s">
        <v>0</v>
      </c>
      <c r="I28" s="52"/>
      <c r="J28" s="52"/>
      <c r="K28" s="53"/>
      <c r="L28" s="19"/>
      <c r="M28" s="20">
        <f t="shared" si="0"/>
        <v>1</v>
      </c>
      <c r="N28" s="19"/>
      <c r="O28" s="19" t="str">
        <f t="array" ref="O28">IF((M55=1)*(E55&lt;MAX(IF($M$26:$M$63=1,$E$26:$E$63))),DATEDIF(E55,MIN(IF(($M$26:$M$63=1)*($D$26:$D$63&gt;E55),$D$26:$D$63))-1,"d"),IF((M55=1)*(E55=MAX(IF($M$26:$M$63=1,$E$26:$E$63))),0,""))</f>
        <v/>
      </c>
      <c r="P28" s="50"/>
      <c r="Q28" s="22"/>
      <c r="R28" s="22"/>
      <c r="S28" s="23"/>
      <c r="T28" s="23"/>
      <c r="U28" s="24"/>
      <c r="V28" s="24"/>
      <c r="W28" s="45"/>
      <c r="X28" s="45"/>
      <c r="Y28" s="34"/>
      <c r="Z28" s="27"/>
      <c r="AA28" s="27"/>
    </row>
    <row r="29" spans="2:27" s="28" customFormat="1" ht="22.5" customHeight="1" x14ac:dyDescent="0.25">
      <c r="B29" s="139" t="s">
        <v>230</v>
      </c>
      <c r="C29" s="140"/>
      <c r="D29" s="59">
        <v>44636</v>
      </c>
      <c r="E29" s="59">
        <v>44757</v>
      </c>
      <c r="F29" s="51">
        <f t="shared" si="1"/>
        <v>122</v>
      </c>
      <c r="G29" s="52" t="s">
        <v>231</v>
      </c>
      <c r="H29" s="52" t="s">
        <v>0</v>
      </c>
      <c r="I29" s="52"/>
      <c r="J29" s="52"/>
      <c r="K29" s="53"/>
      <c r="L29" s="19"/>
      <c r="M29" s="20">
        <f t="shared" si="0"/>
        <v>1</v>
      </c>
      <c r="N29" s="19"/>
      <c r="O29" s="19" t="str">
        <f t="array" ref="O29">IF((M56=1)*(E56&lt;MAX(IF($M$26:$M$63=1,$E$26:$E$63))),DATEDIF(E56,MIN(IF(($M$26:$M$63=1)*($D$26:$D$63&gt;E56),$D$26:$D$63))-1,"d"),IF((M56=1)*(E56=MAX(IF($M$26:$M$63=1,$E$26:$E$63))),0,""))</f>
        <v/>
      </c>
      <c r="P29" s="50"/>
      <c r="Q29" s="22"/>
      <c r="R29" s="22"/>
      <c r="S29" s="23"/>
      <c r="T29" s="23"/>
      <c r="U29" s="24"/>
      <c r="V29" s="24"/>
      <c r="W29" s="45"/>
      <c r="X29" s="45"/>
      <c r="Y29" s="34"/>
      <c r="Z29" s="27"/>
      <c r="AA29" s="27"/>
    </row>
    <row r="30" spans="2:27" s="28" customFormat="1" ht="22.5" customHeight="1" x14ac:dyDescent="0.25">
      <c r="B30" s="139"/>
      <c r="C30" s="140"/>
      <c r="D30" s="59"/>
      <c r="E30" s="59"/>
      <c r="F30" s="51" t="str">
        <f t="shared" si="1"/>
        <v/>
      </c>
      <c r="G30" s="52"/>
      <c r="H30" s="52"/>
      <c r="I30" s="52"/>
      <c r="J30" s="52"/>
      <c r="K30" s="53"/>
      <c r="L30" s="19"/>
      <c r="M30" s="20">
        <f t="shared" si="0"/>
        <v>0</v>
      </c>
      <c r="N30" s="19"/>
      <c r="O30" s="19" t="str">
        <f t="array" ref="O30">IF((M57=1)*(E57&lt;MAX(IF($M$26:$M$63=1,$E$26:$E$63))),DATEDIF(E57,MIN(IF(($M$26:$M$63=1)*($D$26:$D$63&gt;E57),$D$26:$D$63))-1,"d"),IF((M57=1)*(E57=MAX(IF($M$26:$M$63=1,$E$26:$E$63))),0,""))</f>
        <v/>
      </c>
      <c r="P30" s="50"/>
      <c r="Q30" s="22"/>
      <c r="R30" s="22"/>
      <c r="S30" s="23"/>
      <c r="T30" s="23"/>
      <c r="U30" s="24"/>
      <c r="V30" s="24"/>
      <c r="W30" s="45"/>
      <c r="X30" s="45"/>
      <c r="Y30" s="34"/>
      <c r="Z30" s="27"/>
      <c r="AA30" s="27"/>
    </row>
    <row r="31" spans="2:27" s="28" customFormat="1" ht="22.5" customHeight="1" x14ac:dyDescent="0.25">
      <c r="B31" s="139"/>
      <c r="C31" s="140"/>
      <c r="D31" s="59"/>
      <c r="E31" s="59"/>
      <c r="F31" s="51" t="str">
        <f t="shared" si="1"/>
        <v/>
      </c>
      <c r="G31" s="52"/>
      <c r="H31" s="52"/>
      <c r="I31" s="52"/>
      <c r="J31" s="52"/>
      <c r="K31" s="53"/>
      <c r="L31" s="19"/>
      <c r="M31" s="20">
        <f t="shared" si="0"/>
        <v>0</v>
      </c>
      <c r="N31" s="19"/>
      <c r="O31" s="19" t="str">
        <f t="array" ref="O31">IF((M58=1)*(E58&lt;MAX(IF($M$26:$M$63=1,$E$26:$E$63))),DATEDIF(E58,MIN(IF(($M$26:$M$63=1)*($D$26:$D$63&gt;E58),$D$26:$D$63))-1,"d"),IF((M58=1)*(E58=MAX(IF($M$26:$M$63=1,$E$26:$E$63))),0,""))</f>
        <v/>
      </c>
      <c r="P31" s="50"/>
      <c r="Q31" s="22"/>
      <c r="R31" s="22"/>
      <c r="S31" s="23"/>
      <c r="T31" s="23"/>
      <c r="U31" s="24"/>
      <c r="V31" s="24"/>
      <c r="W31" s="45"/>
      <c r="X31" s="45"/>
      <c r="Y31" s="34"/>
      <c r="Z31" s="27"/>
      <c r="AA31" s="27"/>
    </row>
    <row r="32" spans="2:27" s="28" customFormat="1" ht="22.5" customHeight="1" x14ac:dyDescent="0.25">
      <c r="B32" s="139"/>
      <c r="C32" s="140"/>
      <c r="D32" s="59"/>
      <c r="E32" s="59"/>
      <c r="F32" s="51" t="str">
        <f t="shared" si="1"/>
        <v/>
      </c>
      <c r="G32" s="52"/>
      <c r="H32" s="52"/>
      <c r="I32" s="52"/>
      <c r="J32" s="52"/>
      <c r="K32" s="53"/>
      <c r="L32" s="19"/>
      <c r="M32" s="20">
        <f t="shared" si="0"/>
        <v>0</v>
      </c>
      <c r="N32" s="19"/>
      <c r="O32" s="19" t="str">
        <f t="array" ref="O32">IF((M59=1)*(E59&lt;MAX(IF($M$26:$M$63=1,$E$26:$E$63))),DATEDIF(E59,MIN(IF(($M$26:$M$63=1)*($D$26:$D$63&gt;E59),$D$26:$D$63))-1,"d"),IF((M59=1)*(E59=MAX(IF($M$26:$M$63=1,$E$26:$E$63))),0,""))</f>
        <v/>
      </c>
      <c r="P32" s="50"/>
      <c r="Q32" s="22"/>
      <c r="R32" s="22"/>
      <c r="S32" s="23"/>
      <c r="T32" s="23"/>
      <c r="U32" s="24"/>
      <c r="V32" s="24"/>
      <c r="W32" s="45"/>
      <c r="X32" s="45"/>
      <c r="Y32" s="34"/>
      <c r="Z32" s="27"/>
      <c r="AA32" s="27"/>
    </row>
    <row r="33" spans="2:27" s="28" customFormat="1" ht="22.5" customHeight="1" x14ac:dyDescent="0.25">
      <c r="B33" s="139"/>
      <c r="C33" s="140"/>
      <c r="D33" s="59"/>
      <c r="E33" s="59"/>
      <c r="F33" s="51" t="str">
        <f t="shared" si="1"/>
        <v/>
      </c>
      <c r="G33" s="52"/>
      <c r="H33" s="52"/>
      <c r="I33" s="52"/>
      <c r="J33" s="52"/>
      <c r="K33" s="53"/>
      <c r="L33" s="19"/>
      <c r="M33" s="20">
        <f t="shared" si="0"/>
        <v>0</v>
      </c>
      <c r="N33" s="19"/>
      <c r="O33" s="19" t="str">
        <f t="array" ref="O33">IF((M60=1)*(E60&lt;MAX(IF($M$26:$M$63=1,$E$26:$E$63))),DATEDIF(E60,MIN(IF(($M$26:$M$63=1)*($D$26:$D$63&gt;E60),$D$26:$D$63))-1,"d"),IF((M60=1)*(E60=MAX(IF($M$26:$M$63=1,$E$26:$E$63))),0,""))</f>
        <v/>
      </c>
      <c r="P33" s="50"/>
      <c r="Q33" s="22"/>
      <c r="R33" s="22"/>
      <c r="S33" s="23"/>
      <c r="T33" s="23"/>
      <c r="U33" s="24"/>
      <c r="V33" s="24"/>
      <c r="W33" s="45"/>
      <c r="X33" s="45"/>
      <c r="Y33" s="34"/>
      <c r="Z33" s="27"/>
      <c r="AA33" s="27"/>
    </row>
    <row r="34" spans="2:27" s="50" customFormat="1" ht="22.5" customHeight="1" x14ac:dyDescent="0.25">
      <c r="B34" s="139"/>
      <c r="C34" s="140"/>
      <c r="D34" s="59"/>
      <c r="E34" s="59"/>
      <c r="F34" s="51" t="str">
        <f t="shared" si="1"/>
        <v/>
      </c>
      <c r="G34" s="52"/>
      <c r="H34" s="52"/>
      <c r="I34" s="52"/>
      <c r="J34" s="52"/>
      <c r="K34" s="53"/>
      <c r="L34" s="19"/>
      <c r="M34" s="20">
        <f t="shared" si="0"/>
        <v>0</v>
      </c>
      <c r="N34" s="19"/>
      <c r="O34" s="19" t="e">
        <f t="array" ref="O34">IF((#REF!=1)*(#REF!&lt;MAX(IF($M$26:$M$63=1,$E$26:$E$63))),DATEDIF(#REF!,MIN(IF(($M$26:$M$63=1)*($D$26:$D$63&gt;#REF!),$D$26:$D$63))-1,"d"),IF((#REF!=1)*(#REF!=MAX(IF($M$26:$M$63=1,$E$26:$E$63))),0,""))</f>
        <v>#REF!</v>
      </c>
      <c r="Q34" s="22"/>
      <c r="R34" s="22"/>
      <c r="S34" s="23"/>
      <c r="T34" s="23"/>
      <c r="U34" s="24"/>
      <c r="V34" s="24"/>
      <c r="W34" s="45"/>
      <c r="X34" s="45"/>
      <c r="Y34" s="34"/>
      <c r="Z34" s="27"/>
      <c r="AA34" s="27"/>
    </row>
    <row r="35" spans="2:27" s="50" customFormat="1" ht="22.5" customHeight="1" x14ac:dyDescent="0.25">
      <c r="B35" s="139"/>
      <c r="C35" s="140"/>
      <c r="D35" s="59"/>
      <c r="E35" s="59"/>
      <c r="F35" s="51" t="str">
        <f t="shared" si="1"/>
        <v/>
      </c>
      <c r="G35" s="52"/>
      <c r="H35" s="52"/>
      <c r="I35" s="52"/>
      <c r="J35" s="52"/>
      <c r="K35" s="53"/>
      <c r="L35" s="19"/>
      <c r="M35" s="20">
        <f t="shared" si="0"/>
        <v>0</v>
      </c>
      <c r="N35" s="19"/>
      <c r="O35" s="19" t="e">
        <f t="array" ref="O35">IF((#REF!=1)*(#REF!&lt;MAX(IF($M$26:$M$63=1,$E$26:$E$63))),DATEDIF(#REF!,MIN(IF(($M$26:$M$63=1)*($D$26:$D$63&gt;#REF!),$D$26:$D$63))-1,"d"),IF((#REF!=1)*(#REF!=MAX(IF($M$26:$M$63=1,$E$26:$E$63))),0,""))</f>
        <v>#REF!</v>
      </c>
      <c r="Q35" s="22"/>
      <c r="R35" s="22"/>
      <c r="S35" s="23"/>
      <c r="T35" s="23"/>
      <c r="U35" s="24"/>
      <c r="V35" s="24"/>
      <c r="W35" s="45"/>
      <c r="X35" s="45"/>
      <c r="Y35" s="34"/>
      <c r="Z35" s="27"/>
      <c r="AA35" s="27"/>
    </row>
    <row r="36" spans="2:27" s="50" customFormat="1" ht="22.5" customHeight="1" x14ac:dyDescent="0.25">
      <c r="B36" s="139"/>
      <c r="C36" s="140"/>
      <c r="D36" s="59"/>
      <c r="E36" s="59"/>
      <c r="F36" s="51" t="str">
        <f t="shared" si="1"/>
        <v/>
      </c>
      <c r="G36" s="52"/>
      <c r="H36" s="52"/>
      <c r="I36" s="52"/>
      <c r="J36" s="52"/>
      <c r="K36" s="53"/>
      <c r="L36" s="19"/>
      <c r="M36" s="20">
        <f t="shared" si="0"/>
        <v>0</v>
      </c>
      <c r="N36" s="19"/>
      <c r="O36" s="19" t="e">
        <f t="array" ref="O36">IF((#REF!=1)*(#REF!&lt;MAX(IF($M$26:$M$63=1,$E$26:$E$63))),DATEDIF(#REF!,MIN(IF(($M$26:$M$63=1)*($D$26:$D$63&gt;#REF!),$D$26:$D$63))-1,"d"),IF((#REF!=1)*(#REF!=MAX(IF($M$26:$M$63=1,$E$26:$E$63))),0,""))</f>
        <v>#REF!</v>
      </c>
      <c r="Q36" s="22"/>
      <c r="R36" s="22"/>
      <c r="S36" s="23"/>
      <c r="T36" s="23"/>
      <c r="U36" s="24"/>
      <c r="V36" s="24"/>
      <c r="W36" s="45"/>
      <c r="X36" s="45"/>
      <c r="Y36" s="34"/>
      <c r="Z36" s="27"/>
      <c r="AA36" s="27"/>
    </row>
    <row r="37" spans="2:27" s="50" customFormat="1" ht="22.5" customHeight="1" x14ac:dyDescent="0.25">
      <c r="B37" s="139"/>
      <c r="C37" s="140"/>
      <c r="D37" s="59"/>
      <c r="E37" s="59"/>
      <c r="F37" s="51" t="str">
        <f t="shared" si="1"/>
        <v/>
      </c>
      <c r="G37" s="52"/>
      <c r="H37" s="52"/>
      <c r="I37" s="52"/>
      <c r="J37" s="52"/>
      <c r="K37" s="53"/>
      <c r="L37" s="19"/>
      <c r="M37" s="20">
        <f t="shared" si="0"/>
        <v>0</v>
      </c>
      <c r="N37" s="19"/>
      <c r="O37" s="19" t="e">
        <f t="array" ref="O37">IF((#REF!=1)*(#REF!&lt;MAX(IF($M$26:$M$63=1,$E$26:$E$63))),DATEDIF(#REF!,MIN(IF(($M$26:$M$63=1)*($D$26:$D$63&gt;#REF!),$D$26:$D$63))-1,"d"),IF((#REF!=1)*(#REF!=MAX(IF($M$26:$M$63=1,$E$26:$E$63))),0,""))</f>
        <v>#REF!</v>
      </c>
      <c r="Q37" s="22"/>
      <c r="R37" s="22"/>
      <c r="S37" s="23"/>
      <c r="T37" s="23"/>
      <c r="U37" s="24"/>
      <c r="V37" s="24"/>
      <c r="W37" s="45"/>
      <c r="X37" s="45"/>
      <c r="Y37" s="34"/>
      <c r="Z37" s="27"/>
      <c r="AA37" s="27"/>
    </row>
    <row r="38" spans="2:27" s="50" customFormat="1" ht="22.5" customHeight="1" x14ac:dyDescent="0.25">
      <c r="B38" s="139"/>
      <c r="C38" s="140"/>
      <c r="D38" s="59"/>
      <c r="E38" s="59"/>
      <c r="F38" s="51" t="str">
        <f t="shared" si="1"/>
        <v/>
      </c>
      <c r="G38" s="52"/>
      <c r="H38" s="52"/>
      <c r="I38" s="52"/>
      <c r="J38" s="52"/>
      <c r="K38" s="53"/>
      <c r="L38" s="19"/>
      <c r="M38" s="20">
        <f t="shared" si="0"/>
        <v>0</v>
      </c>
      <c r="N38" s="19"/>
      <c r="O38" s="19" t="e">
        <f t="array" ref="O38">IF((#REF!=1)*(#REF!&lt;MAX(IF($M$26:$M$63=1,$E$26:$E$63))),DATEDIF(#REF!,MIN(IF(($M$26:$M$63=1)*($D$26:$D$63&gt;#REF!),$D$26:$D$63))-1,"d"),IF((#REF!=1)*(#REF!=MAX(IF($M$26:$M$63=1,$E$26:$E$63))),0,""))</f>
        <v>#REF!</v>
      </c>
      <c r="Q38" s="22"/>
      <c r="R38" s="22"/>
      <c r="S38" s="23"/>
      <c r="T38" s="23"/>
      <c r="U38" s="24"/>
      <c r="V38" s="24"/>
      <c r="W38" s="45"/>
      <c r="X38" s="45"/>
      <c r="Y38" s="34"/>
      <c r="Z38" s="27"/>
      <c r="AA38" s="27"/>
    </row>
    <row r="39" spans="2:27" s="50" customFormat="1" ht="22.5" customHeight="1" x14ac:dyDescent="0.25">
      <c r="B39" s="139"/>
      <c r="C39" s="140"/>
      <c r="D39" s="59"/>
      <c r="E39" s="59"/>
      <c r="F39" s="51" t="str">
        <f t="shared" si="1"/>
        <v/>
      </c>
      <c r="G39" s="52"/>
      <c r="H39" s="52"/>
      <c r="I39" s="52"/>
      <c r="J39" s="52"/>
      <c r="K39" s="53"/>
      <c r="L39" s="19"/>
      <c r="M39" s="20">
        <f t="shared" si="0"/>
        <v>0</v>
      </c>
      <c r="N39" s="19"/>
      <c r="O39" s="19" t="e">
        <f t="array" ref="O39">IF((#REF!=1)*(#REF!&lt;MAX(IF($M$26:$M$63=1,$E$26:$E$63))),DATEDIF(#REF!,MIN(IF(($M$26:$M$63=1)*($D$26:$D$63&gt;#REF!),$D$26:$D$63))-1,"d"),IF((#REF!=1)*(#REF!=MAX(IF($M$26:$M$63=1,$E$26:$E$63))),0,""))</f>
        <v>#REF!</v>
      </c>
      <c r="Q39" s="22"/>
      <c r="R39" s="22"/>
      <c r="S39" s="23"/>
      <c r="T39" s="23"/>
      <c r="U39" s="24"/>
      <c r="V39" s="24"/>
      <c r="W39" s="45"/>
      <c r="X39" s="45"/>
      <c r="Y39" s="34"/>
      <c r="Z39" s="27"/>
      <c r="AA39" s="27"/>
    </row>
    <row r="40" spans="2:27" s="50" customFormat="1" ht="22.5" customHeight="1" x14ac:dyDescent="0.25">
      <c r="B40" s="139"/>
      <c r="C40" s="140"/>
      <c r="D40" s="59"/>
      <c r="E40" s="59"/>
      <c r="F40" s="51" t="str">
        <f t="shared" si="1"/>
        <v/>
      </c>
      <c r="G40" s="52"/>
      <c r="H40" s="52"/>
      <c r="I40" s="52"/>
      <c r="J40" s="52"/>
      <c r="K40" s="53"/>
      <c r="L40" s="19"/>
      <c r="M40" s="20">
        <f t="shared" si="0"/>
        <v>0</v>
      </c>
      <c r="N40" s="19"/>
      <c r="O40" s="19" t="e">
        <f t="array" ref="O40">IF((#REF!=1)*(#REF!&lt;MAX(IF($M$26:$M$63=1,$E$26:$E$63))),DATEDIF(#REF!,MIN(IF(($M$26:$M$63=1)*($D$26:$D$63&gt;#REF!),$D$26:$D$63))-1,"d"),IF((#REF!=1)*(#REF!=MAX(IF($M$26:$M$63=1,$E$26:$E$63))),0,""))</f>
        <v>#REF!</v>
      </c>
      <c r="Q40" s="22"/>
      <c r="R40" s="22"/>
      <c r="S40" s="23"/>
      <c r="T40" s="23"/>
      <c r="U40" s="24"/>
      <c r="V40" s="24"/>
      <c r="W40" s="45"/>
      <c r="X40" s="45"/>
      <c r="Y40" s="34"/>
      <c r="Z40" s="27"/>
      <c r="AA40" s="27"/>
    </row>
    <row r="41" spans="2:27" s="50" customFormat="1" ht="22.5" customHeight="1" x14ac:dyDescent="0.25">
      <c r="B41" s="139"/>
      <c r="C41" s="140"/>
      <c r="D41" s="59"/>
      <c r="E41" s="59"/>
      <c r="F41" s="51" t="str">
        <f t="shared" si="1"/>
        <v/>
      </c>
      <c r="G41" s="52"/>
      <c r="H41" s="52"/>
      <c r="I41" s="52"/>
      <c r="J41" s="52"/>
      <c r="K41" s="53"/>
      <c r="L41" s="19"/>
      <c r="M41" s="20">
        <f t="shared" si="0"/>
        <v>0</v>
      </c>
      <c r="N41" s="19"/>
      <c r="O41" s="19" t="e">
        <f t="array" ref="O41">IF((#REF!=1)*(#REF!&lt;MAX(IF($M$26:$M$63=1,$E$26:$E$63))),DATEDIF(#REF!,MIN(IF(($M$26:$M$63=1)*($D$26:$D$63&gt;#REF!),$D$26:$D$63))-1,"d"),IF((#REF!=1)*(#REF!=MAX(IF($M$26:$M$63=1,$E$26:$E$63))),0,""))</f>
        <v>#REF!</v>
      </c>
      <c r="Q41" s="22"/>
      <c r="R41" s="22"/>
      <c r="S41" s="23"/>
      <c r="T41" s="23"/>
      <c r="U41" s="24"/>
      <c r="V41" s="24"/>
      <c r="W41" s="45"/>
      <c r="X41" s="45"/>
      <c r="Y41" s="34"/>
      <c r="Z41" s="27"/>
      <c r="AA41" s="27"/>
    </row>
    <row r="42" spans="2:27" s="50" customFormat="1" ht="22.5" customHeight="1" x14ac:dyDescent="0.25">
      <c r="B42" s="139"/>
      <c r="C42" s="140"/>
      <c r="D42" s="59"/>
      <c r="E42" s="59"/>
      <c r="F42" s="51" t="str">
        <f t="shared" si="1"/>
        <v/>
      </c>
      <c r="G42" s="52"/>
      <c r="H42" s="52"/>
      <c r="I42" s="52"/>
      <c r="J42" s="52"/>
      <c r="K42" s="53"/>
      <c r="L42" s="19"/>
      <c r="M42" s="20">
        <f t="shared" si="0"/>
        <v>0</v>
      </c>
      <c r="N42" s="19"/>
      <c r="O42" s="19" t="e">
        <f t="array" ref="O42">IF((#REF!=1)*(#REF!&lt;MAX(IF($M$26:$M$63=1,$E$26:$E$63))),DATEDIF(#REF!,MIN(IF(($M$26:$M$63=1)*($D$26:$D$63&gt;#REF!),$D$26:$D$63))-1,"d"),IF((#REF!=1)*(#REF!=MAX(IF($M$26:$M$63=1,$E$26:$E$63))),0,""))</f>
        <v>#REF!</v>
      </c>
      <c r="Q42" s="22"/>
      <c r="R42" s="22"/>
      <c r="S42" s="23"/>
      <c r="T42" s="23"/>
      <c r="U42" s="24"/>
      <c r="V42" s="24"/>
      <c r="W42" s="45"/>
      <c r="X42" s="45"/>
      <c r="Y42" s="34"/>
      <c r="Z42" s="27"/>
      <c r="AA42" s="27"/>
    </row>
    <row r="43" spans="2:27" s="50" customFormat="1" ht="22.5" customHeight="1" x14ac:dyDescent="0.25">
      <c r="B43" s="139"/>
      <c r="C43" s="140"/>
      <c r="D43" s="59"/>
      <c r="E43" s="59"/>
      <c r="F43" s="51" t="str">
        <f t="shared" si="1"/>
        <v/>
      </c>
      <c r="G43" s="52"/>
      <c r="H43" s="52"/>
      <c r="I43" s="52"/>
      <c r="J43" s="52"/>
      <c r="K43" s="53"/>
      <c r="L43" s="19"/>
      <c r="M43" s="20">
        <f t="shared" si="0"/>
        <v>0</v>
      </c>
      <c r="N43" s="19"/>
      <c r="O43" s="19" t="str">
        <f t="array" ref="O43">IF((M61=1)*(E61&lt;MAX(IF($M$26:$M$63=1,$E$26:$E$63))),DATEDIF(E61,MIN(IF(($M$26:$M$63=1)*($D$26:$D$63&gt;E61),$D$26:$D$63))-1,"d"),IF((M61=1)*(E61=MAX(IF($M$26:$M$63=1,$E$26:$E$63))),0,""))</f>
        <v/>
      </c>
      <c r="Q43" s="22"/>
      <c r="R43" s="22"/>
      <c r="S43" s="23"/>
      <c r="T43" s="23"/>
      <c r="U43" s="24"/>
      <c r="V43" s="24"/>
      <c r="W43" s="45"/>
      <c r="X43" s="45"/>
      <c r="Y43" s="34"/>
      <c r="Z43" s="27"/>
      <c r="AA43" s="27"/>
    </row>
    <row r="44" spans="2:27" s="50" customFormat="1" ht="22.5" customHeight="1" x14ac:dyDescent="0.25">
      <c r="B44" s="139"/>
      <c r="C44" s="140"/>
      <c r="D44" s="59"/>
      <c r="E44" s="59"/>
      <c r="F44" s="51" t="str">
        <f t="shared" si="1"/>
        <v/>
      </c>
      <c r="G44" s="52"/>
      <c r="H44" s="52"/>
      <c r="I44" s="52"/>
      <c r="J44" s="52"/>
      <c r="K44" s="53"/>
      <c r="L44" s="19"/>
      <c r="M44" s="20">
        <f t="shared" si="0"/>
        <v>0</v>
      </c>
      <c r="N44" s="19"/>
      <c r="O44" s="19" t="str">
        <f t="array" ref="O44">IF((M62=1)*(E62&lt;MAX(IF($M$26:$M$63=1,$E$26:$E$63))),DATEDIF(E62,MIN(IF(($M$26:$M$63=1)*($D$26:$D$63&gt;E62),$D$26:$D$63))-1,"d"),IF((M62=1)*(E62=MAX(IF($M$26:$M$63=1,$E$26:$E$63))),0,""))</f>
        <v/>
      </c>
      <c r="Q44" s="22"/>
      <c r="R44" s="22"/>
      <c r="S44" s="23"/>
      <c r="T44" s="23"/>
      <c r="U44" s="24"/>
      <c r="V44" s="24"/>
      <c r="W44" s="45"/>
      <c r="X44" s="45"/>
      <c r="Y44" s="34"/>
      <c r="Z44" s="27"/>
      <c r="AA44" s="27"/>
    </row>
    <row r="45" spans="2:27" s="50" customFormat="1" ht="22.5" customHeight="1" x14ac:dyDescent="0.25">
      <c r="B45" s="139"/>
      <c r="C45" s="140"/>
      <c r="D45" s="59"/>
      <c r="E45" s="59"/>
      <c r="F45" s="51" t="str">
        <f t="shared" si="1"/>
        <v/>
      </c>
      <c r="G45" s="52"/>
      <c r="H45" s="52"/>
      <c r="I45" s="52"/>
      <c r="J45" s="52"/>
      <c r="K45" s="53"/>
      <c r="L45" s="19"/>
      <c r="M45" s="20">
        <f t="shared" si="0"/>
        <v>0</v>
      </c>
      <c r="N45" s="19"/>
      <c r="O45" s="19" t="str">
        <f t="array" ref="O45">IF((M63=1)*(E63&lt;MAX(IF($M$26:$M$63=1,$E$26:$E$63))),DATEDIF(E63,MIN(IF(($M$26:$M$63=1)*($D$26:$D$63&gt;E63),$D$26:$D$63))-1,"d"),IF((M63=1)*(E63=MAX(IF($M$26:$M$63=1,$E$26:$E$63))),0,""))</f>
        <v/>
      </c>
      <c r="Q45" s="22"/>
      <c r="R45" s="22"/>
      <c r="S45" s="23"/>
      <c r="T45" s="23"/>
      <c r="U45" s="24"/>
      <c r="V45" s="24"/>
      <c r="W45" s="45"/>
      <c r="X45" s="45"/>
      <c r="Y45" s="34"/>
      <c r="Z45" s="27"/>
      <c r="AA45" s="27"/>
    </row>
    <row r="46" spans="2:27" s="50" customFormat="1" ht="22.5" customHeight="1" x14ac:dyDescent="0.25">
      <c r="B46" s="139"/>
      <c r="C46" s="140"/>
      <c r="D46" s="59"/>
      <c r="E46" s="59"/>
      <c r="F46" s="51" t="str">
        <f t="shared" si="1"/>
        <v/>
      </c>
      <c r="G46" s="52"/>
      <c r="H46" s="52"/>
      <c r="I46" s="52"/>
      <c r="J46" s="52"/>
      <c r="K46" s="53"/>
      <c r="L46" s="19"/>
      <c r="M46" s="20">
        <f t="shared" si="0"/>
        <v>0</v>
      </c>
      <c r="N46" s="19"/>
      <c r="O46" s="19"/>
      <c r="Q46" s="22"/>
      <c r="R46" s="22"/>
      <c r="S46" s="23"/>
      <c r="T46" s="23"/>
      <c r="U46" s="24"/>
      <c r="V46" s="24"/>
      <c r="W46" s="45"/>
      <c r="X46" s="45"/>
      <c r="Y46" s="34"/>
      <c r="Z46" s="27"/>
      <c r="AA46" s="27"/>
    </row>
    <row r="47" spans="2:27" s="50" customFormat="1" ht="22.5" customHeight="1" x14ac:dyDescent="0.25">
      <c r="B47" s="139"/>
      <c r="C47" s="140"/>
      <c r="D47" s="59"/>
      <c r="E47" s="59"/>
      <c r="F47" s="51" t="str">
        <f t="shared" si="1"/>
        <v/>
      </c>
      <c r="G47" s="52"/>
      <c r="H47" s="52"/>
      <c r="I47" s="52"/>
      <c r="J47" s="52"/>
      <c r="K47" s="53"/>
      <c r="L47" s="19"/>
      <c r="M47" s="20">
        <f t="shared" si="0"/>
        <v>0</v>
      </c>
      <c r="N47" s="19"/>
      <c r="O47" s="19"/>
      <c r="Q47" s="22"/>
      <c r="R47" s="22"/>
      <c r="S47" s="23"/>
      <c r="T47" s="23"/>
      <c r="U47" s="24"/>
      <c r="V47" s="24"/>
      <c r="W47" s="45"/>
      <c r="X47" s="45"/>
      <c r="Y47" s="34"/>
      <c r="Z47" s="27"/>
      <c r="AA47" s="27"/>
    </row>
    <row r="48" spans="2:27" s="50" customFormat="1" ht="22.5" customHeight="1" x14ac:dyDescent="0.25">
      <c r="B48" s="139"/>
      <c r="C48" s="140"/>
      <c r="D48" s="59"/>
      <c r="E48" s="59"/>
      <c r="F48" s="51" t="str">
        <f t="shared" si="1"/>
        <v/>
      </c>
      <c r="G48" s="52"/>
      <c r="H48" s="52"/>
      <c r="I48" s="52"/>
      <c r="J48" s="52"/>
      <c r="K48" s="53"/>
      <c r="L48" s="19"/>
      <c r="M48" s="20">
        <f t="shared" si="0"/>
        <v>0</v>
      </c>
      <c r="N48" s="19"/>
      <c r="O48" s="19"/>
      <c r="Q48" s="22"/>
      <c r="R48" s="22"/>
      <c r="S48" s="23"/>
      <c r="T48" s="23"/>
      <c r="U48" s="24"/>
      <c r="V48" s="24"/>
      <c r="W48" s="45"/>
      <c r="X48" s="45"/>
      <c r="Y48" s="34"/>
      <c r="Z48" s="27"/>
      <c r="AA48" s="27"/>
    </row>
    <row r="49" spans="2:27" s="50" customFormat="1" ht="22.5" customHeight="1" x14ac:dyDescent="0.25">
      <c r="B49" s="139"/>
      <c r="C49" s="140"/>
      <c r="D49" s="59"/>
      <c r="E49" s="59"/>
      <c r="F49" s="51" t="str">
        <f t="shared" si="1"/>
        <v/>
      </c>
      <c r="G49" s="52"/>
      <c r="H49" s="52"/>
      <c r="I49" s="52"/>
      <c r="J49" s="52"/>
      <c r="K49" s="53"/>
      <c r="L49" s="19"/>
      <c r="M49" s="20">
        <f t="shared" si="0"/>
        <v>0</v>
      </c>
      <c r="N49" s="19"/>
      <c r="O49" s="19"/>
      <c r="Q49" s="22"/>
      <c r="R49" s="22"/>
      <c r="S49" s="23"/>
      <c r="T49" s="23"/>
      <c r="U49" s="24"/>
      <c r="V49" s="24"/>
      <c r="W49" s="45"/>
      <c r="X49" s="45"/>
      <c r="Y49" s="34"/>
      <c r="Z49" s="27"/>
      <c r="AA49" s="27"/>
    </row>
    <row r="50" spans="2:27" s="19" customFormat="1" ht="22.5" customHeight="1" x14ac:dyDescent="0.25">
      <c r="B50" s="139"/>
      <c r="C50" s="140"/>
      <c r="D50" s="59"/>
      <c r="E50" s="59"/>
      <c r="F50" s="51" t="str">
        <f t="shared" si="1"/>
        <v/>
      </c>
      <c r="G50" s="52"/>
      <c r="H50" s="52"/>
      <c r="I50" s="52"/>
      <c r="J50" s="52"/>
      <c r="K50" s="53"/>
      <c r="M50" s="20">
        <f t="shared" si="0"/>
        <v>0</v>
      </c>
      <c r="P50" s="50"/>
      <c r="Q50" s="22"/>
      <c r="R50" s="22"/>
      <c r="S50" s="23"/>
      <c r="T50" s="23"/>
      <c r="U50" s="24"/>
      <c r="V50" s="24"/>
      <c r="W50" s="45"/>
      <c r="X50" s="45"/>
      <c r="Y50" s="34"/>
      <c r="Z50" s="27"/>
      <c r="AA50" s="27"/>
    </row>
    <row r="51" spans="2:27" s="19" customFormat="1" ht="22.5" customHeight="1" x14ac:dyDescent="0.25">
      <c r="B51" s="139"/>
      <c r="C51" s="140"/>
      <c r="D51" s="59"/>
      <c r="E51" s="59"/>
      <c r="F51" s="51" t="str">
        <f t="shared" si="1"/>
        <v/>
      </c>
      <c r="G51" s="52"/>
      <c r="H51" s="52"/>
      <c r="I51" s="52"/>
      <c r="J51" s="52"/>
      <c r="K51" s="53"/>
      <c r="M51" s="20">
        <f t="shared" si="0"/>
        <v>0</v>
      </c>
      <c r="P51" s="50"/>
      <c r="Q51" s="22"/>
      <c r="R51" s="22"/>
      <c r="S51" s="23"/>
      <c r="T51" s="23"/>
      <c r="U51" s="24"/>
      <c r="V51" s="24"/>
      <c r="W51" s="45"/>
      <c r="X51" s="45"/>
      <c r="Y51" s="34"/>
      <c r="Z51" s="27"/>
      <c r="AA51" s="27"/>
    </row>
    <row r="52" spans="2:27" s="19" customFormat="1" ht="22.5" customHeight="1" x14ac:dyDescent="0.25">
      <c r="B52" s="139"/>
      <c r="C52" s="140"/>
      <c r="D52" s="59"/>
      <c r="E52" s="59"/>
      <c r="F52" s="51" t="str">
        <f t="shared" si="1"/>
        <v/>
      </c>
      <c r="G52" s="52"/>
      <c r="H52" s="52"/>
      <c r="I52" s="52"/>
      <c r="J52" s="52"/>
      <c r="K52" s="53"/>
      <c r="M52" s="20">
        <f t="shared" si="0"/>
        <v>0</v>
      </c>
      <c r="P52" s="50"/>
      <c r="Q52" s="22"/>
      <c r="R52" s="22"/>
      <c r="S52" s="23"/>
      <c r="T52" s="23"/>
      <c r="U52" s="24"/>
      <c r="V52" s="24"/>
      <c r="W52" s="45"/>
      <c r="X52" s="45"/>
      <c r="Y52" s="34"/>
      <c r="Z52" s="27"/>
      <c r="AA52" s="27"/>
    </row>
    <row r="53" spans="2:27" s="19" customFormat="1" ht="22.5" customHeight="1" x14ac:dyDescent="0.25">
      <c r="B53" s="139"/>
      <c r="C53" s="140"/>
      <c r="D53" s="59"/>
      <c r="E53" s="59"/>
      <c r="F53" s="51" t="str">
        <f t="shared" si="1"/>
        <v/>
      </c>
      <c r="G53" s="52"/>
      <c r="H53" s="52"/>
      <c r="I53" s="52"/>
      <c r="J53" s="52"/>
      <c r="K53" s="53"/>
      <c r="M53" s="20">
        <f t="shared" si="0"/>
        <v>0</v>
      </c>
      <c r="P53" s="50"/>
      <c r="Q53" s="22"/>
      <c r="R53" s="22"/>
      <c r="S53" s="23"/>
      <c r="T53" s="23"/>
      <c r="U53" s="24"/>
      <c r="V53" s="24"/>
      <c r="W53" s="45"/>
      <c r="X53" s="45"/>
      <c r="Y53" s="34"/>
      <c r="Z53" s="27"/>
      <c r="AA53" s="27"/>
    </row>
    <row r="54" spans="2:27" s="19" customFormat="1" ht="22.5" customHeight="1" x14ac:dyDescent="0.25">
      <c r="B54" s="139"/>
      <c r="C54" s="140"/>
      <c r="D54" s="59"/>
      <c r="E54" s="59"/>
      <c r="F54" s="51" t="str">
        <f t="shared" si="1"/>
        <v/>
      </c>
      <c r="G54" s="52"/>
      <c r="H54" s="52"/>
      <c r="I54" s="52"/>
      <c r="J54" s="52"/>
      <c r="K54" s="53"/>
      <c r="M54" s="20">
        <f t="shared" si="0"/>
        <v>0</v>
      </c>
      <c r="P54" s="50"/>
      <c r="Q54" s="22"/>
      <c r="R54" s="22"/>
      <c r="S54" s="23"/>
      <c r="T54" s="23"/>
      <c r="U54" s="24"/>
      <c r="V54" s="24"/>
      <c r="W54" s="45"/>
      <c r="X54" s="45"/>
      <c r="Y54" s="34"/>
      <c r="Z54" s="27"/>
      <c r="AA54" s="27"/>
    </row>
    <row r="55" spans="2:27" s="19" customFormat="1" ht="22.5" customHeight="1" x14ac:dyDescent="0.25">
      <c r="B55" s="139"/>
      <c r="C55" s="140"/>
      <c r="D55" s="59"/>
      <c r="E55" s="59"/>
      <c r="F55" s="51" t="str">
        <f t="shared" si="1"/>
        <v/>
      </c>
      <c r="G55" s="52"/>
      <c r="H55" s="52"/>
      <c r="I55" s="52"/>
      <c r="J55" s="52"/>
      <c r="K55" s="53"/>
      <c r="M55" s="20">
        <f t="shared" si="0"/>
        <v>0</v>
      </c>
      <c r="P55" s="50"/>
      <c r="Q55" s="22"/>
      <c r="R55" s="22"/>
      <c r="S55" s="23"/>
      <c r="T55" s="23"/>
      <c r="U55" s="24"/>
      <c r="V55" s="24"/>
      <c r="W55" s="45"/>
      <c r="X55" s="45"/>
      <c r="Y55" s="34"/>
      <c r="Z55" s="27"/>
      <c r="AA55" s="27"/>
    </row>
    <row r="56" spans="2:27" s="19" customFormat="1" ht="22.5" customHeight="1" x14ac:dyDescent="0.25">
      <c r="B56" s="139"/>
      <c r="C56" s="140"/>
      <c r="D56" s="59"/>
      <c r="E56" s="59"/>
      <c r="F56" s="51" t="str">
        <f t="shared" si="1"/>
        <v/>
      </c>
      <c r="G56" s="52"/>
      <c r="H56" s="52"/>
      <c r="I56" s="52"/>
      <c r="J56" s="52"/>
      <c r="K56" s="53"/>
      <c r="M56" s="20">
        <f t="shared" si="0"/>
        <v>0</v>
      </c>
      <c r="P56" s="50"/>
      <c r="Q56" s="22"/>
      <c r="R56" s="22"/>
      <c r="S56" s="23"/>
      <c r="T56" s="23"/>
      <c r="U56" s="24"/>
      <c r="V56" s="24"/>
      <c r="W56" s="45"/>
      <c r="X56" s="45"/>
      <c r="Y56" s="34"/>
      <c r="Z56" s="27"/>
      <c r="AA56" s="27"/>
    </row>
    <row r="57" spans="2:27" s="19" customFormat="1" ht="22.5" customHeight="1" x14ac:dyDescent="0.25">
      <c r="B57" s="139"/>
      <c r="C57" s="140"/>
      <c r="D57" s="59"/>
      <c r="E57" s="59"/>
      <c r="F57" s="51" t="str">
        <f t="shared" si="1"/>
        <v/>
      </c>
      <c r="G57" s="52"/>
      <c r="H57" s="52"/>
      <c r="I57" s="52"/>
      <c r="J57" s="52"/>
      <c r="K57" s="53"/>
      <c r="M57" s="20">
        <f t="shared" si="0"/>
        <v>0</v>
      </c>
      <c r="P57" s="50"/>
      <c r="Q57" s="22"/>
      <c r="R57" s="22"/>
      <c r="S57" s="23"/>
      <c r="T57" s="23"/>
      <c r="U57" s="24"/>
      <c r="V57" s="24"/>
      <c r="W57" s="45"/>
      <c r="X57" s="45"/>
      <c r="Y57" s="34"/>
      <c r="Z57" s="27"/>
      <c r="AA57" s="27"/>
    </row>
    <row r="58" spans="2:27" s="19" customFormat="1" ht="22.5" customHeight="1" x14ac:dyDescent="0.25">
      <c r="B58" s="139"/>
      <c r="C58" s="140"/>
      <c r="D58" s="59"/>
      <c r="E58" s="59"/>
      <c r="F58" s="51" t="str">
        <f t="shared" si="1"/>
        <v/>
      </c>
      <c r="G58" s="52"/>
      <c r="H58" s="52"/>
      <c r="I58" s="52"/>
      <c r="J58" s="52"/>
      <c r="K58" s="53"/>
      <c r="M58" s="20">
        <f t="shared" si="0"/>
        <v>0</v>
      </c>
      <c r="P58" s="50"/>
      <c r="Q58" s="22"/>
      <c r="R58" s="22"/>
      <c r="S58" s="23"/>
      <c r="T58" s="23"/>
      <c r="U58" s="24"/>
      <c r="V58" s="24"/>
      <c r="W58" s="45"/>
      <c r="X58" s="45"/>
      <c r="Y58" s="34"/>
      <c r="Z58" s="27"/>
      <c r="AA58" s="27"/>
    </row>
    <row r="59" spans="2:27" s="19" customFormat="1" ht="22.5" customHeight="1" x14ac:dyDescent="0.25">
      <c r="B59" s="139"/>
      <c r="C59" s="140"/>
      <c r="D59" s="59"/>
      <c r="E59" s="59"/>
      <c r="F59" s="51" t="str">
        <f t="shared" si="1"/>
        <v/>
      </c>
      <c r="G59" s="52"/>
      <c r="H59" s="52"/>
      <c r="I59" s="52"/>
      <c r="J59" s="52"/>
      <c r="K59" s="53"/>
      <c r="M59" s="20">
        <f t="shared" si="0"/>
        <v>0</v>
      </c>
      <c r="P59" s="50"/>
      <c r="Q59" s="22"/>
      <c r="R59" s="22"/>
      <c r="S59" s="23"/>
      <c r="T59" s="23"/>
      <c r="U59" s="24"/>
      <c r="V59" s="24"/>
      <c r="W59" s="45"/>
      <c r="X59" s="45"/>
      <c r="Y59" s="34"/>
      <c r="Z59" s="27"/>
      <c r="AA59" s="27"/>
    </row>
    <row r="60" spans="2:27" s="19" customFormat="1" ht="22.5" customHeight="1" x14ac:dyDescent="0.25">
      <c r="B60" s="139"/>
      <c r="C60" s="140"/>
      <c r="D60" s="59"/>
      <c r="E60" s="59"/>
      <c r="F60" s="51" t="str">
        <f t="shared" si="1"/>
        <v/>
      </c>
      <c r="G60" s="52"/>
      <c r="H60" s="52"/>
      <c r="I60" s="52"/>
      <c r="J60" s="52"/>
      <c r="K60" s="53"/>
      <c r="M60" s="20">
        <f t="shared" si="0"/>
        <v>0</v>
      </c>
      <c r="P60" s="50"/>
      <c r="Q60" s="22"/>
      <c r="R60" s="22"/>
      <c r="S60" s="23"/>
      <c r="T60" s="23"/>
      <c r="U60" s="24"/>
      <c r="V60" s="24"/>
      <c r="W60" s="45"/>
      <c r="X60" s="45"/>
      <c r="Y60" s="34"/>
      <c r="Z60" s="27"/>
      <c r="AA60" s="27"/>
    </row>
    <row r="61" spans="2:27" s="19" customFormat="1" ht="22.5" customHeight="1" x14ac:dyDescent="0.25">
      <c r="B61" s="139"/>
      <c r="C61" s="140"/>
      <c r="D61" s="59"/>
      <c r="E61" s="59"/>
      <c r="F61" s="51" t="str">
        <f t="shared" si="1"/>
        <v/>
      </c>
      <c r="G61" s="52"/>
      <c r="H61" s="52"/>
      <c r="I61" s="52"/>
      <c r="J61" s="52"/>
      <c r="K61" s="53"/>
      <c r="M61" s="20">
        <f t="shared" si="0"/>
        <v>0</v>
      </c>
      <c r="P61" s="50"/>
      <c r="Q61" s="22"/>
      <c r="R61" s="22"/>
      <c r="S61" s="23"/>
      <c r="T61" s="23"/>
      <c r="U61" s="24"/>
      <c r="V61" s="24"/>
      <c r="W61" s="45"/>
      <c r="X61" s="45"/>
      <c r="Y61" s="34"/>
      <c r="Z61" s="27"/>
      <c r="AA61" s="27"/>
    </row>
    <row r="62" spans="2:27" s="19" customFormat="1" ht="22.5" customHeight="1" x14ac:dyDescent="0.25">
      <c r="B62" s="139"/>
      <c r="C62" s="140"/>
      <c r="D62" s="59"/>
      <c r="E62" s="59"/>
      <c r="F62" s="51" t="str">
        <f t="shared" si="1"/>
        <v/>
      </c>
      <c r="G62" s="52"/>
      <c r="H62" s="52"/>
      <c r="I62" s="52"/>
      <c r="J62" s="52"/>
      <c r="K62" s="53"/>
      <c r="M62" s="20">
        <f t="shared" si="0"/>
        <v>0</v>
      </c>
      <c r="P62" s="50"/>
      <c r="Q62" s="22"/>
      <c r="R62" s="22"/>
      <c r="S62" s="23"/>
      <c r="T62" s="23"/>
      <c r="U62" s="24"/>
      <c r="V62" s="24"/>
      <c r="W62" s="45"/>
      <c r="X62" s="45"/>
      <c r="Y62" s="34"/>
      <c r="Z62" s="27"/>
      <c r="AA62" s="27"/>
    </row>
    <row r="63" spans="2:27" s="19" customFormat="1" ht="22.5" customHeight="1" thickBot="1" x14ac:dyDescent="0.3">
      <c r="B63" s="143"/>
      <c r="C63" s="144"/>
      <c r="D63" s="60"/>
      <c r="E63" s="60"/>
      <c r="F63" s="54" t="str">
        <f t="shared" si="1"/>
        <v/>
      </c>
      <c r="G63" s="55"/>
      <c r="H63" s="55"/>
      <c r="I63" s="55"/>
      <c r="J63" s="55"/>
      <c r="K63" s="56"/>
      <c r="M63" s="20">
        <f t="shared" si="0"/>
        <v>0</v>
      </c>
      <c r="P63" s="50"/>
      <c r="Q63" s="22"/>
      <c r="R63" s="22"/>
      <c r="S63" s="23"/>
      <c r="T63" s="23"/>
      <c r="U63" s="24"/>
      <c r="V63" s="24"/>
      <c r="W63" s="45"/>
      <c r="X63" s="45"/>
      <c r="Y63" s="34"/>
      <c r="Z63" s="27"/>
      <c r="AA63" s="27"/>
    </row>
    <row r="64" spans="2:27" s="19" customFormat="1" ht="6.75" customHeight="1" x14ac:dyDescent="0.25">
      <c r="B64" s="61"/>
      <c r="C64" s="61"/>
      <c r="D64" s="62"/>
      <c r="E64" s="62"/>
      <c r="F64" s="62"/>
      <c r="G64" s="62"/>
      <c r="H64" s="63"/>
      <c r="I64" s="63"/>
      <c r="J64" s="63"/>
      <c r="K64" s="64"/>
      <c r="M64" s="20"/>
      <c r="P64" s="50"/>
      <c r="Q64" s="22"/>
      <c r="R64" s="22"/>
      <c r="S64" s="23"/>
      <c r="T64" s="23"/>
      <c r="U64" s="24"/>
      <c r="V64" s="24"/>
      <c r="W64" s="45"/>
      <c r="X64" s="45"/>
      <c r="Y64" s="34"/>
      <c r="Z64" s="27"/>
      <c r="AA64" s="27"/>
    </row>
    <row r="65" spans="2:25" ht="17.25" customHeight="1" x14ac:dyDescent="0.25">
      <c r="B65" s="57" t="s">
        <v>174</v>
      </c>
      <c r="D65" s="57"/>
      <c r="G65" s="17"/>
      <c r="H65" s="17"/>
      <c r="I65" s="17"/>
      <c r="J65" s="18"/>
      <c r="K65" s="18"/>
      <c r="L65" s="18"/>
      <c r="M65" s="58"/>
      <c r="N65" s="18"/>
      <c r="O65" s="17"/>
      <c r="P65" s="17"/>
      <c r="Q65" s="17"/>
      <c r="R65" s="10"/>
      <c r="T65" s="11"/>
      <c r="X65" s="13"/>
      <c r="Y65" s="14"/>
    </row>
    <row r="66" spans="2:25" ht="12.75" customHeight="1" x14ac:dyDescent="0.25">
      <c r="B66" s="57" t="s">
        <v>175</v>
      </c>
      <c r="D66" s="57"/>
      <c r="E66" s="57"/>
      <c r="F66" s="57"/>
      <c r="G66" s="18"/>
      <c r="H66" s="17"/>
      <c r="I66" s="17"/>
      <c r="J66" s="17"/>
      <c r="K66" s="18"/>
      <c r="L66" s="18"/>
      <c r="M66" s="58"/>
      <c r="N66" s="18"/>
      <c r="O66" s="18"/>
      <c r="P66" s="18"/>
      <c r="Q66" s="17"/>
      <c r="R66" s="17"/>
      <c r="S66" s="17"/>
      <c r="T66" s="18"/>
      <c r="U66" s="18"/>
      <c r="V66" s="18"/>
      <c r="W66" s="14"/>
    </row>
    <row r="67" spans="2:25" ht="17.25" customHeight="1" x14ac:dyDescent="0.25">
      <c r="B67" s="57" t="s">
        <v>176</v>
      </c>
      <c r="D67" s="57"/>
      <c r="E67" s="57"/>
      <c r="F67" s="57"/>
      <c r="G67" s="18"/>
      <c r="H67" s="17"/>
      <c r="I67" s="17"/>
      <c r="J67" s="17"/>
      <c r="K67" s="18"/>
      <c r="L67" s="18"/>
      <c r="M67" s="58"/>
      <c r="N67" s="18"/>
      <c r="O67" s="18"/>
      <c r="P67" s="18"/>
      <c r="Q67" s="17"/>
      <c r="R67" s="17"/>
      <c r="S67" s="17"/>
      <c r="T67" s="18"/>
      <c r="U67" s="18"/>
      <c r="V67" s="18"/>
      <c r="W67" s="14"/>
    </row>
    <row r="68" spans="2:25" ht="3" customHeight="1" x14ac:dyDescent="0.25"/>
  </sheetData>
  <mergeCells count="53">
    <mergeCell ref="B59:C59"/>
    <mergeCell ref="B60:C60"/>
    <mergeCell ref="B61:C61"/>
    <mergeCell ref="B62:C62"/>
    <mergeCell ref="B63:C63"/>
    <mergeCell ref="B58:C58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46:C46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34:C34"/>
    <mergeCell ref="I24:I25"/>
    <mergeCell ref="J24:J25"/>
    <mergeCell ref="K24:K25"/>
    <mergeCell ref="B26:C26"/>
    <mergeCell ref="B27:C27"/>
    <mergeCell ref="B28:C28"/>
    <mergeCell ref="H24:H25"/>
    <mergeCell ref="B29:C29"/>
    <mergeCell ref="B30:C30"/>
    <mergeCell ref="B31:C31"/>
    <mergeCell ref="B32:C32"/>
    <mergeCell ref="B33:C33"/>
    <mergeCell ref="C16:D16"/>
    <mergeCell ref="B17:C17"/>
    <mergeCell ref="B24:C25"/>
    <mergeCell ref="D24:E24"/>
    <mergeCell ref="G24:G25"/>
    <mergeCell ref="C15:D15"/>
    <mergeCell ref="B8:O8"/>
    <mergeCell ref="B12:D12"/>
    <mergeCell ref="E12:F12"/>
    <mergeCell ref="C13:D13"/>
    <mergeCell ref="C14:D14"/>
  </mergeCells>
  <phoneticPr fontId="5" type="noConversion"/>
  <conditionalFormatting sqref="D24">
    <cfRule type="expression" dxfId="24" priority="5">
      <formula>#REF!&gt;1</formula>
    </cfRule>
  </conditionalFormatting>
  <conditionalFormatting sqref="D25:E25">
    <cfRule type="expression" dxfId="23" priority="4">
      <formula>$N11&gt;1</formula>
    </cfRule>
  </conditionalFormatting>
  <conditionalFormatting sqref="D26:E28">
    <cfRule type="expression" dxfId="22" priority="1">
      <formula>$N26&gt;1</formula>
    </cfRule>
  </conditionalFormatting>
  <conditionalFormatting sqref="D29:E64 F64:G64">
    <cfRule type="expression" dxfId="21" priority="6">
      <formula>$M29&gt;1</formula>
    </cfRule>
  </conditionalFormatting>
  <conditionalFormatting sqref="F26:F33">
    <cfRule type="expression" dxfId="20" priority="10">
      <formula>($M12&gt;=180)</formula>
    </cfRule>
  </conditionalFormatting>
  <conditionalFormatting sqref="F34">
    <cfRule type="expression" dxfId="19" priority="3">
      <formula>($N20&gt;=180)</formula>
    </cfRule>
  </conditionalFormatting>
  <conditionalFormatting sqref="F35:F43 F47:F52">
    <cfRule type="expression" dxfId="18" priority="7">
      <formula>(#REF!&gt;=180)</formula>
    </cfRule>
  </conditionalFormatting>
  <conditionalFormatting sqref="F44:F45">
    <cfRule type="expression" dxfId="17" priority="9">
      <formula>($O21&gt;=180)</formula>
    </cfRule>
  </conditionalFormatting>
  <conditionalFormatting sqref="F46">
    <cfRule type="expression" dxfId="16" priority="12">
      <formula>($M24&gt;=180)</formula>
    </cfRule>
  </conditionalFormatting>
  <conditionalFormatting sqref="F53">
    <cfRule type="expression" dxfId="15" priority="13">
      <formula>(#REF!&gt;=180)</formula>
    </cfRule>
  </conditionalFormatting>
  <conditionalFormatting sqref="F54:F60">
    <cfRule type="expression" dxfId="14" priority="8">
      <formula>($O27&gt;=180)</formula>
    </cfRule>
  </conditionalFormatting>
  <conditionalFormatting sqref="F61:F63">
    <cfRule type="expression" dxfId="13" priority="14">
      <formula>($O43&gt;=180)</formula>
    </cfRule>
  </conditionalFormatting>
  <dataValidations count="7">
    <dataValidation type="custom" allowBlank="1" showInputMessage="1" showErrorMessage="1" errorTitle="[주의]" error="수식이 있는 셀은 수정하지 마십시오." sqref="M12:M19 N20 F13:F19 O21:O23 O27:O45 M24:M64" xr:uid="{7D7936AD-81E6-4BFE-AF5F-A6501A6BC4A8}">
      <formula1>_xlfn.ISFORMULA(F12)</formula1>
    </dataValidation>
    <dataValidation type="date" operator="greaterThan" allowBlank="1" showInputMessage="1" showErrorMessage="1" errorTitle="[일자 오류]" error="입력 양식 :  YYYY-MM-DD_x000a_입력 기준 : 1970-01-01 이후" sqref="F64:G64 D26:E64" xr:uid="{0425ACA9-B918-427B-A04C-D4C516EB7790}">
      <formula1>25569</formula1>
    </dataValidation>
    <dataValidation type="custom" operator="greaterThan" allowBlank="1" showInputMessage="1" showErrorMessage="1" errorTitle="[주의]" error="수식이 있는 셀은 수정하지 마십시오." sqref="F26:F63" xr:uid="{AB1A88FB-30D3-4CFC-8575-7CBAFFB5B29A}">
      <formula1>_xlfn.ISFORMULA(F26)</formula1>
    </dataValidation>
    <dataValidation type="list" allowBlank="1" showInputMessage="1" showErrorMessage="1" sqref="C19" xr:uid="{E889C304-3299-4717-B1C6-76B6B9FCEF87}">
      <formula1>$W$12:$W$15</formula1>
    </dataValidation>
    <dataValidation type="list" allowBlank="1" showInputMessage="1" showErrorMessage="1" sqref="C18" xr:uid="{607177AC-B07E-4A97-8EE6-8B854D85CD8D}">
      <formula1>$V$12:$V$16</formula1>
    </dataValidation>
    <dataValidation type="date" allowBlank="1" showInputMessage="1" showErrorMessage="1" errorTitle="[주의]" error="일자 입력 양식 :  YYYY-MM-DD_x000a_입력 가능 기간 : 1950-01-01 ~ 작성일+1년" sqref="C14" xr:uid="{385812DE-3A07-469B-B3A3-78F642390845}">
      <formula1>18264</formula1>
      <formula2>DATE(YEAR(TODAY())+1,MONTH(TODAY()),DAY(TODAY()))</formula2>
    </dataValidation>
    <dataValidation type="date" allowBlank="1" showInputMessage="1" showErrorMessage="1" errorTitle="[주의]" error="일자 입력 양식 :  YYYY-MM-DD_x000a_입력 가능 기간 : 1970-01-01 ~ 작성일+1년" sqref="D18:D19" xr:uid="{4EE6A687-B518-427F-9B2A-103262EFAF5B}">
      <formula1>25569</formula1>
      <formula2>DATE(YEAR(TODAY())+1,MONTH(TODAY()),DAY(TODAY()))</formula2>
    </dataValidation>
  </dataValidations>
  <pageMargins left="0.59055118110236227" right="0.59055118110236227" top="0.74803149606299213" bottom="0.74803149606299213" header="0.31496062992125984" footer="0.31496062992125984"/>
  <pageSetup paperSize="9" scale="51" fitToWidth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00FF"/>
    <pageSetUpPr fitToPage="1"/>
  </sheetPr>
  <dimension ref="B1:AF68"/>
  <sheetViews>
    <sheetView showGridLines="0" tabSelected="1" view="pageBreakPreview" topLeftCell="A28" zoomScale="85" zoomScaleNormal="85" zoomScaleSheetLayoutView="85" workbookViewId="0">
      <selection activeCell="F47" sqref="F47"/>
    </sheetView>
  </sheetViews>
  <sheetFormatPr defaultColWidth="9.140625" defaultRowHeight="17.25" outlineLevelCol="1" x14ac:dyDescent="0.25"/>
  <cols>
    <col min="1" max="1" width="1.28515625" style="4" customWidth="1"/>
    <col min="2" max="2" width="17.5703125" style="4" customWidth="1"/>
    <col min="3" max="3" width="20.42578125" style="4" customWidth="1"/>
    <col min="4" max="4" width="22" style="4" customWidth="1"/>
    <col min="5" max="5" width="19.42578125" style="4" customWidth="1"/>
    <col min="6" max="6" width="19.28515625" style="4" customWidth="1"/>
    <col min="7" max="7" width="23.28515625" style="5" customWidth="1" outlineLevel="1"/>
    <col min="8" max="8" width="9" style="6" customWidth="1" outlineLevel="1"/>
    <col min="9" max="9" width="16.5703125" style="6" customWidth="1" outlineLevel="1"/>
    <col min="10" max="10" width="15.85546875" style="6" customWidth="1" outlineLevel="1"/>
    <col min="11" max="11" width="14.5703125" style="5" customWidth="1" outlineLevel="1"/>
    <col min="12" max="12" width="2.5703125" style="5" hidden="1" customWidth="1" outlineLevel="1"/>
    <col min="13" max="13" width="4.28515625" style="7" hidden="1" customWidth="1" outlineLevel="1"/>
    <col min="14" max="14" width="4.28515625" style="5" hidden="1" customWidth="1" outlineLevel="1"/>
    <col min="15" max="15" width="4.140625" style="5" hidden="1" customWidth="1"/>
    <col min="16" max="16" width="8.28515625" style="8" hidden="1" customWidth="1"/>
    <col min="17" max="17" width="7.7109375" style="9" hidden="1" customWidth="1"/>
    <col min="18" max="18" width="6.7109375" style="9" hidden="1" customWidth="1"/>
    <col min="19" max="19" width="6.7109375" style="10" hidden="1" customWidth="1"/>
    <col min="20" max="20" width="2.42578125" style="10" hidden="1" customWidth="1"/>
    <col min="21" max="21" width="15.42578125" style="11" hidden="1" customWidth="1"/>
    <col min="22" max="22" width="1.140625" style="11" hidden="1" customWidth="1"/>
    <col min="23" max="23" width="2.28515625" style="12" hidden="1" customWidth="1"/>
    <col min="24" max="24" width="2.5703125" style="12" hidden="1" customWidth="1"/>
    <col min="25" max="25" width="1.28515625" style="13" customWidth="1"/>
    <col min="26" max="26" width="3.140625" style="14" customWidth="1"/>
    <col min="27" max="27" width="16.140625" style="28" bestFit="1" customWidth="1"/>
    <col min="28" max="28" width="22.85546875" style="28" customWidth="1"/>
    <col min="29" max="29" width="45.140625" style="28" bestFit="1" customWidth="1"/>
    <col min="30" max="30" width="17.5703125" style="28" bestFit="1" customWidth="1"/>
    <col min="31" max="31" width="7.140625" style="28" bestFit="1" customWidth="1"/>
    <col min="32" max="32" width="41.140625" style="28" bestFit="1" customWidth="1"/>
    <col min="33" max="16384" width="9.140625" style="4"/>
  </cols>
  <sheetData>
    <row r="1" spans="2:26" hidden="1" x14ac:dyDescent="0.25"/>
    <row r="2" spans="2:26" hidden="1" x14ac:dyDescent="0.25"/>
    <row r="3" spans="2:26" hidden="1" x14ac:dyDescent="0.25"/>
    <row r="4" spans="2:26" hidden="1" x14ac:dyDescent="0.25"/>
    <row r="5" spans="2:26" hidden="1" x14ac:dyDescent="0.25"/>
    <row r="6" spans="2:26" hidden="1" x14ac:dyDescent="0.25"/>
    <row r="8" spans="2:26" ht="30.75" customHeight="1" x14ac:dyDescent="0.25">
      <c r="B8" s="123" t="s">
        <v>123</v>
      </c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</row>
    <row r="9" spans="2:26" ht="16.5" customHeight="1" x14ac:dyDescent="0.25"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  <c r="N9" s="15"/>
      <c r="O9" s="15"/>
    </row>
    <row r="10" spans="2:26" ht="24" customHeight="1" x14ac:dyDescent="0.25"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  <c r="N10" s="15"/>
      <c r="O10" s="15"/>
    </row>
    <row r="11" spans="2:26" ht="18.75" customHeight="1" x14ac:dyDescent="0.25"/>
    <row r="12" spans="2:26" s="28" customFormat="1" ht="22.5" customHeight="1" x14ac:dyDescent="0.25">
      <c r="B12" s="124" t="s">
        <v>124</v>
      </c>
      <c r="C12" s="125"/>
      <c r="D12" s="125"/>
      <c r="E12" s="125" t="s">
        <v>125</v>
      </c>
      <c r="F12" s="126"/>
      <c r="G12" s="19"/>
      <c r="H12" s="19"/>
      <c r="I12" s="19"/>
      <c r="J12" s="19"/>
      <c r="K12" s="19"/>
      <c r="L12" s="19"/>
      <c r="M12" s="20"/>
      <c r="N12" s="21">
        <v>8</v>
      </c>
      <c r="O12" s="21" t="s">
        <v>126</v>
      </c>
      <c r="P12" s="22"/>
      <c r="Q12" s="23"/>
      <c r="R12" s="23"/>
      <c r="S12" s="24"/>
      <c r="T12" s="24"/>
      <c r="U12" s="24"/>
      <c r="V12" s="25" t="s">
        <v>169</v>
      </c>
      <c r="W12" s="26" t="s">
        <v>127</v>
      </c>
      <c r="X12" s="27"/>
      <c r="Y12" s="27"/>
      <c r="Z12" s="27"/>
    </row>
    <row r="13" spans="2:26" s="28" customFormat="1" ht="20.25" customHeight="1" x14ac:dyDescent="0.25">
      <c r="B13" s="120" t="s">
        <v>128</v>
      </c>
      <c r="C13" s="127" t="s">
        <v>237</v>
      </c>
      <c r="D13" s="127"/>
      <c r="E13" s="29" t="s">
        <v>129</v>
      </c>
      <c r="F13" s="65" t="str">
        <f>CHOOSE(MIN(10,MAX($R$16:$R$17,0))+1,"","자격 미달","","","","","초급","중급","고급","특급","기술사")</f>
        <v>고급</v>
      </c>
      <c r="G13" s="19"/>
      <c r="H13" s="19"/>
      <c r="I13" s="19"/>
      <c r="J13" s="19"/>
      <c r="K13" s="19"/>
      <c r="L13" s="19"/>
      <c r="M13" s="20"/>
      <c r="N13" s="21">
        <v>7</v>
      </c>
      <c r="O13" s="21" t="s">
        <v>130</v>
      </c>
      <c r="P13" s="22"/>
      <c r="Q13" s="23"/>
      <c r="R13" s="23"/>
      <c r="S13" s="24"/>
      <c r="T13" s="24"/>
      <c r="U13" s="24"/>
      <c r="V13" s="25" t="s">
        <v>170</v>
      </c>
      <c r="W13" s="26" t="s">
        <v>131</v>
      </c>
      <c r="X13" s="27"/>
      <c r="Y13" s="27"/>
      <c r="Z13" s="27"/>
    </row>
    <row r="14" spans="2:26" s="28" customFormat="1" ht="20.25" customHeight="1" x14ac:dyDescent="0.25">
      <c r="B14" s="120" t="s">
        <v>226</v>
      </c>
      <c r="C14" s="128">
        <v>25618</v>
      </c>
      <c r="D14" s="128"/>
      <c r="E14" s="121" t="s">
        <v>132</v>
      </c>
      <c r="F14" s="30" t="str">
        <f>IF(($C$18=$V$16)*($D$18&gt;0),"박사",IF(($C$18=$V$15)*($D$18&gt;0),"석사",IF(($C$18=$V$14)*($D$18&gt;0),"학사",IF(($C$18=$V$13)*($D$18&gt;0),"전문학사",IF(($C$18=$V$12)*($D$18&gt;0),"고졸","")))))</f>
        <v>학사</v>
      </c>
      <c r="G14" s="19"/>
      <c r="H14" s="19"/>
      <c r="I14" s="19"/>
      <c r="J14" s="19"/>
      <c r="K14" s="19"/>
      <c r="L14" s="19"/>
      <c r="M14" s="20"/>
      <c r="N14" s="21">
        <v>6</v>
      </c>
      <c r="O14" s="21" t="s">
        <v>133</v>
      </c>
      <c r="P14" s="22"/>
      <c r="Q14" s="23"/>
      <c r="R14" s="23"/>
      <c r="S14" s="24"/>
      <c r="T14" s="24"/>
      <c r="U14" s="24"/>
      <c r="V14" s="25" t="s">
        <v>134</v>
      </c>
      <c r="W14" s="26" t="s">
        <v>135</v>
      </c>
      <c r="X14" s="27"/>
      <c r="Y14" s="27"/>
      <c r="Z14" s="27"/>
    </row>
    <row r="15" spans="2:26" s="28" customFormat="1" ht="20.25" customHeight="1" x14ac:dyDescent="0.25">
      <c r="B15" s="120" t="s">
        <v>136</v>
      </c>
      <c r="C15" s="122" t="s">
        <v>238</v>
      </c>
      <c r="D15" s="122"/>
      <c r="E15" s="121" t="s">
        <v>137</v>
      </c>
      <c r="F15" s="30" t="str">
        <f>IF(($C$19=$W$12)*($D$19&gt;0),"기술사",IF(($C$19=$W$13)*($D$19&gt;0),"기사",IF($C$19=$W$14,"산업기사","")))</f>
        <v/>
      </c>
      <c r="G15" s="19"/>
      <c r="H15" s="19"/>
      <c r="I15" s="19"/>
      <c r="J15" s="19"/>
      <c r="K15" s="19"/>
      <c r="L15" s="19"/>
      <c r="M15" s="20"/>
      <c r="N15" s="21">
        <v>5</v>
      </c>
      <c r="O15" s="31" t="s">
        <v>138</v>
      </c>
      <c r="P15" s="22"/>
      <c r="Q15" s="23"/>
      <c r="R15" s="23"/>
      <c r="S15" s="24"/>
      <c r="T15" s="24"/>
      <c r="U15" s="24"/>
      <c r="V15" s="25" t="s">
        <v>139</v>
      </c>
      <c r="W15" s="26"/>
      <c r="X15" s="27"/>
      <c r="Y15" s="27"/>
      <c r="Z15" s="27"/>
    </row>
    <row r="16" spans="2:26" s="28" customFormat="1" ht="20.25" customHeight="1" x14ac:dyDescent="0.25">
      <c r="B16" s="120" t="s">
        <v>117</v>
      </c>
      <c r="C16" s="129"/>
      <c r="D16" s="129"/>
      <c r="E16" s="29" t="s">
        <v>140</v>
      </c>
      <c r="F16" s="65" t="str">
        <f>IF(MIN(10,MAX($R$16:$R$17,0))&gt;0,LEFT(INDEX($C$18:$C$19,MATCH(MIN(10,MAX($R$16:$R$17,0)),$R$16:$R$17,0)),1)&amp;CHOOSE(IF(MATCH(MIN(10,MAX($R$16:$R$17,0)),$R$16:$R$17,0)=14,MATCH(MIN(10,MAX($R$16:$R$17,0)),$R$16:$R$17,0))+1,"","","+ⓓ","+ⓔ"),"")</f>
        <v>ⓒ</v>
      </c>
      <c r="G16" s="19"/>
      <c r="H16" s="19"/>
      <c r="I16" s="19"/>
      <c r="J16" s="19"/>
      <c r="K16" s="19"/>
      <c r="L16" s="19"/>
      <c r="M16" s="20"/>
      <c r="N16" s="21">
        <v>4</v>
      </c>
      <c r="O16" s="31" t="s">
        <v>141</v>
      </c>
      <c r="P16" s="32">
        <f>IF((C18&lt;&gt;"")*(D18&gt;0)*($F$18&lt;&gt;"")*($F$19&lt;&gt;""),$Q$16,0)</f>
        <v>4293</v>
      </c>
      <c r="Q16" s="33">
        <f>SUM($F$26:$F$63)</f>
        <v>4293</v>
      </c>
      <c r="R16" s="23">
        <f>IF((C18=V16)*(D18&gt;0),IF(C18=V16,IF(TRUNC(P16/365,0)&gt;2,9,8),0),IF((C18=V15)*(D18&gt;0),IF(C18=V15,IF(TRUNC(P16/365,0)&gt;8,9,IF(TRUNC(P16/365,0)&gt;5,8,IF(TRUNC(P16/365,0)&gt;2,7,6))),0),IF((C18=V14)*(D18&gt;0),IF(C18=V14,IF(TRUNC($P$16/365,0)&gt;11,9,IF(TRUNC($P$16/365,0)&gt;8,8,IF(TRUNC($P$16/365,0)&gt;5,7,6))),0),IF((C18=V13)*(D18&gt;0),IF(C18=V13,IF(TRUNC(P16/365,0)&gt;14,9,IF(TRUNC(P16/365,0)&gt;11,8,IF(TRUNC(P16/365,0)&gt;8,7,6))),0),IF((C18=V12)*(D18&gt;0),IF(C18=V12,IF(TRUNC(P16/365,0)&gt;14,8,IF(TRUNC(P16/365,0)&gt;11,7,IF(TRUNC(P16/365,0)&gt;2,6,1))),0),"")))))</f>
        <v>8</v>
      </c>
      <c r="S16" s="24"/>
      <c r="T16" s="24"/>
      <c r="U16" s="24"/>
      <c r="V16" s="25" t="s">
        <v>142</v>
      </c>
      <c r="W16" s="34"/>
      <c r="X16" s="27"/>
      <c r="Y16" s="27"/>
      <c r="Z16" s="27"/>
    </row>
    <row r="17" spans="2:32" s="28" customFormat="1" ht="20.25" customHeight="1" x14ac:dyDescent="0.25">
      <c r="B17" s="130" t="s">
        <v>171</v>
      </c>
      <c r="C17" s="131"/>
      <c r="D17" s="121" t="s">
        <v>143</v>
      </c>
      <c r="E17" s="29" t="s">
        <v>144</v>
      </c>
      <c r="F17" s="35" t="str">
        <f>IF($D$18=" "," ",CONCATENATE(IF(($P$16/365)&gt;=1,CONCATENATE(TRUNC($P$16/365,0),"년 "),""),IF(MOD(($P$16/(365/12)),12)&gt;=1,CONCATENATE(MOD(TRUNC($P$16/(365/12),0),12),"개월"),"")))</f>
        <v>11년 9개월</v>
      </c>
      <c r="G17" s="19"/>
      <c r="H17" s="19"/>
      <c r="I17" s="19"/>
      <c r="J17" s="19"/>
      <c r="K17" s="19"/>
      <c r="L17" s="19"/>
      <c r="M17" s="20"/>
      <c r="N17" s="21">
        <v>3</v>
      </c>
      <c r="O17" s="31" t="s">
        <v>145</v>
      </c>
      <c r="P17" s="32">
        <f>IF((C19&lt;&gt;"")*(D19&gt;0)*($F$18&lt;&gt;"")*($F$19&lt;&gt;""),$Q$16,0)</f>
        <v>0</v>
      </c>
      <c r="Q17" s="23"/>
      <c r="R17" s="23" t="str">
        <f>IF((C19=W12)*(D19&gt;0),IF(C19=W12,10,0),IF((C19=W13)*(D19&gt;0),IF((C19=W13)*(D19&gt;0),IF(TRUNC(P16/365,0)&gt;9,9,IF(TRUNC(P16/365,0)&gt;6,8,IF(TRUNC(P16/365,0)&gt;=3,7,6))),0),IF((C19=W14&gt;0)*(D19&gt;0),IF(C19=W14,IF(TRUNC(P16/365,0)&gt;12,9,IF(TRUNC(P16/365,0)&gt;9,8,IF(TRUNC(P16/365,0)&gt;6,7,6))),0),"")))</f>
        <v/>
      </c>
      <c r="S17" s="24"/>
      <c r="T17" s="24"/>
      <c r="U17" s="24"/>
      <c r="V17" s="24"/>
      <c r="W17" s="34"/>
      <c r="X17" s="27"/>
      <c r="Y17" s="27"/>
      <c r="Z17" s="27"/>
    </row>
    <row r="18" spans="2:32" s="28" customFormat="1" ht="20.25" customHeight="1" x14ac:dyDescent="0.25">
      <c r="B18" s="120" t="s">
        <v>146</v>
      </c>
      <c r="C18" s="36" t="s">
        <v>147</v>
      </c>
      <c r="D18" s="37">
        <v>36192</v>
      </c>
      <c r="E18" s="38" t="s">
        <v>172</v>
      </c>
      <c r="F18" s="39">
        <f t="array" ref="F18">IF(MIN(IF((M26:M63=1),D26:D63))=0,"",MIN(IF((M26:M63=1),D26:D63)))</f>
        <v>40663</v>
      </c>
      <c r="G18" s="19"/>
      <c r="H18" s="19"/>
      <c r="I18" s="19"/>
      <c r="J18" s="19"/>
      <c r="K18" s="19"/>
      <c r="L18" s="19"/>
      <c r="M18" s="20"/>
      <c r="N18" s="21">
        <v>2</v>
      </c>
      <c r="O18" s="31" t="s">
        <v>148</v>
      </c>
      <c r="P18" s="22"/>
      <c r="Q18" s="23"/>
      <c r="R18" s="23"/>
      <c r="S18" s="24"/>
      <c r="T18" s="24"/>
      <c r="U18" s="24"/>
      <c r="V18" s="24"/>
      <c r="W18" s="34"/>
      <c r="X18" s="27"/>
      <c r="Y18" s="27"/>
      <c r="Z18" s="27"/>
    </row>
    <row r="19" spans="2:32" s="28" customFormat="1" ht="20.25" customHeight="1" x14ac:dyDescent="0.25">
      <c r="B19" s="40" t="s">
        <v>149</v>
      </c>
      <c r="C19" s="41"/>
      <c r="D19" s="42"/>
      <c r="E19" s="43" t="s">
        <v>173</v>
      </c>
      <c r="F19" s="44">
        <f t="array" ref="F19">IF(MAX((M26:M63=1)*(E26:E63))=0,"",MAX((M26:M63=1)*(E26:E63)))</f>
        <v>45016</v>
      </c>
      <c r="G19" s="19"/>
      <c r="H19" s="19"/>
      <c r="I19" s="19"/>
      <c r="J19" s="19"/>
      <c r="K19" s="19"/>
      <c r="L19" s="19"/>
      <c r="M19" s="20"/>
      <c r="N19" s="21">
        <v>1</v>
      </c>
      <c r="O19" s="21" t="s">
        <v>150</v>
      </c>
      <c r="P19" s="22"/>
      <c r="Q19" s="22"/>
      <c r="R19" s="23"/>
      <c r="S19" s="24"/>
      <c r="T19" s="24"/>
      <c r="U19" s="24"/>
      <c r="V19" s="24"/>
      <c r="W19" s="34"/>
      <c r="X19" s="27"/>
      <c r="Y19" s="27"/>
      <c r="Z19" s="27"/>
    </row>
    <row r="20" spans="2:32" ht="21" customHeight="1" x14ac:dyDescent="0.25">
      <c r="B20" s="57" t="s">
        <v>151</v>
      </c>
      <c r="D20" s="57"/>
      <c r="G20" s="17"/>
      <c r="H20" s="17"/>
      <c r="I20" s="17"/>
      <c r="J20" s="18"/>
      <c r="K20" s="18"/>
      <c r="L20" s="18"/>
      <c r="M20" s="58"/>
      <c r="N20" s="18">
        <f t="array" ref="N20">IF((M34=1)*(E34&lt;MAX(IF($M$26:$M$63=1,$E$26:$E$63))),DATEDIF(E34,MIN(IF(($M$26:$M$63=1)*($D$26:$D$63&gt;E34),$D$26:$D$63))-1,"d"),IF((M34=1)*(E34=MAX(IF($M$26:$M$63=1,$E$26:$E$63))),0,""))</f>
        <v>0</v>
      </c>
      <c r="O20" s="17">
        <v>0</v>
      </c>
      <c r="P20" s="17" t="s">
        <v>152</v>
      </c>
      <c r="Q20" s="17"/>
      <c r="R20" s="10"/>
      <c r="T20" s="11"/>
      <c r="X20" s="13"/>
      <c r="Y20" s="14"/>
    </row>
    <row r="21" spans="2:32" ht="12.75" customHeight="1" x14ac:dyDescent="0.25">
      <c r="B21" s="57" t="s">
        <v>153</v>
      </c>
      <c r="D21" s="57"/>
      <c r="E21" s="57"/>
      <c r="F21" s="57"/>
      <c r="G21" s="18"/>
      <c r="H21" s="17"/>
      <c r="I21" s="17"/>
      <c r="J21" s="17"/>
      <c r="K21" s="18"/>
      <c r="L21" s="18"/>
      <c r="M21" s="58"/>
      <c r="N21" s="18"/>
      <c r="O21" s="18"/>
      <c r="P21" s="18"/>
      <c r="Q21" s="17"/>
      <c r="R21" s="17"/>
      <c r="S21" s="17"/>
      <c r="T21" s="18"/>
      <c r="U21" s="18"/>
      <c r="V21" s="18"/>
      <c r="W21" s="14"/>
    </row>
    <row r="22" spans="2:32" ht="17.25" customHeight="1" x14ac:dyDescent="0.25">
      <c r="B22" s="57" t="s">
        <v>154</v>
      </c>
      <c r="D22" s="57"/>
      <c r="E22" s="57"/>
      <c r="F22" s="57"/>
      <c r="G22" s="18"/>
      <c r="H22" s="17"/>
      <c r="I22" s="17"/>
      <c r="J22" s="17"/>
      <c r="K22" s="18"/>
      <c r="L22" s="18"/>
      <c r="M22" s="58"/>
      <c r="N22" s="18"/>
      <c r="O22" s="18"/>
      <c r="P22" s="18"/>
      <c r="Q22" s="17"/>
      <c r="R22" s="17"/>
      <c r="S22" s="17"/>
      <c r="T22" s="18"/>
      <c r="U22" s="18"/>
      <c r="V22" s="18"/>
      <c r="W22" s="14"/>
    </row>
    <row r="23" spans="2:32" s="28" customFormat="1" ht="18" customHeight="1" thickBot="1" x14ac:dyDescent="0.3">
      <c r="B23" s="46"/>
      <c r="D23" s="46"/>
      <c r="E23" s="46"/>
      <c r="F23" s="46"/>
      <c r="G23" s="19"/>
      <c r="H23" s="21"/>
      <c r="I23" s="21"/>
      <c r="J23" s="21"/>
      <c r="K23" s="19"/>
      <c r="L23" s="19"/>
      <c r="M23" s="20"/>
      <c r="N23" s="19"/>
      <c r="O23" s="19"/>
      <c r="P23" s="19"/>
      <c r="Q23" s="21"/>
      <c r="R23" s="21"/>
      <c r="S23" s="21"/>
      <c r="T23" s="19"/>
      <c r="U23" s="19"/>
      <c r="V23" s="19"/>
      <c r="W23" s="27"/>
      <c r="X23" s="45"/>
      <c r="Y23" s="34"/>
      <c r="Z23" s="27"/>
    </row>
    <row r="24" spans="2:32" s="28" customFormat="1" ht="18.75" customHeight="1" x14ac:dyDescent="0.25">
      <c r="B24" s="132" t="s">
        <v>155</v>
      </c>
      <c r="C24" s="133"/>
      <c r="D24" s="136" t="s">
        <v>156</v>
      </c>
      <c r="E24" s="136"/>
      <c r="F24" s="47" t="s">
        <v>157</v>
      </c>
      <c r="G24" s="137" t="s">
        <v>158</v>
      </c>
      <c r="H24" s="137" t="s">
        <v>159</v>
      </c>
      <c r="I24" s="137" t="s">
        <v>160</v>
      </c>
      <c r="J24" s="137" t="s">
        <v>161</v>
      </c>
      <c r="K24" s="141" t="s">
        <v>162</v>
      </c>
      <c r="L24" s="19"/>
      <c r="M24" s="20"/>
      <c r="N24" s="19"/>
      <c r="O24" s="21"/>
      <c r="P24" s="21"/>
      <c r="Q24" s="23"/>
      <c r="R24" s="19"/>
      <c r="S24" s="19"/>
      <c r="T24" s="19"/>
      <c r="U24" s="19"/>
      <c r="V24" s="24"/>
      <c r="W24" s="34"/>
      <c r="X24" s="27"/>
      <c r="Y24" s="27"/>
      <c r="Z24" s="27"/>
    </row>
    <row r="25" spans="2:32" s="28" customFormat="1" ht="18.75" customHeight="1" x14ac:dyDescent="0.25">
      <c r="B25" s="134"/>
      <c r="C25" s="135"/>
      <c r="D25" s="48" t="s">
        <v>163</v>
      </c>
      <c r="E25" s="48" t="s">
        <v>164</v>
      </c>
      <c r="F25" s="49" t="s">
        <v>165</v>
      </c>
      <c r="G25" s="138"/>
      <c r="H25" s="138"/>
      <c r="I25" s="138"/>
      <c r="J25" s="138"/>
      <c r="K25" s="142"/>
      <c r="L25" s="19"/>
      <c r="M25" s="20"/>
      <c r="N25" s="50"/>
      <c r="O25" s="22"/>
      <c r="P25" s="22"/>
      <c r="Q25" s="23"/>
      <c r="R25" s="23"/>
      <c r="S25" s="24"/>
      <c r="T25" s="24"/>
      <c r="U25" s="24"/>
      <c r="V25" s="24"/>
      <c r="W25" s="34"/>
      <c r="X25" s="27"/>
      <c r="Y25" s="27"/>
      <c r="Z25" s="27"/>
    </row>
    <row r="26" spans="2:32" s="28" customFormat="1" ht="22.5" customHeight="1" thickBot="1" x14ac:dyDescent="0.3">
      <c r="B26" s="139" t="s">
        <v>330</v>
      </c>
      <c r="C26" s="140"/>
      <c r="D26" s="59">
        <v>44501</v>
      </c>
      <c r="E26" s="59">
        <v>45016</v>
      </c>
      <c r="F26" s="51">
        <f>IF((M26=1)*($D26&gt;DATE(1970,1,1))*($E26&gt;=$D26),DATEDIF(D26-1,E26,"d"),"")</f>
        <v>516</v>
      </c>
      <c r="G26" s="52" t="s">
        <v>234</v>
      </c>
      <c r="H26" s="52" t="s">
        <v>332</v>
      </c>
      <c r="I26" s="52"/>
      <c r="J26" s="52"/>
      <c r="K26" s="53"/>
      <c r="L26" s="19"/>
      <c r="M26" s="20">
        <f t="shared" ref="M26:M63" si="0">(D26&gt;0)*(E26&gt;0)*(D26&lt;=E26)*SUMPRODUCT((D26&lt;=E$26:E$63)*(E26&gt;=D$26:D$63))</f>
        <v>1</v>
      </c>
      <c r="N26" s="50"/>
      <c r="O26" s="22"/>
      <c r="P26" s="22"/>
      <c r="Q26" s="22"/>
      <c r="R26" s="23"/>
      <c r="S26" s="24"/>
      <c r="T26" s="24"/>
      <c r="U26" s="24"/>
      <c r="V26" s="24"/>
      <c r="W26" s="34"/>
      <c r="X26" s="27"/>
      <c r="Y26" s="27"/>
      <c r="Z26" s="27"/>
    </row>
    <row r="27" spans="2:32" s="28" customFormat="1" ht="22.5" customHeight="1" thickBot="1" x14ac:dyDescent="0.3">
      <c r="B27" s="139" t="s">
        <v>328</v>
      </c>
      <c r="C27" s="140"/>
      <c r="D27" s="59">
        <v>44013</v>
      </c>
      <c r="E27" s="59">
        <v>44500</v>
      </c>
      <c r="F27" s="51">
        <f t="shared" ref="F27:F63" si="1">IF((M27=1)*($D27&gt;DATE(1970,1,1))*($E27&gt;=$D27),DATEDIF(D27-1,E27,"d"),"")</f>
        <v>488</v>
      </c>
      <c r="G27" s="52" t="s">
        <v>235</v>
      </c>
      <c r="H27" s="52" t="s">
        <v>236</v>
      </c>
      <c r="I27" s="52"/>
      <c r="J27" s="52"/>
      <c r="K27" s="53"/>
      <c r="L27" s="19"/>
      <c r="M27" s="20">
        <f t="shared" si="0"/>
        <v>1</v>
      </c>
      <c r="N27" s="19"/>
      <c r="O27" s="19" t="str">
        <f t="array" ref="O27">IF((M54=1)*(E54&lt;MAX(IF($M$26:$M$63=1,$E$26:$E$63))),DATEDIF(E54,MIN(IF(($M$26:$M$63=1)*($D$26:$D$63&gt;E54),$D$26:$D$63))-1,"d"),IF((M54=1)*(E54=MAX(IF($M$26:$M$63=1,$E$26:$E$63))),0,""))</f>
        <v/>
      </c>
      <c r="P27" s="50"/>
      <c r="Q27" s="22"/>
      <c r="R27" s="22"/>
      <c r="S27" s="23"/>
      <c r="T27" s="23"/>
      <c r="U27" s="24"/>
      <c r="V27" s="24"/>
      <c r="W27" s="45"/>
      <c r="X27" s="45"/>
      <c r="Y27" s="34"/>
      <c r="Z27" s="27"/>
      <c r="AA27" s="156" t="s">
        <v>326</v>
      </c>
      <c r="AB27" s="157" t="s">
        <v>239</v>
      </c>
      <c r="AC27" s="157" t="s">
        <v>327</v>
      </c>
      <c r="AD27" s="157" t="s">
        <v>240</v>
      </c>
      <c r="AE27" s="157" t="s">
        <v>241</v>
      </c>
      <c r="AF27" s="157" t="s">
        <v>242</v>
      </c>
    </row>
    <row r="28" spans="2:32" s="28" customFormat="1" ht="22.5" customHeight="1" thickBot="1" x14ac:dyDescent="0.3">
      <c r="B28" s="139" t="s">
        <v>336</v>
      </c>
      <c r="C28" s="140"/>
      <c r="D28" s="59">
        <v>43862</v>
      </c>
      <c r="E28" s="59">
        <v>44012</v>
      </c>
      <c r="F28" s="51">
        <f t="shared" si="1"/>
        <v>151</v>
      </c>
      <c r="G28" s="52" t="s">
        <v>234</v>
      </c>
      <c r="H28" s="52" t="s">
        <v>332</v>
      </c>
      <c r="I28" s="52"/>
      <c r="J28" s="52"/>
      <c r="K28" s="53"/>
      <c r="L28" s="19"/>
      <c r="M28" s="20">
        <f t="shared" si="0"/>
        <v>1</v>
      </c>
      <c r="N28" s="19"/>
      <c r="O28" s="19" t="str">
        <f t="array" ref="O28">IF((M55=1)*(E55&lt;MAX(IF($M$26:$M$63=1,$E$26:$E$63))),DATEDIF(E55,MIN(IF(($M$26:$M$63=1)*($D$26:$D$63&gt;E55),$D$26:$D$63))-1,"d"),IF((M55=1)*(E55=MAX(IF($M$26:$M$63=1,$E$26:$E$63))),0,""))</f>
        <v/>
      </c>
      <c r="P28" s="50"/>
      <c r="Q28" s="22"/>
      <c r="R28" s="22"/>
      <c r="S28" s="23"/>
      <c r="T28" s="23"/>
      <c r="U28" s="24"/>
      <c r="V28" s="24"/>
      <c r="W28" s="45"/>
      <c r="X28" s="45"/>
      <c r="Y28" s="34"/>
      <c r="Z28" s="27"/>
      <c r="AA28" s="158" t="s">
        <v>329</v>
      </c>
      <c r="AB28" s="159" t="s">
        <v>243</v>
      </c>
      <c r="AC28" s="159" t="s">
        <v>334</v>
      </c>
      <c r="AD28" s="159" t="s">
        <v>240</v>
      </c>
      <c r="AE28" s="159" t="s">
        <v>244</v>
      </c>
      <c r="AF28" s="159" t="s">
        <v>245</v>
      </c>
    </row>
    <row r="29" spans="2:32" s="28" customFormat="1" ht="22.5" customHeight="1" thickBot="1" x14ac:dyDescent="0.3">
      <c r="B29" s="139" t="s">
        <v>335</v>
      </c>
      <c r="C29" s="140"/>
      <c r="D29" s="59">
        <v>43525</v>
      </c>
      <c r="E29" s="59">
        <v>43861</v>
      </c>
      <c r="F29" s="51">
        <f t="shared" si="1"/>
        <v>337</v>
      </c>
      <c r="G29" s="52" t="s">
        <v>234</v>
      </c>
      <c r="H29" s="52" t="s">
        <v>332</v>
      </c>
      <c r="I29" s="52"/>
      <c r="J29" s="52"/>
      <c r="K29" s="53"/>
      <c r="L29" s="19"/>
      <c r="M29" s="20">
        <f t="shared" si="0"/>
        <v>1</v>
      </c>
      <c r="N29" s="19"/>
      <c r="O29" s="19" t="str">
        <f t="array" ref="O29">IF((M56=1)*(E56&lt;MAX(IF($M$26:$M$63=1,$E$26:$E$63))),DATEDIF(E56,MIN(IF(($M$26:$M$63=1)*($D$26:$D$63&gt;E56),$D$26:$D$63))-1,"d"),IF((M56=1)*(E56=MAX(IF($M$26:$M$63=1,$E$26:$E$63))),0,""))</f>
        <v/>
      </c>
      <c r="P29" s="50"/>
      <c r="Q29" s="22"/>
      <c r="R29" s="22"/>
      <c r="S29" s="23"/>
      <c r="T29" s="23"/>
      <c r="U29" s="24"/>
      <c r="V29" s="24"/>
      <c r="W29" s="45"/>
      <c r="X29" s="45"/>
      <c r="Y29" s="34"/>
      <c r="Z29" s="27"/>
      <c r="AA29" s="158" t="s">
        <v>333</v>
      </c>
      <c r="AB29" s="159" t="s">
        <v>246</v>
      </c>
      <c r="AC29" s="159" t="s">
        <v>331</v>
      </c>
      <c r="AD29" s="159" t="s">
        <v>247</v>
      </c>
      <c r="AE29" s="159" t="s">
        <v>244</v>
      </c>
      <c r="AF29" s="159" t="s">
        <v>248</v>
      </c>
    </row>
    <row r="30" spans="2:32" s="28" customFormat="1" ht="22.5" customHeight="1" thickBot="1" x14ac:dyDescent="0.3">
      <c r="B30" s="139" t="s">
        <v>339</v>
      </c>
      <c r="C30" s="140"/>
      <c r="D30" s="59">
        <v>43221</v>
      </c>
      <c r="E30" s="59">
        <v>43524</v>
      </c>
      <c r="F30" s="51">
        <f t="shared" si="1"/>
        <v>304</v>
      </c>
      <c r="G30" s="52" t="s">
        <v>235</v>
      </c>
      <c r="H30" s="52" t="s">
        <v>332</v>
      </c>
      <c r="I30" s="52"/>
      <c r="J30" s="52"/>
      <c r="K30" s="53"/>
      <c r="L30" s="19"/>
      <c r="M30" s="20">
        <f t="shared" si="0"/>
        <v>1</v>
      </c>
      <c r="N30" s="19"/>
      <c r="O30" s="19" t="str">
        <f t="array" ref="O30">IF((M57=1)*(E57&lt;MAX(IF($M$26:$M$63=1,$E$26:$E$63))),DATEDIF(E57,MIN(IF(($M$26:$M$63=1)*($D$26:$D$63&gt;E57),$D$26:$D$63))-1,"d"),IF((M57=1)*(E57=MAX(IF($M$26:$M$63=1,$E$26:$E$63))),0,""))</f>
        <v/>
      </c>
      <c r="P30" s="50"/>
      <c r="Q30" s="22"/>
      <c r="R30" s="22"/>
      <c r="S30" s="23"/>
      <c r="T30" s="23"/>
      <c r="U30" s="24"/>
      <c r="V30" s="24"/>
      <c r="W30" s="45"/>
      <c r="X30" s="45"/>
      <c r="Y30" s="34"/>
      <c r="Z30" s="27"/>
      <c r="AA30" s="158" t="s">
        <v>337</v>
      </c>
      <c r="AB30" s="159" t="s">
        <v>249</v>
      </c>
      <c r="AC30" s="159" t="s">
        <v>338</v>
      </c>
      <c r="AD30" s="159" t="s">
        <v>250</v>
      </c>
      <c r="AE30" s="159" t="s">
        <v>244</v>
      </c>
      <c r="AF30" s="159" t="s">
        <v>251</v>
      </c>
    </row>
    <row r="31" spans="2:32" s="28" customFormat="1" ht="22.5" customHeight="1" thickBot="1" x14ac:dyDescent="0.3">
      <c r="B31" s="139" t="s">
        <v>342</v>
      </c>
      <c r="C31" s="140"/>
      <c r="D31" s="59">
        <v>42887</v>
      </c>
      <c r="E31" s="59">
        <v>43220</v>
      </c>
      <c r="F31" s="51">
        <f t="shared" si="1"/>
        <v>334</v>
      </c>
      <c r="G31" s="52" t="s">
        <v>343</v>
      </c>
      <c r="H31" s="52" t="s">
        <v>344</v>
      </c>
      <c r="I31" s="52"/>
      <c r="J31" s="52"/>
      <c r="K31" s="53"/>
      <c r="L31" s="19"/>
      <c r="M31" s="20">
        <f t="shared" si="0"/>
        <v>1</v>
      </c>
      <c r="N31" s="19"/>
      <c r="O31" s="19" t="str">
        <f t="array" ref="O31">IF((M58=1)*(E58&lt;MAX(IF($M$26:$M$63=1,$E$26:$E$63))),DATEDIF(E58,MIN(IF(($M$26:$M$63=1)*($D$26:$D$63&gt;E58),$D$26:$D$63))-1,"d"),IF((M58=1)*(E58=MAX(IF($M$26:$M$63=1,$E$26:$E$63))),0,""))</f>
        <v/>
      </c>
      <c r="P31" s="50"/>
      <c r="Q31" s="22"/>
      <c r="R31" s="22"/>
      <c r="S31" s="23"/>
      <c r="T31" s="23"/>
      <c r="U31" s="24"/>
      <c r="V31" s="24"/>
      <c r="W31" s="45"/>
      <c r="X31" s="45"/>
      <c r="Y31" s="34"/>
      <c r="Z31" s="27"/>
      <c r="AA31" s="158" t="s">
        <v>340</v>
      </c>
      <c r="AB31" s="159" t="s">
        <v>252</v>
      </c>
      <c r="AC31" s="159" t="s">
        <v>341</v>
      </c>
      <c r="AD31" s="159" t="s">
        <v>253</v>
      </c>
      <c r="AE31" s="159" t="s">
        <v>254</v>
      </c>
      <c r="AF31" s="159" t="s">
        <v>255</v>
      </c>
    </row>
    <row r="32" spans="2:32" s="28" customFormat="1" ht="22.5" customHeight="1" x14ac:dyDescent="0.25">
      <c r="B32" s="139" t="s">
        <v>346</v>
      </c>
      <c r="C32" s="140"/>
      <c r="D32" s="59">
        <v>42644</v>
      </c>
      <c r="E32" s="59">
        <v>42855</v>
      </c>
      <c r="F32" s="51">
        <f t="shared" si="1"/>
        <v>212</v>
      </c>
      <c r="G32" s="52" t="s">
        <v>235</v>
      </c>
      <c r="H32" s="52" t="s">
        <v>236</v>
      </c>
      <c r="I32" s="52"/>
      <c r="J32" s="52"/>
      <c r="K32" s="53"/>
      <c r="L32" s="19"/>
      <c r="M32" s="20">
        <f t="shared" si="0"/>
        <v>1</v>
      </c>
      <c r="N32" s="19"/>
      <c r="O32" s="19" t="str">
        <f t="array" ref="O32">IF((M59=1)*(E59&lt;MAX(IF($M$26:$M$63=1,$E$26:$E$63))),DATEDIF(E59,MIN(IF(($M$26:$M$63=1)*($D$26:$D$63&gt;E59),$D$26:$D$63))-1,"d"),IF((M59=1)*(E59=MAX(IF($M$26:$M$63=1,$E$26:$E$63))),0,""))</f>
        <v/>
      </c>
      <c r="P32" s="50"/>
      <c r="Q32" s="22"/>
      <c r="R32" s="22"/>
      <c r="S32" s="23"/>
      <c r="T32" s="23"/>
      <c r="U32" s="24"/>
      <c r="V32" s="24"/>
      <c r="W32" s="45"/>
      <c r="X32" s="45"/>
      <c r="Y32" s="34"/>
      <c r="Z32" s="27"/>
      <c r="AA32" s="160" t="s">
        <v>345</v>
      </c>
      <c r="AB32" s="160" t="s">
        <v>256</v>
      </c>
      <c r="AC32" s="161" t="s">
        <v>257</v>
      </c>
      <c r="AD32" s="160" t="s">
        <v>260</v>
      </c>
      <c r="AE32" s="160" t="s">
        <v>244</v>
      </c>
      <c r="AF32" s="160" t="s">
        <v>261</v>
      </c>
    </row>
    <row r="33" spans="2:32" s="28" customFormat="1" ht="22.5" customHeight="1" x14ac:dyDescent="0.25">
      <c r="B33" s="139" t="s">
        <v>349</v>
      </c>
      <c r="C33" s="140"/>
      <c r="D33" s="59">
        <v>42339</v>
      </c>
      <c r="E33" s="59">
        <v>42643</v>
      </c>
      <c r="F33" s="51">
        <f t="shared" si="1"/>
        <v>305</v>
      </c>
      <c r="G33" s="52" t="s">
        <v>343</v>
      </c>
      <c r="H33" s="52" t="s">
        <v>344</v>
      </c>
      <c r="I33" s="52"/>
      <c r="J33" s="52"/>
      <c r="K33" s="53"/>
      <c r="L33" s="19"/>
      <c r="M33" s="20">
        <f t="shared" si="0"/>
        <v>1</v>
      </c>
      <c r="N33" s="19"/>
      <c r="O33" s="19" t="str">
        <f t="array" ref="O33">IF((M60=1)*(E60&lt;MAX(IF($M$26:$M$63=1,$E$26:$E$63))),DATEDIF(E60,MIN(IF(($M$26:$M$63=1)*($D$26:$D$63&gt;E60),$D$26:$D$63))-1,"d"),IF((M60=1)*(E60=MAX(IF($M$26:$M$63=1,$E$26:$E$63))),0,""))</f>
        <v/>
      </c>
      <c r="P33" s="50"/>
      <c r="Q33" s="22"/>
      <c r="R33" s="22"/>
      <c r="S33" s="23"/>
      <c r="T33" s="23"/>
      <c r="U33" s="24"/>
      <c r="V33" s="24"/>
      <c r="W33" s="45"/>
      <c r="X33" s="45"/>
      <c r="Y33" s="34"/>
      <c r="Z33" s="27"/>
      <c r="AA33" s="162"/>
      <c r="AB33" s="162"/>
      <c r="AC33" s="161" t="s">
        <v>258</v>
      </c>
      <c r="AD33" s="162"/>
      <c r="AE33" s="162"/>
      <c r="AF33" s="162"/>
    </row>
    <row r="34" spans="2:32" s="50" customFormat="1" ht="22.5" customHeight="1" thickBot="1" x14ac:dyDescent="0.3">
      <c r="B34" s="139" t="s">
        <v>350</v>
      </c>
      <c r="C34" s="140"/>
      <c r="D34" s="59">
        <v>42125</v>
      </c>
      <c r="E34" s="59">
        <v>42338</v>
      </c>
      <c r="F34" s="51">
        <f t="shared" si="1"/>
        <v>214</v>
      </c>
      <c r="G34" s="52" t="s">
        <v>343</v>
      </c>
      <c r="H34" s="52" t="s">
        <v>343</v>
      </c>
      <c r="I34" s="52"/>
      <c r="J34" s="52"/>
      <c r="K34" s="53"/>
      <c r="L34" s="19"/>
      <c r="M34" s="20">
        <f t="shared" si="0"/>
        <v>1</v>
      </c>
      <c r="N34" s="19"/>
      <c r="O34" s="19" t="e">
        <f t="array" ref="O34">IF((#REF!=1)*(#REF!&lt;MAX(IF($M$26:$M$63=1,$E$26:$E$63))),DATEDIF(#REF!,MIN(IF(($M$26:$M$63=1)*($D$26:$D$63&gt;#REF!),$D$26:$D$63))-1,"d"),IF((#REF!=1)*(#REF!=MAX(IF($M$26:$M$63=1,$E$26:$E$63))),0,""))</f>
        <v>#REF!</v>
      </c>
      <c r="Q34" s="22"/>
      <c r="R34" s="22"/>
      <c r="S34" s="23"/>
      <c r="T34" s="23"/>
      <c r="U34" s="24"/>
      <c r="V34" s="24"/>
      <c r="W34" s="45"/>
      <c r="X34" s="45"/>
      <c r="Y34" s="34"/>
      <c r="Z34" s="27"/>
      <c r="AA34" s="163"/>
      <c r="AB34" s="163"/>
      <c r="AC34" s="159" t="s">
        <v>259</v>
      </c>
      <c r="AD34" s="163"/>
      <c r="AE34" s="163"/>
      <c r="AF34" s="163"/>
    </row>
    <row r="35" spans="2:32" s="50" customFormat="1" ht="22.5" customHeight="1" thickBot="1" x14ac:dyDescent="0.3">
      <c r="B35" s="139" t="s">
        <v>353</v>
      </c>
      <c r="C35" s="140"/>
      <c r="D35" s="59">
        <v>41974</v>
      </c>
      <c r="E35" s="59">
        <v>42094</v>
      </c>
      <c r="F35" s="51">
        <f t="shared" si="1"/>
        <v>121</v>
      </c>
      <c r="G35" s="52" t="s">
        <v>233</v>
      </c>
      <c r="H35" s="52" t="s">
        <v>233</v>
      </c>
      <c r="I35" s="52"/>
      <c r="J35" s="52"/>
      <c r="K35" s="53"/>
      <c r="L35" s="19"/>
      <c r="M35" s="20">
        <f t="shared" si="0"/>
        <v>1</v>
      </c>
      <c r="N35" s="19"/>
      <c r="O35" s="19" t="e">
        <f t="array" ref="O35">IF((#REF!=1)*(#REF!&lt;MAX(IF($M$26:$M$63=1,$E$26:$E$63))),DATEDIF(#REF!,MIN(IF(($M$26:$M$63=1)*($D$26:$D$63&gt;#REF!),$D$26:$D$63))-1,"d"),IF((#REF!=1)*(#REF!=MAX(IF($M$26:$M$63=1,$E$26:$E$63))),0,""))</f>
        <v>#REF!</v>
      </c>
      <c r="Q35" s="22"/>
      <c r="R35" s="22"/>
      <c r="S35" s="23"/>
      <c r="T35" s="23"/>
      <c r="U35" s="24"/>
      <c r="V35" s="24"/>
      <c r="W35" s="45"/>
      <c r="X35" s="45"/>
      <c r="Y35" s="34"/>
      <c r="Z35" s="27"/>
      <c r="AA35" s="158" t="s">
        <v>347</v>
      </c>
      <c r="AB35" s="159" t="s">
        <v>262</v>
      </c>
      <c r="AC35" s="159" t="s">
        <v>348</v>
      </c>
      <c r="AD35" s="159" t="s">
        <v>263</v>
      </c>
      <c r="AE35" s="159" t="s">
        <v>244</v>
      </c>
      <c r="AF35" s="159" t="s">
        <v>261</v>
      </c>
    </row>
    <row r="36" spans="2:32" s="50" customFormat="1" ht="22.5" customHeight="1" thickBot="1" x14ac:dyDescent="0.3">
      <c r="B36" s="139" t="s">
        <v>356</v>
      </c>
      <c r="C36" s="140"/>
      <c r="D36" s="59">
        <v>41760</v>
      </c>
      <c r="E36" s="59">
        <v>41973</v>
      </c>
      <c r="F36" s="51">
        <f t="shared" si="1"/>
        <v>214</v>
      </c>
      <c r="G36" s="52" t="s">
        <v>233</v>
      </c>
      <c r="H36" s="52" t="s">
        <v>233</v>
      </c>
      <c r="I36" s="52"/>
      <c r="J36" s="52"/>
      <c r="K36" s="53"/>
      <c r="L36" s="19"/>
      <c r="M36" s="20">
        <f t="shared" si="0"/>
        <v>1</v>
      </c>
      <c r="N36" s="19"/>
      <c r="O36" s="19" t="e">
        <f t="array" ref="O36">IF((#REF!=1)*(#REF!&lt;MAX(IF($M$26:$M$63=1,$E$26:$E$63))),DATEDIF(#REF!,MIN(IF(($M$26:$M$63=1)*($D$26:$D$63&gt;#REF!),$D$26:$D$63))-1,"d"),IF((#REF!=1)*(#REF!=MAX(IF($M$26:$M$63=1,$E$26:$E$63))),0,""))</f>
        <v>#REF!</v>
      </c>
      <c r="Q36" s="22"/>
      <c r="R36" s="22"/>
      <c r="S36" s="23"/>
      <c r="T36" s="23"/>
      <c r="U36" s="24"/>
      <c r="V36" s="24"/>
      <c r="W36" s="45"/>
      <c r="X36" s="45"/>
      <c r="Y36" s="34"/>
      <c r="Z36" s="27"/>
      <c r="AA36" s="158" t="s">
        <v>264</v>
      </c>
      <c r="AB36" s="159" t="s">
        <v>265</v>
      </c>
      <c r="AC36" s="159" t="s">
        <v>350</v>
      </c>
      <c r="AD36" s="159" t="s">
        <v>266</v>
      </c>
      <c r="AE36" s="159" t="s">
        <v>244</v>
      </c>
      <c r="AF36" s="159" t="s">
        <v>261</v>
      </c>
    </row>
    <row r="37" spans="2:32" s="50" customFormat="1" ht="22.5" customHeight="1" thickBot="1" x14ac:dyDescent="0.3">
      <c r="B37" s="139" t="s">
        <v>358</v>
      </c>
      <c r="C37" s="140"/>
      <c r="D37" s="59">
        <v>41640</v>
      </c>
      <c r="E37" s="59">
        <v>41759</v>
      </c>
      <c r="F37" s="51">
        <f t="shared" si="1"/>
        <v>120</v>
      </c>
      <c r="G37" s="52" t="s">
        <v>233</v>
      </c>
      <c r="H37" s="52" t="s">
        <v>233</v>
      </c>
      <c r="I37" s="52"/>
      <c r="J37" s="52"/>
      <c r="K37" s="53"/>
      <c r="L37" s="19"/>
      <c r="M37" s="20">
        <f t="shared" si="0"/>
        <v>1</v>
      </c>
      <c r="N37" s="19"/>
      <c r="O37" s="19" t="e">
        <f t="array" ref="O37">IF((#REF!=1)*(#REF!&lt;MAX(IF($M$26:$M$63=1,$E$26:$E$63))),DATEDIF(#REF!,MIN(IF(($M$26:$M$63=1)*($D$26:$D$63&gt;#REF!),$D$26:$D$63))-1,"d"),IF((#REF!=1)*(#REF!=MAX(IF($M$26:$M$63=1,$E$26:$E$63))),0,""))</f>
        <v>#REF!</v>
      </c>
      <c r="Q37" s="22"/>
      <c r="R37" s="22"/>
      <c r="S37" s="23"/>
      <c r="T37" s="23"/>
      <c r="U37" s="24"/>
      <c r="V37" s="24"/>
      <c r="W37" s="45"/>
      <c r="X37" s="45"/>
      <c r="Y37" s="34"/>
      <c r="Z37" s="27"/>
      <c r="AA37" s="158" t="s">
        <v>351</v>
      </c>
      <c r="AB37" s="159" t="s">
        <v>267</v>
      </c>
      <c r="AC37" s="159" t="s">
        <v>352</v>
      </c>
      <c r="AD37" s="159" t="s">
        <v>268</v>
      </c>
      <c r="AE37" s="159" t="s">
        <v>244</v>
      </c>
      <c r="AF37" s="159" t="s">
        <v>261</v>
      </c>
    </row>
    <row r="38" spans="2:32" s="50" customFormat="1" ht="22.5" customHeight="1" thickBot="1" x14ac:dyDescent="0.3">
      <c r="B38" s="139" t="s">
        <v>361</v>
      </c>
      <c r="C38" s="140"/>
      <c r="D38" s="59">
        <v>41518</v>
      </c>
      <c r="E38" s="59">
        <v>41639</v>
      </c>
      <c r="F38" s="51">
        <f t="shared" si="1"/>
        <v>122</v>
      </c>
      <c r="G38" s="52" t="s">
        <v>235</v>
      </c>
      <c r="H38" s="52" t="s">
        <v>332</v>
      </c>
      <c r="I38" s="52"/>
      <c r="J38" s="52"/>
      <c r="K38" s="53"/>
      <c r="L38" s="19"/>
      <c r="M38" s="20">
        <f t="shared" si="0"/>
        <v>1</v>
      </c>
      <c r="N38" s="19"/>
      <c r="O38" s="19" t="e">
        <f t="array" ref="O38">IF((#REF!=1)*(#REF!&lt;MAX(IF($M$26:$M$63=1,$E$26:$E$63))),DATEDIF(#REF!,MIN(IF(($M$26:$M$63=1)*($D$26:$D$63&gt;#REF!),$D$26:$D$63))-1,"d"),IF((#REF!=1)*(#REF!=MAX(IF($M$26:$M$63=1,$E$26:$E$63))),0,""))</f>
        <v>#REF!</v>
      </c>
      <c r="Q38" s="22"/>
      <c r="R38" s="22"/>
      <c r="S38" s="23"/>
      <c r="T38" s="23"/>
      <c r="U38" s="24"/>
      <c r="V38" s="24"/>
      <c r="W38" s="45"/>
      <c r="X38" s="45"/>
      <c r="Y38" s="34"/>
      <c r="Z38" s="27"/>
      <c r="AA38" s="158" t="s">
        <v>354</v>
      </c>
      <c r="AB38" s="159" t="s">
        <v>269</v>
      </c>
      <c r="AC38" s="159" t="s">
        <v>355</v>
      </c>
      <c r="AD38" s="159" t="s">
        <v>270</v>
      </c>
      <c r="AE38" s="159" t="s">
        <v>271</v>
      </c>
      <c r="AF38" s="159" t="s">
        <v>272</v>
      </c>
    </row>
    <row r="39" spans="2:32" s="50" customFormat="1" ht="22.5" customHeight="1" thickBot="1" x14ac:dyDescent="0.3">
      <c r="B39" s="139" t="s">
        <v>364</v>
      </c>
      <c r="C39" s="140"/>
      <c r="D39" s="59">
        <v>41244</v>
      </c>
      <c r="E39" s="59">
        <v>41517</v>
      </c>
      <c r="F39" s="51">
        <f t="shared" si="1"/>
        <v>274</v>
      </c>
      <c r="G39" s="52" t="s">
        <v>343</v>
      </c>
      <c r="H39" s="52" t="s">
        <v>344</v>
      </c>
      <c r="I39" s="52"/>
      <c r="J39" s="52"/>
      <c r="K39" s="53"/>
      <c r="L39" s="19"/>
      <c r="M39" s="20">
        <f t="shared" si="0"/>
        <v>1</v>
      </c>
      <c r="N39" s="19"/>
      <c r="O39" s="19" t="e">
        <f t="array" ref="O39">IF((#REF!=1)*(#REF!&lt;MAX(IF($M$26:$M$63=1,$E$26:$E$63))),DATEDIF(#REF!,MIN(IF(($M$26:$M$63=1)*($D$26:$D$63&gt;#REF!),$D$26:$D$63))-1,"d"),IF((#REF!=1)*(#REF!=MAX(IF($M$26:$M$63=1,$E$26:$E$63))),0,""))</f>
        <v>#REF!</v>
      </c>
      <c r="Q39" s="22"/>
      <c r="R39" s="22"/>
      <c r="S39" s="23"/>
      <c r="T39" s="23"/>
      <c r="U39" s="24"/>
      <c r="V39" s="24"/>
      <c r="W39" s="45"/>
      <c r="X39" s="45"/>
      <c r="Y39" s="34"/>
      <c r="Z39" s="27"/>
      <c r="AA39" s="158" t="s">
        <v>357</v>
      </c>
      <c r="AB39" s="159" t="s">
        <v>273</v>
      </c>
      <c r="AC39" s="159" t="s">
        <v>358</v>
      </c>
      <c r="AD39" s="159" t="s">
        <v>270</v>
      </c>
      <c r="AE39" s="159" t="s">
        <v>244</v>
      </c>
      <c r="AF39" s="159" t="s">
        <v>274</v>
      </c>
    </row>
    <row r="40" spans="2:32" s="50" customFormat="1" ht="22.5" customHeight="1" thickBot="1" x14ac:dyDescent="0.3">
      <c r="B40" s="139" t="s">
        <v>367</v>
      </c>
      <c r="C40" s="140"/>
      <c r="D40" s="59">
        <v>41061</v>
      </c>
      <c r="E40" s="59">
        <v>41243</v>
      </c>
      <c r="F40" s="51">
        <f t="shared" si="1"/>
        <v>183</v>
      </c>
      <c r="G40" s="52" t="s">
        <v>235</v>
      </c>
      <c r="H40" s="52" t="s">
        <v>236</v>
      </c>
      <c r="I40" s="52"/>
      <c r="J40" s="52"/>
      <c r="K40" s="53"/>
      <c r="L40" s="19"/>
      <c r="M40" s="20">
        <f t="shared" si="0"/>
        <v>1</v>
      </c>
      <c r="N40" s="19"/>
      <c r="O40" s="19" t="e">
        <f t="array" ref="O40">IF((#REF!=1)*(#REF!&lt;MAX(IF($M$26:$M$63=1,$E$26:$E$63))),DATEDIF(#REF!,MIN(IF(($M$26:$M$63=1)*($D$26:$D$63&gt;#REF!),$D$26:$D$63))-1,"d"),IF((#REF!=1)*(#REF!=MAX(IF($M$26:$M$63=1,$E$26:$E$63))),0,""))</f>
        <v>#REF!</v>
      </c>
      <c r="Q40" s="22"/>
      <c r="R40" s="22"/>
      <c r="S40" s="23"/>
      <c r="T40" s="23"/>
      <c r="U40" s="24"/>
      <c r="V40" s="24"/>
      <c r="W40" s="45"/>
      <c r="X40" s="45"/>
      <c r="Y40" s="34"/>
      <c r="Z40" s="27"/>
      <c r="AA40" s="158" t="s">
        <v>359</v>
      </c>
      <c r="AB40" s="159" t="s">
        <v>275</v>
      </c>
      <c r="AC40" s="159" t="s">
        <v>360</v>
      </c>
      <c r="AD40" s="159" t="s">
        <v>276</v>
      </c>
      <c r="AE40" s="159" t="s">
        <v>244</v>
      </c>
      <c r="AF40" s="159" t="s">
        <v>277</v>
      </c>
    </row>
    <row r="41" spans="2:32" s="50" customFormat="1" ht="22.5" customHeight="1" thickBot="1" x14ac:dyDescent="0.3">
      <c r="B41" s="139" t="s">
        <v>374</v>
      </c>
      <c r="C41" s="140"/>
      <c r="D41" s="59">
        <v>40878</v>
      </c>
      <c r="E41" s="59">
        <v>41060</v>
      </c>
      <c r="F41" s="51">
        <f t="shared" si="1"/>
        <v>183</v>
      </c>
      <c r="G41" s="52"/>
      <c r="H41" s="52"/>
      <c r="I41" s="52"/>
      <c r="J41" s="52"/>
      <c r="K41" s="53"/>
      <c r="L41" s="19"/>
      <c r="M41" s="20">
        <f t="shared" si="0"/>
        <v>1</v>
      </c>
      <c r="N41" s="19"/>
      <c r="O41" s="19" t="e">
        <f t="array" ref="O41">IF((#REF!=1)*(#REF!&lt;MAX(IF($M$26:$M$63=1,$E$26:$E$63))),DATEDIF(#REF!,MIN(IF(($M$26:$M$63=1)*($D$26:$D$63&gt;#REF!),$D$26:$D$63))-1,"d"),IF((#REF!=1)*(#REF!=MAX(IF($M$26:$M$63=1,$E$26:$E$63))),0,""))</f>
        <v>#REF!</v>
      </c>
      <c r="Q41" s="22"/>
      <c r="R41" s="22"/>
      <c r="S41" s="23"/>
      <c r="T41" s="23"/>
      <c r="U41" s="24"/>
      <c r="V41" s="24"/>
      <c r="W41" s="45"/>
      <c r="X41" s="45"/>
      <c r="Y41" s="34"/>
      <c r="Z41" s="27"/>
      <c r="AA41" s="158" t="s">
        <v>362</v>
      </c>
      <c r="AB41" s="159" t="s">
        <v>278</v>
      </c>
      <c r="AC41" s="159" t="s">
        <v>363</v>
      </c>
      <c r="AD41" s="159" t="s">
        <v>279</v>
      </c>
      <c r="AE41" s="159" t="s">
        <v>271</v>
      </c>
      <c r="AF41" s="159" t="s">
        <v>280</v>
      </c>
    </row>
    <row r="42" spans="2:32" s="50" customFormat="1" ht="22.5" customHeight="1" thickBot="1" x14ac:dyDescent="0.3">
      <c r="B42" s="139" t="s">
        <v>373</v>
      </c>
      <c r="C42" s="140"/>
      <c r="D42" s="59">
        <v>40756</v>
      </c>
      <c r="E42" s="59">
        <v>40877</v>
      </c>
      <c r="F42" s="51">
        <f t="shared" si="1"/>
        <v>122</v>
      </c>
      <c r="G42" s="52"/>
      <c r="H42" s="52"/>
      <c r="I42" s="52"/>
      <c r="J42" s="52"/>
      <c r="K42" s="53"/>
      <c r="L42" s="19"/>
      <c r="M42" s="20">
        <f t="shared" si="0"/>
        <v>1</v>
      </c>
      <c r="N42" s="19"/>
      <c r="O42" s="19" t="e">
        <f t="array" ref="O42">IF((#REF!=1)*(#REF!&lt;MAX(IF($M$26:$M$63=1,$E$26:$E$63))),DATEDIF(#REF!,MIN(IF(($M$26:$M$63=1)*($D$26:$D$63&gt;#REF!),$D$26:$D$63))-1,"d"),IF((#REF!=1)*(#REF!=MAX(IF($M$26:$M$63=1,$E$26:$E$63))),0,""))</f>
        <v>#REF!</v>
      </c>
      <c r="Q42" s="22"/>
      <c r="R42" s="22"/>
      <c r="S42" s="23"/>
      <c r="T42" s="23"/>
      <c r="U42" s="24"/>
      <c r="V42" s="24"/>
      <c r="W42" s="45"/>
      <c r="X42" s="45"/>
      <c r="Y42" s="34"/>
      <c r="Z42" s="27"/>
      <c r="AA42" s="158" t="s">
        <v>365</v>
      </c>
      <c r="AB42" s="159" t="s">
        <v>281</v>
      </c>
      <c r="AC42" s="159" t="s">
        <v>366</v>
      </c>
      <c r="AD42" s="159" t="s">
        <v>282</v>
      </c>
      <c r="AE42" s="159" t="s">
        <v>271</v>
      </c>
      <c r="AF42" s="159" t="s">
        <v>283</v>
      </c>
    </row>
    <row r="43" spans="2:32" s="50" customFormat="1" ht="22.5" customHeight="1" thickBot="1" x14ac:dyDescent="0.3">
      <c r="B43" s="139" t="s">
        <v>375</v>
      </c>
      <c r="C43" s="140"/>
      <c r="D43" s="59">
        <v>40663</v>
      </c>
      <c r="E43" s="59">
        <v>40755</v>
      </c>
      <c r="F43" s="51">
        <f t="shared" si="1"/>
        <v>93</v>
      </c>
      <c r="G43" s="52"/>
      <c r="H43" s="52"/>
      <c r="I43" s="52"/>
      <c r="J43" s="52"/>
      <c r="K43" s="53"/>
      <c r="L43" s="19"/>
      <c r="M43" s="20">
        <f t="shared" si="0"/>
        <v>1</v>
      </c>
      <c r="N43" s="19"/>
      <c r="O43" s="19" t="str">
        <f t="array" ref="O43">IF((M61=1)*(E61&lt;MAX(IF($M$26:$M$63=1,$E$26:$E$63))),DATEDIF(E61,MIN(IF(($M$26:$M$63=1)*($D$26:$D$63&gt;E61),$D$26:$D$63))-1,"d"),IF((M61=1)*(E61=MAX(IF($M$26:$M$63=1,$E$26:$E$63))),0,""))</f>
        <v/>
      </c>
      <c r="Q43" s="22"/>
      <c r="R43" s="22"/>
      <c r="S43" s="23"/>
      <c r="T43" s="23"/>
      <c r="U43" s="24"/>
      <c r="V43" s="24"/>
      <c r="W43" s="45"/>
      <c r="X43" s="45"/>
      <c r="Y43" s="34"/>
      <c r="Z43" s="27"/>
      <c r="AA43" s="158" t="s">
        <v>368</v>
      </c>
      <c r="AB43" s="159" t="s">
        <v>369</v>
      </c>
      <c r="AC43" s="159" t="s">
        <v>370</v>
      </c>
      <c r="AD43" s="159" t="s">
        <v>276</v>
      </c>
      <c r="AE43" s="159" t="s">
        <v>285</v>
      </c>
      <c r="AF43" s="159" t="s">
        <v>286</v>
      </c>
    </row>
    <row r="44" spans="2:32" s="50" customFormat="1" ht="22.5" customHeight="1" thickBot="1" x14ac:dyDescent="0.3">
      <c r="B44" s="139"/>
      <c r="C44" s="140"/>
      <c r="D44" s="59"/>
      <c r="E44" s="59"/>
      <c r="F44" s="51" t="str">
        <f t="shared" si="1"/>
        <v/>
      </c>
      <c r="G44" s="52"/>
      <c r="H44" s="52"/>
      <c r="I44" s="52"/>
      <c r="J44" s="52"/>
      <c r="K44" s="53"/>
      <c r="L44" s="19"/>
      <c r="M44" s="20">
        <f t="shared" si="0"/>
        <v>0</v>
      </c>
      <c r="N44" s="19"/>
      <c r="O44" s="19" t="str">
        <f t="array" ref="O44">IF((M62=1)*(E62&lt;MAX(IF($M$26:$M$63=1,$E$26:$E$63))),DATEDIF(E62,MIN(IF(($M$26:$M$63=1)*($D$26:$D$63&gt;E62),$D$26:$D$63))-1,"d"),IF((M62=1)*(E62=MAX(IF($M$26:$M$63=1,$E$26:$E$63))),0,""))</f>
        <v/>
      </c>
      <c r="Q44" s="22"/>
      <c r="R44" s="22"/>
      <c r="S44" s="23"/>
      <c r="T44" s="23"/>
      <c r="U44" s="24"/>
      <c r="V44" s="24"/>
      <c r="W44" s="45"/>
      <c r="X44" s="45"/>
      <c r="Y44" s="34"/>
      <c r="Z44" s="27"/>
      <c r="AA44" s="158" t="s">
        <v>284</v>
      </c>
      <c r="AB44" s="159" t="s">
        <v>287</v>
      </c>
      <c r="AC44" s="159" t="s">
        <v>371</v>
      </c>
      <c r="AD44" s="159" t="s">
        <v>276</v>
      </c>
      <c r="AE44" s="159" t="s">
        <v>271</v>
      </c>
      <c r="AF44" s="159" t="s">
        <v>288</v>
      </c>
    </row>
    <row r="45" spans="2:32" s="50" customFormat="1" ht="22.5" customHeight="1" thickBot="1" x14ac:dyDescent="0.3">
      <c r="B45" s="139"/>
      <c r="C45" s="140"/>
      <c r="D45" s="59"/>
      <c r="E45" s="59"/>
      <c r="F45" s="51" t="str">
        <f t="shared" si="1"/>
        <v/>
      </c>
      <c r="G45" s="52"/>
      <c r="H45" s="52"/>
      <c r="I45" s="52"/>
      <c r="J45" s="52"/>
      <c r="K45" s="53"/>
      <c r="L45" s="19"/>
      <c r="M45" s="20">
        <f t="shared" si="0"/>
        <v>0</v>
      </c>
      <c r="N45" s="19"/>
      <c r="O45" s="19" t="str">
        <f t="array" ref="O45">IF((M63=1)*(E63&lt;MAX(IF($M$26:$M$63=1,$E$26:$E$63))),DATEDIF(E63,MIN(IF(($M$26:$M$63=1)*($D$26:$D$63&gt;E63),$D$26:$D$63))-1,"d"),IF((M63=1)*(E63=MAX(IF($M$26:$M$63=1,$E$26:$E$63))),0,""))</f>
        <v/>
      </c>
      <c r="Q45" s="22"/>
      <c r="R45" s="22"/>
      <c r="S45" s="23"/>
      <c r="T45" s="23"/>
      <c r="U45" s="24"/>
      <c r="V45" s="24"/>
      <c r="W45" s="45"/>
      <c r="X45" s="45"/>
      <c r="Y45" s="34"/>
      <c r="Z45" s="27"/>
      <c r="AA45" s="158" t="s">
        <v>284</v>
      </c>
      <c r="AB45" s="159" t="s">
        <v>289</v>
      </c>
      <c r="AC45" s="159" t="s">
        <v>372</v>
      </c>
      <c r="AD45" s="159" t="s">
        <v>276</v>
      </c>
      <c r="AE45" s="159" t="s">
        <v>271</v>
      </c>
      <c r="AF45" s="159" t="s">
        <v>290</v>
      </c>
    </row>
    <row r="46" spans="2:32" s="50" customFormat="1" ht="22.5" customHeight="1" x14ac:dyDescent="0.25">
      <c r="B46" s="139"/>
      <c r="C46" s="140"/>
      <c r="D46" s="59"/>
      <c r="E46" s="59"/>
      <c r="F46" s="51" t="str">
        <f t="shared" si="1"/>
        <v/>
      </c>
      <c r="G46" s="52"/>
      <c r="H46" s="52"/>
      <c r="I46" s="52"/>
      <c r="J46" s="52"/>
      <c r="K46" s="53"/>
      <c r="L46" s="19"/>
      <c r="M46" s="20">
        <f t="shared" si="0"/>
        <v>0</v>
      </c>
      <c r="N46" s="19"/>
      <c r="O46" s="19"/>
      <c r="Q46" s="22"/>
      <c r="R46" s="22"/>
      <c r="S46" s="23"/>
      <c r="T46" s="23"/>
      <c r="U46" s="24"/>
      <c r="V46" s="24"/>
      <c r="W46" s="45"/>
      <c r="X46" s="45"/>
      <c r="Y46" s="34"/>
      <c r="Z46" s="27"/>
      <c r="AA46" s="160" t="s">
        <v>291</v>
      </c>
      <c r="AB46" s="160" t="s">
        <v>292</v>
      </c>
      <c r="AC46" s="161" t="s">
        <v>293</v>
      </c>
      <c r="AD46" s="160" t="s">
        <v>279</v>
      </c>
      <c r="AE46" s="161" t="s">
        <v>295</v>
      </c>
      <c r="AF46" s="160" t="s">
        <v>296</v>
      </c>
    </row>
    <row r="47" spans="2:32" s="50" customFormat="1" ht="22.5" customHeight="1" thickBot="1" x14ac:dyDescent="0.3">
      <c r="B47" s="139"/>
      <c r="C47" s="140"/>
      <c r="D47" s="59"/>
      <c r="E47" s="59"/>
      <c r="F47" s="51" t="str">
        <f t="shared" si="1"/>
        <v/>
      </c>
      <c r="G47" s="52"/>
      <c r="H47" s="52"/>
      <c r="I47" s="52"/>
      <c r="J47" s="52"/>
      <c r="K47" s="53"/>
      <c r="L47" s="19"/>
      <c r="M47" s="20">
        <f t="shared" si="0"/>
        <v>0</v>
      </c>
      <c r="N47" s="19"/>
      <c r="O47" s="19"/>
      <c r="Q47" s="22"/>
      <c r="R47" s="22"/>
      <c r="S47" s="23"/>
      <c r="T47" s="23"/>
      <c r="U47" s="24"/>
      <c r="V47" s="24"/>
      <c r="W47" s="45"/>
      <c r="X47" s="45"/>
      <c r="Y47" s="34"/>
      <c r="Z47" s="27"/>
      <c r="AA47" s="163"/>
      <c r="AB47" s="163"/>
      <c r="AC47" s="159" t="s">
        <v>294</v>
      </c>
      <c r="AD47" s="163"/>
      <c r="AE47" s="159" t="s">
        <v>285</v>
      </c>
      <c r="AF47" s="163"/>
    </row>
    <row r="48" spans="2:32" s="50" customFormat="1" ht="25.5" customHeight="1" x14ac:dyDescent="0.25">
      <c r="B48" s="139"/>
      <c r="C48" s="140"/>
      <c r="D48" s="59"/>
      <c r="E48" s="59"/>
      <c r="F48" s="51" t="str">
        <f t="shared" si="1"/>
        <v/>
      </c>
      <c r="G48" s="52"/>
      <c r="H48" s="52"/>
      <c r="I48" s="52"/>
      <c r="J48" s="52"/>
      <c r="K48" s="53"/>
      <c r="L48" s="19"/>
      <c r="M48" s="20">
        <f t="shared" si="0"/>
        <v>0</v>
      </c>
      <c r="N48" s="19"/>
      <c r="O48" s="19"/>
      <c r="Q48" s="22"/>
      <c r="R48" s="22"/>
      <c r="S48" s="23"/>
      <c r="T48" s="23"/>
      <c r="U48" s="24"/>
      <c r="V48" s="24"/>
      <c r="W48" s="45"/>
      <c r="X48" s="45"/>
      <c r="Y48" s="34"/>
      <c r="Z48" s="27"/>
      <c r="AA48" s="160" t="s">
        <v>297</v>
      </c>
      <c r="AB48" s="160" t="s">
        <v>298</v>
      </c>
      <c r="AC48" s="160" t="s">
        <v>299</v>
      </c>
      <c r="AD48" s="160" t="s">
        <v>300</v>
      </c>
      <c r="AE48" s="161" t="s">
        <v>295</v>
      </c>
      <c r="AF48" s="160" t="s">
        <v>301</v>
      </c>
    </row>
    <row r="49" spans="2:32" s="50" customFormat="1" ht="22.5" customHeight="1" thickBot="1" x14ac:dyDescent="0.3">
      <c r="B49" s="139"/>
      <c r="C49" s="140"/>
      <c r="D49" s="59"/>
      <c r="E49" s="59"/>
      <c r="F49" s="51" t="str">
        <f t="shared" si="1"/>
        <v/>
      </c>
      <c r="G49" s="52"/>
      <c r="H49" s="52"/>
      <c r="I49" s="52"/>
      <c r="J49" s="52"/>
      <c r="K49" s="53"/>
      <c r="L49" s="19"/>
      <c r="M49" s="20">
        <f t="shared" si="0"/>
        <v>0</v>
      </c>
      <c r="N49" s="19"/>
      <c r="O49" s="19"/>
      <c r="Q49" s="22"/>
      <c r="R49" s="22"/>
      <c r="S49" s="23"/>
      <c r="T49" s="23"/>
      <c r="U49" s="24"/>
      <c r="V49" s="24"/>
      <c r="W49" s="45"/>
      <c r="X49" s="45"/>
      <c r="Y49" s="34"/>
      <c r="Z49" s="27"/>
      <c r="AA49" s="163"/>
      <c r="AB49" s="163"/>
      <c r="AC49" s="163"/>
      <c r="AD49" s="163"/>
      <c r="AE49" s="159" t="s">
        <v>285</v>
      </c>
      <c r="AF49" s="163"/>
    </row>
    <row r="50" spans="2:32" s="19" customFormat="1" ht="22.5" customHeight="1" x14ac:dyDescent="0.25">
      <c r="B50" s="139"/>
      <c r="C50" s="140"/>
      <c r="D50" s="59"/>
      <c r="E50" s="59"/>
      <c r="F50" s="51" t="str">
        <f t="shared" si="1"/>
        <v/>
      </c>
      <c r="G50" s="52"/>
      <c r="H50" s="52"/>
      <c r="I50" s="52"/>
      <c r="J50" s="52"/>
      <c r="K50" s="53"/>
      <c r="M50" s="20">
        <f t="shared" si="0"/>
        <v>0</v>
      </c>
      <c r="P50" s="50"/>
      <c r="Q50" s="22"/>
      <c r="R50" s="22"/>
      <c r="S50" s="23"/>
      <c r="T50" s="23"/>
      <c r="U50" s="24"/>
      <c r="V50" s="24"/>
      <c r="W50" s="45"/>
      <c r="X50" s="45"/>
      <c r="Y50" s="34"/>
      <c r="Z50" s="27"/>
      <c r="AA50" s="160" t="s">
        <v>302</v>
      </c>
      <c r="AB50" s="160" t="s">
        <v>303</v>
      </c>
      <c r="AC50" s="160" t="s">
        <v>304</v>
      </c>
      <c r="AD50" s="160" t="s">
        <v>305</v>
      </c>
      <c r="AE50" s="161" t="s">
        <v>295</v>
      </c>
      <c r="AF50" s="160" t="s">
        <v>296</v>
      </c>
    </row>
    <row r="51" spans="2:32" s="19" customFormat="1" ht="22.5" customHeight="1" thickBot="1" x14ac:dyDescent="0.3">
      <c r="B51" s="139"/>
      <c r="C51" s="140"/>
      <c r="D51" s="59"/>
      <c r="E51" s="59"/>
      <c r="F51" s="51" t="str">
        <f t="shared" si="1"/>
        <v/>
      </c>
      <c r="G51" s="52"/>
      <c r="H51" s="52"/>
      <c r="I51" s="52"/>
      <c r="J51" s="52"/>
      <c r="K51" s="53"/>
      <c r="M51" s="20">
        <f t="shared" si="0"/>
        <v>0</v>
      </c>
      <c r="P51" s="50"/>
      <c r="Q51" s="22"/>
      <c r="R51" s="22"/>
      <c r="S51" s="23"/>
      <c r="T51" s="23"/>
      <c r="U51" s="24"/>
      <c r="V51" s="24"/>
      <c r="W51" s="45"/>
      <c r="X51" s="45"/>
      <c r="Y51" s="34"/>
      <c r="Z51" s="27"/>
      <c r="AA51" s="163"/>
      <c r="AB51" s="163"/>
      <c r="AC51" s="163"/>
      <c r="AD51" s="163"/>
      <c r="AE51" s="159" t="s">
        <v>285</v>
      </c>
      <c r="AF51" s="163"/>
    </row>
    <row r="52" spans="2:32" s="19" customFormat="1" ht="22.5" customHeight="1" thickBot="1" x14ac:dyDescent="0.3">
      <c r="B52" s="139"/>
      <c r="C52" s="140"/>
      <c r="D52" s="59"/>
      <c r="E52" s="59"/>
      <c r="F52" s="51" t="str">
        <f t="shared" si="1"/>
        <v/>
      </c>
      <c r="G52" s="52"/>
      <c r="H52" s="52"/>
      <c r="I52" s="52"/>
      <c r="J52" s="52"/>
      <c r="K52" s="53"/>
      <c r="M52" s="20">
        <f t="shared" si="0"/>
        <v>0</v>
      </c>
      <c r="P52" s="50"/>
      <c r="Q52" s="22"/>
      <c r="R52" s="22"/>
      <c r="S52" s="23"/>
      <c r="T52" s="23"/>
      <c r="U52" s="24"/>
      <c r="V52" s="24"/>
      <c r="W52" s="45"/>
      <c r="X52" s="45"/>
      <c r="Y52" s="34"/>
      <c r="Z52" s="27"/>
      <c r="AA52" s="158" t="s">
        <v>306</v>
      </c>
      <c r="AB52" s="159" t="s">
        <v>307</v>
      </c>
      <c r="AC52" s="159" t="s">
        <v>308</v>
      </c>
      <c r="AD52" s="159" t="s">
        <v>276</v>
      </c>
      <c r="AE52" s="159" t="s">
        <v>254</v>
      </c>
      <c r="AF52" s="159" t="s">
        <v>309</v>
      </c>
    </row>
    <row r="53" spans="2:32" s="19" customFormat="1" ht="22.5" customHeight="1" thickBot="1" x14ac:dyDescent="0.3">
      <c r="B53" s="139"/>
      <c r="C53" s="140"/>
      <c r="D53" s="59"/>
      <c r="E53" s="59"/>
      <c r="F53" s="51" t="str">
        <f t="shared" si="1"/>
        <v/>
      </c>
      <c r="G53" s="52"/>
      <c r="H53" s="52"/>
      <c r="I53" s="52"/>
      <c r="J53" s="52"/>
      <c r="K53" s="53"/>
      <c r="M53" s="20">
        <f t="shared" si="0"/>
        <v>0</v>
      </c>
      <c r="P53" s="50"/>
      <c r="Q53" s="22"/>
      <c r="R53" s="22"/>
      <c r="S53" s="23"/>
      <c r="T53" s="23"/>
      <c r="U53" s="24"/>
      <c r="V53" s="24"/>
      <c r="W53" s="45"/>
      <c r="X53" s="45"/>
      <c r="Y53" s="34"/>
      <c r="Z53" s="27"/>
      <c r="AA53" s="158" t="s">
        <v>310</v>
      </c>
      <c r="AB53" s="159" t="s">
        <v>311</v>
      </c>
      <c r="AC53" s="159" t="s">
        <v>312</v>
      </c>
      <c r="AD53" s="159" t="s">
        <v>276</v>
      </c>
      <c r="AE53" s="159" t="s">
        <v>254</v>
      </c>
      <c r="AF53" s="159" t="s">
        <v>313</v>
      </c>
    </row>
    <row r="54" spans="2:32" s="19" customFormat="1" ht="22.5" customHeight="1" thickBot="1" x14ac:dyDescent="0.3">
      <c r="B54" s="139"/>
      <c r="C54" s="140"/>
      <c r="D54" s="59"/>
      <c r="E54" s="59"/>
      <c r="F54" s="51" t="str">
        <f t="shared" si="1"/>
        <v/>
      </c>
      <c r="G54" s="52"/>
      <c r="H54" s="52"/>
      <c r="I54" s="52"/>
      <c r="J54" s="52"/>
      <c r="K54" s="53"/>
      <c r="M54" s="20">
        <f t="shared" si="0"/>
        <v>0</v>
      </c>
      <c r="P54" s="50"/>
      <c r="Q54" s="22"/>
      <c r="R54" s="22"/>
      <c r="S54" s="23"/>
      <c r="T54" s="23"/>
      <c r="U54" s="24"/>
      <c r="V54" s="24"/>
      <c r="W54" s="45"/>
      <c r="X54" s="45"/>
      <c r="Y54" s="34"/>
      <c r="Z54" s="27"/>
      <c r="AA54" s="158" t="s">
        <v>314</v>
      </c>
      <c r="AB54" s="159" t="s">
        <v>315</v>
      </c>
      <c r="AC54" s="159" t="s">
        <v>316</v>
      </c>
      <c r="AD54" s="159" t="s">
        <v>276</v>
      </c>
      <c r="AE54" s="159" t="s">
        <v>254</v>
      </c>
      <c r="AF54" s="159" t="s">
        <v>313</v>
      </c>
    </row>
    <row r="55" spans="2:32" s="19" customFormat="1" ht="22.5" customHeight="1" thickBot="1" x14ac:dyDescent="0.3">
      <c r="B55" s="139"/>
      <c r="C55" s="140"/>
      <c r="D55" s="59"/>
      <c r="E55" s="59"/>
      <c r="F55" s="51" t="str">
        <f t="shared" si="1"/>
        <v/>
      </c>
      <c r="G55" s="52"/>
      <c r="H55" s="52"/>
      <c r="I55" s="52"/>
      <c r="J55" s="52"/>
      <c r="K55" s="53"/>
      <c r="M55" s="20">
        <f t="shared" si="0"/>
        <v>0</v>
      </c>
      <c r="P55" s="50"/>
      <c r="Q55" s="22"/>
      <c r="R55" s="22"/>
      <c r="S55" s="23"/>
      <c r="T55" s="23"/>
      <c r="U55" s="24"/>
      <c r="V55" s="24"/>
      <c r="W55" s="45"/>
      <c r="X55" s="45"/>
      <c r="Y55" s="34"/>
      <c r="Z55" s="27"/>
      <c r="AA55" s="158" t="s">
        <v>317</v>
      </c>
      <c r="AB55" s="159" t="s">
        <v>318</v>
      </c>
      <c r="AC55" s="159" t="s">
        <v>319</v>
      </c>
      <c r="AD55" s="159" t="s">
        <v>276</v>
      </c>
      <c r="AE55" s="159" t="s">
        <v>244</v>
      </c>
      <c r="AF55" s="159" t="s">
        <v>320</v>
      </c>
    </row>
    <row r="56" spans="2:32" s="19" customFormat="1" ht="22.5" customHeight="1" thickBot="1" x14ac:dyDescent="0.3">
      <c r="B56" s="139"/>
      <c r="C56" s="140"/>
      <c r="D56" s="59"/>
      <c r="E56" s="59"/>
      <c r="F56" s="51" t="str">
        <f t="shared" si="1"/>
        <v/>
      </c>
      <c r="G56" s="52"/>
      <c r="H56" s="52"/>
      <c r="I56" s="52"/>
      <c r="J56" s="52"/>
      <c r="K56" s="53"/>
      <c r="M56" s="20">
        <f t="shared" si="0"/>
        <v>0</v>
      </c>
      <c r="P56" s="50"/>
      <c r="Q56" s="22"/>
      <c r="R56" s="22"/>
      <c r="S56" s="23"/>
      <c r="T56" s="23"/>
      <c r="U56" s="24"/>
      <c r="V56" s="24"/>
      <c r="W56" s="45"/>
      <c r="X56" s="45"/>
      <c r="Y56" s="34"/>
      <c r="Z56" s="27"/>
      <c r="AA56" s="158" t="s">
        <v>321</v>
      </c>
      <c r="AB56" s="159" t="s">
        <v>322</v>
      </c>
      <c r="AC56" s="159" t="s">
        <v>323</v>
      </c>
      <c r="AD56" s="159" t="s">
        <v>324</v>
      </c>
      <c r="AE56" s="159" t="s">
        <v>285</v>
      </c>
      <c r="AF56" s="159" t="s">
        <v>325</v>
      </c>
    </row>
    <row r="57" spans="2:32" s="19" customFormat="1" ht="22.5" customHeight="1" x14ac:dyDescent="0.25">
      <c r="B57" s="139"/>
      <c r="C57" s="140"/>
      <c r="D57" s="59"/>
      <c r="E57" s="59"/>
      <c r="F57" s="51" t="str">
        <f t="shared" si="1"/>
        <v/>
      </c>
      <c r="G57" s="52"/>
      <c r="H57" s="52"/>
      <c r="I57" s="52"/>
      <c r="J57" s="52"/>
      <c r="K57" s="53"/>
      <c r="M57" s="20">
        <f t="shared" si="0"/>
        <v>0</v>
      </c>
      <c r="P57" s="50"/>
      <c r="Q57" s="22"/>
      <c r="R57" s="22"/>
      <c r="S57" s="23"/>
      <c r="T57" s="23"/>
      <c r="U57" s="24"/>
      <c r="V57" s="24"/>
      <c r="W57" s="45"/>
      <c r="X57" s="45"/>
      <c r="Y57" s="34"/>
      <c r="Z57" s="27"/>
    </row>
    <row r="58" spans="2:32" s="19" customFormat="1" ht="22.5" customHeight="1" x14ac:dyDescent="0.25">
      <c r="B58" s="139"/>
      <c r="C58" s="140"/>
      <c r="D58" s="59"/>
      <c r="E58" s="59"/>
      <c r="F58" s="51" t="str">
        <f t="shared" si="1"/>
        <v/>
      </c>
      <c r="G58" s="52"/>
      <c r="H58" s="52"/>
      <c r="I58" s="52"/>
      <c r="J58" s="52"/>
      <c r="K58" s="53"/>
      <c r="M58" s="20">
        <f t="shared" si="0"/>
        <v>0</v>
      </c>
      <c r="P58" s="50"/>
      <c r="Q58" s="22"/>
      <c r="R58" s="22"/>
      <c r="S58" s="23"/>
      <c r="T58" s="23"/>
      <c r="U58" s="24"/>
      <c r="V58" s="24"/>
      <c r="W58" s="45"/>
      <c r="X58" s="45"/>
      <c r="Y58" s="34"/>
      <c r="Z58" s="27"/>
    </row>
    <row r="59" spans="2:32" s="19" customFormat="1" ht="22.5" customHeight="1" x14ac:dyDescent="0.25">
      <c r="B59" s="139"/>
      <c r="C59" s="140"/>
      <c r="D59" s="59"/>
      <c r="E59" s="59"/>
      <c r="F59" s="51" t="str">
        <f t="shared" si="1"/>
        <v/>
      </c>
      <c r="G59" s="52"/>
      <c r="H59" s="52"/>
      <c r="I59" s="52"/>
      <c r="J59" s="52"/>
      <c r="K59" s="53"/>
      <c r="M59" s="20">
        <f t="shared" si="0"/>
        <v>0</v>
      </c>
      <c r="P59" s="50"/>
      <c r="Q59" s="22"/>
      <c r="R59" s="22"/>
      <c r="S59" s="23"/>
      <c r="T59" s="23"/>
      <c r="U59" s="24"/>
      <c r="V59" s="24"/>
      <c r="W59" s="45"/>
      <c r="X59" s="45"/>
      <c r="Y59" s="34"/>
      <c r="Z59" s="27"/>
    </row>
    <row r="60" spans="2:32" s="19" customFormat="1" ht="22.5" customHeight="1" x14ac:dyDescent="0.25">
      <c r="B60" s="139"/>
      <c r="C60" s="140"/>
      <c r="D60" s="59"/>
      <c r="E60" s="59"/>
      <c r="F60" s="51" t="str">
        <f t="shared" si="1"/>
        <v/>
      </c>
      <c r="G60" s="52"/>
      <c r="H60" s="52"/>
      <c r="I60" s="52"/>
      <c r="J60" s="52"/>
      <c r="K60" s="53"/>
      <c r="M60" s="20">
        <f t="shared" si="0"/>
        <v>0</v>
      </c>
      <c r="P60" s="50"/>
      <c r="Q60" s="22"/>
      <c r="R60" s="22"/>
      <c r="S60" s="23"/>
      <c r="T60" s="23"/>
      <c r="U60" s="24"/>
      <c r="V60" s="24"/>
      <c r="W60" s="45"/>
      <c r="X60" s="45"/>
      <c r="Y60" s="34"/>
      <c r="Z60" s="27"/>
    </row>
    <row r="61" spans="2:32" s="19" customFormat="1" ht="22.5" customHeight="1" x14ac:dyDescent="0.25">
      <c r="B61" s="139"/>
      <c r="C61" s="140"/>
      <c r="D61" s="59"/>
      <c r="E61" s="59"/>
      <c r="F61" s="51" t="str">
        <f t="shared" si="1"/>
        <v/>
      </c>
      <c r="G61" s="52"/>
      <c r="H61" s="52"/>
      <c r="I61" s="52"/>
      <c r="J61" s="52"/>
      <c r="K61" s="53"/>
      <c r="M61" s="20">
        <f t="shared" si="0"/>
        <v>0</v>
      </c>
      <c r="P61" s="50"/>
      <c r="Q61" s="22"/>
      <c r="R61" s="22"/>
      <c r="S61" s="23"/>
      <c r="T61" s="23"/>
      <c r="U61" s="24"/>
      <c r="V61" s="24"/>
      <c r="W61" s="45"/>
      <c r="X61" s="45"/>
      <c r="Y61" s="34"/>
      <c r="Z61" s="27"/>
    </row>
    <row r="62" spans="2:32" s="19" customFormat="1" ht="22.5" customHeight="1" x14ac:dyDescent="0.25">
      <c r="B62" s="139"/>
      <c r="C62" s="140"/>
      <c r="D62" s="59"/>
      <c r="E62" s="59"/>
      <c r="F62" s="51" t="str">
        <f t="shared" si="1"/>
        <v/>
      </c>
      <c r="G62" s="52"/>
      <c r="H62" s="52"/>
      <c r="I62" s="52"/>
      <c r="J62" s="52"/>
      <c r="K62" s="53"/>
      <c r="M62" s="20">
        <f t="shared" si="0"/>
        <v>0</v>
      </c>
      <c r="P62" s="50"/>
      <c r="Q62" s="22"/>
      <c r="R62" s="22"/>
      <c r="S62" s="23"/>
      <c r="T62" s="23"/>
      <c r="U62" s="24"/>
      <c r="V62" s="24"/>
      <c r="W62" s="45"/>
      <c r="X62" s="45"/>
      <c r="Y62" s="34"/>
      <c r="Z62" s="27"/>
    </row>
    <row r="63" spans="2:32" s="19" customFormat="1" ht="22.5" customHeight="1" thickBot="1" x14ac:dyDescent="0.3">
      <c r="B63" s="143"/>
      <c r="C63" s="144"/>
      <c r="D63" s="60"/>
      <c r="E63" s="60"/>
      <c r="F63" s="54" t="str">
        <f t="shared" si="1"/>
        <v/>
      </c>
      <c r="G63" s="55"/>
      <c r="H63" s="55"/>
      <c r="I63" s="55"/>
      <c r="J63" s="55"/>
      <c r="K63" s="56"/>
      <c r="M63" s="20">
        <f t="shared" si="0"/>
        <v>0</v>
      </c>
      <c r="P63" s="50"/>
      <c r="Q63" s="22"/>
      <c r="R63" s="22"/>
      <c r="S63" s="23"/>
      <c r="T63" s="23"/>
      <c r="U63" s="24"/>
      <c r="V63" s="24"/>
      <c r="W63" s="45"/>
      <c r="X63" s="45"/>
      <c r="Y63" s="34"/>
      <c r="Z63" s="27"/>
    </row>
    <row r="64" spans="2:32" s="19" customFormat="1" ht="6.75" customHeight="1" x14ac:dyDescent="0.25">
      <c r="B64" s="61"/>
      <c r="C64" s="61"/>
      <c r="D64" s="62"/>
      <c r="E64" s="62"/>
      <c r="F64" s="62"/>
      <c r="G64" s="62"/>
      <c r="H64" s="63"/>
      <c r="I64" s="63"/>
      <c r="J64" s="63"/>
      <c r="K64" s="64"/>
      <c r="M64" s="20"/>
      <c r="P64" s="50"/>
      <c r="Q64" s="22"/>
      <c r="R64" s="22"/>
      <c r="S64" s="23"/>
      <c r="T64" s="23"/>
      <c r="U64" s="24"/>
      <c r="V64" s="24"/>
      <c r="W64" s="45"/>
      <c r="X64" s="45"/>
      <c r="Y64" s="34"/>
      <c r="Z64" s="27"/>
    </row>
    <row r="65" spans="2:25" ht="17.25" customHeight="1" x14ac:dyDescent="0.25">
      <c r="B65" s="57" t="s">
        <v>174</v>
      </c>
      <c r="D65" s="57"/>
      <c r="G65" s="17"/>
      <c r="H65" s="17"/>
      <c r="I65" s="17"/>
      <c r="J65" s="18"/>
      <c r="K65" s="18"/>
      <c r="L65" s="18"/>
      <c r="M65" s="58"/>
      <c r="N65" s="18"/>
      <c r="O65" s="17"/>
      <c r="P65" s="17"/>
      <c r="Q65" s="17"/>
      <c r="R65" s="10"/>
      <c r="T65" s="11"/>
      <c r="X65" s="13"/>
      <c r="Y65" s="14"/>
    </row>
    <row r="66" spans="2:25" ht="12.75" customHeight="1" x14ac:dyDescent="0.25">
      <c r="B66" s="57" t="s">
        <v>175</v>
      </c>
      <c r="D66" s="57"/>
      <c r="E66" s="57"/>
      <c r="F66" s="57"/>
      <c r="G66" s="18"/>
      <c r="H66" s="17"/>
      <c r="I66" s="17"/>
      <c r="J66" s="17"/>
      <c r="K66" s="18"/>
      <c r="L66" s="18"/>
      <c r="M66" s="58"/>
      <c r="N66" s="18"/>
      <c r="O66" s="18"/>
      <c r="P66" s="18"/>
      <c r="Q66" s="17"/>
      <c r="R66" s="17"/>
      <c r="S66" s="17"/>
      <c r="T66" s="18"/>
      <c r="U66" s="18"/>
      <c r="V66" s="18"/>
      <c r="W66" s="14"/>
    </row>
    <row r="67" spans="2:25" ht="17.25" customHeight="1" x14ac:dyDescent="0.25">
      <c r="B67" s="57" t="s">
        <v>176</v>
      </c>
      <c r="D67" s="57"/>
      <c r="E67" s="57"/>
      <c r="F67" s="57"/>
      <c r="G67" s="18"/>
      <c r="H67" s="17"/>
      <c r="I67" s="17"/>
      <c r="J67" s="17"/>
      <c r="K67" s="18"/>
      <c r="L67" s="18"/>
      <c r="M67" s="58"/>
      <c r="N67" s="18"/>
      <c r="O67" s="18"/>
      <c r="P67" s="18"/>
      <c r="Q67" s="17"/>
      <c r="R67" s="17"/>
      <c r="S67" s="17"/>
      <c r="T67" s="18"/>
      <c r="U67" s="18"/>
      <c r="V67" s="18"/>
      <c r="W67" s="14"/>
    </row>
    <row r="68" spans="2:25" ht="3" customHeight="1" x14ac:dyDescent="0.25"/>
  </sheetData>
  <mergeCells count="72">
    <mergeCell ref="AA50:AA51"/>
    <mergeCell ref="AB50:AB51"/>
    <mergeCell ref="AC50:AC51"/>
    <mergeCell ref="AD50:AD51"/>
    <mergeCell ref="AF50:AF51"/>
    <mergeCell ref="AA46:AA47"/>
    <mergeCell ref="AB46:AB47"/>
    <mergeCell ref="AD46:AD47"/>
    <mergeCell ref="AF46:AF47"/>
    <mergeCell ref="AA48:AA49"/>
    <mergeCell ref="AB48:AB49"/>
    <mergeCell ref="AC48:AC49"/>
    <mergeCell ref="AD48:AD49"/>
    <mergeCell ref="AF48:AF49"/>
    <mergeCell ref="AA32:AA34"/>
    <mergeCell ref="AB32:AB34"/>
    <mergeCell ref="AD32:AD34"/>
    <mergeCell ref="AE32:AE34"/>
    <mergeCell ref="AF32:AF34"/>
    <mergeCell ref="B59:C59"/>
    <mergeCell ref="B60:C60"/>
    <mergeCell ref="B61:C61"/>
    <mergeCell ref="B62:C62"/>
    <mergeCell ref="B63:C63"/>
    <mergeCell ref="B58:C58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46:C46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34:C34"/>
    <mergeCell ref="I24:I25"/>
    <mergeCell ref="J24:J25"/>
    <mergeCell ref="K24:K25"/>
    <mergeCell ref="B26:C26"/>
    <mergeCell ref="B27:C27"/>
    <mergeCell ref="B28:C28"/>
    <mergeCell ref="H24:H25"/>
    <mergeCell ref="B29:C29"/>
    <mergeCell ref="B30:C30"/>
    <mergeCell ref="B31:C31"/>
    <mergeCell ref="B32:C32"/>
    <mergeCell ref="B33:C33"/>
    <mergeCell ref="C16:D16"/>
    <mergeCell ref="B17:C17"/>
    <mergeCell ref="B24:C25"/>
    <mergeCell ref="D24:E24"/>
    <mergeCell ref="G24:G25"/>
    <mergeCell ref="C15:D15"/>
    <mergeCell ref="B8:O8"/>
    <mergeCell ref="B12:D12"/>
    <mergeCell ref="E12:F12"/>
    <mergeCell ref="C13:D13"/>
    <mergeCell ref="C14:D14"/>
  </mergeCells>
  <phoneticPr fontId="5" type="noConversion"/>
  <conditionalFormatting sqref="D24">
    <cfRule type="expression" dxfId="12" priority="6">
      <formula>#REF!&gt;1</formula>
    </cfRule>
  </conditionalFormatting>
  <conditionalFormatting sqref="D25:E25">
    <cfRule type="expression" dxfId="11" priority="5">
      <formula>$N11&gt;1</formula>
    </cfRule>
  </conditionalFormatting>
  <conditionalFormatting sqref="D26:E28">
    <cfRule type="expression" dxfId="10" priority="2">
      <formula>$N26&gt;1</formula>
    </cfRule>
  </conditionalFormatting>
  <conditionalFormatting sqref="D30:E64 F64:G64">
    <cfRule type="expression" dxfId="9" priority="7">
      <formula>$M30&gt;1</formula>
    </cfRule>
  </conditionalFormatting>
  <conditionalFormatting sqref="F26:F33">
    <cfRule type="expression" dxfId="8" priority="11">
      <formula>($M12&gt;=180)</formula>
    </cfRule>
  </conditionalFormatting>
  <conditionalFormatting sqref="F34">
    <cfRule type="expression" dxfId="7" priority="4">
      <formula>($N20&gt;=180)</formula>
    </cfRule>
  </conditionalFormatting>
  <conditionalFormatting sqref="F35:F43 F47:F52">
    <cfRule type="expression" dxfId="6" priority="8">
      <formula>(#REF!&gt;=180)</formula>
    </cfRule>
  </conditionalFormatting>
  <conditionalFormatting sqref="F44:F45">
    <cfRule type="expression" dxfId="5" priority="10">
      <formula>($O21&gt;=180)</formula>
    </cfRule>
  </conditionalFormatting>
  <conditionalFormatting sqref="F46">
    <cfRule type="expression" dxfId="4" priority="13">
      <formula>($M24&gt;=180)</formula>
    </cfRule>
  </conditionalFormatting>
  <conditionalFormatting sqref="F53">
    <cfRule type="expression" dxfId="3" priority="14">
      <formula>(#REF!&gt;=180)</formula>
    </cfRule>
  </conditionalFormatting>
  <conditionalFormatting sqref="F54:F60">
    <cfRule type="expression" dxfId="2" priority="9">
      <formula>($O27&gt;=180)</formula>
    </cfRule>
  </conditionalFormatting>
  <conditionalFormatting sqref="F61:F63">
    <cfRule type="expression" dxfId="1" priority="15">
      <formula>($O43&gt;=180)</formula>
    </cfRule>
  </conditionalFormatting>
  <conditionalFormatting sqref="D29:E29">
    <cfRule type="expression" dxfId="0" priority="1">
      <formula>$N29&gt;1</formula>
    </cfRule>
  </conditionalFormatting>
  <dataValidations count="7">
    <dataValidation type="custom" allowBlank="1" showInputMessage="1" showErrorMessage="1" errorTitle="[주의]" error="수식이 있는 셀은 수정하지 마십시오." sqref="M12:M19 N20 F13:F19 O21:O23 O27:O45 M24:M64" xr:uid="{00000000-0002-0000-0600-000000000000}">
      <formula1>_xlfn.ISFORMULA(F12)</formula1>
    </dataValidation>
    <dataValidation type="date" allowBlank="1" showInputMessage="1" showErrorMessage="1" errorTitle="[주의]" error="일자 입력 양식 :  YYYY-MM-DD_x000a_입력 가능 기간 : 1970-01-01 ~ 작성일+1년" sqref="D18:D19" xr:uid="{00000000-0002-0000-0600-000001000000}">
      <formula1>25569</formula1>
      <formula2>DATE(YEAR(TODAY())+1,MONTH(TODAY()),DAY(TODAY()))</formula2>
    </dataValidation>
    <dataValidation type="date" allowBlank="1" showInputMessage="1" showErrorMessage="1" errorTitle="[주의]" error="일자 입력 양식 :  YYYY-MM-DD_x000a_입력 가능 기간 : 1950-01-01 ~ 작성일+1년" sqref="C14" xr:uid="{00000000-0002-0000-0600-000002000000}">
      <formula1>18264</formula1>
      <formula2>DATE(YEAR(TODAY())+1,MONTH(TODAY()),DAY(TODAY()))</formula2>
    </dataValidation>
    <dataValidation type="list" allowBlank="1" showInputMessage="1" showErrorMessage="1" sqref="C18" xr:uid="{00000000-0002-0000-0600-000003000000}">
      <formula1>$V$12:$V$16</formula1>
    </dataValidation>
    <dataValidation type="list" allowBlank="1" showInputMessage="1" showErrorMessage="1" sqref="C19" xr:uid="{00000000-0002-0000-0600-000004000000}">
      <formula1>$W$12:$W$15</formula1>
    </dataValidation>
    <dataValidation type="custom" operator="greaterThan" allowBlank="1" showInputMessage="1" showErrorMessage="1" errorTitle="[주의]" error="수식이 있는 셀은 수정하지 마십시오." sqref="F26:F63" xr:uid="{00000000-0002-0000-0600-000005000000}">
      <formula1>_xlfn.ISFORMULA(F26)</formula1>
    </dataValidation>
    <dataValidation type="date" operator="greaterThan" allowBlank="1" showInputMessage="1" showErrorMessage="1" errorTitle="[일자 오류]" error="입력 양식 :  YYYY-MM-DD_x000a_입력 기준 : 1970-01-01 이후" sqref="F64:G64 D26:E64" xr:uid="{00000000-0002-0000-0600-000006000000}">
      <formula1>25569</formula1>
    </dataValidation>
  </dataValidations>
  <pageMargins left="0.59055118110236227" right="0.59055118110236227" top="0.74803149606299213" bottom="0.74803149606299213" header="0.31496062992125984" footer="0.31496062992125984"/>
  <pageSetup paperSize="9" scale="51" fitToWidth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78"/>
  <sheetViews>
    <sheetView showGridLines="0" view="pageBreakPreview" topLeftCell="A16" zoomScaleNormal="100" zoomScaleSheetLayoutView="100" workbookViewId="0">
      <selection activeCell="E21" sqref="E21"/>
    </sheetView>
  </sheetViews>
  <sheetFormatPr defaultRowHeight="13.5" x14ac:dyDescent="0.25"/>
  <cols>
    <col min="1" max="1" width="5.7109375" customWidth="1"/>
    <col min="2" max="2" width="15.7109375" customWidth="1"/>
    <col min="3" max="3" width="15.7109375" style="116" customWidth="1"/>
    <col min="4" max="4" width="25.7109375" customWidth="1"/>
    <col min="5" max="5" width="100.7109375" customWidth="1"/>
    <col min="6" max="35" width="9.140625" style="66"/>
  </cols>
  <sheetData>
    <row r="1" spans="1:5" ht="31.5" x14ac:dyDescent="0.25">
      <c r="A1" s="145" t="s">
        <v>3</v>
      </c>
      <c r="B1" s="145"/>
      <c r="C1" s="145"/>
      <c r="D1" s="145"/>
      <c r="E1" s="145"/>
    </row>
    <row r="2" spans="1:5" ht="32.25" thickBot="1" x14ac:dyDescent="0.3">
      <c r="A2" s="1"/>
      <c r="B2" s="1"/>
      <c r="C2" s="110"/>
      <c r="D2" s="110"/>
      <c r="E2" s="1"/>
    </row>
    <row r="3" spans="1:5" x14ac:dyDescent="0.25">
      <c r="A3" s="2" t="s">
        <v>4</v>
      </c>
      <c r="B3" s="107" t="s">
        <v>5</v>
      </c>
      <c r="C3" s="114" t="s">
        <v>83</v>
      </c>
      <c r="D3" s="111" t="s">
        <v>84</v>
      </c>
      <c r="E3" s="109" t="s">
        <v>6</v>
      </c>
    </row>
    <row r="4" spans="1:5" ht="99.95" customHeight="1" x14ac:dyDescent="0.25">
      <c r="A4" s="3">
        <v>1</v>
      </c>
      <c r="B4" s="108" t="s">
        <v>7</v>
      </c>
      <c r="C4" s="117" t="s">
        <v>8</v>
      </c>
      <c r="D4" s="112" t="s">
        <v>86</v>
      </c>
      <c r="E4" s="119" t="s">
        <v>9</v>
      </c>
    </row>
    <row r="5" spans="1:5" ht="99.95" customHeight="1" x14ac:dyDescent="0.25">
      <c r="A5" s="3">
        <v>2</v>
      </c>
      <c r="B5" s="108" t="s">
        <v>10</v>
      </c>
      <c r="C5" s="117" t="s">
        <v>11</v>
      </c>
      <c r="D5" s="112" t="s">
        <v>85</v>
      </c>
      <c r="E5" s="119" t="s">
        <v>12</v>
      </c>
    </row>
    <row r="6" spans="1:5" ht="99.95" customHeight="1" x14ac:dyDescent="0.25">
      <c r="A6" s="3">
        <v>3</v>
      </c>
      <c r="B6" s="108" t="s">
        <v>13</v>
      </c>
      <c r="C6" s="117" t="s">
        <v>14</v>
      </c>
      <c r="D6" s="112" t="s">
        <v>87</v>
      </c>
      <c r="E6" s="119" t="s">
        <v>15</v>
      </c>
    </row>
    <row r="7" spans="1:5" ht="99.95" customHeight="1" x14ac:dyDescent="0.25">
      <c r="A7" s="3">
        <v>4</v>
      </c>
      <c r="B7" s="108" t="s">
        <v>16</v>
      </c>
      <c r="C7" s="117" t="s">
        <v>17</v>
      </c>
      <c r="D7" s="112" t="s">
        <v>88</v>
      </c>
      <c r="E7" s="119" t="s">
        <v>18</v>
      </c>
    </row>
    <row r="8" spans="1:5" ht="99.95" customHeight="1" x14ac:dyDescent="0.25">
      <c r="A8" s="3">
        <v>5</v>
      </c>
      <c r="B8" s="108" t="s">
        <v>19</v>
      </c>
      <c r="C8" s="117" t="s">
        <v>20</v>
      </c>
      <c r="D8" s="112" t="s">
        <v>89</v>
      </c>
      <c r="E8" s="119" t="s">
        <v>21</v>
      </c>
    </row>
    <row r="9" spans="1:5" ht="99.95" customHeight="1" x14ac:dyDescent="0.25">
      <c r="A9" s="3">
        <v>6</v>
      </c>
      <c r="B9" s="108" t="s">
        <v>22</v>
      </c>
      <c r="C9" s="117" t="s">
        <v>1</v>
      </c>
      <c r="D9" s="112" t="s">
        <v>90</v>
      </c>
      <c r="E9" s="119" t="s">
        <v>23</v>
      </c>
    </row>
    <row r="10" spans="1:5" ht="99.95" customHeight="1" x14ac:dyDescent="0.25">
      <c r="A10" s="3">
        <v>7</v>
      </c>
      <c r="B10" s="108" t="s">
        <v>24</v>
      </c>
      <c r="C10" s="117" t="s">
        <v>2</v>
      </c>
      <c r="D10" s="112" t="s">
        <v>91</v>
      </c>
      <c r="E10" s="119" t="s">
        <v>25</v>
      </c>
    </row>
    <row r="11" spans="1:5" ht="99.95" customHeight="1" x14ac:dyDescent="0.25">
      <c r="A11" s="3">
        <v>8</v>
      </c>
      <c r="B11" s="108" t="s">
        <v>26</v>
      </c>
      <c r="C11" s="117" t="s">
        <v>27</v>
      </c>
      <c r="D11" s="112" t="s">
        <v>92</v>
      </c>
      <c r="E11" s="119" t="s">
        <v>28</v>
      </c>
    </row>
    <row r="12" spans="1:5" ht="99.95" customHeight="1" x14ac:dyDescent="0.25">
      <c r="A12" s="3">
        <v>9</v>
      </c>
      <c r="B12" s="108" t="s">
        <v>29</v>
      </c>
      <c r="C12" s="117" t="s">
        <v>113</v>
      </c>
      <c r="D12" s="112" t="s">
        <v>93</v>
      </c>
      <c r="E12" s="119" t="s">
        <v>30</v>
      </c>
    </row>
    <row r="13" spans="1:5" ht="99.95" customHeight="1" x14ac:dyDescent="0.25">
      <c r="A13" s="3">
        <v>10</v>
      </c>
      <c r="B13" s="108" t="s">
        <v>31</v>
      </c>
      <c r="C13" s="117" t="s">
        <v>32</v>
      </c>
      <c r="D13" s="112" t="s">
        <v>94</v>
      </c>
      <c r="E13" s="119" t="s">
        <v>33</v>
      </c>
    </row>
    <row r="14" spans="1:5" ht="108" customHeight="1" x14ac:dyDescent="0.25">
      <c r="A14" s="3">
        <v>11</v>
      </c>
      <c r="B14" s="108" t="s">
        <v>34</v>
      </c>
      <c r="C14" s="117" t="s">
        <v>35</v>
      </c>
      <c r="D14" s="112" t="s">
        <v>95</v>
      </c>
      <c r="E14" s="119" t="s">
        <v>36</v>
      </c>
    </row>
    <row r="15" spans="1:5" ht="124.5" customHeight="1" x14ac:dyDescent="0.25">
      <c r="A15" s="3">
        <v>12</v>
      </c>
      <c r="B15" s="108" t="s">
        <v>37</v>
      </c>
      <c r="C15" s="117" t="s">
        <v>38</v>
      </c>
      <c r="D15" s="112" t="s">
        <v>96</v>
      </c>
      <c r="E15" s="119" t="s">
        <v>39</v>
      </c>
    </row>
    <row r="16" spans="1:5" ht="99.95" customHeight="1" x14ac:dyDescent="0.25">
      <c r="A16" s="3">
        <v>13</v>
      </c>
      <c r="B16" s="108" t="s">
        <v>40</v>
      </c>
      <c r="C16" s="117" t="s">
        <v>41</v>
      </c>
      <c r="D16" s="112" t="s">
        <v>97</v>
      </c>
      <c r="E16" s="119" t="s">
        <v>42</v>
      </c>
    </row>
    <row r="17" spans="1:5" ht="99.95" customHeight="1" x14ac:dyDescent="0.25">
      <c r="A17" s="3">
        <v>14</v>
      </c>
      <c r="B17" s="108" t="s">
        <v>43</v>
      </c>
      <c r="C17" s="117" t="s">
        <v>44</v>
      </c>
      <c r="D17" s="112" t="s">
        <v>98</v>
      </c>
      <c r="E17" s="119" t="s">
        <v>45</v>
      </c>
    </row>
    <row r="18" spans="1:5" ht="99.95" customHeight="1" x14ac:dyDescent="0.25">
      <c r="A18" s="3">
        <v>15</v>
      </c>
      <c r="B18" s="108" t="s">
        <v>46</v>
      </c>
      <c r="C18" s="117" t="s">
        <v>114</v>
      </c>
      <c r="D18" s="112" t="s">
        <v>99</v>
      </c>
      <c r="E18" s="119" t="s">
        <v>47</v>
      </c>
    </row>
    <row r="19" spans="1:5" ht="99.95" customHeight="1" x14ac:dyDescent="0.25">
      <c r="A19" s="3">
        <v>16</v>
      </c>
      <c r="B19" s="108" t="s">
        <v>48</v>
      </c>
      <c r="C19" s="117" t="s">
        <v>49</v>
      </c>
      <c r="D19" s="112" t="s">
        <v>100</v>
      </c>
      <c r="E19" s="119" t="s">
        <v>50</v>
      </c>
    </row>
    <row r="20" spans="1:5" ht="110.25" customHeight="1" x14ac:dyDescent="0.25">
      <c r="A20" s="3">
        <v>17</v>
      </c>
      <c r="B20" s="108" t="s">
        <v>51</v>
      </c>
      <c r="C20" s="117" t="s">
        <v>52</v>
      </c>
      <c r="D20" s="112" t="s">
        <v>101</v>
      </c>
      <c r="E20" s="119" t="s">
        <v>53</v>
      </c>
    </row>
    <row r="21" spans="1:5" ht="99.95" customHeight="1" x14ac:dyDescent="0.25">
      <c r="A21" s="3">
        <v>18</v>
      </c>
      <c r="B21" s="108" t="s">
        <v>54</v>
      </c>
      <c r="C21" s="117" t="s">
        <v>55</v>
      </c>
      <c r="D21" s="112" t="s">
        <v>102</v>
      </c>
      <c r="E21" s="119" t="s">
        <v>56</v>
      </c>
    </row>
    <row r="22" spans="1:5" ht="99.95" customHeight="1" x14ac:dyDescent="0.25">
      <c r="A22" s="3">
        <v>19</v>
      </c>
      <c r="B22" s="108" t="s">
        <v>57</v>
      </c>
      <c r="C22" s="117" t="s">
        <v>58</v>
      </c>
      <c r="D22" s="112" t="s">
        <v>103</v>
      </c>
      <c r="E22" s="119" t="s">
        <v>59</v>
      </c>
    </row>
    <row r="23" spans="1:5" ht="99.95" customHeight="1" x14ac:dyDescent="0.25">
      <c r="A23" s="3">
        <v>20</v>
      </c>
      <c r="B23" s="108" t="s">
        <v>60</v>
      </c>
      <c r="C23" s="117" t="s">
        <v>61</v>
      </c>
      <c r="D23" s="112" t="s">
        <v>104</v>
      </c>
      <c r="E23" s="119" t="s">
        <v>62</v>
      </c>
    </row>
    <row r="24" spans="1:5" ht="99.95" customHeight="1" x14ac:dyDescent="0.25">
      <c r="A24" s="3">
        <v>21</v>
      </c>
      <c r="B24" s="108" t="s">
        <v>63</v>
      </c>
      <c r="C24" s="117" t="s">
        <v>63</v>
      </c>
      <c r="D24" s="112" t="s">
        <v>105</v>
      </c>
      <c r="E24" s="119" t="s">
        <v>64</v>
      </c>
    </row>
    <row r="25" spans="1:5" ht="99.95" customHeight="1" x14ac:dyDescent="0.25">
      <c r="A25" s="3">
        <v>22</v>
      </c>
      <c r="B25" s="108" t="s">
        <v>65</v>
      </c>
      <c r="C25" s="117" t="s">
        <v>66</v>
      </c>
      <c r="D25" s="112" t="s">
        <v>106</v>
      </c>
      <c r="E25" s="119" t="s">
        <v>67</v>
      </c>
    </row>
    <row r="26" spans="1:5" ht="99.95" customHeight="1" x14ac:dyDescent="0.25">
      <c r="A26" s="3">
        <v>23</v>
      </c>
      <c r="B26" s="108" t="s">
        <v>68</v>
      </c>
      <c r="C26" s="117" t="s">
        <v>69</v>
      </c>
      <c r="D26" s="112" t="s">
        <v>107</v>
      </c>
      <c r="E26" s="119" t="s">
        <v>70</v>
      </c>
    </row>
    <row r="27" spans="1:5" ht="99.95" customHeight="1" x14ac:dyDescent="0.25">
      <c r="A27" s="3">
        <v>24</v>
      </c>
      <c r="B27" s="108" t="s">
        <v>71</v>
      </c>
      <c r="C27" s="117" t="s">
        <v>71</v>
      </c>
      <c r="D27" s="112" t="s">
        <v>108</v>
      </c>
      <c r="E27" s="119" t="s">
        <v>72</v>
      </c>
    </row>
    <row r="28" spans="1:5" ht="99.95" customHeight="1" x14ac:dyDescent="0.25">
      <c r="A28" s="3">
        <v>25</v>
      </c>
      <c r="B28" s="108" t="s">
        <v>73</v>
      </c>
      <c r="C28" s="117" t="s">
        <v>73</v>
      </c>
      <c r="D28" s="112" t="s">
        <v>109</v>
      </c>
      <c r="E28" s="119" t="s">
        <v>74</v>
      </c>
    </row>
    <row r="29" spans="1:5" ht="99.95" customHeight="1" x14ac:dyDescent="0.25">
      <c r="A29" s="3">
        <v>26</v>
      </c>
      <c r="B29" s="108" t="s">
        <v>75</v>
      </c>
      <c r="C29" s="117" t="s">
        <v>76</v>
      </c>
      <c r="D29" s="112" t="s">
        <v>110</v>
      </c>
      <c r="E29" s="119" t="s">
        <v>77</v>
      </c>
    </row>
    <row r="30" spans="1:5" ht="99.95" customHeight="1" x14ac:dyDescent="0.25">
      <c r="A30" s="3">
        <v>27</v>
      </c>
      <c r="B30" s="108" t="s">
        <v>78</v>
      </c>
      <c r="C30" s="117" t="s">
        <v>115</v>
      </c>
      <c r="D30" s="112" t="s">
        <v>111</v>
      </c>
      <c r="E30" s="119" t="s">
        <v>79</v>
      </c>
    </row>
    <row r="31" spans="1:5" ht="99.95" customHeight="1" thickBot="1" x14ac:dyDescent="0.3">
      <c r="A31" s="3">
        <v>28</v>
      </c>
      <c r="B31" s="108" t="s">
        <v>80</v>
      </c>
      <c r="C31" s="118" t="s">
        <v>81</v>
      </c>
      <c r="D31" s="113" t="s">
        <v>112</v>
      </c>
      <c r="E31" s="119" t="s">
        <v>82</v>
      </c>
    </row>
    <row r="32" spans="1:5" s="66" customFormat="1" x14ac:dyDescent="0.25">
      <c r="C32" s="115"/>
    </row>
    <row r="33" spans="3:3" s="66" customFormat="1" x14ac:dyDescent="0.25">
      <c r="C33" s="115"/>
    </row>
    <row r="34" spans="3:3" s="66" customFormat="1" x14ac:dyDescent="0.25">
      <c r="C34" s="115"/>
    </row>
    <row r="35" spans="3:3" s="66" customFormat="1" x14ac:dyDescent="0.25">
      <c r="C35" s="115"/>
    </row>
    <row r="36" spans="3:3" s="66" customFormat="1" x14ac:dyDescent="0.25">
      <c r="C36" s="115"/>
    </row>
    <row r="37" spans="3:3" s="66" customFormat="1" x14ac:dyDescent="0.25">
      <c r="C37" s="115"/>
    </row>
    <row r="38" spans="3:3" s="66" customFormat="1" x14ac:dyDescent="0.25">
      <c r="C38" s="115"/>
    </row>
    <row r="39" spans="3:3" s="66" customFormat="1" x14ac:dyDescent="0.25">
      <c r="C39" s="115"/>
    </row>
    <row r="40" spans="3:3" s="66" customFormat="1" x14ac:dyDescent="0.25">
      <c r="C40" s="115"/>
    </row>
    <row r="41" spans="3:3" s="66" customFormat="1" x14ac:dyDescent="0.25">
      <c r="C41" s="115"/>
    </row>
    <row r="42" spans="3:3" s="66" customFormat="1" x14ac:dyDescent="0.25">
      <c r="C42" s="115"/>
    </row>
    <row r="43" spans="3:3" s="66" customFormat="1" x14ac:dyDescent="0.25">
      <c r="C43" s="115"/>
    </row>
    <row r="44" spans="3:3" s="66" customFormat="1" x14ac:dyDescent="0.25">
      <c r="C44" s="115"/>
    </row>
    <row r="45" spans="3:3" s="66" customFormat="1" x14ac:dyDescent="0.25">
      <c r="C45" s="115"/>
    </row>
    <row r="46" spans="3:3" s="66" customFormat="1" x14ac:dyDescent="0.25">
      <c r="C46" s="115"/>
    </row>
    <row r="47" spans="3:3" s="66" customFormat="1" x14ac:dyDescent="0.25">
      <c r="C47" s="115"/>
    </row>
    <row r="48" spans="3:3" s="66" customFormat="1" x14ac:dyDescent="0.25">
      <c r="C48" s="115"/>
    </row>
    <row r="49" spans="3:3" s="66" customFormat="1" x14ac:dyDescent="0.25">
      <c r="C49" s="115"/>
    </row>
    <row r="50" spans="3:3" s="66" customFormat="1" x14ac:dyDescent="0.25">
      <c r="C50" s="115"/>
    </row>
    <row r="51" spans="3:3" s="66" customFormat="1" x14ac:dyDescent="0.25">
      <c r="C51" s="115"/>
    </row>
    <row r="52" spans="3:3" s="66" customFormat="1" x14ac:dyDescent="0.25">
      <c r="C52" s="115"/>
    </row>
    <row r="53" spans="3:3" s="66" customFormat="1" x14ac:dyDescent="0.25">
      <c r="C53" s="115"/>
    </row>
    <row r="54" spans="3:3" s="66" customFormat="1" x14ac:dyDescent="0.25">
      <c r="C54" s="115"/>
    </row>
    <row r="55" spans="3:3" s="66" customFormat="1" x14ac:dyDescent="0.25">
      <c r="C55" s="115"/>
    </row>
    <row r="56" spans="3:3" s="66" customFormat="1" x14ac:dyDescent="0.25">
      <c r="C56" s="115"/>
    </row>
    <row r="57" spans="3:3" s="66" customFormat="1" x14ac:dyDescent="0.25">
      <c r="C57" s="115"/>
    </row>
    <row r="58" spans="3:3" s="66" customFormat="1" x14ac:dyDescent="0.25">
      <c r="C58" s="115"/>
    </row>
    <row r="59" spans="3:3" s="66" customFormat="1" x14ac:dyDescent="0.25">
      <c r="C59" s="115"/>
    </row>
    <row r="60" spans="3:3" s="66" customFormat="1" x14ac:dyDescent="0.25">
      <c r="C60" s="115"/>
    </row>
    <row r="61" spans="3:3" s="66" customFormat="1" x14ac:dyDescent="0.25">
      <c r="C61" s="115"/>
    </row>
    <row r="62" spans="3:3" s="66" customFormat="1" x14ac:dyDescent="0.25">
      <c r="C62" s="115"/>
    </row>
    <row r="63" spans="3:3" s="66" customFormat="1" x14ac:dyDescent="0.25">
      <c r="C63" s="115"/>
    </row>
    <row r="64" spans="3:3" s="66" customFormat="1" x14ac:dyDescent="0.25">
      <c r="C64" s="115"/>
    </row>
    <row r="65" spans="3:3" s="66" customFormat="1" x14ac:dyDescent="0.25">
      <c r="C65" s="115"/>
    </row>
    <row r="66" spans="3:3" s="66" customFormat="1" x14ac:dyDescent="0.25">
      <c r="C66" s="115"/>
    </row>
    <row r="67" spans="3:3" s="66" customFormat="1" x14ac:dyDescent="0.25">
      <c r="C67" s="115"/>
    </row>
    <row r="68" spans="3:3" s="66" customFormat="1" x14ac:dyDescent="0.25">
      <c r="C68" s="115"/>
    </row>
    <row r="69" spans="3:3" s="66" customFormat="1" x14ac:dyDescent="0.25">
      <c r="C69" s="115"/>
    </row>
    <row r="70" spans="3:3" s="66" customFormat="1" x14ac:dyDescent="0.25">
      <c r="C70" s="115"/>
    </row>
    <row r="71" spans="3:3" s="66" customFormat="1" x14ac:dyDescent="0.25">
      <c r="C71" s="115"/>
    </row>
    <row r="72" spans="3:3" s="66" customFormat="1" x14ac:dyDescent="0.25">
      <c r="C72" s="115"/>
    </row>
    <row r="73" spans="3:3" s="66" customFormat="1" x14ac:dyDescent="0.25">
      <c r="C73" s="115"/>
    </row>
    <row r="74" spans="3:3" s="66" customFormat="1" x14ac:dyDescent="0.25">
      <c r="C74" s="115"/>
    </row>
    <row r="75" spans="3:3" s="66" customFormat="1" x14ac:dyDescent="0.25">
      <c r="C75" s="115"/>
    </row>
    <row r="76" spans="3:3" s="66" customFormat="1" x14ac:dyDescent="0.25">
      <c r="C76" s="115"/>
    </row>
    <row r="77" spans="3:3" s="66" customFormat="1" x14ac:dyDescent="0.25">
      <c r="C77" s="115"/>
    </row>
    <row r="78" spans="3:3" s="66" customFormat="1" x14ac:dyDescent="0.25">
      <c r="C78" s="115"/>
    </row>
  </sheetData>
  <mergeCells count="1">
    <mergeCell ref="A1:E1"/>
  </mergeCells>
  <phoneticPr fontId="5" type="noConversion"/>
  <pageMargins left="0.7" right="0.7" top="0.75" bottom="0.75" header="0.3" footer="0.3"/>
  <pageSetup paperSize="9" scale="5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2:U16"/>
  <sheetViews>
    <sheetView showGridLines="0" zoomScaleNormal="100" workbookViewId="0">
      <selection activeCell="L6" sqref="L6:L9"/>
    </sheetView>
  </sheetViews>
  <sheetFormatPr defaultColWidth="8.85546875" defaultRowHeight="13.5" x14ac:dyDescent="0.25"/>
  <cols>
    <col min="1" max="1" width="1" style="67" customWidth="1"/>
    <col min="2" max="2" width="15.5703125" style="68" customWidth="1"/>
    <col min="3" max="3" width="11.28515625" style="68" customWidth="1"/>
    <col min="4" max="4" width="39.5703125" style="68" customWidth="1"/>
    <col min="5" max="9" width="9" style="68" customWidth="1"/>
    <col min="10" max="18" width="9.140625" style="68" customWidth="1"/>
    <col min="19" max="19" width="1.7109375" style="68" customWidth="1"/>
    <col min="20" max="16384" width="8.85546875" style="67"/>
  </cols>
  <sheetData>
    <row r="2" spans="2:21" s="69" customFormat="1" ht="21" customHeight="1" x14ac:dyDescent="0.25">
      <c r="B2" s="147" t="s">
        <v>177</v>
      </c>
      <c r="C2" s="150" t="s">
        <v>225</v>
      </c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2"/>
    </row>
    <row r="3" spans="2:21" s="69" customFormat="1" ht="34.5" customHeight="1" x14ac:dyDescent="0.25">
      <c r="B3" s="148"/>
      <c r="C3" s="153" t="s">
        <v>178</v>
      </c>
      <c r="D3" s="154"/>
      <c r="E3" s="153" t="s">
        <v>179</v>
      </c>
      <c r="F3" s="155"/>
      <c r="G3" s="155"/>
      <c r="H3" s="155"/>
      <c r="I3" s="154"/>
      <c r="J3" s="153" t="s">
        <v>180</v>
      </c>
      <c r="K3" s="155"/>
      <c r="L3" s="155"/>
      <c r="M3" s="155"/>
      <c r="N3" s="155"/>
      <c r="O3" s="155"/>
      <c r="P3" s="155"/>
      <c r="Q3" s="155"/>
      <c r="R3" s="154"/>
    </row>
    <row r="4" spans="2:21" s="69" customFormat="1" ht="27.75" thickBot="1" x14ac:dyDescent="0.3">
      <c r="B4" s="149"/>
      <c r="C4" s="70" t="s">
        <v>181</v>
      </c>
      <c r="D4" s="71" t="s">
        <v>182</v>
      </c>
      <c r="E4" s="70" t="s">
        <v>118</v>
      </c>
      <c r="F4" s="72" t="s">
        <v>183</v>
      </c>
      <c r="G4" s="73" t="s">
        <v>184</v>
      </c>
      <c r="H4" s="72" t="s">
        <v>185</v>
      </c>
      <c r="I4" s="74" t="s">
        <v>186</v>
      </c>
      <c r="J4" s="75" t="s">
        <v>187</v>
      </c>
      <c r="K4" s="72" t="s">
        <v>188</v>
      </c>
      <c r="L4" s="72" t="s">
        <v>189</v>
      </c>
      <c r="M4" s="72" t="s">
        <v>190</v>
      </c>
      <c r="N4" s="72" t="s">
        <v>191</v>
      </c>
      <c r="O4" s="72" t="s">
        <v>192</v>
      </c>
      <c r="P4" s="73" t="s">
        <v>193</v>
      </c>
      <c r="Q4" s="73" t="s">
        <v>194</v>
      </c>
      <c r="R4" s="74" t="s">
        <v>195</v>
      </c>
    </row>
    <row r="5" spans="2:21" s="69" customFormat="1" ht="29.25" customHeight="1" thickTop="1" x14ac:dyDescent="0.25">
      <c r="B5" s="76" t="s">
        <v>196</v>
      </c>
      <c r="C5" s="77"/>
      <c r="D5" s="78"/>
      <c r="E5" s="77" t="s">
        <v>197</v>
      </c>
      <c r="F5" s="79"/>
      <c r="G5" s="79"/>
      <c r="H5" s="79"/>
      <c r="I5" s="80"/>
      <c r="J5" s="81"/>
      <c r="K5" s="79"/>
      <c r="L5" s="79"/>
      <c r="M5" s="79"/>
      <c r="N5" s="79"/>
      <c r="O5" s="79"/>
      <c r="P5" s="79"/>
      <c r="Q5" s="79"/>
      <c r="R5" s="80"/>
    </row>
    <row r="6" spans="2:21" s="69" customFormat="1" ht="29.25" customHeight="1" x14ac:dyDescent="0.25">
      <c r="B6" s="82" t="s">
        <v>119</v>
      </c>
      <c r="C6" s="83" t="s">
        <v>198</v>
      </c>
      <c r="D6" s="84"/>
      <c r="E6" s="85"/>
      <c r="F6" s="86"/>
      <c r="G6" s="86"/>
      <c r="H6" s="86"/>
      <c r="I6" s="87"/>
      <c r="J6" s="88" t="s">
        <v>200</v>
      </c>
      <c r="K6" s="86" t="s">
        <v>201</v>
      </c>
      <c r="L6" s="86" t="s">
        <v>202</v>
      </c>
      <c r="M6" s="86" t="s">
        <v>203</v>
      </c>
      <c r="N6" s="86"/>
      <c r="O6" s="86"/>
      <c r="P6" s="86"/>
      <c r="Q6" s="86"/>
      <c r="R6" s="87"/>
    </row>
    <row r="7" spans="2:21" s="69" customFormat="1" ht="29.25" customHeight="1" x14ac:dyDescent="0.25">
      <c r="B7" s="89" t="s">
        <v>120</v>
      </c>
      <c r="C7" s="90" t="s">
        <v>204</v>
      </c>
      <c r="D7" s="91" t="s">
        <v>205</v>
      </c>
      <c r="E7" s="92"/>
      <c r="F7" s="93"/>
      <c r="G7" s="93"/>
      <c r="H7" s="93"/>
      <c r="I7" s="94"/>
      <c r="J7" s="95" t="s">
        <v>206</v>
      </c>
      <c r="K7" s="93" t="s">
        <v>207</v>
      </c>
      <c r="L7" s="93" t="s">
        <v>201</v>
      </c>
      <c r="M7" s="93" t="s">
        <v>202</v>
      </c>
      <c r="N7" s="96" t="s">
        <v>203</v>
      </c>
      <c r="O7" s="96"/>
      <c r="P7" s="96"/>
      <c r="Q7" s="96"/>
      <c r="R7" s="94"/>
    </row>
    <row r="8" spans="2:21" s="69" customFormat="1" ht="29.25" customHeight="1" x14ac:dyDescent="0.25">
      <c r="B8" s="89" t="s">
        <v>121</v>
      </c>
      <c r="C8" s="92"/>
      <c r="D8" s="91" t="s">
        <v>208</v>
      </c>
      <c r="E8" s="92"/>
      <c r="F8" s="93" t="s">
        <v>199</v>
      </c>
      <c r="G8" s="93" t="s">
        <v>199</v>
      </c>
      <c r="H8" s="93" t="s">
        <v>209</v>
      </c>
      <c r="I8" s="94"/>
      <c r="J8" s="95"/>
      <c r="K8" s="93" t="s">
        <v>199</v>
      </c>
      <c r="L8" s="93" t="s">
        <v>207</v>
      </c>
      <c r="M8" s="93" t="s">
        <v>201</v>
      </c>
      <c r="N8" s="93" t="s">
        <v>202</v>
      </c>
      <c r="O8" s="96"/>
      <c r="P8" s="96"/>
      <c r="Q8" s="96"/>
      <c r="R8" s="94"/>
    </row>
    <row r="9" spans="2:21" s="69" customFormat="1" ht="29.25" customHeight="1" x14ac:dyDescent="0.25">
      <c r="B9" s="97" t="s">
        <v>122</v>
      </c>
      <c r="C9" s="98"/>
      <c r="D9" s="99"/>
      <c r="E9" s="98"/>
      <c r="F9" s="100" t="s">
        <v>206</v>
      </c>
      <c r="G9" s="100" t="s">
        <v>206</v>
      </c>
      <c r="H9" s="100" t="s">
        <v>210</v>
      </c>
      <c r="I9" s="101"/>
      <c r="J9" s="102"/>
      <c r="K9" s="100" t="s">
        <v>206</v>
      </c>
      <c r="L9" s="100" t="s">
        <v>211</v>
      </c>
      <c r="M9" s="103" t="s">
        <v>212</v>
      </c>
      <c r="N9" s="103" t="s">
        <v>199</v>
      </c>
      <c r="O9" s="100"/>
      <c r="P9" s="100"/>
      <c r="Q9" s="100"/>
      <c r="R9" s="101"/>
    </row>
    <row r="10" spans="2:21" s="69" customFormat="1" ht="29.25" customHeight="1" x14ac:dyDescent="0.25">
      <c r="B10" s="82" t="s">
        <v>213</v>
      </c>
      <c r="C10" s="85"/>
      <c r="D10" s="84"/>
      <c r="E10" s="85"/>
      <c r="F10" s="86"/>
      <c r="G10" s="86"/>
      <c r="H10" s="86" t="s">
        <v>214</v>
      </c>
      <c r="I10" s="87" t="s">
        <v>215</v>
      </c>
      <c r="J10" s="88"/>
      <c r="K10" s="86"/>
      <c r="L10" s="86"/>
      <c r="M10" s="104" t="s">
        <v>214</v>
      </c>
      <c r="N10" s="86" t="s">
        <v>215</v>
      </c>
      <c r="O10" s="86" t="s">
        <v>214</v>
      </c>
      <c r="P10" s="86" t="s">
        <v>215</v>
      </c>
      <c r="Q10" s="86" t="s">
        <v>216</v>
      </c>
      <c r="R10" s="87"/>
    </row>
    <row r="11" spans="2:21" s="69" customFormat="1" ht="29.25" customHeight="1" x14ac:dyDescent="0.25">
      <c r="B11" s="89" t="s">
        <v>217</v>
      </c>
      <c r="C11" s="92"/>
      <c r="D11" s="105"/>
      <c r="E11" s="92"/>
      <c r="F11" s="96"/>
      <c r="G11" s="96"/>
      <c r="H11" s="96" t="s">
        <v>218</v>
      </c>
      <c r="I11" s="94" t="s">
        <v>199</v>
      </c>
      <c r="J11" s="95"/>
      <c r="K11" s="96"/>
      <c r="L11" s="96"/>
      <c r="M11" s="96" t="s">
        <v>218</v>
      </c>
      <c r="N11" s="93" t="s">
        <v>199</v>
      </c>
      <c r="O11" s="96" t="s">
        <v>218</v>
      </c>
      <c r="P11" s="93" t="s">
        <v>219</v>
      </c>
      <c r="Q11" s="96" t="s">
        <v>219</v>
      </c>
      <c r="R11" s="94" t="s">
        <v>216</v>
      </c>
    </row>
    <row r="12" spans="2:21" s="69" customFormat="1" ht="29.25" customHeight="1" x14ac:dyDescent="0.25">
      <c r="B12" s="97" t="s">
        <v>220</v>
      </c>
      <c r="C12" s="98"/>
      <c r="D12" s="99"/>
      <c r="E12" s="98"/>
      <c r="F12" s="100"/>
      <c r="G12" s="100"/>
      <c r="H12" s="100"/>
      <c r="I12" s="106" t="s">
        <v>206</v>
      </c>
      <c r="J12" s="102"/>
      <c r="K12" s="100"/>
      <c r="L12" s="100"/>
      <c r="M12" s="100"/>
      <c r="N12" s="100" t="s">
        <v>206</v>
      </c>
      <c r="O12" s="100"/>
      <c r="P12" s="100" t="s">
        <v>221</v>
      </c>
      <c r="Q12" s="100" t="s">
        <v>221</v>
      </c>
      <c r="R12" s="106" t="s">
        <v>219</v>
      </c>
    </row>
    <row r="13" spans="2:21" s="69" customFormat="1" ht="16.5" customHeight="1" x14ac:dyDescent="0.25">
      <c r="B13" s="146" t="s">
        <v>222</v>
      </c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</row>
    <row r="15" spans="2:21" x14ac:dyDescent="0.25">
      <c r="B15" s="146" t="s">
        <v>223</v>
      </c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U15" s="67" t="s">
        <v>116</v>
      </c>
    </row>
    <row r="16" spans="2:21" x14ac:dyDescent="0.25">
      <c r="B16" s="68" t="s">
        <v>224</v>
      </c>
    </row>
  </sheetData>
  <mergeCells count="7">
    <mergeCell ref="B15:R15"/>
    <mergeCell ref="B2:B4"/>
    <mergeCell ref="C2:R2"/>
    <mergeCell ref="C3:D3"/>
    <mergeCell ref="E3:I3"/>
    <mergeCell ref="J3:R3"/>
    <mergeCell ref="B13:R13"/>
  </mergeCells>
  <phoneticPr fontId="5" type="noConversion"/>
  <pageMargins left="0.7" right="0.7" top="0.75" bottom="0.75" header="0.3" footer="0.3"/>
  <pageSetup paperSize="9" scale="68" orientation="landscape" verticalDpi="0" r:id="rId1"/>
  <colBreaks count="1" manualBreakCount="1">
    <brk id="2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2D75BDA80A86419AA3E038A6C11E75" ma:contentTypeVersion="16" ma:contentTypeDescription="Create a new document." ma:contentTypeScope="" ma:versionID="cfb5043f011e6f662645f418c5b8e5a6">
  <xsd:schema xmlns:xsd="http://www.w3.org/2001/XMLSchema" xmlns:xs="http://www.w3.org/2001/XMLSchema" xmlns:p="http://schemas.microsoft.com/office/2006/metadata/properties" xmlns:ns2="43ee16af-721b-450f-88dc-d53ed0b2ce4d" xmlns:ns3="014c16a4-ecba-416a-b766-a9fb83931432" targetNamespace="http://schemas.microsoft.com/office/2006/metadata/properties" ma:root="true" ma:fieldsID="d28d57ccf68361078bf7141597f3a88c" ns2:_="" ns3:_="">
    <xsd:import namespace="43ee16af-721b-450f-88dc-d53ed0b2ce4d"/>
    <xsd:import namespace="014c16a4-ecba-416a-b766-a9fb839314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e16af-721b-450f-88dc-d53ed0b2ce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8a7d0b2-06ec-47a5-9bd5-a2ea2905d2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c16a4-ecba-416a-b766-a9fb8393143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f17313-4bca-44ad-8c3e-bc39516f35d1}" ma:internalName="TaxCatchAll" ma:showField="CatchAllData" ma:web="014c16a4-ecba-416a-b766-a9fb839314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4c16a4-ecba-416a-b766-a9fb83931432" xsi:nil="true"/>
    <lcf76f155ced4ddcb4097134ff3c332f xmlns="43ee16af-721b-450f-88dc-d53ed0b2ce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A98F38-8613-48E0-87D6-5D079BE28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e16af-721b-450f-88dc-d53ed0b2ce4d"/>
    <ds:schemaRef ds:uri="014c16a4-ecba-416a-b766-a9fb839314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D80369-3AE5-4324-9CFF-7022C717A7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DDE23C-A464-49F1-8B18-CCEBF3FD2C19}">
  <ds:schemaRefs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014c16a4-ecba-416a-b766-a9fb83931432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43ee16af-721b-450f-88dc-d53ed0b2ce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size="7" baseType="lpstr">
      <vt:lpstr>Template</vt:lpstr>
      <vt:lpstr>윤혁신</vt:lpstr>
      <vt:lpstr>직무체계 및 정의</vt:lpstr>
      <vt:lpstr>기술등급기준</vt:lpstr>
      <vt:lpstr>Template!Print_Area</vt:lpstr>
      <vt:lpstr>기술등급기준!Print_Area</vt:lpstr>
      <vt:lpstr>윤혁신!Print_Area</vt:lpstr>
    </vt:vector>
  </TitlesOfParts>
  <Company>현대오토에버 동반성장팀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LDCC-전략구매팀 기술구매담당</dc:creator>
  <cp:lastModifiedBy>totoro</cp:lastModifiedBy>
  <cp:lastPrinted>2022-08-23T02:03:00Z</cp:lastPrinted>
  <dcterms:created xsi:type="dcterms:W3CDTF">2016-01-27T05:41:35Z</dcterms:created>
  <dcterms:modified xsi:type="dcterms:W3CDTF">2023-03-23T09:04:21Z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0x010100B72D75BDA80A86419AA3E038A6C11E75</vt:lpwstr>
  </property>
  <property fmtid="{D5CDD505-2E9C-101B-9397-08002B2CF9AE}" pid="3" name="MediaServiceImageTags">
    <vt:lpwstr/>
  </property>
</Properties>
</file>