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ishay-my.sharepoint.com/personal/yonatan_daniel_vishay_com/Documents/Desktop/"/>
    </mc:Choice>
  </mc:AlternateContent>
  <xr:revisionPtr revIDLastSave="0" documentId="8_{F902F4F6-7AEC-48C3-BA8E-334C5E687857}" xr6:coauthVersionLast="47" xr6:coauthVersionMax="47" xr10:uidLastSave="{00000000-0000-0000-0000-000000000000}"/>
  <bookViews>
    <workbookView xWindow="-120" yWindow="-120" windowWidth="29040" windowHeight="15840" tabRatio="634" xr2:uid="{5FFCBF2F-C3AD-4575-88CB-C9393CF578E5}"/>
  </bookViews>
  <sheets>
    <sheet name="Update" sheetId="10" r:id="rId1"/>
    <sheet name="Overview - SMD" sheetId="9" r:id="rId2"/>
    <sheet name="Overview - Leaded" sheetId="8" r:id="rId3"/>
    <sheet name="Work Plan Control - ALL" sheetId="3" r:id="rId4"/>
    <sheet name="Leaded After Lot Link" sheetId="5" r:id="rId5"/>
    <sheet name="Leaded Started" sheetId="1" r:id="rId6"/>
    <sheet name="SMD After Lot Link" sheetId="6" r:id="rId7"/>
    <sheet name="SMD Started" sheetId="2" r:id="rId8"/>
    <sheet name="Priority List" sheetId="7" r:id="rId9"/>
  </sheets>
  <definedNames>
    <definedName name="_xlnm._FilterDatabase" localSheetId="4" hidden="1">'Leaded After Lot Link'!$A$1:$AZ$1</definedName>
    <definedName name="_xlnm._FilterDatabase" localSheetId="5" hidden="1">'Leaded Started'!$A$1:$AZ$1</definedName>
    <definedName name="_xlnm._FilterDatabase" localSheetId="6" hidden="1">'SMD After Lot Link'!$A$1:$AZ$1</definedName>
    <definedName name="_xlnm._FilterDatabase" localSheetId="7" hidden="1">'SMD Started'!$A$1:$AZ$1</definedName>
  </definedNames>
  <calcPr calcId="191029"/>
  <customWorkbookViews>
    <customWorkbookView name="new" guid="{1932ED8C-B903-4315-A401-6809E1071A8C}" includeHiddenRowCol="0" maximized="1" xWindow="-8" yWindow="-8" windowWidth="1936" windowHeight="1056" activeSheetId="8"/>
  </customWorkbookViews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8" l="1"/>
  <c r="J15" i="8"/>
  <c r="J14" i="8"/>
  <c r="J13" i="8"/>
  <c r="J12" i="8"/>
  <c r="J11" i="8"/>
  <c r="J10" i="8"/>
  <c r="J9" i="8"/>
  <c r="J8" i="8"/>
  <c r="J7" i="8"/>
  <c r="J6" i="8"/>
  <c r="J5" i="8"/>
  <c r="J4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G16" i="8"/>
  <c r="G15" i="8"/>
  <c r="G14" i="8"/>
  <c r="G13" i="8"/>
  <c r="G12" i="8"/>
  <c r="G11" i="8"/>
  <c r="G10" i="8"/>
  <c r="G9" i="8"/>
  <c r="G8" i="8"/>
  <c r="G7" i="8"/>
  <c r="G6" i="8"/>
  <c r="G5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G4" i="8"/>
  <c r="K3" i="9"/>
  <c r="J11" i="9"/>
  <c r="F11" i="9"/>
  <c r="F12" i="9"/>
  <c r="F10" i="9"/>
  <c r="F9" i="9"/>
  <c r="F8" i="9"/>
  <c r="F7" i="9"/>
  <c r="F6" i="9"/>
  <c r="F5" i="9"/>
  <c r="F4" i="9"/>
  <c r="H11" i="9"/>
  <c r="H12" i="9"/>
  <c r="H10" i="9"/>
  <c r="H9" i="9"/>
  <c r="H8" i="9"/>
  <c r="H7" i="9"/>
  <c r="H6" i="9"/>
  <c r="H5" i="9"/>
  <c r="H4" i="9"/>
  <c r="J12" i="9"/>
  <c r="J10" i="9"/>
  <c r="J9" i="9"/>
  <c r="J8" i="9"/>
  <c r="J7" i="9"/>
  <c r="J6" i="9"/>
  <c r="J5" i="9"/>
  <c r="J4" i="9"/>
  <c r="B3" i="10" a="1"/>
  <c r="B3" i="10" s="1"/>
  <c r="B2" i="10" a="1"/>
  <c r="B2" i="10" s="1"/>
  <c r="I12" i="9"/>
  <c r="G12" i="9"/>
  <c r="E12" i="9"/>
  <c r="I11" i="9"/>
  <c r="G11" i="9"/>
  <c r="E11" i="9"/>
  <c r="I10" i="9"/>
  <c r="I9" i="9"/>
  <c r="I8" i="9"/>
  <c r="I7" i="9"/>
  <c r="I6" i="9"/>
  <c r="I5" i="9"/>
  <c r="G10" i="9"/>
  <c r="G9" i="9"/>
  <c r="G8" i="9"/>
  <c r="G7" i="9"/>
  <c r="G6" i="9"/>
  <c r="G5" i="9"/>
  <c r="E10" i="9"/>
  <c r="E9" i="9"/>
  <c r="E8" i="9"/>
  <c r="E7" i="9"/>
  <c r="E6" i="9"/>
  <c r="E5" i="9"/>
  <c r="G4" i="9"/>
  <c r="E4" i="9"/>
  <c r="I4" i="9"/>
  <c r="J3" i="9"/>
  <c r="I3" i="9"/>
  <c r="H3" i="9"/>
  <c r="G3" i="9"/>
  <c r="F3" i="9"/>
  <c r="E3" i="9"/>
  <c r="D12" i="9"/>
  <c r="D10" i="9"/>
  <c r="D9" i="9"/>
  <c r="D8" i="9"/>
  <c r="D7" i="9"/>
  <c r="D6" i="9"/>
  <c r="D5" i="9"/>
  <c r="D4" i="9"/>
  <c r="D11" i="9"/>
  <c r="D3" i="9"/>
  <c r="C12" i="9"/>
  <c r="C10" i="9"/>
  <c r="C9" i="9"/>
  <c r="C8" i="9"/>
  <c r="C7" i="9"/>
  <c r="C6" i="9"/>
  <c r="C5" i="9"/>
  <c r="C4" i="9"/>
  <c r="C11" i="9"/>
  <c r="C3" i="9"/>
  <c r="AU15" i="3"/>
  <c r="AU16" i="3"/>
  <c r="AU17" i="3"/>
  <c r="AU18" i="3"/>
  <c r="AU19" i="3"/>
  <c r="AU20" i="3"/>
  <c r="AT15" i="3"/>
  <c r="AT16" i="3"/>
  <c r="AT17" i="3"/>
  <c r="AT18" i="3"/>
  <c r="AT19" i="3"/>
  <c r="AT20" i="3"/>
  <c r="AS15" i="3" a="1"/>
  <c r="AS15" i="3" s="1"/>
  <c r="AS16" i="3" a="1"/>
  <c r="AS16" i="3" s="1"/>
  <c r="AS17" i="3" a="1"/>
  <c r="AS17" i="3" s="1"/>
  <c r="AS18" i="3" a="1"/>
  <c r="AS18" i="3" s="1"/>
  <c r="AS19" i="3" a="1"/>
  <c r="AS19" i="3" s="1"/>
  <c r="AS20" i="3" a="1"/>
  <c r="AS20" i="3" s="1"/>
  <c r="AR13" i="3" a="1"/>
  <c r="AR13" i="3" s="1"/>
  <c r="AU13" i="3" s="1"/>
  <c r="I53" i="3" a="1"/>
  <c r="I53" i="3" s="1"/>
  <c r="J17" i="8"/>
  <c r="I17" i="8"/>
  <c r="H17" i="8"/>
  <c r="G17" i="8"/>
  <c r="F17" i="8"/>
  <c r="E17" i="8"/>
  <c r="J3" i="8"/>
  <c r="I3" i="8"/>
  <c r="H3" i="8"/>
  <c r="G3" i="8"/>
  <c r="F3" i="8"/>
  <c r="E3" i="8"/>
  <c r="BH54" i="3"/>
  <c r="BH55" i="3"/>
  <c r="BH56" i="3"/>
  <c r="BH57" i="3"/>
  <c r="BH58" i="3"/>
  <c r="BH59" i="3"/>
  <c r="BH60" i="3"/>
  <c r="BH61" i="3"/>
  <c r="BH62" i="3"/>
  <c r="BH63" i="3"/>
  <c r="BH64" i="3"/>
  <c r="BH65" i="3"/>
  <c r="BH66" i="3"/>
  <c r="BH67" i="3"/>
  <c r="BH68" i="3"/>
  <c r="BH69" i="3"/>
  <c r="BH70" i="3"/>
  <c r="BH71" i="3"/>
  <c r="BH72" i="3"/>
  <c r="BH73" i="3"/>
  <c r="BH74" i="3"/>
  <c r="BH75" i="3"/>
  <c r="BH76" i="3"/>
  <c r="BH77" i="3"/>
  <c r="BH78" i="3"/>
  <c r="BH79" i="3"/>
  <c r="BH80" i="3"/>
  <c r="BH81" i="3"/>
  <c r="BH82" i="3"/>
  <c r="BH83" i="3"/>
  <c r="BH84" i="3"/>
  <c r="BH85" i="3"/>
  <c r="BH86" i="3"/>
  <c r="BH87" i="3"/>
  <c r="BH88" i="3"/>
  <c r="BH89" i="3"/>
  <c r="BH90" i="3"/>
  <c r="BH91" i="3"/>
  <c r="BH92" i="3"/>
  <c r="BH93" i="3"/>
  <c r="BH94" i="3"/>
  <c r="BH95" i="3"/>
  <c r="BH96" i="3"/>
  <c r="BH97" i="3"/>
  <c r="BH98" i="3"/>
  <c r="BH99" i="3"/>
  <c r="BH100" i="3"/>
  <c r="BH101" i="3"/>
  <c r="BH102" i="3"/>
  <c r="BH103" i="3"/>
  <c r="BH104" i="3"/>
  <c r="BH105" i="3"/>
  <c r="BH106" i="3"/>
  <c r="BH107" i="3"/>
  <c r="BH108" i="3"/>
  <c r="BH109" i="3"/>
  <c r="BH110" i="3"/>
  <c r="BH111" i="3"/>
  <c r="BH112" i="3"/>
  <c r="BH113" i="3"/>
  <c r="BH114" i="3"/>
  <c r="BH115" i="3"/>
  <c r="BH116" i="3"/>
  <c r="BH117" i="3"/>
  <c r="BH118" i="3"/>
  <c r="BH119" i="3"/>
  <c r="BH120" i="3"/>
  <c r="BH121" i="3"/>
  <c r="BH122" i="3"/>
  <c r="BH123" i="3"/>
  <c r="BH124" i="3"/>
  <c r="BH125" i="3"/>
  <c r="BH126" i="3"/>
  <c r="BH127" i="3"/>
  <c r="BH128" i="3"/>
  <c r="BH129" i="3"/>
  <c r="BH130" i="3"/>
  <c r="BH131" i="3"/>
  <c r="BH132" i="3"/>
  <c r="BH133" i="3"/>
  <c r="BH134" i="3"/>
  <c r="BH135" i="3"/>
  <c r="BH136" i="3"/>
  <c r="BH137" i="3"/>
  <c r="BH138" i="3"/>
  <c r="BH139" i="3"/>
  <c r="BH140" i="3"/>
  <c r="BH141" i="3"/>
  <c r="BH142" i="3"/>
  <c r="BH143" i="3"/>
  <c r="BH144" i="3"/>
  <c r="BH145" i="3"/>
  <c r="BH146" i="3"/>
  <c r="BH147" i="3"/>
  <c r="BH148" i="3"/>
  <c r="BH149" i="3"/>
  <c r="BH150" i="3"/>
  <c r="BH151" i="3"/>
  <c r="BH152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F54" i="3" a="1"/>
  <c r="BF54" i="3" s="1"/>
  <c r="BF55" i="3" a="1"/>
  <c r="BF55" i="3" s="1"/>
  <c r="BF56" i="3" a="1"/>
  <c r="BF56" i="3" s="1"/>
  <c r="BF57" i="3" a="1"/>
  <c r="BF57" i="3" s="1"/>
  <c r="BF58" i="3" a="1"/>
  <c r="BF58" i="3" s="1"/>
  <c r="BF59" i="3" a="1"/>
  <c r="BF59" i="3" s="1"/>
  <c r="BF60" i="3" a="1"/>
  <c r="BF60" i="3" s="1"/>
  <c r="BF61" i="3" a="1"/>
  <c r="BF61" i="3" s="1"/>
  <c r="BF62" i="3" a="1"/>
  <c r="BF62" i="3" s="1"/>
  <c r="BF63" i="3" a="1"/>
  <c r="BF63" i="3" s="1"/>
  <c r="BF64" i="3" a="1"/>
  <c r="BF64" i="3" s="1"/>
  <c r="BF65" i="3" a="1"/>
  <c r="BF65" i="3" s="1"/>
  <c r="BF66" i="3" a="1"/>
  <c r="BF66" i="3" s="1"/>
  <c r="BF67" i="3" a="1"/>
  <c r="BF67" i="3" s="1"/>
  <c r="BF68" i="3" a="1"/>
  <c r="BF68" i="3" s="1"/>
  <c r="BF69" i="3" a="1"/>
  <c r="BF69" i="3" s="1"/>
  <c r="BF70" i="3" a="1"/>
  <c r="BF70" i="3" s="1"/>
  <c r="BF71" i="3" a="1"/>
  <c r="BF71" i="3" s="1"/>
  <c r="BF72" i="3" a="1"/>
  <c r="BF72" i="3" s="1"/>
  <c r="BF73" i="3" a="1"/>
  <c r="BF73" i="3" s="1"/>
  <c r="BF74" i="3" a="1"/>
  <c r="BF74" i="3" s="1"/>
  <c r="BF75" i="3" a="1"/>
  <c r="BF75" i="3" s="1"/>
  <c r="BF76" i="3" a="1"/>
  <c r="BF76" i="3" s="1"/>
  <c r="BF77" i="3" a="1"/>
  <c r="BF77" i="3" s="1"/>
  <c r="BF78" i="3" a="1"/>
  <c r="BF78" i="3" s="1"/>
  <c r="BF79" i="3" a="1"/>
  <c r="BF79" i="3" s="1"/>
  <c r="BF80" i="3" a="1"/>
  <c r="BF80" i="3" s="1"/>
  <c r="BF81" i="3" a="1"/>
  <c r="BF81" i="3" s="1"/>
  <c r="BF82" i="3" a="1"/>
  <c r="BF82" i="3" s="1"/>
  <c r="BF83" i="3" a="1"/>
  <c r="BF83" i="3" s="1"/>
  <c r="BF84" i="3" a="1"/>
  <c r="BF84" i="3" s="1"/>
  <c r="BF85" i="3" a="1"/>
  <c r="BF85" i="3" s="1"/>
  <c r="BF86" i="3" a="1"/>
  <c r="BF86" i="3" s="1"/>
  <c r="BF87" i="3" a="1"/>
  <c r="BF87" i="3" s="1"/>
  <c r="BF88" i="3" a="1"/>
  <c r="BF88" i="3" s="1"/>
  <c r="BF89" i="3" a="1"/>
  <c r="BF89" i="3" s="1"/>
  <c r="BF90" i="3" a="1"/>
  <c r="BF90" i="3" s="1"/>
  <c r="BF91" i="3" a="1"/>
  <c r="BF91" i="3" s="1"/>
  <c r="BF92" i="3" a="1"/>
  <c r="BF92" i="3" s="1"/>
  <c r="BF93" i="3" a="1"/>
  <c r="BF93" i="3" s="1"/>
  <c r="BF94" i="3" a="1"/>
  <c r="BF94" i="3" s="1"/>
  <c r="BF95" i="3" a="1"/>
  <c r="BF95" i="3" s="1"/>
  <c r="BF96" i="3" a="1"/>
  <c r="BF96" i="3" s="1"/>
  <c r="BF97" i="3" a="1"/>
  <c r="BF97" i="3" s="1"/>
  <c r="BF98" i="3" a="1"/>
  <c r="BF98" i="3" s="1"/>
  <c r="BF99" i="3" a="1"/>
  <c r="BF99" i="3" s="1"/>
  <c r="BF100" i="3" a="1"/>
  <c r="BF100" i="3" s="1"/>
  <c r="BF101" i="3" a="1"/>
  <c r="BF101" i="3" s="1"/>
  <c r="BF102" i="3" a="1"/>
  <c r="BF102" i="3" s="1"/>
  <c r="BF103" i="3" a="1"/>
  <c r="BF103" i="3" s="1"/>
  <c r="BF104" i="3" a="1"/>
  <c r="BF104" i="3" s="1"/>
  <c r="BF105" i="3" a="1"/>
  <c r="BF105" i="3" s="1"/>
  <c r="BF106" i="3" a="1"/>
  <c r="BF106" i="3" s="1"/>
  <c r="BF107" i="3" a="1"/>
  <c r="BF107" i="3" s="1"/>
  <c r="BF108" i="3" a="1"/>
  <c r="BF108" i="3" s="1"/>
  <c r="BF109" i="3" a="1"/>
  <c r="BF109" i="3" s="1"/>
  <c r="BF110" i="3" a="1"/>
  <c r="BF110" i="3" s="1"/>
  <c r="BF111" i="3" a="1"/>
  <c r="BF111" i="3" s="1"/>
  <c r="BF112" i="3" a="1"/>
  <c r="BF112" i="3" s="1"/>
  <c r="BF113" i="3" a="1"/>
  <c r="BF113" i="3" s="1"/>
  <c r="BF114" i="3" a="1"/>
  <c r="BF114" i="3" s="1"/>
  <c r="BF115" i="3" a="1"/>
  <c r="BF115" i="3" s="1"/>
  <c r="BF116" i="3" a="1"/>
  <c r="BF116" i="3" s="1"/>
  <c r="BF117" i="3" a="1"/>
  <c r="BF117" i="3" s="1"/>
  <c r="BF118" i="3" a="1"/>
  <c r="BF118" i="3" s="1"/>
  <c r="BF119" i="3" a="1"/>
  <c r="BF119" i="3" s="1"/>
  <c r="BF120" i="3" a="1"/>
  <c r="BF120" i="3" s="1"/>
  <c r="BF121" i="3" a="1"/>
  <c r="BF121" i="3" s="1"/>
  <c r="BF122" i="3" a="1"/>
  <c r="BF122" i="3" s="1"/>
  <c r="BF123" i="3" a="1"/>
  <c r="BF123" i="3" s="1"/>
  <c r="BF124" i="3" a="1"/>
  <c r="BF124" i="3" s="1"/>
  <c r="BF125" i="3" a="1"/>
  <c r="BF125" i="3" s="1"/>
  <c r="BF126" i="3" a="1"/>
  <c r="BF126" i="3" s="1"/>
  <c r="BF127" i="3" a="1"/>
  <c r="BF127" i="3" s="1"/>
  <c r="BF128" i="3" a="1"/>
  <c r="BF128" i="3" s="1"/>
  <c r="BF129" i="3" a="1"/>
  <c r="BF129" i="3" s="1"/>
  <c r="BF130" i="3" a="1"/>
  <c r="BF130" i="3" s="1"/>
  <c r="BF131" i="3" a="1"/>
  <c r="BF131" i="3" s="1"/>
  <c r="BF132" i="3" a="1"/>
  <c r="BF132" i="3" s="1"/>
  <c r="BF133" i="3" a="1"/>
  <c r="BF133" i="3" s="1"/>
  <c r="BF134" i="3" a="1"/>
  <c r="BF134" i="3" s="1"/>
  <c r="BF135" i="3" a="1"/>
  <c r="BF135" i="3" s="1"/>
  <c r="BF136" i="3" a="1"/>
  <c r="BF136" i="3" s="1"/>
  <c r="BF137" i="3" a="1"/>
  <c r="BF137" i="3" s="1"/>
  <c r="BF138" i="3" a="1"/>
  <c r="BF138" i="3" s="1"/>
  <c r="BF139" i="3" a="1"/>
  <c r="BF139" i="3" s="1"/>
  <c r="BF140" i="3" a="1"/>
  <c r="BF140" i="3" s="1"/>
  <c r="BF141" i="3" a="1"/>
  <c r="BF141" i="3" s="1"/>
  <c r="BF142" i="3" a="1"/>
  <c r="BF142" i="3" s="1"/>
  <c r="BF143" i="3" a="1"/>
  <c r="BF143" i="3" s="1"/>
  <c r="BF144" i="3" a="1"/>
  <c r="BF144" i="3" s="1"/>
  <c r="BF145" i="3" a="1"/>
  <c r="BF145" i="3" s="1"/>
  <c r="BF146" i="3" a="1"/>
  <c r="BF146" i="3" s="1"/>
  <c r="BF147" i="3" a="1"/>
  <c r="BF147" i="3" s="1"/>
  <c r="BF148" i="3" a="1"/>
  <c r="BF148" i="3" s="1"/>
  <c r="BF149" i="3" a="1"/>
  <c r="BF149" i="3" s="1"/>
  <c r="BF150" i="3" a="1"/>
  <c r="BF150" i="3" s="1"/>
  <c r="BF151" i="3" a="1"/>
  <c r="BF151" i="3" s="1"/>
  <c r="BF152" i="3" a="1"/>
  <c r="BF152" i="3" s="1"/>
  <c r="BD56" i="3"/>
  <c r="BD57" i="3"/>
  <c r="BD58" i="3"/>
  <c r="BD59" i="3"/>
  <c r="BD60" i="3"/>
  <c r="BD61" i="3"/>
  <c r="BD62" i="3"/>
  <c r="BD63" i="3"/>
  <c r="BD64" i="3"/>
  <c r="BD65" i="3"/>
  <c r="BD66" i="3"/>
  <c r="BD67" i="3"/>
  <c r="BD68" i="3"/>
  <c r="BD69" i="3"/>
  <c r="BD70" i="3"/>
  <c r="BD71" i="3"/>
  <c r="BD72" i="3"/>
  <c r="BD73" i="3"/>
  <c r="BD74" i="3"/>
  <c r="BD75" i="3"/>
  <c r="BD76" i="3"/>
  <c r="BD77" i="3"/>
  <c r="BD78" i="3"/>
  <c r="BD79" i="3"/>
  <c r="BD80" i="3"/>
  <c r="BD81" i="3"/>
  <c r="BD82" i="3"/>
  <c r="BD83" i="3"/>
  <c r="BD84" i="3"/>
  <c r="BD85" i="3"/>
  <c r="BD86" i="3"/>
  <c r="BD87" i="3"/>
  <c r="BD88" i="3"/>
  <c r="BD89" i="3"/>
  <c r="BD90" i="3"/>
  <c r="BD91" i="3"/>
  <c r="BD92" i="3"/>
  <c r="BD93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D125" i="3"/>
  <c r="BD126" i="3"/>
  <c r="BD127" i="3"/>
  <c r="BD128" i="3"/>
  <c r="BD129" i="3"/>
  <c r="BD130" i="3"/>
  <c r="BD131" i="3"/>
  <c r="BD132" i="3"/>
  <c r="BD133" i="3"/>
  <c r="BD134" i="3"/>
  <c r="BD135" i="3"/>
  <c r="BD136" i="3"/>
  <c r="BD137" i="3"/>
  <c r="BD138" i="3"/>
  <c r="BD139" i="3"/>
  <c r="BD140" i="3"/>
  <c r="BD141" i="3"/>
  <c r="BD142" i="3"/>
  <c r="BD143" i="3"/>
  <c r="BD144" i="3"/>
  <c r="BD145" i="3"/>
  <c r="BD146" i="3"/>
  <c r="BD147" i="3"/>
  <c r="BD148" i="3"/>
  <c r="BD149" i="3"/>
  <c r="BD150" i="3"/>
  <c r="BD151" i="3"/>
  <c r="BD152" i="3"/>
  <c r="BC56" i="3"/>
  <c r="BC57" i="3"/>
  <c r="BC58" i="3"/>
  <c r="BC59" i="3"/>
  <c r="BC60" i="3"/>
  <c r="BC61" i="3"/>
  <c r="BC62" i="3"/>
  <c r="BC63" i="3"/>
  <c r="BC64" i="3"/>
  <c r="BC65" i="3"/>
  <c r="BC66" i="3"/>
  <c r="BC67" i="3"/>
  <c r="BC68" i="3"/>
  <c r="BC69" i="3"/>
  <c r="BC70" i="3"/>
  <c r="BC71" i="3"/>
  <c r="BC72" i="3"/>
  <c r="BC73" i="3"/>
  <c r="BC74" i="3"/>
  <c r="BC75" i="3"/>
  <c r="BC76" i="3"/>
  <c r="BC77" i="3"/>
  <c r="BC78" i="3"/>
  <c r="BC79" i="3"/>
  <c r="BC80" i="3"/>
  <c r="BC81" i="3"/>
  <c r="BC82" i="3"/>
  <c r="BC83" i="3"/>
  <c r="BC84" i="3"/>
  <c r="BC85" i="3"/>
  <c r="BC86" i="3"/>
  <c r="BC87" i="3"/>
  <c r="BC88" i="3"/>
  <c r="BC89" i="3"/>
  <c r="BC90" i="3"/>
  <c r="BC91" i="3"/>
  <c r="BC92" i="3"/>
  <c r="BC93" i="3"/>
  <c r="BC94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33" i="3"/>
  <c r="BC134" i="3"/>
  <c r="BC135" i="3"/>
  <c r="BC136" i="3"/>
  <c r="BC137" i="3"/>
  <c r="BC138" i="3"/>
  <c r="BC139" i="3"/>
  <c r="BC140" i="3"/>
  <c r="BC141" i="3"/>
  <c r="BC142" i="3"/>
  <c r="BC143" i="3"/>
  <c r="BC144" i="3"/>
  <c r="BC145" i="3"/>
  <c r="BC146" i="3"/>
  <c r="BC147" i="3"/>
  <c r="BC148" i="3"/>
  <c r="BC149" i="3"/>
  <c r="BC150" i="3"/>
  <c r="BC151" i="3"/>
  <c r="BC152" i="3"/>
  <c r="BB56" i="3" a="1"/>
  <c r="BB56" i="3" s="1"/>
  <c r="BB57" i="3" a="1"/>
  <c r="BB57" i="3" s="1"/>
  <c r="BB58" i="3" a="1"/>
  <c r="BB58" i="3" s="1"/>
  <c r="BB59" i="3" a="1"/>
  <c r="BB59" i="3" s="1"/>
  <c r="BB60" i="3" a="1"/>
  <c r="BB60" i="3" s="1"/>
  <c r="BB61" i="3" a="1"/>
  <c r="BB61" i="3" s="1"/>
  <c r="BB62" i="3" a="1"/>
  <c r="BB62" i="3" s="1"/>
  <c r="BB63" i="3" a="1"/>
  <c r="BB63" i="3" s="1"/>
  <c r="BB64" i="3" a="1"/>
  <c r="BB64" i="3" s="1"/>
  <c r="BB65" i="3" a="1"/>
  <c r="BB65" i="3" s="1"/>
  <c r="BB66" i="3" a="1"/>
  <c r="BB66" i="3" s="1"/>
  <c r="BB67" i="3" a="1"/>
  <c r="BB67" i="3" s="1"/>
  <c r="BB68" i="3" a="1"/>
  <c r="BB68" i="3" s="1"/>
  <c r="BB69" i="3" a="1"/>
  <c r="BB69" i="3" s="1"/>
  <c r="BB70" i="3" a="1"/>
  <c r="BB70" i="3" s="1"/>
  <c r="BB71" i="3" a="1"/>
  <c r="BB71" i="3" s="1"/>
  <c r="BB72" i="3" a="1"/>
  <c r="BB72" i="3" s="1"/>
  <c r="BB73" i="3" a="1"/>
  <c r="BB73" i="3" s="1"/>
  <c r="BB74" i="3" a="1"/>
  <c r="BB74" i="3" s="1"/>
  <c r="BB75" i="3" a="1"/>
  <c r="BB75" i="3" s="1"/>
  <c r="BB76" i="3" a="1"/>
  <c r="BB76" i="3" s="1"/>
  <c r="BB77" i="3" a="1"/>
  <c r="BB77" i="3" s="1"/>
  <c r="BB78" i="3" a="1"/>
  <c r="BB78" i="3" s="1"/>
  <c r="BB79" i="3" a="1"/>
  <c r="BB79" i="3" s="1"/>
  <c r="BB80" i="3" a="1"/>
  <c r="BB80" i="3" s="1"/>
  <c r="BB81" i="3" a="1"/>
  <c r="BB81" i="3" s="1"/>
  <c r="BB82" i="3" a="1"/>
  <c r="BB82" i="3" s="1"/>
  <c r="BB83" i="3" a="1"/>
  <c r="BB83" i="3" s="1"/>
  <c r="BB84" i="3" a="1"/>
  <c r="BB84" i="3" s="1"/>
  <c r="BB85" i="3" a="1"/>
  <c r="BB85" i="3" s="1"/>
  <c r="BB86" i="3" a="1"/>
  <c r="BB86" i="3" s="1"/>
  <c r="BB87" i="3" a="1"/>
  <c r="BB87" i="3" s="1"/>
  <c r="BB88" i="3" a="1"/>
  <c r="BB88" i="3" s="1"/>
  <c r="BB89" i="3" a="1"/>
  <c r="BB89" i="3" s="1"/>
  <c r="BB90" i="3" a="1"/>
  <c r="BB90" i="3" s="1"/>
  <c r="BB91" i="3" a="1"/>
  <c r="BB91" i="3" s="1"/>
  <c r="BB92" i="3" a="1"/>
  <c r="BB92" i="3" s="1"/>
  <c r="BB93" i="3" a="1"/>
  <c r="BB93" i="3" s="1"/>
  <c r="BB94" i="3" a="1"/>
  <c r="BB94" i="3" s="1"/>
  <c r="BB95" i="3" a="1"/>
  <c r="BB95" i="3" s="1"/>
  <c r="BB96" i="3" a="1"/>
  <c r="BB96" i="3" s="1"/>
  <c r="BB97" i="3" a="1"/>
  <c r="BB97" i="3" s="1"/>
  <c r="BB98" i="3" a="1"/>
  <c r="BB98" i="3" s="1"/>
  <c r="BB99" i="3" a="1"/>
  <c r="BB99" i="3" s="1"/>
  <c r="BB100" i="3" a="1"/>
  <c r="BB100" i="3" s="1"/>
  <c r="BB101" i="3" a="1"/>
  <c r="BB101" i="3" s="1"/>
  <c r="BB102" i="3" a="1"/>
  <c r="BB102" i="3" s="1"/>
  <c r="BB103" i="3" a="1"/>
  <c r="BB103" i="3" s="1"/>
  <c r="BB104" i="3" a="1"/>
  <c r="BB104" i="3" s="1"/>
  <c r="BB105" i="3" a="1"/>
  <c r="BB105" i="3" s="1"/>
  <c r="BB106" i="3" a="1"/>
  <c r="BB106" i="3" s="1"/>
  <c r="BB107" i="3" a="1"/>
  <c r="BB107" i="3" s="1"/>
  <c r="BB108" i="3" a="1"/>
  <c r="BB108" i="3" s="1"/>
  <c r="BB109" i="3" a="1"/>
  <c r="BB109" i="3" s="1"/>
  <c r="BB110" i="3" a="1"/>
  <c r="BB110" i="3" s="1"/>
  <c r="BB111" i="3" a="1"/>
  <c r="BB111" i="3" s="1"/>
  <c r="BB112" i="3" a="1"/>
  <c r="BB112" i="3" s="1"/>
  <c r="BB113" i="3" a="1"/>
  <c r="BB113" i="3" s="1"/>
  <c r="BB114" i="3" a="1"/>
  <c r="BB114" i="3" s="1"/>
  <c r="BB115" i="3" a="1"/>
  <c r="BB115" i="3" s="1"/>
  <c r="BB116" i="3" a="1"/>
  <c r="BB116" i="3" s="1"/>
  <c r="BB117" i="3" a="1"/>
  <c r="BB117" i="3" s="1"/>
  <c r="BB118" i="3" a="1"/>
  <c r="BB118" i="3" s="1"/>
  <c r="BB119" i="3" a="1"/>
  <c r="BB119" i="3" s="1"/>
  <c r="BB120" i="3" a="1"/>
  <c r="BB120" i="3" s="1"/>
  <c r="BB121" i="3" a="1"/>
  <c r="BB121" i="3" s="1"/>
  <c r="BB122" i="3" a="1"/>
  <c r="BB122" i="3" s="1"/>
  <c r="BB123" i="3" a="1"/>
  <c r="BB123" i="3" s="1"/>
  <c r="BB124" i="3" a="1"/>
  <c r="BB124" i="3" s="1"/>
  <c r="BB125" i="3" a="1"/>
  <c r="BB125" i="3" s="1"/>
  <c r="BB126" i="3" a="1"/>
  <c r="BB126" i="3" s="1"/>
  <c r="BB127" i="3" a="1"/>
  <c r="BB127" i="3" s="1"/>
  <c r="BB128" i="3" a="1"/>
  <c r="BB128" i="3" s="1"/>
  <c r="BB129" i="3" a="1"/>
  <c r="BB129" i="3" s="1"/>
  <c r="BB130" i="3" a="1"/>
  <c r="BB130" i="3" s="1"/>
  <c r="BB131" i="3" a="1"/>
  <c r="BB131" i="3" s="1"/>
  <c r="BB132" i="3" a="1"/>
  <c r="BB132" i="3" s="1"/>
  <c r="BB133" i="3" a="1"/>
  <c r="BB133" i="3" s="1"/>
  <c r="BB134" i="3" a="1"/>
  <c r="BB134" i="3" s="1"/>
  <c r="BB135" i="3" a="1"/>
  <c r="BB135" i="3" s="1"/>
  <c r="BB136" i="3" a="1"/>
  <c r="BB136" i="3" s="1"/>
  <c r="BB137" i="3" a="1"/>
  <c r="BB137" i="3" s="1"/>
  <c r="BB138" i="3" a="1"/>
  <c r="BB138" i="3" s="1"/>
  <c r="BB139" i="3" a="1"/>
  <c r="BB139" i="3" s="1"/>
  <c r="BB140" i="3" a="1"/>
  <c r="BB140" i="3" s="1"/>
  <c r="BB141" i="3" a="1"/>
  <c r="BB141" i="3" s="1"/>
  <c r="BB142" i="3" a="1"/>
  <c r="BB142" i="3" s="1"/>
  <c r="BB143" i="3" a="1"/>
  <c r="BB143" i="3" s="1"/>
  <c r="BB144" i="3" a="1"/>
  <c r="BB144" i="3" s="1"/>
  <c r="BB145" i="3" a="1"/>
  <c r="BB145" i="3" s="1"/>
  <c r="BB146" i="3" a="1"/>
  <c r="BB146" i="3" s="1"/>
  <c r="BB147" i="3" a="1"/>
  <c r="BB147" i="3" s="1"/>
  <c r="BB148" i="3" a="1"/>
  <c r="BB148" i="3" s="1"/>
  <c r="BB149" i="3" a="1"/>
  <c r="BB149" i="3" s="1"/>
  <c r="BB150" i="3" a="1"/>
  <c r="BB150" i="3" s="1"/>
  <c r="BB151" i="3" a="1"/>
  <c r="BB151" i="3" s="1"/>
  <c r="BB152" i="3" a="1"/>
  <c r="BB152" i="3" s="1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9" i="3"/>
  <c r="AZ70" i="3"/>
  <c r="AZ71" i="3"/>
  <c r="AZ72" i="3"/>
  <c r="AZ73" i="3"/>
  <c r="AZ74" i="3"/>
  <c r="AZ75" i="3"/>
  <c r="AZ76" i="3"/>
  <c r="AZ77" i="3"/>
  <c r="AZ78" i="3"/>
  <c r="AZ79" i="3"/>
  <c r="AZ80" i="3"/>
  <c r="AZ81" i="3"/>
  <c r="AZ82" i="3"/>
  <c r="AZ83" i="3"/>
  <c r="AZ84" i="3"/>
  <c r="AZ85" i="3"/>
  <c r="AZ86" i="3"/>
  <c r="AZ87" i="3"/>
  <c r="AZ88" i="3"/>
  <c r="AZ89" i="3"/>
  <c r="AZ90" i="3"/>
  <c r="AZ91" i="3"/>
  <c r="AZ92" i="3"/>
  <c r="AZ93" i="3"/>
  <c r="AZ94" i="3"/>
  <c r="AZ95" i="3"/>
  <c r="AZ96" i="3"/>
  <c r="AZ97" i="3"/>
  <c r="AZ98" i="3"/>
  <c r="AZ99" i="3"/>
  <c r="AZ100" i="3"/>
  <c r="AZ101" i="3"/>
  <c r="AZ102" i="3"/>
  <c r="AZ103" i="3"/>
  <c r="AZ104" i="3"/>
  <c r="AZ105" i="3"/>
  <c r="AZ106" i="3"/>
  <c r="AZ107" i="3"/>
  <c r="AZ108" i="3"/>
  <c r="AZ109" i="3"/>
  <c r="AZ110" i="3"/>
  <c r="AZ111" i="3"/>
  <c r="AZ112" i="3"/>
  <c r="AZ113" i="3"/>
  <c r="AZ114" i="3"/>
  <c r="AZ115" i="3"/>
  <c r="AZ116" i="3"/>
  <c r="AZ117" i="3"/>
  <c r="AZ118" i="3"/>
  <c r="AZ119" i="3"/>
  <c r="AZ120" i="3"/>
  <c r="AZ121" i="3"/>
  <c r="AZ122" i="3"/>
  <c r="AZ123" i="3"/>
  <c r="AZ124" i="3"/>
  <c r="AZ125" i="3"/>
  <c r="AZ126" i="3"/>
  <c r="AZ127" i="3"/>
  <c r="AZ128" i="3"/>
  <c r="AZ129" i="3"/>
  <c r="AZ130" i="3"/>
  <c r="AZ131" i="3"/>
  <c r="AZ132" i="3"/>
  <c r="AZ133" i="3"/>
  <c r="AZ134" i="3"/>
  <c r="AZ135" i="3"/>
  <c r="AZ136" i="3"/>
  <c r="AZ137" i="3"/>
  <c r="AZ138" i="3"/>
  <c r="AZ139" i="3"/>
  <c r="AZ140" i="3"/>
  <c r="AZ141" i="3"/>
  <c r="AZ142" i="3"/>
  <c r="AZ143" i="3"/>
  <c r="AZ144" i="3"/>
  <c r="AZ145" i="3"/>
  <c r="AZ146" i="3"/>
  <c r="AZ147" i="3"/>
  <c r="AZ148" i="3"/>
  <c r="AZ149" i="3"/>
  <c r="AZ150" i="3"/>
  <c r="AZ151" i="3"/>
  <c r="AZ152" i="3"/>
  <c r="AY54" i="3"/>
  <c r="AY55" i="3"/>
  <c r="AY56" i="3"/>
  <c r="AY57" i="3"/>
  <c r="AY58" i="3"/>
  <c r="AY59" i="3"/>
  <c r="AY60" i="3"/>
  <c r="AY61" i="3"/>
  <c r="AY62" i="3"/>
  <c r="AY63" i="3"/>
  <c r="AY64" i="3"/>
  <c r="AY65" i="3"/>
  <c r="AY66" i="3"/>
  <c r="AY67" i="3"/>
  <c r="AY68" i="3"/>
  <c r="AY69" i="3"/>
  <c r="AY70" i="3"/>
  <c r="AY71" i="3"/>
  <c r="AY72" i="3"/>
  <c r="AY73" i="3"/>
  <c r="AY74" i="3"/>
  <c r="AY75" i="3"/>
  <c r="AY76" i="3"/>
  <c r="AY77" i="3"/>
  <c r="AY78" i="3"/>
  <c r="AY79" i="3"/>
  <c r="AY80" i="3"/>
  <c r="AY81" i="3"/>
  <c r="AY82" i="3"/>
  <c r="AY83" i="3"/>
  <c r="AY84" i="3"/>
  <c r="AY85" i="3"/>
  <c r="AY86" i="3"/>
  <c r="AY87" i="3"/>
  <c r="AY88" i="3"/>
  <c r="AY89" i="3"/>
  <c r="AY90" i="3"/>
  <c r="AY91" i="3"/>
  <c r="AY92" i="3"/>
  <c r="AY93" i="3"/>
  <c r="AY94" i="3"/>
  <c r="AY95" i="3"/>
  <c r="AY96" i="3"/>
  <c r="AY97" i="3"/>
  <c r="AY98" i="3"/>
  <c r="AY99" i="3"/>
  <c r="AY100" i="3"/>
  <c r="AY101" i="3"/>
  <c r="AY102" i="3"/>
  <c r="AY103" i="3"/>
  <c r="AY104" i="3"/>
  <c r="AY105" i="3"/>
  <c r="AY106" i="3"/>
  <c r="AY107" i="3"/>
  <c r="AY108" i="3"/>
  <c r="AY109" i="3"/>
  <c r="AY110" i="3"/>
  <c r="AY111" i="3"/>
  <c r="AY112" i="3"/>
  <c r="AY113" i="3"/>
  <c r="AY114" i="3"/>
  <c r="AY115" i="3"/>
  <c r="AY116" i="3"/>
  <c r="AY117" i="3"/>
  <c r="AY118" i="3"/>
  <c r="AY119" i="3"/>
  <c r="AY12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33" i="3"/>
  <c r="AY134" i="3"/>
  <c r="AY135" i="3"/>
  <c r="AY136" i="3"/>
  <c r="AY137" i="3"/>
  <c r="AY138" i="3"/>
  <c r="AY139" i="3"/>
  <c r="AY140" i="3"/>
  <c r="AY141" i="3"/>
  <c r="AY142" i="3"/>
  <c r="AY143" i="3"/>
  <c r="AY144" i="3"/>
  <c r="AY145" i="3"/>
  <c r="AY146" i="3"/>
  <c r="AY147" i="3"/>
  <c r="AY148" i="3"/>
  <c r="AY149" i="3"/>
  <c r="AY150" i="3"/>
  <c r="AY151" i="3"/>
  <c r="AY152" i="3"/>
  <c r="AX54" i="3" a="1"/>
  <c r="AX54" i="3" s="1"/>
  <c r="AX55" i="3" a="1"/>
  <c r="AX55" i="3" s="1"/>
  <c r="AX56" i="3" a="1"/>
  <c r="AX56" i="3" s="1"/>
  <c r="AX57" i="3" a="1"/>
  <c r="AX57" i="3" s="1"/>
  <c r="AX58" i="3" a="1"/>
  <c r="AX58" i="3" s="1"/>
  <c r="AX59" i="3" a="1"/>
  <c r="AX59" i="3" s="1"/>
  <c r="AX60" i="3" a="1"/>
  <c r="AX60" i="3" s="1"/>
  <c r="AX61" i="3" a="1"/>
  <c r="AX61" i="3" s="1"/>
  <c r="AX62" i="3" a="1"/>
  <c r="AX62" i="3" s="1"/>
  <c r="AX63" i="3" a="1"/>
  <c r="AX63" i="3" s="1"/>
  <c r="AX64" i="3" a="1"/>
  <c r="AX64" i="3" s="1"/>
  <c r="AX65" i="3" a="1"/>
  <c r="AX65" i="3" s="1"/>
  <c r="AX66" i="3" a="1"/>
  <c r="AX66" i="3" s="1"/>
  <c r="AX67" i="3" a="1"/>
  <c r="AX67" i="3" s="1"/>
  <c r="AX68" i="3" a="1"/>
  <c r="AX68" i="3" s="1"/>
  <c r="AX69" i="3" a="1"/>
  <c r="AX69" i="3" s="1"/>
  <c r="AX70" i="3" a="1"/>
  <c r="AX70" i="3" s="1"/>
  <c r="AX71" i="3" a="1"/>
  <c r="AX71" i="3" s="1"/>
  <c r="AX72" i="3" a="1"/>
  <c r="AX72" i="3" s="1"/>
  <c r="AX73" i="3" a="1"/>
  <c r="AX73" i="3" s="1"/>
  <c r="AX74" i="3" a="1"/>
  <c r="AX74" i="3" s="1"/>
  <c r="AX75" i="3" a="1"/>
  <c r="AX75" i="3" s="1"/>
  <c r="AX76" i="3" a="1"/>
  <c r="AX76" i="3" s="1"/>
  <c r="AX77" i="3" a="1"/>
  <c r="AX77" i="3" s="1"/>
  <c r="AX78" i="3" a="1"/>
  <c r="AX78" i="3" s="1"/>
  <c r="AX79" i="3" a="1"/>
  <c r="AX79" i="3" s="1"/>
  <c r="AX80" i="3" a="1"/>
  <c r="AX80" i="3" s="1"/>
  <c r="AX81" i="3" a="1"/>
  <c r="AX81" i="3" s="1"/>
  <c r="AX82" i="3" a="1"/>
  <c r="AX82" i="3" s="1"/>
  <c r="AX83" i="3" a="1"/>
  <c r="AX83" i="3" s="1"/>
  <c r="AX84" i="3" a="1"/>
  <c r="AX84" i="3" s="1"/>
  <c r="AX85" i="3" a="1"/>
  <c r="AX85" i="3" s="1"/>
  <c r="AX86" i="3" a="1"/>
  <c r="AX86" i="3" s="1"/>
  <c r="AX87" i="3" a="1"/>
  <c r="AX87" i="3" s="1"/>
  <c r="AX88" i="3" a="1"/>
  <c r="AX88" i="3" s="1"/>
  <c r="AX89" i="3" a="1"/>
  <c r="AX89" i="3" s="1"/>
  <c r="AX90" i="3" a="1"/>
  <c r="AX90" i="3" s="1"/>
  <c r="AX91" i="3" a="1"/>
  <c r="AX91" i="3" s="1"/>
  <c r="AX92" i="3" a="1"/>
  <c r="AX92" i="3" s="1"/>
  <c r="AX93" i="3" a="1"/>
  <c r="AX93" i="3" s="1"/>
  <c r="AX94" i="3" a="1"/>
  <c r="AX94" i="3" s="1"/>
  <c r="AX95" i="3" a="1"/>
  <c r="AX95" i="3" s="1"/>
  <c r="AX96" i="3" a="1"/>
  <c r="AX96" i="3" s="1"/>
  <c r="AX97" i="3" a="1"/>
  <c r="AX97" i="3" s="1"/>
  <c r="AX98" i="3" a="1"/>
  <c r="AX98" i="3" s="1"/>
  <c r="AX99" i="3" a="1"/>
  <c r="AX99" i="3" s="1"/>
  <c r="AX100" i="3" a="1"/>
  <c r="AX100" i="3" s="1"/>
  <c r="AX101" i="3" a="1"/>
  <c r="AX101" i="3" s="1"/>
  <c r="AX102" i="3" a="1"/>
  <c r="AX102" i="3" s="1"/>
  <c r="AX103" i="3" a="1"/>
  <c r="AX103" i="3" s="1"/>
  <c r="AX104" i="3" a="1"/>
  <c r="AX104" i="3" s="1"/>
  <c r="AX105" i="3" a="1"/>
  <c r="AX105" i="3" s="1"/>
  <c r="AX106" i="3" a="1"/>
  <c r="AX106" i="3" s="1"/>
  <c r="AX107" i="3" a="1"/>
  <c r="AX107" i="3" s="1"/>
  <c r="AX108" i="3" a="1"/>
  <c r="AX108" i="3" s="1"/>
  <c r="AX109" i="3" a="1"/>
  <c r="AX109" i="3" s="1"/>
  <c r="AX110" i="3" a="1"/>
  <c r="AX110" i="3" s="1"/>
  <c r="AX111" i="3" a="1"/>
  <c r="AX111" i="3" s="1"/>
  <c r="AX112" i="3" a="1"/>
  <c r="AX112" i="3" s="1"/>
  <c r="AX113" i="3" a="1"/>
  <c r="AX113" i="3" s="1"/>
  <c r="AX114" i="3" a="1"/>
  <c r="AX114" i="3" s="1"/>
  <c r="AX115" i="3" a="1"/>
  <c r="AX115" i="3" s="1"/>
  <c r="AX116" i="3" a="1"/>
  <c r="AX116" i="3" s="1"/>
  <c r="AX117" i="3" a="1"/>
  <c r="AX117" i="3" s="1"/>
  <c r="AX118" i="3" a="1"/>
  <c r="AX118" i="3" s="1"/>
  <c r="AX119" i="3" a="1"/>
  <c r="AX119" i="3" s="1"/>
  <c r="AX120" i="3" a="1"/>
  <c r="AX120" i="3" s="1"/>
  <c r="AX121" i="3" a="1"/>
  <c r="AX121" i="3" s="1"/>
  <c r="AX122" i="3" a="1"/>
  <c r="AX122" i="3" s="1"/>
  <c r="AX123" i="3" a="1"/>
  <c r="AX123" i="3" s="1"/>
  <c r="AX124" i="3" a="1"/>
  <c r="AX124" i="3" s="1"/>
  <c r="AX125" i="3" a="1"/>
  <c r="AX125" i="3" s="1"/>
  <c r="AX126" i="3" a="1"/>
  <c r="AX126" i="3" s="1"/>
  <c r="AX127" i="3" a="1"/>
  <c r="AX127" i="3" s="1"/>
  <c r="AX128" i="3" a="1"/>
  <c r="AX128" i="3" s="1"/>
  <c r="AX129" i="3" a="1"/>
  <c r="AX129" i="3" s="1"/>
  <c r="AX130" i="3" a="1"/>
  <c r="AX130" i="3" s="1"/>
  <c r="AX131" i="3" a="1"/>
  <c r="AX131" i="3" s="1"/>
  <c r="AX132" i="3" a="1"/>
  <c r="AX132" i="3" s="1"/>
  <c r="AX133" i="3" a="1"/>
  <c r="AX133" i="3" s="1"/>
  <c r="AX134" i="3" a="1"/>
  <c r="AX134" i="3" s="1"/>
  <c r="AX135" i="3" a="1"/>
  <c r="AX135" i="3" s="1"/>
  <c r="AX136" i="3" a="1"/>
  <c r="AX136" i="3" s="1"/>
  <c r="AX137" i="3" a="1"/>
  <c r="AX137" i="3" s="1"/>
  <c r="AX138" i="3" a="1"/>
  <c r="AX138" i="3" s="1"/>
  <c r="AX139" i="3" a="1"/>
  <c r="AX139" i="3" s="1"/>
  <c r="AX140" i="3" a="1"/>
  <c r="AX140" i="3" s="1"/>
  <c r="AX141" i="3" a="1"/>
  <c r="AX141" i="3" s="1"/>
  <c r="AX142" i="3" a="1"/>
  <c r="AX142" i="3" s="1"/>
  <c r="AX143" i="3" a="1"/>
  <c r="AX143" i="3" s="1"/>
  <c r="AX144" i="3" a="1"/>
  <c r="AX144" i="3" s="1"/>
  <c r="AX145" i="3" a="1"/>
  <c r="AX145" i="3" s="1"/>
  <c r="AX146" i="3" a="1"/>
  <c r="AX146" i="3" s="1"/>
  <c r="AX147" i="3" a="1"/>
  <c r="AX147" i="3" s="1"/>
  <c r="AX148" i="3" a="1"/>
  <c r="AX148" i="3" s="1"/>
  <c r="AX149" i="3" a="1"/>
  <c r="AX149" i="3" s="1"/>
  <c r="AX150" i="3" a="1"/>
  <c r="AX150" i="3" s="1"/>
  <c r="AX151" i="3" a="1"/>
  <c r="AX151" i="3" s="1"/>
  <c r="AX152" i="3" a="1"/>
  <c r="AX152" i="3" s="1"/>
  <c r="AV56" i="3"/>
  <c r="AV57" i="3"/>
  <c r="AV58" i="3"/>
  <c r="AV59" i="3"/>
  <c r="AV60" i="3"/>
  <c r="AV61" i="3"/>
  <c r="AV62" i="3"/>
  <c r="AV63" i="3"/>
  <c r="AV64" i="3"/>
  <c r="AV65" i="3"/>
  <c r="AV66" i="3"/>
  <c r="AV67" i="3"/>
  <c r="AV68" i="3"/>
  <c r="AV69" i="3"/>
  <c r="AV70" i="3"/>
  <c r="AV71" i="3"/>
  <c r="AV72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V138" i="3"/>
  <c r="AV139" i="3"/>
  <c r="AV140" i="3"/>
  <c r="AV141" i="3"/>
  <c r="AV142" i="3"/>
  <c r="AV143" i="3"/>
  <c r="AV144" i="3"/>
  <c r="AV145" i="3"/>
  <c r="AV146" i="3"/>
  <c r="AV147" i="3"/>
  <c r="AV148" i="3"/>
  <c r="AV149" i="3"/>
  <c r="AV150" i="3"/>
  <c r="AV151" i="3"/>
  <c r="AV152" i="3"/>
  <c r="AU56" i="3"/>
  <c r="AU57" i="3"/>
  <c r="AU58" i="3"/>
  <c r="AU59" i="3"/>
  <c r="AU60" i="3"/>
  <c r="AU61" i="3"/>
  <c r="AU62" i="3"/>
  <c r="AU63" i="3"/>
  <c r="AU64" i="3"/>
  <c r="AU65" i="3"/>
  <c r="AU66" i="3"/>
  <c r="AU67" i="3"/>
  <c r="AU68" i="3"/>
  <c r="AU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34" i="3"/>
  <c r="AU135" i="3"/>
  <c r="AU136" i="3"/>
  <c r="AU137" i="3"/>
  <c r="AU138" i="3"/>
  <c r="AU139" i="3"/>
  <c r="AU140" i="3"/>
  <c r="AU141" i="3"/>
  <c r="AU142" i="3"/>
  <c r="AU143" i="3"/>
  <c r="AU144" i="3"/>
  <c r="AU145" i="3"/>
  <c r="AU146" i="3"/>
  <c r="AU147" i="3"/>
  <c r="AU148" i="3"/>
  <c r="AU149" i="3"/>
  <c r="AU150" i="3"/>
  <c r="AU151" i="3"/>
  <c r="AU152" i="3"/>
  <c r="AT56" i="3" a="1"/>
  <c r="AT56" i="3" s="1"/>
  <c r="AT57" i="3" a="1"/>
  <c r="AT57" i="3" s="1"/>
  <c r="AT58" i="3" a="1"/>
  <c r="AT58" i="3" s="1"/>
  <c r="AT59" i="3" a="1"/>
  <c r="AT59" i="3" s="1"/>
  <c r="AT60" i="3" a="1"/>
  <c r="AT60" i="3" s="1"/>
  <c r="AT61" i="3" a="1"/>
  <c r="AT61" i="3" s="1"/>
  <c r="AT62" i="3" a="1"/>
  <c r="AT62" i="3" s="1"/>
  <c r="AT63" i="3" a="1"/>
  <c r="AT63" i="3" s="1"/>
  <c r="AT64" i="3" a="1"/>
  <c r="AT64" i="3" s="1"/>
  <c r="AT65" i="3" a="1"/>
  <c r="AT65" i="3" s="1"/>
  <c r="AT66" i="3" a="1"/>
  <c r="AT66" i="3" s="1"/>
  <c r="AT67" i="3" a="1"/>
  <c r="AT67" i="3" s="1"/>
  <c r="AT68" i="3" a="1"/>
  <c r="AT68" i="3" s="1"/>
  <c r="AT69" i="3" a="1"/>
  <c r="AT69" i="3" s="1"/>
  <c r="AT70" i="3" a="1"/>
  <c r="AT70" i="3" s="1"/>
  <c r="AT71" i="3" a="1"/>
  <c r="AT71" i="3" s="1"/>
  <c r="AT72" i="3" a="1"/>
  <c r="AT72" i="3" s="1"/>
  <c r="AT73" i="3" a="1"/>
  <c r="AT73" i="3" s="1"/>
  <c r="AT74" i="3" a="1"/>
  <c r="AT74" i="3" s="1"/>
  <c r="AT75" i="3" a="1"/>
  <c r="AT75" i="3" s="1"/>
  <c r="AT76" i="3" a="1"/>
  <c r="AT76" i="3" s="1"/>
  <c r="AT77" i="3" a="1"/>
  <c r="AT77" i="3" s="1"/>
  <c r="AT78" i="3" a="1"/>
  <c r="AT78" i="3" s="1"/>
  <c r="AT79" i="3" a="1"/>
  <c r="AT79" i="3" s="1"/>
  <c r="AT80" i="3" a="1"/>
  <c r="AT80" i="3" s="1"/>
  <c r="AT81" i="3" a="1"/>
  <c r="AT81" i="3" s="1"/>
  <c r="AT82" i="3" a="1"/>
  <c r="AT82" i="3" s="1"/>
  <c r="AT83" i="3" a="1"/>
  <c r="AT83" i="3" s="1"/>
  <c r="AT84" i="3" a="1"/>
  <c r="AT84" i="3" s="1"/>
  <c r="AT85" i="3" a="1"/>
  <c r="AT85" i="3" s="1"/>
  <c r="AT86" i="3" a="1"/>
  <c r="AT86" i="3" s="1"/>
  <c r="AT87" i="3" a="1"/>
  <c r="AT87" i="3" s="1"/>
  <c r="AT88" i="3" a="1"/>
  <c r="AT88" i="3" s="1"/>
  <c r="AT89" i="3" a="1"/>
  <c r="AT89" i="3" s="1"/>
  <c r="AT90" i="3" a="1"/>
  <c r="AT90" i="3" s="1"/>
  <c r="AT91" i="3" a="1"/>
  <c r="AT91" i="3" s="1"/>
  <c r="AT92" i="3" a="1"/>
  <c r="AT92" i="3" s="1"/>
  <c r="AT93" i="3" a="1"/>
  <c r="AT93" i="3" s="1"/>
  <c r="AT94" i="3" a="1"/>
  <c r="AT94" i="3" s="1"/>
  <c r="AT95" i="3" a="1"/>
  <c r="AT95" i="3" s="1"/>
  <c r="AT96" i="3" a="1"/>
  <c r="AT96" i="3" s="1"/>
  <c r="AT97" i="3" a="1"/>
  <c r="AT97" i="3" s="1"/>
  <c r="AT98" i="3" a="1"/>
  <c r="AT98" i="3" s="1"/>
  <c r="AT99" i="3" a="1"/>
  <c r="AT99" i="3" s="1"/>
  <c r="AT100" i="3" a="1"/>
  <c r="AT100" i="3" s="1"/>
  <c r="AT101" i="3" a="1"/>
  <c r="AT101" i="3" s="1"/>
  <c r="AT102" i="3" a="1"/>
  <c r="AT102" i="3" s="1"/>
  <c r="AT103" i="3" a="1"/>
  <c r="AT103" i="3" s="1"/>
  <c r="AT104" i="3" a="1"/>
  <c r="AT104" i="3" s="1"/>
  <c r="AT105" i="3" a="1"/>
  <c r="AT105" i="3" s="1"/>
  <c r="AT106" i="3" a="1"/>
  <c r="AT106" i="3" s="1"/>
  <c r="AT107" i="3" a="1"/>
  <c r="AT107" i="3" s="1"/>
  <c r="AT108" i="3" a="1"/>
  <c r="AT108" i="3" s="1"/>
  <c r="AT109" i="3" a="1"/>
  <c r="AT109" i="3" s="1"/>
  <c r="AT110" i="3" a="1"/>
  <c r="AT110" i="3" s="1"/>
  <c r="AT111" i="3" a="1"/>
  <c r="AT111" i="3" s="1"/>
  <c r="AT112" i="3" a="1"/>
  <c r="AT112" i="3" s="1"/>
  <c r="AT113" i="3" a="1"/>
  <c r="AT113" i="3" s="1"/>
  <c r="AT114" i="3" a="1"/>
  <c r="AT114" i="3" s="1"/>
  <c r="AT115" i="3" a="1"/>
  <c r="AT115" i="3" s="1"/>
  <c r="AT116" i="3" a="1"/>
  <c r="AT116" i="3" s="1"/>
  <c r="AT117" i="3" a="1"/>
  <c r="AT117" i="3" s="1"/>
  <c r="AT118" i="3" a="1"/>
  <c r="AT118" i="3" s="1"/>
  <c r="AT119" i="3" a="1"/>
  <c r="AT119" i="3" s="1"/>
  <c r="AT120" i="3" a="1"/>
  <c r="AT120" i="3" s="1"/>
  <c r="AT121" i="3" a="1"/>
  <c r="AT121" i="3" s="1"/>
  <c r="AT122" i="3" a="1"/>
  <c r="AT122" i="3" s="1"/>
  <c r="AT123" i="3" a="1"/>
  <c r="AT123" i="3" s="1"/>
  <c r="AT124" i="3" a="1"/>
  <c r="AT124" i="3" s="1"/>
  <c r="AT125" i="3" a="1"/>
  <c r="AT125" i="3" s="1"/>
  <c r="AT126" i="3" a="1"/>
  <c r="AT126" i="3" s="1"/>
  <c r="AT127" i="3" a="1"/>
  <c r="AT127" i="3" s="1"/>
  <c r="AT128" i="3" a="1"/>
  <c r="AT128" i="3" s="1"/>
  <c r="AT129" i="3" a="1"/>
  <c r="AT129" i="3" s="1"/>
  <c r="AT130" i="3" a="1"/>
  <c r="AT130" i="3" s="1"/>
  <c r="AT131" i="3" a="1"/>
  <c r="AT131" i="3" s="1"/>
  <c r="AT132" i="3" a="1"/>
  <c r="AT132" i="3" s="1"/>
  <c r="AT133" i="3" a="1"/>
  <c r="AT133" i="3" s="1"/>
  <c r="AT134" i="3" a="1"/>
  <c r="AT134" i="3" s="1"/>
  <c r="AT135" i="3" a="1"/>
  <c r="AT135" i="3" s="1"/>
  <c r="AT136" i="3" a="1"/>
  <c r="AT136" i="3" s="1"/>
  <c r="AT137" i="3" a="1"/>
  <c r="AT137" i="3" s="1"/>
  <c r="AT138" i="3" a="1"/>
  <c r="AT138" i="3" s="1"/>
  <c r="AT139" i="3" a="1"/>
  <c r="AT139" i="3" s="1"/>
  <c r="AT140" i="3" a="1"/>
  <c r="AT140" i="3" s="1"/>
  <c r="AT141" i="3" a="1"/>
  <c r="AT141" i="3" s="1"/>
  <c r="AT142" i="3" a="1"/>
  <c r="AT142" i="3" s="1"/>
  <c r="AT143" i="3" a="1"/>
  <c r="AT143" i="3" s="1"/>
  <c r="AT144" i="3" a="1"/>
  <c r="AT144" i="3" s="1"/>
  <c r="AT145" i="3" a="1"/>
  <c r="AT145" i="3" s="1"/>
  <c r="AT146" i="3" a="1"/>
  <c r="AT146" i="3" s="1"/>
  <c r="AT147" i="3" a="1"/>
  <c r="AT147" i="3" s="1"/>
  <c r="AT148" i="3" a="1"/>
  <c r="AT148" i="3" s="1"/>
  <c r="AT149" i="3" a="1"/>
  <c r="AT149" i="3" s="1"/>
  <c r="AT150" i="3" a="1"/>
  <c r="AT150" i="3" s="1"/>
  <c r="AT151" i="3" a="1"/>
  <c r="AT151" i="3" s="1"/>
  <c r="AT152" i="3" a="1"/>
  <c r="AT152" i="3" s="1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P57" i="3" a="1"/>
  <c r="AP57" i="3" s="1"/>
  <c r="AP58" i="3" a="1"/>
  <c r="AP58" i="3" s="1"/>
  <c r="AP59" i="3" a="1"/>
  <c r="AP59" i="3" s="1"/>
  <c r="AP60" i="3" a="1"/>
  <c r="AP60" i="3" s="1"/>
  <c r="AP61" i="3" a="1"/>
  <c r="AP61" i="3" s="1"/>
  <c r="AP62" i="3" a="1"/>
  <c r="AP62" i="3" s="1"/>
  <c r="AP63" i="3" a="1"/>
  <c r="AP63" i="3" s="1"/>
  <c r="AP64" i="3" a="1"/>
  <c r="AP64" i="3" s="1"/>
  <c r="AP65" i="3" a="1"/>
  <c r="AP65" i="3" s="1"/>
  <c r="AP66" i="3" a="1"/>
  <c r="AP66" i="3" s="1"/>
  <c r="AP67" i="3" a="1"/>
  <c r="AP67" i="3" s="1"/>
  <c r="AP68" i="3" a="1"/>
  <c r="AP68" i="3" s="1"/>
  <c r="AP69" i="3" a="1"/>
  <c r="AP69" i="3" s="1"/>
  <c r="AP70" i="3" a="1"/>
  <c r="AP70" i="3" s="1"/>
  <c r="AP71" i="3" a="1"/>
  <c r="AP71" i="3" s="1"/>
  <c r="AP72" i="3" a="1"/>
  <c r="AP72" i="3" s="1"/>
  <c r="AP73" i="3" a="1"/>
  <c r="AP73" i="3" s="1"/>
  <c r="AP74" i="3" a="1"/>
  <c r="AP74" i="3" s="1"/>
  <c r="AP75" i="3" a="1"/>
  <c r="AP75" i="3" s="1"/>
  <c r="AP76" i="3" a="1"/>
  <c r="AP76" i="3" s="1"/>
  <c r="AP77" i="3" a="1"/>
  <c r="AP77" i="3" s="1"/>
  <c r="AP78" i="3" a="1"/>
  <c r="AP78" i="3" s="1"/>
  <c r="AP79" i="3" a="1"/>
  <c r="AP79" i="3" s="1"/>
  <c r="AP80" i="3" a="1"/>
  <c r="AP80" i="3" s="1"/>
  <c r="AP81" i="3" a="1"/>
  <c r="AP81" i="3" s="1"/>
  <c r="AP82" i="3" a="1"/>
  <c r="AP82" i="3" s="1"/>
  <c r="AP83" i="3" a="1"/>
  <c r="AP83" i="3" s="1"/>
  <c r="AP84" i="3" a="1"/>
  <c r="AP84" i="3" s="1"/>
  <c r="AP85" i="3" a="1"/>
  <c r="AP85" i="3" s="1"/>
  <c r="AP86" i="3" a="1"/>
  <c r="AP86" i="3" s="1"/>
  <c r="AP87" i="3" a="1"/>
  <c r="AP87" i="3" s="1"/>
  <c r="AP88" i="3" a="1"/>
  <c r="AP88" i="3" s="1"/>
  <c r="AP89" i="3" a="1"/>
  <c r="AP89" i="3" s="1"/>
  <c r="AP90" i="3" a="1"/>
  <c r="AP90" i="3" s="1"/>
  <c r="AP91" i="3" a="1"/>
  <c r="AP91" i="3" s="1"/>
  <c r="AP92" i="3" a="1"/>
  <c r="AP92" i="3" s="1"/>
  <c r="AP93" i="3" a="1"/>
  <c r="AP93" i="3" s="1"/>
  <c r="AP94" i="3" a="1"/>
  <c r="AP94" i="3" s="1"/>
  <c r="AP95" i="3" a="1"/>
  <c r="AP95" i="3" s="1"/>
  <c r="AP96" i="3" a="1"/>
  <c r="AP96" i="3" s="1"/>
  <c r="AP97" i="3" a="1"/>
  <c r="AP97" i="3" s="1"/>
  <c r="AP98" i="3" a="1"/>
  <c r="AP98" i="3" s="1"/>
  <c r="AP99" i="3" a="1"/>
  <c r="AP99" i="3" s="1"/>
  <c r="AP100" i="3" a="1"/>
  <c r="AP100" i="3" s="1"/>
  <c r="AP101" i="3" a="1"/>
  <c r="AP101" i="3" s="1"/>
  <c r="AP102" i="3" a="1"/>
  <c r="AP102" i="3" s="1"/>
  <c r="AP103" i="3" a="1"/>
  <c r="AP103" i="3" s="1"/>
  <c r="AP104" i="3" a="1"/>
  <c r="AP104" i="3" s="1"/>
  <c r="AP105" i="3" a="1"/>
  <c r="AP105" i="3" s="1"/>
  <c r="AP106" i="3" a="1"/>
  <c r="AP106" i="3" s="1"/>
  <c r="AP107" i="3" a="1"/>
  <c r="AP107" i="3" s="1"/>
  <c r="AP108" i="3" a="1"/>
  <c r="AP108" i="3" s="1"/>
  <c r="AP109" i="3" a="1"/>
  <c r="AP109" i="3" s="1"/>
  <c r="AP110" i="3" a="1"/>
  <c r="AP110" i="3" s="1"/>
  <c r="AP111" i="3" a="1"/>
  <c r="AP111" i="3" s="1"/>
  <c r="AP112" i="3" a="1"/>
  <c r="AP112" i="3" s="1"/>
  <c r="AP113" i="3" a="1"/>
  <c r="AP113" i="3" s="1"/>
  <c r="AP114" i="3" a="1"/>
  <c r="AP114" i="3" s="1"/>
  <c r="AP115" i="3" a="1"/>
  <c r="AP115" i="3" s="1"/>
  <c r="AP116" i="3" a="1"/>
  <c r="AP116" i="3" s="1"/>
  <c r="AP117" i="3" a="1"/>
  <c r="AP117" i="3" s="1"/>
  <c r="AP118" i="3" a="1"/>
  <c r="AP118" i="3" s="1"/>
  <c r="AP119" i="3" a="1"/>
  <c r="AP119" i="3" s="1"/>
  <c r="AP120" i="3" a="1"/>
  <c r="AP120" i="3" s="1"/>
  <c r="AP121" i="3" a="1"/>
  <c r="AP121" i="3" s="1"/>
  <c r="AP122" i="3" a="1"/>
  <c r="AP122" i="3" s="1"/>
  <c r="AP123" i="3" a="1"/>
  <c r="AP123" i="3" s="1"/>
  <c r="AP124" i="3" a="1"/>
  <c r="AP124" i="3" s="1"/>
  <c r="AP125" i="3" a="1"/>
  <c r="AP125" i="3" s="1"/>
  <c r="AP126" i="3" a="1"/>
  <c r="AP126" i="3" s="1"/>
  <c r="AP127" i="3" a="1"/>
  <c r="AP127" i="3" s="1"/>
  <c r="AP128" i="3" a="1"/>
  <c r="AP128" i="3" s="1"/>
  <c r="AP129" i="3" a="1"/>
  <c r="AP129" i="3" s="1"/>
  <c r="AP130" i="3" a="1"/>
  <c r="AP130" i="3" s="1"/>
  <c r="AP131" i="3" a="1"/>
  <c r="AP131" i="3" s="1"/>
  <c r="AP132" i="3" a="1"/>
  <c r="AP132" i="3" s="1"/>
  <c r="AP133" i="3" a="1"/>
  <c r="AP133" i="3" s="1"/>
  <c r="AP134" i="3" a="1"/>
  <c r="AP134" i="3" s="1"/>
  <c r="AP135" i="3" a="1"/>
  <c r="AP135" i="3" s="1"/>
  <c r="AP136" i="3" a="1"/>
  <c r="AP136" i="3" s="1"/>
  <c r="AP137" i="3" a="1"/>
  <c r="AP137" i="3" s="1"/>
  <c r="AP138" i="3" a="1"/>
  <c r="AP138" i="3" s="1"/>
  <c r="AP139" i="3" a="1"/>
  <c r="AP139" i="3" s="1"/>
  <c r="AP140" i="3" a="1"/>
  <c r="AP140" i="3" s="1"/>
  <c r="AP141" i="3" a="1"/>
  <c r="AP141" i="3" s="1"/>
  <c r="AP142" i="3" a="1"/>
  <c r="AP142" i="3" s="1"/>
  <c r="AP143" i="3" a="1"/>
  <c r="AP143" i="3" s="1"/>
  <c r="AP144" i="3" a="1"/>
  <c r="AP144" i="3" s="1"/>
  <c r="AP145" i="3" a="1"/>
  <c r="AP145" i="3" s="1"/>
  <c r="AP146" i="3" a="1"/>
  <c r="AP146" i="3" s="1"/>
  <c r="AP147" i="3" a="1"/>
  <c r="AP147" i="3" s="1"/>
  <c r="AP148" i="3" a="1"/>
  <c r="AP148" i="3" s="1"/>
  <c r="AP149" i="3" a="1"/>
  <c r="AP149" i="3" s="1"/>
  <c r="AP150" i="3" a="1"/>
  <c r="AP150" i="3" s="1"/>
  <c r="AP151" i="3" a="1"/>
  <c r="AP151" i="3" s="1"/>
  <c r="AP152" i="3" a="1"/>
  <c r="AP152" i="3" s="1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L54" i="3" a="1"/>
  <c r="AL54" i="3" s="1"/>
  <c r="AL55" i="3" a="1"/>
  <c r="AL55" i="3" s="1"/>
  <c r="AL56" i="3" a="1"/>
  <c r="AL56" i="3" s="1"/>
  <c r="AL57" i="3" a="1"/>
  <c r="AL57" i="3" s="1"/>
  <c r="AL58" i="3" a="1"/>
  <c r="AL58" i="3" s="1"/>
  <c r="AL59" i="3" a="1"/>
  <c r="AL59" i="3" s="1"/>
  <c r="AL60" i="3" a="1"/>
  <c r="AL60" i="3" s="1"/>
  <c r="AL61" i="3" a="1"/>
  <c r="AL61" i="3" s="1"/>
  <c r="AL62" i="3" a="1"/>
  <c r="AL62" i="3" s="1"/>
  <c r="AL63" i="3" a="1"/>
  <c r="AL63" i="3" s="1"/>
  <c r="AL64" i="3" a="1"/>
  <c r="AL64" i="3" s="1"/>
  <c r="AL65" i="3" a="1"/>
  <c r="AL65" i="3" s="1"/>
  <c r="AL66" i="3" a="1"/>
  <c r="AL66" i="3" s="1"/>
  <c r="AL67" i="3" a="1"/>
  <c r="AL67" i="3" s="1"/>
  <c r="AL68" i="3" a="1"/>
  <c r="AL68" i="3" s="1"/>
  <c r="AL69" i="3" a="1"/>
  <c r="AL69" i="3" s="1"/>
  <c r="AL70" i="3" a="1"/>
  <c r="AL70" i="3" s="1"/>
  <c r="AL71" i="3" a="1"/>
  <c r="AL71" i="3" s="1"/>
  <c r="AL72" i="3" a="1"/>
  <c r="AL72" i="3" s="1"/>
  <c r="AL73" i="3" a="1"/>
  <c r="AL73" i="3" s="1"/>
  <c r="AL74" i="3" a="1"/>
  <c r="AL74" i="3" s="1"/>
  <c r="AL75" i="3" a="1"/>
  <c r="AL75" i="3" s="1"/>
  <c r="AL76" i="3" a="1"/>
  <c r="AL76" i="3" s="1"/>
  <c r="AL77" i="3" a="1"/>
  <c r="AL77" i="3" s="1"/>
  <c r="AL78" i="3" a="1"/>
  <c r="AL78" i="3" s="1"/>
  <c r="AL79" i="3" a="1"/>
  <c r="AL79" i="3" s="1"/>
  <c r="AL80" i="3" a="1"/>
  <c r="AL80" i="3" s="1"/>
  <c r="AL81" i="3" a="1"/>
  <c r="AL81" i="3" s="1"/>
  <c r="AL82" i="3" a="1"/>
  <c r="AL82" i="3" s="1"/>
  <c r="AL83" i="3" a="1"/>
  <c r="AL83" i="3" s="1"/>
  <c r="AL84" i="3" a="1"/>
  <c r="AL84" i="3" s="1"/>
  <c r="AL85" i="3" a="1"/>
  <c r="AL85" i="3" s="1"/>
  <c r="AL86" i="3" a="1"/>
  <c r="AL86" i="3" s="1"/>
  <c r="AL87" i="3" a="1"/>
  <c r="AL87" i="3" s="1"/>
  <c r="AL88" i="3" a="1"/>
  <c r="AL88" i="3" s="1"/>
  <c r="AL89" i="3" a="1"/>
  <c r="AL89" i="3" s="1"/>
  <c r="AL90" i="3" a="1"/>
  <c r="AL90" i="3" s="1"/>
  <c r="AL91" i="3" a="1"/>
  <c r="AL91" i="3" s="1"/>
  <c r="AL92" i="3" a="1"/>
  <c r="AL92" i="3" s="1"/>
  <c r="AL93" i="3" a="1"/>
  <c r="AL93" i="3" s="1"/>
  <c r="AL94" i="3" a="1"/>
  <c r="AL94" i="3" s="1"/>
  <c r="AL95" i="3" a="1"/>
  <c r="AL95" i="3" s="1"/>
  <c r="AL96" i="3" a="1"/>
  <c r="AL96" i="3" s="1"/>
  <c r="AL97" i="3" a="1"/>
  <c r="AL97" i="3" s="1"/>
  <c r="AL98" i="3" a="1"/>
  <c r="AL98" i="3" s="1"/>
  <c r="AL99" i="3" a="1"/>
  <c r="AL99" i="3" s="1"/>
  <c r="AL100" i="3" a="1"/>
  <c r="AL100" i="3" s="1"/>
  <c r="AL101" i="3" a="1"/>
  <c r="AL101" i="3" s="1"/>
  <c r="AL102" i="3" a="1"/>
  <c r="AL102" i="3" s="1"/>
  <c r="AL103" i="3" a="1"/>
  <c r="AL103" i="3" s="1"/>
  <c r="AL104" i="3" a="1"/>
  <c r="AL104" i="3" s="1"/>
  <c r="AL105" i="3" a="1"/>
  <c r="AL105" i="3" s="1"/>
  <c r="AL106" i="3" a="1"/>
  <c r="AL106" i="3" s="1"/>
  <c r="AL107" i="3" a="1"/>
  <c r="AL107" i="3" s="1"/>
  <c r="AL108" i="3" a="1"/>
  <c r="AL108" i="3" s="1"/>
  <c r="AL109" i="3" a="1"/>
  <c r="AL109" i="3" s="1"/>
  <c r="AL110" i="3" a="1"/>
  <c r="AL110" i="3" s="1"/>
  <c r="AL111" i="3" a="1"/>
  <c r="AL111" i="3" s="1"/>
  <c r="AL112" i="3" a="1"/>
  <c r="AL112" i="3" s="1"/>
  <c r="AL113" i="3" a="1"/>
  <c r="AL113" i="3" s="1"/>
  <c r="AL114" i="3" a="1"/>
  <c r="AL114" i="3" s="1"/>
  <c r="AL115" i="3" a="1"/>
  <c r="AL115" i="3" s="1"/>
  <c r="AL116" i="3" a="1"/>
  <c r="AL116" i="3" s="1"/>
  <c r="AL117" i="3" a="1"/>
  <c r="AL117" i="3" s="1"/>
  <c r="AL118" i="3" a="1"/>
  <c r="AL118" i="3" s="1"/>
  <c r="AL119" i="3" a="1"/>
  <c r="AL119" i="3" s="1"/>
  <c r="AL120" i="3" a="1"/>
  <c r="AL120" i="3" s="1"/>
  <c r="AL121" i="3" a="1"/>
  <c r="AL121" i="3" s="1"/>
  <c r="AL122" i="3" a="1"/>
  <c r="AL122" i="3" s="1"/>
  <c r="AL123" i="3" a="1"/>
  <c r="AL123" i="3" s="1"/>
  <c r="AL124" i="3" a="1"/>
  <c r="AL124" i="3" s="1"/>
  <c r="AL125" i="3" a="1"/>
  <c r="AL125" i="3" s="1"/>
  <c r="AL126" i="3" a="1"/>
  <c r="AL126" i="3" s="1"/>
  <c r="AL127" i="3" a="1"/>
  <c r="AL127" i="3" s="1"/>
  <c r="AL128" i="3" a="1"/>
  <c r="AL128" i="3" s="1"/>
  <c r="AL129" i="3" a="1"/>
  <c r="AL129" i="3" s="1"/>
  <c r="AL130" i="3" a="1"/>
  <c r="AL130" i="3" s="1"/>
  <c r="AL131" i="3" a="1"/>
  <c r="AL131" i="3" s="1"/>
  <c r="AL132" i="3" a="1"/>
  <c r="AL132" i="3" s="1"/>
  <c r="AL133" i="3" a="1"/>
  <c r="AL133" i="3" s="1"/>
  <c r="AL134" i="3" a="1"/>
  <c r="AL134" i="3" s="1"/>
  <c r="AL135" i="3" a="1"/>
  <c r="AL135" i="3" s="1"/>
  <c r="AL136" i="3" a="1"/>
  <c r="AL136" i="3" s="1"/>
  <c r="AL137" i="3" a="1"/>
  <c r="AL137" i="3" s="1"/>
  <c r="AL138" i="3" a="1"/>
  <c r="AL138" i="3" s="1"/>
  <c r="AL139" i="3" a="1"/>
  <c r="AL139" i="3" s="1"/>
  <c r="AL140" i="3" a="1"/>
  <c r="AL140" i="3" s="1"/>
  <c r="AL141" i="3" a="1"/>
  <c r="AL141" i="3" s="1"/>
  <c r="AL142" i="3" a="1"/>
  <c r="AL142" i="3" s="1"/>
  <c r="AL143" i="3" a="1"/>
  <c r="AL143" i="3" s="1"/>
  <c r="AL144" i="3" a="1"/>
  <c r="AL144" i="3" s="1"/>
  <c r="AL145" i="3" a="1"/>
  <c r="AL145" i="3" s="1"/>
  <c r="AL146" i="3" a="1"/>
  <c r="AL146" i="3" s="1"/>
  <c r="AL147" i="3" a="1"/>
  <c r="AL147" i="3" s="1"/>
  <c r="AL148" i="3" a="1"/>
  <c r="AL148" i="3" s="1"/>
  <c r="AL149" i="3" a="1"/>
  <c r="AL149" i="3" s="1"/>
  <c r="AL150" i="3" a="1"/>
  <c r="AL150" i="3" s="1"/>
  <c r="AL151" i="3" a="1"/>
  <c r="AL151" i="3" s="1"/>
  <c r="AL152" i="3" a="1"/>
  <c r="AL152" i="3" s="1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H54" i="3" a="1"/>
  <c r="AH54" i="3" s="1"/>
  <c r="AH55" i="3" a="1"/>
  <c r="AH55" i="3" s="1"/>
  <c r="AH56" i="3" a="1"/>
  <c r="AH56" i="3" s="1"/>
  <c r="AH57" i="3" a="1"/>
  <c r="AH57" i="3" s="1"/>
  <c r="AH58" i="3" a="1"/>
  <c r="AH58" i="3" s="1"/>
  <c r="AH59" i="3" a="1"/>
  <c r="AH59" i="3" s="1"/>
  <c r="AH60" i="3" a="1"/>
  <c r="AH60" i="3" s="1"/>
  <c r="AH61" i="3" a="1"/>
  <c r="AH61" i="3" s="1"/>
  <c r="AH62" i="3" a="1"/>
  <c r="AH62" i="3" s="1"/>
  <c r="AH63" i="3" a="1"/>
  <c r="AH63" i="3" s="1"/>
  <c r="AH64" i="3" a="1"/>
  <c r="AH64" i="3" s="1"/>
  <c r="AH65" i="3" a="1"/>
  <c r="AH65" i="3" s="1"/>
  <c r="AH66" i="3" a="1"/>
  <c r="AH66" i="3" s="1"/>
  <c r="AH67" i="3" a="1"/>
  <c r="AH67" i="3" s="1"/>
  <c r="AH68" i="3" a="1"/>
  <c r="AH68" i="3" s="1"/>
  <c r="AH69" i="3" a="1"/>
  <c r="AH69" i="3" s="1"/>
  <c r="AH70" i="3" a="1"/>
  <c r="AH70" i="3" s="1"/>
  <c r="AH71" i="3" a="1"/>
  <c r="AH71" i="3" s="1"/>
  <c r="AH72" i="3" a="1"/>
  <c r="AH72" i="3" s="1"/>
  <c r="AH73" i="3" a="1"/>
  <c r="AH73" i="3" s="1"/>
  <c r="AH74" i="3" a="1"/>
  <c r="AH74" i="3" s="1"/>
  <c r="AH75" i="3" a="1"/>
  <c r="AH75" i="3" s="1"/>
  <c r="AH76" i="3" a="1"/>
  <c r="AH76" i="3" s="1"/>
  <c r="AH77" i="3" a="1"/>
  <c r="AH77" i="3" s="1"/>
  <c r="AH78" i="3" a="1"/>
  <c r="AH78" i="3" s="1"/>
  <c r="AH79" i="3" a="1"/>
  <c r="AH79" i="3" s="1"/>
  <c r="AH80" i="3" a="1"/>
  <c r="AH80" i="3" s="1"/>
  <c r="AH81" i="3" a="1"/>
  <c r="AH81" i="3" s="1"/>
  <c r="AH82" i="3" a="1"/>
  <c r="AH82" i="3" s="1"/>
  <c r="AH83" i="3" a="1"/>
  <c r="AH83" i="3" s="1"/>
  <c r="AH84" i="3" a="1"/>
  <c r="AH84" i="3" s="1"/>
  <c r="AH85" i="3" a="1"/>
  <c r="AH85" i="3" s="1"/>
  <c r="AH86" i="3" a="1"/>
  <c r="AH86" i="3" s="1"/>
  <c r="AH87" i="3" a="1"/>
  <c r="AH87" i="3" s="1"/>
  <c r="AH88" i="3" a="1"/>
  <c r="AH88" i="3" s="1"/>
  <c r="AH89" i="3" a="1"/>
  <c r="AH89" i="3" s="1"/>
  <c r="AH90" i="3" a="1"/>
  <c r="AH90" i="3" s="1"/>
  <c r="AH91" i="3" a="1"/>
  <c r="AH91" i="3" s="1"/>
  <c r="AH92" i="3" a="1"/>
  <c r="AH92" i="3" s="1"/>
  <c r="AH93" i="3" a="1"/>
  <c r="AH93" i="3" s="1"/>
  <c r="AH94" i="3" a="1"/>
  <c r="AH94" i="3" s="1"/>
  <c r="AH95" i="3" a="1"/>
  <c r="AH95" i="3" s="1"/>
  <c r="AH96" i="3" a="1"/>
  <c r="AH96" i="3" s="1"/>
  <c r="AH97" i="3" a="1"/>
  <c r="AH97" i="3" s="1"/>
  <c r="AH98" i="3" a="1"/>
  <c r="AH98" i="3" s="1"/>
  <c r="AH99" i="3" a="1"/>
  <c r="AH99" i="3" s="1"/>
  <c r="AH100" i="3" a="1"/>
  <c r="AH100" i="3" s="1"/>
  <c r="AH101" i="3" a="1"/>
  <c r="AH101" i="3" s="1"/>
  <c r="AH102" i="3" a="1"/>
  <c r="AH102" i="3" s="1"/>
  <c r="AH103" i="3" a="1"/>
  <c r="AH103" i="3" s="1"/>
  <c r="AH104" i="3" a="1"/>
  <c r="AH104" i="3" s="1"/>
  <c r="AH105" i="3" a="1"/>
  <c r="AH105" i="3" s="1"/>
  <c r="AH106" i="3" a="1"/>
  <c r="AH106" i="3" s="1"/>
  <c r="AH107" i="3" a="1"/>
  <c r="AH107" i="3" s="1"/>
  <c r="AH108" i="3" a="1"/>
  <c r="AH108" i="3" s="1"/>
  <c r="AH109" i="3" a="1"/>
  <c r="AH109" i="3" s="1"/>
  <c r="AH110" i="3" a="1"/>
  <c r="AH110" i="3" s="1"/>
  <c r="AH111" i="3" a="1"/>
  <c r="AH111" i="3" s="1"/>
  <c r="AH112" i="3" a="1"/>
  <c r="AH112" i="3" s="1"/>
  <c r="AH113" i="3" a="1"/>
  <c r="AH113" i="3" s="1"/>
  <c r="AH114" i="3" a="1"/>
  <c r="AH114" i="3" s="1"/>
  <c r="AH115" i="3" a="1"/>
  <c r="AH115" i="3" s="1"/>
  <c r="AH116" i="3" a="1"/>
  <c r="AH116" i="3" s="1"/>
  <c r="AH117" i="3" a="1"/>
  <c r="AH117" i="3" s="1"/>
  <c r="AH118" i="3" a="1"/>
  <c r="AH118" i="3" s="1"/>
  <c r="AH119" i="3" a="1"/>
  <c r="AH119" i="3" s="1"/>
  <c r="AH120" i="3" a="1"/>
  <c r="AH120" i="3" s="1"/>
  <c r="AH121" i="3" a="1"/>
  <c r="AH121" i="3" s="1"/>
  <c r="AH122" i="3" a="1"/>
  <c r="AH122" i="3" s="1"/>
  <c r="AH123" i="3" a="1"/>
  <c r="AH123" i="3" s="1"/>
  <c r="AH124" i="3" a="1"/>
  <c r="AH124" i="3" s="1"/>
  <c r="AH125" i="3" a="1"/>
  <c r="AH125" i="3" s="1"/>
  <c r="AH126" i="3" a="1"/>
  <c r="AH126" i="3" s="1"/>
  <c r="AH127" i="3" a="1"/>
  <c r="AH127" i="3" s="1"/>
  <c r="AH128" i="3" a="1"/>
  <c r="AH128" i="3" s="1"/>
  <c r="AH129" i="3" a="1"/>
  <c r="AH129" i="3" s="1"/>
  <c r="AH130" i="3" a="1"/>
  <c r="AH130" i="3" s="1"/>
  <c r="AH131" i="3" a="1"/>
  <c r="AH131" i="3" s="1"/>
  <c r="AH132" i="3" a="1"/>
  <c r="AH132" i="3" s="1"/>
  <c r="AH133" i="3" a="1"/>
  <c r="AH133" i="3" s="1"/>
  <c r="AH134" i="3" a="1"/>
  <c r="AH134" i="3" s="1"/>
  <c r="AH135" i="3" a="1"/>
  <c r="AH135" i="3" s="1"/>
  <c r="AH136" i="3" a="1"/>
  <c r="AH136" i="3" s="1"/>
  <c r="AH137" i="3" a="1"/>
  <c r="AH137" i="3" s="1"/>
  <c r="AH138" i="3" a="1"/>
  <c r="AH138" i="3" s="1"/>
  <c r="AH139" i="3" a="1"/>
  <c r="AH139" i="3" s="1"/>
  <c r="AH140" i="3" a="1"/>
  <c r="AH140" i="3" s="1"/>
  <c r="AH141" i="3" a="1"/>
  <c r="AH141" i="3" s="1"/>
  <c r="AH142" i="3" a="1"/>
  <c r="AH142" i="3" s="1"/>
  <c r="AH143" i="3" a="1"/>
  <c r="AH143" i="3" s="1"/>
  <c r="AH144" i="3" a="1"/>
  <c r="AH144" i="3" s="1"/>
  <c r="AH145" i="3" a="1"/>
  <c r="AH145" i="3" s="1"/>
  <c r="AH146" i="3" a="1"/>
  <c r="AH146" i="3" s="1"/>
  <c r="AH147" i="3" a="1"/>
  <c r="AH147" i="3" s="1"/>
  <c r="AH148" i="3" a="1"/>
  <c r="AH148" i="3" s="1"/>
  <c r="AH149" i="3" a="1"/>
  <c r="AH149" i="3" s="1"/>
  <c r="AH150" i="3" a="1"/>
  <c r="AH150" i="3" s="1"/>
  <c r="AH151" i="3" a="1"/>
  <c r="AH151" i="3" s="1"/>
  <c r="AH152" i="3" a="1"/>
  <c r="AH152" i="3" s="1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D56" i="3" a="1"/>
  <c r="AD56" i="3" s="1"/>
  <c r="AD57" i="3" a="1"/>
  <c r="AD57" i="3" s="1"/>
  <c r="AD58" i="3" a="1"/>
  <c r="AD58" i="3" s="1"/>
  <c r="AD59" i="3" a="1"/>
  <c r="AD59" i="3" s="1"/>
  <c r="AD60" i="3" a="1"/>
  <c r="AD60" i="3" s="1"/>
  <c r="AD61" i="3" a="1"/>
  <c r="AD61" i="3" s="1"/>
  <c r="AD62" i="3" a="1"/>
  <c r="AD62" i="3" s="1"/>
  <c r="AD63" i="3" a="1"/>
  <c r="AD63" i="3" s="1"/>
  <c r="AD64" i="3" a="1"/>
  <c r="AD64" i="3" s="1"/>
  <c r="AD65" i="3" a="1"/>
  <c r="AD65" i="3" s="1"/>
  <c r="AD66" i="3" a="1"/>
  <c r="AD66" i="3" s="1"/>
  <c r="AD67" i="3" a="1"/>
  <c r="AD67" i="3" s="1"/>
  <c r="AD68" i="3" a="1"/>
  <c r="AD68" i="3" s="1"/>
  <c r="AD69" i="3" a="1"/>
  <c r="AD69" i="3" s="1"/>
  <c r="AD70" i="3" a="1"/>
  <c r="AD70" i="3" s="1"/>
  <c r="AD71" i="3" a="1"/>
  <c r="AD71" i="3" s="1"/>
  <c r="AD72" i="3" a="1"/>
  <c r="AD72" i="3" s="1"/>
  <c r="AD73" i="3" a="1"/>
  <c r="AD73" i="3" s="1"/>
  <c r="AD74" i="3" a="1"/>
  <c r="AD74" i="3" s="1"/>
  <c r="AD75" i="3" a="1"/>
  <c r="AD75" i="3" s="1"/>
  <c r="AD76" i="3" a="1"/>
  <c r="AD76" i="3" s="1"/>
  <c r="AD77" i="3" a="1"/>
  <c r="AD77" i="3" s="1"/>
  <c r="AD78" i="3" a="1"/>
  <c r="AD78" i="3" s="1"/>
  <c r="AD79" i="3" a="1"/>
  <c r="AD79" i="3" s="1"/>
  <c r="AD80" i="3" a="1"/>
  <c r="AD80" i="3" s="1"/>
  <c r="AD81" i="3" a="1"/>
  <c r="AD81" i="3" s="1"/>
  <c r="AD82" i="3" a="1"/>
  <c r="AD82" i="3" s="1"/>
  <c r="AD83" i="3" a="1"/>
  <c r="AD83" i="3" s="1"/>
  <c r="AD84" i="3" a="1"/>
  <c r="AD84" i="3" s="1"/>
  <c r="AD85" i="3" a="1"/>
  <c r="AD85" i="3" s="1"/>
  <c r="AD86" i="3" a="1"/>
  <c r="AD86" i="3" s="1"/>
  <c r="AD87" i="3" a="1"/>
  <c r="AD87" i="3" s="1"/>
  <c r="AD88" i="3" a="1"/>
  <c r="AD88" i="3" s="1"/>
  <c r="AD89" i="3" a="1"/>
  <c r="AD89" i="3" s="1"/>
  <c r="AD90" i="3" a="1"/>
  <c r="AD90" i="3" s="1"/>
  <c r="AD91" i="3" a="1"/>
  <c r="AD91" i="3" s="1"/>
  <c r="AD92" i="3" a="1"/>
  <c r="AD92" i="3" s="1"/>
  <c r="AD93" i="3" a="1"/>
  <c r="AD93" i="3" s="1"/>
  <c r="AD94" i="3" a="1"/>
  <c r="AD94" i="3" s="1"/>
  <c r="AD95" i="3" a="1"/>
  <c r="AD95" i="3" s="1"/>
  <c r="AD96" i="3" a="1"/>
  <c r="AD96" i="3" s="1"/>
  <c r="AD97" i="3" a="1"/>
  <c r="AD97" i="3" s="1"/>
  <c r="AD98" i="3" a="1"/>
  <c r="AD98" i="3" s="1"/>
  <c r="AD99" i="3" a="1"/>
  <c r="AD99" i="3" s="1"/>
  <c r="AD100" i="3" a="1"/>
  <c r="AD100" i="3" s="1"/>
  <c r="AD101" i="3" a="1"/>
  <c r="AD101" i="3" s="1"/>
  <c r="AD102" i="3" a="1"/>
  <c r="AD102" i="3" s="1"/>
  <c r="AD103" i="3" a="1"/>
  <c r="AD103" i="3" s="1"/>
  <c r="AD104" i="3" a="1"/>
  <c r="AD104" i="3" s="1"/>
  <c r="AD105" i="3" a="1"/>
  <c r="AD105" i="3" s="1"/>
  <c r="AD106" i="3" a="1"/>
  <c r="AD106" i="3" s="1"/>
  <c r="AD107" i="3" a="1"/>
  <c r="AD107" i="3" s="1"/>
  <c r="AD108" i="3" a="1"/>
  <c r="AD108" i="3" s="1"/>
  <c r="AD109" i="3" a="1"/>
  <c r="AD109" i="3" s="1"/>
  <c r="AD110" i="3" a="1"/>
  <c r="AD110" i="3" s="1"/>
  <c r="AD111" i="3" a="1"/>
  <c r="AD111" i="3" s="1"/>
  <c r="AD112" i="3" a="1"/>
  <c r="AD112" i="3" s="1"/>
  <c r="AD113" i="3" a="1"/>
  <c r="AD113" i="3" s="1"/>
  <c r="AD114" i="3" a="1"/>
  <c r="AD114" i="3" s="1"/>
  <c r="AD115" i="3" a="1"/>
  <c r="AD115" i="3" s="1"/>
  <c r="AD116" i="3" a="1"/>
  <c r="AD116" i="3" s="1"/>
  <c r="AD117" i="3" a="1"/>
  <c r="AD117" i="3" s="1"/>
  <c r="AD118" i="3" a="1"/>
  <c r="AD118" i="3" s="1"/>
  <c r="AD119" i="3" a="1"/>
  <c r="AD119" i="3" s="1"/>
  <c r="AD120" i="3" a="1"/>
  <c r="AD120" i="3" s="1"/>
  <c r="AD121" i="3" a="1"/>
  <c r="AD121" i="3" s="1"/>
  <c r="AD122" i="3" a="1"/>
  <c r="AD122" i="3" s="1"/>
  <c r="AD123" i="3" a="1"/>
  <c r="AD123" i="3" s="1"/>
  <c r="AD124" i="3" a="1"/>
  <c r="AD124" i="3" s="1"/>
  <c r="AD125" i="3" a="1"/>
  <c r="AD125" i="3" s="1"/>
  <c r="AD126" i="3" a="1"/>
  <c r="AD126" i="3" s="1"/>
  <c r="AD127" i="3" a="1"/>
  <c r="AD127" i="3" s="1"/>
  <c r="AD128" i="3" a="1"/>
  <c r="AD128" i="3" s="1"/>
  <c r="AD129" i="3" a="1"/>
  <c r="AD129" i="3" s="1"/>
  <c r="AD130" i="3" a="1"/>
  <c r="AD130" i="3" s="1"/>
  <c r="AD131" i="3" a="1"/>
  <c r="AD131" i="3" s="1"/>
  <c r="AD132" i="3" a="1"/>
  <c r="AD132" i="3" s="1"/>
  <c r="AD133" i="3" a="1"/>
  <c r="AD133" i="3" s="1"/>
  <c r="AD134" i="3" a="1"/>
  <c r="AD134" i="3" s="1"/>
  <c r="AD135" i="3" a="1"/>
  <c r="AD135" i="3" s="1"/>
  <c r="AD136" i="3" a="1"/>
  <c r="AD136" i="3" s="1"/>
  <c r="AD137" i="3" a="1"/>
  <c r="AD137" i="3" s="1"/>
  <c r="AD138" i="3" a="1"/>
  <c r="AD138" i="3" s="1"/>
  <c r="AD139" i="3" a="1"/>
  <c r="AD139" i="3" s="1"/>
  <c r="AD140" i="3" a="1"/>
  <c r="AD140" i="3" s="1"/>
  <c r="AD141" i="3" a="1"/>
  <c r="AD141" i="3" s="1"/>
  <c r="AD142" i="3" a="1"/>
  <c r="AD142" i="3" s="1"/>
  <c r="AD143" i="3" a="1"/>
  <c r="AD143" i="3" s="1"/>
  <c r="AD144" i="3" a="1"/>
  <c r="AD144" i="3" s="1"/>
  <c r="AD145" i="3" a="1"/>
  <c r="AD145" i="3" s="1"/>
  <c r="AD146" i="3" a="1"/>
  <c r="AD146" i="3" s="1"/>
  <c r="AD147" i="3" a="1"/>
  <c r="AD147" i="3" s="1"/>
  <c r="AD148" i="3" a="1"/>
  <c r="AD148" i="3" s="1"/>
  <c r="AD149" i="3" a="1"/>
  <c r="AD149" i="3" s="1"/>
  <c r="AD150" i="3" a="1"/>
  <c r="AD150" i="3" s="1"/>
  <c r="AD151" i="3" a="1"/>
  <c r="AD151" i="3" s="1"/>
  <c r="AD152" i="3" a="1"/>
  <c r="AD152" i="3" s="1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Z54" i="3" a="1"/>
  <c r="Z54" i="3" s="1"/>
  <c r="Z55" i="3" a="1"/>
  <c r="Z55" i="3" s="1"/>
  <c r="Z56" i="3" a="1"/>
  <c r="Z56" i="3" s="1"/>
  <c r="Z57" i="3" a="1"/>
  <c r="Z57" i="3" s="1"/>
  <c r="Z58" i="3" a="1"/>
  <c r="Z58" i="3" s="1"/>
  <c r="Z59" i="3" a="1"/>
  <c r="Z59" i="3" s="1"/>
  <c r="Z60" i="3" a="1"/>
  <c r="Z60" i="3" s="1"/>
  <c r="Z61" i="3" a="1"/>
  <c r="Z61" i="3" s="1"/>
  <c r="Z62" i="3" a="1"/>
  <c r="Z62" i="3" s="1"/>
  <c r="Z63" i="3" a="1"/>
  <c r="Z63" i="3" s="1"/>
  <c r="Z64" i="3" a="1"/>
  <c r="Z64" i="3" s="1"/>
  <c r="Z65" i="3" a="1"/>
  <c r="Z65" i="3" s="1"/>
  <c r="Z66" i="3" a="1"/>
  <c r="Z66" i="3" s="1"/>
  <c r="Z67" i="3" a="1"/>
  <c r="Z67" i="3" s="1"/>
  <c r="Z68" i="3" a="1"/>
  <c r="Z68" i="3" s="1"/>
  <c r="Z69" i="3" a="1"/>
  <c r="Z69" i="3" s="1"/>
  <c r="Z70" i="3" a="1"/>
  <c r="Z70" i="3" s="1"/>
  <c r="Z71" i="3" a="1"/>
  <c r="Z71" i="3" s="1"/>
  <c r="Z72" i="3" a="1"/>
  <c r="Z72" i="3" s="1"/>
  <c r="Z73" i="3" a="1"/>
  <c r="Z73" i="3" s="1"/>
  <c r="Z74" i="3" a="1"/>
  <c r="Z74" i="3" s="1"/>
  <c r="Z75" i="3" a="1"/>
  <c r="Z75" i="3" s="1"/>
  <c r="Z76" i="3" a="1"/>
  <c r="Z76" i="3" s="1"/>
  <c r="Z77" i="3" a="1"/>
  <c r="Z77" i="3" s="1"/>
  <c r="Z78" i="3" a="1"/>
  <c r="Z78" i="3" s="1"/>
  <c r="Z79" i="3" a="1"/>
  <c r="Z79" i="3" s="1"/>
  <c r="Z80" i="3" a="1"/>
  <c r="Z80" i="3" s="1"/>
  <c r="Z81" i="3" a="1"/>
  <c r="Z81" i="3" s="1"/>
  <c r="Z82" i="3" a="1"/>
  <c r="Z82" i="3" s="1"/>
  <c r="Z83" i="3" a="1"/>
  <c r="Z83" i="3" s="1"/>
  <c r="Z84" i="3" a="1"/>
  <c r="Z84" i="3" s="1"/>
  <c r="Z85" i="3" a="1"/>
  <c r="Z85" i="3" s="1"/>
  <c r="Z86" i="3" a="1"/>
  <c r="Z86" i="3" s="1"/>
  <c r="Z87" i="3" a="1"/>
  <c r="Z87" i="3" s="1"/>
  <c r="Z88" i="3" a="1"/>
  <c r="Z88" i="3" s="1"/>
  <c r="Z89" i="3" a="1"/>
  <c r="Z89" i="3" s="1"/>
  <c r="Z90" i="3" a="1"/>
  <c r="Z90" i="3" s="1"/>
  <c r="Z91" i="3" a="1"/>
  <c r="Z91" i="3" s="1"/>
  <c r="Z92" i="3" a="1"/>
  <c r="Z92" i="3" s="1"/>
  <c r="Z93" i="3" a="1"/>
  <c r="Z93" i="3" s="1"/>
  <c r="Z94" i="3" a="1"/>
  <c r="Z94" i="3" s="1"/>
  <c r="Z95" i="3" a="1"/>
  <c r="Z95" i="3" s="1"/>
  <c r="Z96" i="3" a="1"/>
  <c r="Z96" i="3" s="1"/>
  <c r="Z97" i="3" a="1"/>
  <c r="Z97" i="3" s="1"/>
  <c r="Z98" i="3" a="1"/>
  <c r="Z98" i="3" s="1"/>
  <c r="Z99" i="3" a="1"/>
  <c r="Z99" i="3" s="1"/>
  <c r="Z100" i="3" a="1"/>
  <c r="Z100" i="3" s="1"/>
  <c r="Z101" i="3" a="1"/>
  <c r="Z101" i="3" s="1"/>
  <c r="Z102" i="3" a="1"/>
  <c r="Z102" i="3" s="1"/>
  <c r="Z103" i="3" a="1"/>
  <c r="Z103" i="3" s="1"/>
  <c r="Z104" i="3" a="1"/>
  <c r="Z104" i="3" s="1"/>
  <c r="Z105" i="3" a="1"/>
  <c r="Z105" i="3" s="1"/>
  <c r="Z106" i="3" a="1"/>
  <c r="Z106" i="3" s="1"/>
  <c r="Z107" i="3" a="1"/>
  <c r="Z107" i="3" s="1"/>
  <c r="Z108" i="3" a="1"/>
  <c r="Z108" i="3" s="1"/>
  <c r="Z109" i="3" a="1"/>
  <c r="Z109" i="3" s="1"/>
  <c r="Z110" i="3" a="1"/>
  <c r="Z110" i="3" s="1"/>
  <c r="Z111" i="3" a="1"/>
  <c r="Z111" i="3" s="1"/>
  <c r="Z112" i="3" a="1"/>
  <c r="Z112" i="3" s="1"/>
  <c r="Z113" i="3" a="1"/>
  <c r="Z113" i="3" s="1"/>
  <c r="Z114" i="3" a="1"/>
  <c r="Z114" i="3" s="1"/>
  <c r="Z115" i="3" a="1"/>
  <c r="Z115" i="3" s="1"/>
  <c r="Z116" i="3" a="1"/>
  <c r="Z116" i="3" s="1"/>
  <c r="Z117" i="3" a="1"/>
  <c r="Z117" i="3" s="1"/>
  <c r="Z118" i="3" a="1"/>
  <c r="Z118" i="3" s="1"/>
  <c r="Z119" i="3" a="1"/>
  <c r="Z119" i="3" s="1"/>
  <c r="Z120" i="3" a="1"/>
  <c r="Z120" i="3" s="1"/>
  <c r="Z121" i="3" a="1"/>
  <c r="Z121" i="3" s="1"/>
  <c r="Z122" i="3" a="1"/>
  <c r="Z122" i="3" s="1"/>
  <c r="Z123" i="3" a="1"/>
  <c r="Z123" i="3" s="1"/>
  <c r="Z124" i="3" a="1"/>
  <c r="Z124" i="3" s="1"/>
  <c r="Z125" i="3" a="1"/>
  <c r="Z125" i="3" s="1"/>
  <c r="Z126" i="3" a="1"/>
  <c r="Z126" i="3" s="1"/>
  <c r="Z127" i="3" a="1"/>
  <c r="Z127" i="3" s="1"/>
  <c r="Z128" i="3" a="1"/>
  <c r="Z128" i="3" s="1"/>
  <c r="Z129" i="3" a="1"/>
  <c r="Z129" i="3" s="1"/>
  <c r="Z130" i="3" a="1"/>
  <c r="Z130" i="3" s="1"/>
  <c r="Z131" i="3" a="1"/>
  <c r="Z131" i="3" s="1"/>
  <c r="Z132" i="3" a="1"/>
  <c r="Z132" i="3" s="1"/>
  <c r="Z133" i="3" a="1"/>
  <c r="Z133" i="3" s="1"/>
  <c r="Z134" i="3" a="1"/>
  <c r="Z134" i="3" s="1"/>
  <c r="Z135" i="3" a="1"/>
  <c r="Z135" i="3" s="1"/>
  <c r="Z136" i="3" a="1"/>
  <c r="Z136" i="3" s="1"/>
  <c r="Z137" i="3" a="1"/>
  <c r="Z137" i="3" s="1"/>
  <c r="Z138" i="3" a="1"/>
  <c r="Z138" i="3" s="1"/>
  <c r="Z139" i="3" a="1"/>
  <c r="Z139" i="3" s="1"/>
  <c r="Z140" i="3" a="1"/>
  <c r="Z140" i="3" s="1"/>
  <c r="Z141" i="3" a="1"/>
  <c r="Z141" i="3" s="1"/>
  <c r="Z142" i="3" a="1"/>
  <c r="Z142" i="3" s="1"/>
  <c r="Z143" i="3" a="1"/>
  <c r="Z143" i="3" s="1"/>
  <c r="Z144" i="3" a="1"/>
  <c r="Z144" i="3" s="1"/>
  <c r="Z145" i="3" a="1"/>
  <c r="Z145" i="3" s="1"/>
  <c r="Z146" i="3" a="1"/>
  <c r="Z146" i="3" s="1"/>
  <c r="Z147" i="3" a="1"/>
  <c r="Z147" i="3" s="1"/>
  <c r="Z148" i="3" a="1"/>
  <c r="Z148" i="3" s="1"/>
  <c r="Z149" i="3" a="1"/>
  <c r="Z149" i="3" s="1"/>
  <c r="Z150" i="3" a="1"/>
  <c r="Z150" i="3" s="1"/>
  <c r="Z151" i="3" a="1"/>
  <c r="Z151" i="3" s="1"/>
  <c r="Z152" i="3" a="1"/>
  <c r="Z152" i="3" s="1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V54" i="3" a="1"/>
  <c r="V54" i="3" s="1"/>
  <c r="V55" i="3" a="1"/>
  <c r="V55" i="3" s="1"/>
  <c r="V56" i="3" a="1"/>
  <c r="V56" i="3" s="1"/>
  <c r="V57" i="3" a="1"/>
  <c r="V57" i="3" s="1"/>
  <c r="V58" i="3" a="1"/>
  <c r="V58" i="3" s="1"/>
  <c r="V59" i="3" a="1"/>
  <c r="V59" i="3" s="1"/>
  <c r="V60" i="3" a="1"/>
  <c r="V60" i="3" s="1"/>
  <c r="V61" i="3" a="1"/>
  <c r="V61" i="3" s="1"/>
  <c r="V62" i="3" a="1"/>
  <c r="V62" i="3" s="1"/>
  <c r="V63" i="3" a="1"/>
  <c r="V63" i="3" s="1"/>
  <c r="V64" i="3" a="1"/>
  <c r="V64" i="3" s="1"/>
  <c r="V65" i="3" a="1"/>
  <c r="V65" i="3" s="1"/>
  <c r="V66" i="3" a="1"/>
  <c r="V66" i="3" s="1"/>
  <c r="V67" i="3" a="1"/>
  <c r="V67" i="3" s="1"/>
  <c r="V68" i="3" a="1"/>
  <c r="V68" i="3" s="1"/>
  <c r="V69" i="3" a="1"/>
  <c r="V69" i="3" s="1"/>
  <c r="V70" i="3" a="1"/>
  <c r="V70" i="3" s="1"/>
  <c r="V71" i="3" a="1"/>
  <c r="V71" i="3" s="1"/>
  <c r="V72" i="3" a="1"/>
  <c r="V72" i="3" s="1"/>
  <c r="V73" i="3" a="1"/>
  <c r="V73" i="3" s="1"/>
  <c r="V74" i="3" a="1"/>
  <c r="V74" i="3" s="1"/>
  <c r="V75" i="3" a="1"/>
  <c r="V75" i="3" s="1"/>
  <c r="V76" i="3" a="1"/>
  <c r="V76" i="3" s="1"/>
  <c r="V77" i="3" a="1"/>
  <c r="V77" i="3" s="1"/>
  <c r="V78" i="3" a="1"/>
  <c r="V78" i="3" s="1"/>
  <c r="V79" i="3" a="1"/>
  <c r="V79" i="3" s="1"/>
  <c r="V80" i="3" a="1"/>
  <c r="V80" i="3" s="1"/>
  <c r="V81" i="3" a="1"/>
  <c r="V81" i="3" s="1"/>
  <c r="V82" i="3" a="1"/>
  <c r="V82" i="3" s="1"/>
  <c r="V83" i="3" a="1"/>
  <c r="V83" i="3" s="1"/>
  <c r="V84" i="3" a="1"/>
  <c r="V84" i="3" s="1"/>
  <c r="V85" i="3" a="1"/>
  <c r="V85" i="3" s="1"/>
  <c r="V86" i="3" a="1"/>
  <c r="V86" i="3" s="1"/>
  <c r="V87" i="3" a="1"/>
  <c r="V87" i="3" s="1"/>
  <c r="V88" i="3" a="1"/>
  <c r="V88" i="3" s="1"/>
  <c r="V89" i="3" a="1"/>
  <c r="V89" i="3" s="1"/>
  <c r="V90" i="3" a="1"/>
  <c r="V90" i="3" s="1"/>
  <c r="V91" i="3" a="1"/>
  <c r="V91" i="3" s="1"/>
  <c r="V92" i="3" a="1"/>
  <c r="V92" i="3" s="1"/>
  <c r="V93" i="3" a="1"/>
  <c r="V93" i="3" s="1"/>
  <c r="V94" i="3" a="1"/>
  <c r="V94" i="3" s="1"/>
  <c r="V95" i="3" a="1"/>
  <c r="V95" i="3" s="1"/>
  <c r="V96" i="3" a="1"/>
  <c r="V96" i="3" s="1"/>
  <c r="V97" i="3" a="1"/>
  <c r="V97" i="3" s="1"/>
  <c r="V98" i="3" a="1"/>
  <c r="V98" i="3" s="1"/>
  <c r="V99" i="3" a="1"/>
  <c r="V99" i="3" s="1"/>
  <c r="V100" i="3" a="1"/>
  <c r="V100" i="3" s="1"/>
  <c r="V101" i="3" a="1"/>
  <c r="V101" i="3" s="1"/>
  <c r="V102" i="3" a="1"/>
  <c r="V102" i="3" s="1"/>
  <c r="V103" i="3" a="1"/>
  <c r="V103" i="3" s="1"/>
  <c r="V104" i="3" a="1"/>
  <c r="V104" i="3" s="1"/>
  <c r="V105" i="3" a="1"/>
  <c r="V105" i="3" s="1"/>
  <c r="V106" i="3" a="1"/>
  <c r="V106" i="3" s="1"/>
  <c r="V107" i="3" a="1"/>
  <c r="V107" i="3" s="1"/>
  <c r="V108" i="3" a="1"/>
  <c r="V108" i="3" s="1"/>
  <c r="V109" i="3" a="1"/>
  <c r="V109" i="3" s="1"/>
  <c r="V110" i="3" a="1"/>
  <c r="V110" i="3" s="1"/>
  <c r="V111" i="3" a="1"/>
  <c r="V111" i="3" s="1"/>
  <c r="V112" i="3" a="1"/>
  <c r="V112" i="3" s="1"/>
  <c r="V113" i="3" a="1"/>
  <c r="V113" i="3" s="1"/>
  <c r="V114" i="3" a="1"/>
  <c r="V114" i="3" s="1"/>
  <c r="V115" i="3" a="1"/>
  <c r="V115" i="3" s="1"/>
  <c r="V116" i="3" a="1"/>
  <c r="V116" i="3" s="1"/>
  <c r="V117" i="3" a="1"/>
  <c r="V117" i="3" s="1"/>
  <c r="V118" i="3" a="1"/>
  <c r="V118" i="3" s="1"/>
  <c r="V119" i="3" a="1"/>
  <c r="V119" i="3" s="1"/>
  <c r="V120" i="3" a="1"/>
  <c r="V120" i="3" s="1"/>
  <c r="V121" i="3" a="1"/>
  <c r="V121" i="3" s="1"/>
  <c r="V122" i="3" a="1"/>
  <c r="V122" i="3" s="1"/>
  <c r="V123" i="3" a="1"/>
  <c r="V123" i="3" s="1"/>
  <c r="V124" i="3" a="1"/>
  <c r="V124" i="3" s="1"/>
  <c r="V125" i="3" a="1"/>
  <c r="V125" i="3" s="1"/>
  <c r="V126" i="3" a="1"/>
  <c r="V126" i="3" s="1"/>
  <c r="V127" i="3" a="1"/>
  <c r="V127" i="3" s="1"/>
  <c r="V128" i="3" a="1"/>
  <c r="V128" i="3" s="1"/>
  <c r="V129" i="3" a="1"/>
  <c r="V129" i="3" s="1"/>
  <c r="V130" i="3" a="1"/>
  <c r="V130" i="3" s="1"/>
  <c r="V131" i="3" a="1"/>
  <c r="V131" i="3" s="1"/>
  <c r="V132" i="3" a="1"/>
  <c r="V132" i="3" s="1"/>
  <c r="V133" i="3" a="1"/>
  <c r="V133" i="3" s="1"/>
  <c r="V134" i="3" a="1"/>
  <c r="V134" i="3" s="1"/>
  <c r="V135" i="3" a="1"/>
  <c r="V135" i="3" s="1"/>
  <c r="V136" i="3" a="1"/>
  <c r="V136" i="3" s="1"/>
  <c r="V137" i="3" a="1"/>
  <c r="V137" i="3" s="1"/>
  <c r="V138" i="3" a="1"/>
  <c r="V138" i="3" s="1"/>
  <c r="V139" i="3" a="1"/>
  <c r="V139" i="3" s="1"/>
  <c r="V140" i="3" a="1"/>
  <c r="V140" i="3" s="1"/>
  <c r="V141" i="3" a="1"/>
  <c r="V141" i="3" s="1"/>
  <c r="V142" i="3" a="1"/>
  <c r="V142" i="3" s="1"/>
  <c r="V143" i="3" a="1"/>
  <c r="V143" i="3" s="1"/>
  <c r="V144" i="3" a="1"/>
  <c r="V144" i="3" s="1"/>
  <c r="V145" i="3" a="1"/>
  <c r="V145" i="3" s="1"/>
  <c r="V146" i="3" a="1"/>
  <c r="V146" i="3" s="1"/>
  <c r="V147" i="3" a="1"/>
  <c r="V147" i="3" s="1"/>
  <c r="V148" i="3" a="1"/>
  <c r="V148" i="3" s="1"/>
  <c r="V149" i="3" a="1"/>
  <c r="V149" i="3" s="1"/>
  <c r="V150" i="3" a="1"/>
  <c r="V150" i="3" s="1"/>
  <c r="V151" i="3" a="1"/>
  <c r="V151" i="3" s="1"/>
  <c r="V152" i="3" a="1"/>
  <c r="V152" i="3" s="1"/>
  <c r="R56" i="3" a="1"/>
  <c r="R56" i="3" s="1"/>
  <c r="R57" i="3" a="1"/>
  <c r="R57" i="3" s="1"/>
  <c r="R58" i="3" a="1"/>
  <c r="R58" i="3" s="1"/>
  <c r="R59" i="3" a="1"/>
  <c r="R59" i="3" s="1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 s="1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 s="1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 s="1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 s="1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 s="1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N66" i="3" a="1"/>
  <c r="N66" i="3" s="1"/>
  <c r="N67" i="3" a="1"/>
  <c r="N67" i="3" s="1"/>
  <c r="N68" i="3" a="1"/>
  <c r="N68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75" i="3" a="1"/>
  <c r="N75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N81" i="3" a="1"/>
  <c r="N81" i="3" s="1"/>
  <c r="N82" i="3" a="1"/>
  <c r="N82" i="3" s="1"/>
  <c r="N83" i="3" a="1"/>
  <c r="N83" i="3" s="1"/>
  <c r="N84" i="3" a="1"/>
  <c r="N84" i="3" s="1"/>
  <c r="N85" i="3" a="1"/>
  <c r="N85" i="3" s="1"/>
  <c r="N86" i="3" a="1"/>
  <c r="N86" i="3" s="1"/>
  <c r="N87" i="3" a="1"/>
  <c r="N87" i="3" s="1"/>
  <c r="N88" i="3" a="1"/>
  <c r="N88" i="3" s="1"/>
  <c r="N89" i="3" a="1"/>
  <c r="N89" i="3" s="1"/>
  <c r="N90" i="3" a="1"/>
  <c r="N90" i="3" s="1"/>
  <c r="N91" i="3" a="1"/>
  <c r="N91" i="3" s="1"/>
  <c r="N92" i="3" a="1"/>
  <c r="N92" i="3" s="1"/>
  <c r="N93" i="3" a="1"/>
  <c r="N93" i="3" s="1"/>
  <c r="N94" i="3" a="1"/>
  <c r="N94" i="3" s="1"/>
  <c r="N95" i="3" a="1"/>
  <c r="N95" i="3" s="1"/>
  <c r="N96" i="3" a="1"/>
  <c r="N96" i="3" s="1"/>
  <c r="N97" i="3" a="1"/>
  <c r="N97" i="3" s="1"/>
  <c r="N98" i="3" a="1"/>
  <c r="N98" i="3" s="1"/>
  <c r="N99" i="3" a="1"/>
  <c r="N99" i="3" s="1"/>
  <c r="N100" i="3" a="1"/>
  <c r="N100" i="3" s="1"/>
  <c r="N101" i="3" a="1"/>
  <c r="N101" i="3" s="1"/>
  <c r="N102" i="3" a="1"/>
  <c r="N102" i="3" s="1"/>
  <c r="N103" i="3" a="1"/>
  <c r="N103" i="3" s="1"/>
  <c r="N104" i="3" a="1"/>
  <c r="N104" i="3" s="1"/>
  <c r="N105" i="3" a="1"/>
  <c r="N105" i="3" s="1"/>
  <c r="N106" i="3" a="1"/>
  <c r="N106" i="3" s="1"/>
  <c r="N107" i="3" a="1"/>
  <c r="N107" i="3" s="1"/>
  <c r="N108" i="3" a="1"/>
  <c r="N108" i="3" s="1"/>
  <c r="N109" i="3" a="1"/>
  <c r="N109" i="3" s="1"/>
  <c r="N110" i="3" a="1"/>
  <c r="N110" i="3" s="1"/>
  <c r="N111" i="3" a="1"/>
  <c r="N111" i="3" s="1"/>
  <c r="N112" i="3" a="1"/>
  <c r="N112" i="3" s="1"/>
  <c r="N113" i="3" a="1"/>
  <c r="N113" i="3" s="1"/>
  <c r="N114" i="3" a="1"/>
  <c r="N114" i="3" s="1"/>
  <c r="N115" i="3" a="1"/>
  <c r="N115" i="3" s="1"/>
  <c r="N116" i="3" a="1"/>
  <c r="N116" i="3" s="1"/>
  <c r="N117" i="3" a="1"/>
  <c r="N117" i="3" s="1"/>
  <c r="N118" i="3" a="1"/>
  <c r="N118" i="3" s="1"/>
  <c r="N119" i="3" a="1"/>
  <c r="N119" i="3" s="1"/>
  <c r="N120" i="3" a="1"/>
  <c r="N120" i="3" s="1"/>
  <c r="N121" i="3" a="1"/>
  <c r="N121" i="3" s="1"/>
  <c r="N122" i="3" a="1"/>
  <c r="N122" i="3" s="1"/>
  <c r="N123" i="3" a="1"/>
  <c r="N123" i="3" s="1"/>
  <c r="N124" i="3" a="1"/>
  <c r="N124" i="3" s="1"/>
  <c r="N125" i="3" a="1"/>
  <c r="N125" i="3" s="1"/>
  <c r="N126" i="3" a="1"/>
  <c r="N126" i="3" s="1"/>
  <c r="N127" i="3" a="1"/>
  <c r="N127" i="3" s="1"/>
  <c r="N128" i="3" a="1"/>
  <c r="N128" i="3" s="1"/>
  <c r="N129" i="3" a="1"/>
  <c r="N129" i="3" s="1"/>
  <c r="N130" i="3" a="1"/>
  <c r="N130" i="3" s="1"/>
  <c r="N131" i="3" a="1"/>
  <c r="N131" i="3" s="1"/>
  <c r="N132" i="3" a="1"/>
  <c r="N132" i="3" s="1"/>
  <c r="N133" i="3" a="1"/>
  <c r="N133" i="3" s="1"/>
  <c r="N134" i="3" a="1"/>
  <c r="N134" i="3" s="1"/>
  <c r="N135" i="3" a="1"/>
  <c r="N135" i="3" s="1"/>
  <c r="N136" i="3" a="1"/>
  <c r="N136" i="3" s="1"/>
  <c r="N137" i="3" a="1"/>
  <c r="N137" i="3" s="1"/>
  <c r="N138" i="3" a="1"/>
  <c r="N138" i="3" s="1"/>
  <c r="N139" i="3" a="1"/>
  <c r="N139" i="3" s="1"/>
  <c r="N140" i="3" a="1"/>
  <c r="N140" i="3" s="1"/>
  <c r="N141" i="3" a="1"/>
  <c r="N141" i="3" s="1"/>
  <c r="N142" i="3" a="1"/>
  <c r="N142" i="3" s="1"/>
  <c r="N143" i="3" a="1"/>
  <c r="N143" i="3" s="1"/>
  <c r="N144" i="3" a="1"/>
  <c r="N144" i="3" s="1"/>
  <c r="N145" i="3" a="1"/>
  <c r="N145" i="3" s="1"/>
  <c r="N146" i="3" a="1"/>
  <c r="N146" i="3" s="1"/>
  <c r="N147" i="3" a="1"/>
  <c r="N147" i="3" s="1"/>
  <c r="N148" i="3" a="1"/>
  <c r="N148" i="3" s="1"/>
  <c r="N149" i="3" a="1"/>
  <c r="N149" i="3" s="1"/>
  <c r="N150" i="3" a="1"/>
  <c r="N150" i="3" s="1"/>
  <c r="N151" i="3" a="1"/>
  <c r="N151" i="3" s="1"/>
  <c r="N152" i="3" a="1"/>
  <c r="N152" i="3" s="1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 s="1"/>
  <c r="J69" i="3" a="1"/>
  <c r="J69" i="3" s="1"/>
  <c r="J70" i="3" a="1"/>
  <c r="J70" i="3" s="1"/>
  <c r="J71" i="3" a="1"/>
  <c r="J71" i="3" s="1"/>
  <c r="J72" i="3" a="1"/>
  <c r="J72" i="3" s="1"/>
  <c r="J73" i="3" a="1"/>
  <c r="J73" i="3" s="1"/>
  <c r="J74" i="3" a="1"/>
  <c r="J74" i="3" s="1"/>
  <c r="J75" i="3" a="1"/>
  <c r="J75" i="3" s="1"/>
  <c r="J76" i="3" a="1"/>
  <c r="J76" i="3" s="1"/>
  <c r="J77" i="3" a="1"/>
  <c r="J77" i="3" s="1"/>
  <c r="J78" i="3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 s="1"/>
  <c r="J147" i="3" a="1"/>
  <c r="J147" i="3" s="1"/>
  <c r="J148" i="3" a="1"/>
  <c r="J148" i="3" s="1"/>
  <c r="J149" i="3" a="1"/>
  <c r="J149" i="3" s="1"/>
  <c r="J150" i="3" a="1"/>
  <c r="J150" i="3" s="1"/>
  <c r="J151" i="3" a="1"/>
  <c r="J151" i="3" s="1"/>
  <c r="J152" i="3" a="1"/>
  <c r="J152" i="3" s="1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BA53" i="3" a="1"/>
  <c r="AW53" i="3" a="1"/>
  <c r="AW53" i="3" s="1"/>
  <c r="AS53" i="3" a="1"/>
  <c r="AS53" i="3" s="1"/>
  <c r="AO53" i="3" a="1"/>
  <c r="AP55" i="3" s="1" a="1"/>
  <c r="AP55" i="3" s="1"/>
  <c r="AK53" i="3" a="1"/>
  <c r="AK53" i="3" s="1"/>
  <c r="AG53" i="3" a="1"/>
  <c r="AG53" i="3" s="1"/>
  <c r="AC53" i="3" a="1"/>
  <c r="AE55" i="3" s="1"/>
  <c r="Y53" i="3" a="1"/>
  <c r="Y53" i="3" s="1"/>
  <c r="U53" i="3" a="1"/>
  <c r="U53" i="3" s="1"/>
  <c r="Q53" i="3" a="1"/>
  <c r="T54" i="3" s="1"/>
  <c r="M53" i="3" a="1"/>
  <c r="M53" i="3" s="1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E53" i="3" a="1"/>
  <c r="E53" i="3" s="1"/>
  <c r="F53" i="3" s="1" a="1"/>
  <c r="F53" i="3" s="1"/>
  <c r="C16" i="8"/>
  <c r="C15" i="8"/>
  <c r="C14" i="8"/>
  <c r="C13" i="8"/>
  <c r="C12" i="8"/>
  <c r="C11" i="8"/>
  <c r="C10" i="8"/>
  <c r="C9" i="8"/>
  <c r="C8" i="8"/>
  <c r="C7" i="8"/>
  <c r="C6" i="8"/>
  <c r="C5" i="8"/>
  <c r="C17" i="8"/>
  <c r="C4" i="8"/>
  <c r="C3" i="8"/>
  <c r="D5" i="8"/>
  <c r="D6" i="8"/>
  <c r="D7" i="8"/>
  <c r="D8" i="8"/>
  <c r="D9" i="8"/>
  <c r="D10" i="8"/>
  <c r="D11" i="8"/>
  <c r="D12" i="8"/>
  <c r="D13" i="8"/>
  <c r="D14" i="8"/>
  <c r="D15" i="8"/>
  <c r="D16" i="8"/>
  <c r="D4" i="8"/>
  <c r="D17" i="8"/>
  <c r="D3" i="8"/>
  <c r="AL10" i="3" a="1"/>
  <c r="AL10" i="3" s="1"/>
  <c r="AL11" i="3" a="1"/>
  <c r="AL11" i="3" s="1"/>
  <c r="AL12" i="3" a="1"/>
  <c r="AL12" i="3" s="1"/>
  <c r="AL13" i="3" a="1"/>
  <c r="AL13" i="3" s="1"/>
  <c r="AL14" i="3" a="1"/>
  <c r="AL14" i="3" s="1"/>
  <c r="AL15" i="3" a="1"/>
  <c r="AL15" i="3" s="1"/>
  <c r="AL16" i="3" a="1"/>
  <c r="AL16" i="3" s="1"/>
  <c r="AL17" i="3" a="1"/>
  <c r="AL17" i="3" s="1"/>
  <c r="AL18" i="3" a="1"/>
  <c r="AL18" i="3" s="1"/>
  <c r="AL19" i="3" a="1"/>
  <c r="AL19" i="3" s="1"/>
  <c r="AL20" i="3" a="1"/>
  <c r="AL20" i="3" s="1"/>
  <c r="AL21" i="3" a="1"/>
  <c r="AL21" i="3" s="1"/>
  <c r="AL22" i="3" a="1"/>
  <c r="AL22" i="3" s="1"/>
  <c r="AL23" i="3" a="1"/>
  <c r="AL23" i="3" s="1"/>
  <c r="AL24" i="3" a="1"/>
  <c r="AL24" i="3" s="1"/>
  <c r="AL25" i="3" a="1"/>
  <c r="AL25" i="3" s="1"/>
  <c r="AL26" i="3" a="1"/>
  <c r="AL26" i="3" s="1"/>
  <c r="AL27" i="3" a="1"/>
  <c r="AL27" i="3" s="1"/>
  <c r="AL28" i="3" a="1"/>
  <c r="AL28" i="3" s="1"/>
  <c r="AL29" i="3" a="1"/>
  <c r="AL29" i="3" s="1"/>
  <c r="AL30" i="3" a="1"/>
  <c r="AL30" i="3" s="1"/>
  <c r="AL31" i="3" a="1"/>
  <c r="AL31" i="3" s="1"/>
  <c r="AL32" i="3" a="1"/>
  <c r="AL32" i="3" s="1"/>
  <c r="AL33" i="3" a="1"/>
  <c r="AL33" i="3" s="1"/>
  <c r="AL34" i="3" a="1"/>
  <c r="AL34" i="3" s="1"/>
  <c r="AL35" i="3" a="1"/>
  <c r="AL35" i="3" s="1"/>
  <c r="AL36" i="3" a="1"/>
  <c r="AL36" i="3" s="1"/>
  <c r="AL37" i="3" a="1"/>
  <c r="AL37" i="3" s="1"/>
  <c r="AL38" i="3" a="1"/>
  <c r="AL38" i="3" s="1"/>
  <c r="AL39" i="3" a="1"/>
  <c r="AL39" i="3" s="1"/>
  <c r="AL40" i="3" a="1"/>
  <c r="AL40" i="3" s="1"/>
  <c r="AL41" i="3" a="1"/>
  <c r="AL41" i="3" s="1"/>
  <c r="AL42" i="3" a="1"/>
  <c r="AL42" i="3" s="1"/>
  <c r="AL43" i="3" a="1"/>
  <c r="AL43" i="3" s="1"/>
  <c r="AL44" i="3" a="1"/>
  <c r="AL44" i="3" s="1"/>
  <c r="AL45" i="3" a="1"/>
  <c r="AL45" i="3" s="1"/>
  <c r="AL46" i="3" a="1"/>
  <c r="AL46" i="3" s="1"/>
  <c r="AL47" i="3" a="1"/>
  <c r="AL47" i="3" s="1"/>
  <c r="AL48" i="3" a="1"/>
  <c r="AL48" i="3" s="1"/>
  <c r="AL49" i="3" a="1"/>
  <c r="AL49" i="3" s="1"/>
  <c r="BE53" i="3" a="1"/>
  <c r="BE53" i="3" s="1"/>
  <c r="BH53" i="3" s="1"/>
  <c r="B148" i="3" a="1"/>
  <c r="B148" i="3" s="1"/>
  <c r="C148" i="3"/>
  <c r="D148" i="3"/>
  <c r="B149" i="3" a="1"/>
  <c r="B149" i="3" s="1"/>
  <c r="C149" i="3"/>
  <c r="D149" i="3"/>
  <c r="B150" i="3" a="1"/>
  <c r="B150" i="3" s="1"/>
  <c r="C150" i="3"/>
  <c r="D150" i="3"/>
  <c r="B151" i="3" a="1"/>
  <c r="B151" i="3" s="1"/>
  <c r="C151" i="3"/>
  <c r="D151" i="3"/>
  <c r="B152" i="3" a="1"/>
  <c r="B152" i="3" s="1"/>
  <c r="C152" i="3"/>
  <c r="D152" i="3"/>
  <c r="AS7" i="3" a="1"/>
  <c r="AS7" i="3" s="1"/>
  <c r="AS8" i="3" a="1"/>
  <c r="AS8" i="3" s="1"/>
  <c r="AS9" i="3" a="1"/>
  <c r="AS9" i="3" s="1"/>
  <c r="AS10" i="3" a="1"/>
  <c r="AS10" i="3" s="1"/>
  <c r="AD10" i="3" a="1"/>
  <c r="AD10" i="3" s="1"/>
  <c r="AD11" i="3" a="1"/>
  <c r="AD11" i="3" s="1"/>
  <c r="AD12" i="3" a="1"/>
  <c r="AD12" i="3" s="1"/>
  <c r="AD13" i="3" a="1"/>
  <c r="AD13" i="3" s="1"/>
  <c r="AD14" i="3" a="1"/>
  <c r="AD14" i="3" s="1"/>
  <c r="AD15" i="3" a="1"/>
  <c r="AD15" i="3" s="1"/>
  <c r="AD16" i="3" a="1"/>
  <c r="AD16" i="3" s="1"/>
  <c r="AD17" i="3" a="1"/>
  <c r="AD17" i="3" s="1"/>
  <c r="AD18" i="3" a="1"/>
  <c r="AD18" i="3" s="1"/>
  <c r="AD19" i="3" a="1"/>
  <c r="AD19" i="3" s="1"/>
  <c r="AD20" i="3" a="1"/>
  <c r="AD20" i="3" s="1"/>
  <c r="AD21" i="3" a="1"/>
  <c r="AD21" i="3" s="1"/>
  <c r="AD22" i="3" a="1"/>
  <c r="AD22" i="3" s="1"/>
  <c r="AD23" i="3" a="1"/>
  <c r="AD23" i="3" s="1"/>
  <c r="AD24" i="3" a="1"/>
  <c r="AD24" i="3" s="1"/>
  <c r="AD25" i="3" a="1"/>
  <c r="AD25" i="3" s="1"/>
  <c r="AD26" i="3" a="1"/>
  <c r="AD26" i="3" s="1"/>
  <c r="AD27" i="3" a="1"/>
  <c r="AD27" i="3" s="1"/>
  <c r="AD28" i="3" a="1"/>
  <c r="AD28" i="3" s="1"/>
  <c r="AD29" i="3" a="1"/>
  <c r="AD29" i="3" s="1"/>
  <c r="AD30" i="3" a="1"/>
  <c r="AD30" i="3" s="1"/>
  <c r="AD31" i="3" a="1"/>
  <c r="AD31" i="3" s="1"/>
  <c r="AD32" i="3" a="1"/>
  <c r="AD32" i="3" s="1"/>
  <c r="AD33" i="3" a="1"/>
  <c r="AD33" i="3" s="1"/>
  <c r="AD34" i="3" a="1"/>
  <c r="AD34" i="3" s="1"/>
  <c r="AD35" i="3" a="1"/>
  <c r="AD35" i="3" s="1"/>
  <c r="AD36" i="3" a="1"/>
  <c r="AD36" i="3" s="1"/>
  <c r="AD37" i="3" a="1"/>
  <c r="AD37" i="3" s="1"/>
  <c r="AD38" i="3" a="1"/>
  <c r="AD38" i="3" s="1"/>
  <c r="AD39" i="3" a="1"/>
  <c r="AD39" i="3" s="1"/>
  <c r="AD40" i="3" a="1"/>
  <c r="AD40" i="3" s="1"/>
  <c r="AD41" i="3" a="1"/>
  <c r="AD41" i="3" s="1"/>
  <c r="AD42" i="3" a="1"/>
  <c r="AD42" i="3" s="1"/>
  <c r="AD43" i="3" a="1"/>
  <c r="AD43" i="3" s="1"/>
  <c r="AD44" i="3" a="1"/>
  <c r="AD44" i="3" s="1"/>
  <c r="AD45" i="3" a="1"/>
  <c r="AD45" i="3" s="1"/>
  <c r="AD46" i="3" a="1"/>
  <c r="AD46" i="3" s="1"/>
  <c r="AD47" i="3" a="1"/>
  <c r="AD47" i="3" s="1"/>
  <c r="AD48" i="3" a="1"/>
  <c r="AD48" i="3" s="1"/>
  <c r="AD49" i="3" a="1"/>
  <c r="AD49" i="3" s="1"/>
  <c r="Z7" i="3" a="1"/>
  <c r="Z7" i="3" s="1"/>
  <c r="Z8" i="3" a="1"/>
  <c r="Z8" i="3" s="1"/>
  <c r="Z9" i="3" a="1"/>
  <c r="Z9" i="3" s="1"/>
  <c r="Z10" i="3" a="1"/>
  <c r="Z10" i="3" s="1"/>
  <c r="Z11" i="3" a="1"/>
  <c r="Z11" i="3" s="1"/>
  <c r="Z12" i="3" a="1"/>
  <c r="Z12" i="3" s="1"/>
  <c r="Z13" i="3" a="1"/>
  <c r="Z13" i="3" s="1"/>
  <c r="Z14" i="3" a="1"/>
  <c r="Z14" i="3" s="1"/>
  <c r="Z15" i="3" a="1"/>
  <c r="Z15" i="3" s="1"/>
  <c r="Z16" i="3" a="1"/>
  <c r="Z16" i="3" s="1"/>
  <c r="Z17" i="3" a="1"/>
  <c r="Z17" i="3" s="1"/>
  <c r="Z18" i="3" a="1"/>
  <c r="Z18" i="3" s="1"/>
  <c r="Z19" i="3" a="1"/>
  <c r="Z19" i="3" s="1"/>
  <c r="Z20" i="3" a="1"/>
  <c r="Z20" i="3" s="1"/>
  <c r="Z21" i="3" a="1"/>
  <c r="Z21" i="3" s="1"/>
  <c r="Z22" i="3" a="1"/>
  <c r="Z22" i="3" s="1"/>
  <c r="Z23" i="3" a="1"/>
  <c r="Z23" i="3" s="1"/>
  <c r="Z24" i="3" a="1"/>
  <c r="Z24" i="3" s="1"/>
  <c r="Z25" i="3" a="1"/>
  <c r="Z25" i="3" s="1"/>
  <c r="Z26" i="3" a="1"/>
  <c r="Z26" i="3" s="1"/>
  <c r="Z27" i="3" a="1"/>
  <c r="Z27" i="3" s="1"/>
  <c r="Z28" i="3" a="1"/>
  <c r="Z28" i="3" s="1"/>
  <c r="Z29" i="3" a="1"/>
  <c r="Z29" i="3" s="1"/>
  <c r="Z30" i="3" a="1"/>
  <c r="Z30" i="3" s="1"/>
  <c r="Z31" i="3" a="1"/>
  <c r="Z31" i="3" s="1"/>
  <c r="Z32" i="3" a="1"/>
  <c r="Z32" i="3" s="1"/>
  <c r="Z33" i="3" a="1"/>
  <c r="Z33" i="3" s="1"/>
  <c r="Z34" i="3" a="1"/>
  <c r="Z34" i="3" s="1"/>
  <c r="Z35" i="3" a="1"/>
  <c r="Z35" i="3" s="1"/>
  <c r="Z36" i="3" a="1"/>
  <c r="Z36" i="3" s="1"/>
  <c r="Z37" i="3" a="1"/>
  <c r="Z37" i="3" s="1"/>
  <c r="Z38" i="3" a="1"/>
  <c r="Z38" i="3" s="1"/>
  <c r="Z39" i="3" a="1"/>
  <c r="Z39" i="3" s="1"/>
  <c r="Z40" i="3" a="1"/>
  <c r="Z40" i="3" s="1"/>
  <c r="Z41" i="3" a="1"/>
  <c r="Z41" i="3" s="1"/>
  <c r="Z42" i="3" a="1"/>
  <c r="Z42" i="3" s="1"/>
  <c r="Z43" i="3" a="1"/>
  <c r="Z43" i="3" s="1"/>
  <c r="Z44" i="3" a="1"/>
  <c r="Z44" i="3" s="1"/>
  <c r="Z45" i="3" a="1"/>
  <c r="Z45" i="3" s="1"/>
  <c r="Z46" i="3" a="1"/>
  <c r="Z46" i="3" s="1"/>
  <c r="Z47" i="3" a="1"/>
  <c r="Z47" i="3" s="1"/>
  <c r="Z48" i="3" a="1"/>
  <c r="Z48" i="3" s="1"/>
  <c r="Z49" i="3" a="1"/>
  <c r="Z49" i="3" s="1"/>
  <c r="V8" i="3" a="1"/>
  <c r="V8" i="3" s="1"/>
  <c r="V9" i="3" a="1"/>
  <c r="V9" i="3" s="1"/>
  <c r="V10" i="3" a="1"/>
  <c r="V10" i="3" s="1"/>
  <c r="V11" i="3" a="1"/>
  <c r="V11" i="3" s="1"/>
  <c r="V12" i="3" a="1"/>
  <c r="V12" i="3" s="1"/>
  <c r="V13" i="3" a="1"/>
  <c r="V13" i="3" s="1"/>
  <c r="V14" i="3" a="1"/>
  <c r="V14" i="3" s="1"/>
  <c r="V15" i="3" a="1"/>
  <c r="V15" i="3" s="1"/>
  <c r="V16" i="3" a="1"/>
  <c r="V16" i="3" s="1"/>
  <c r="V17" i="3" a="1"/>
  <c r="V17" i="3" s="1"/>
  <c r="V18" i="3" a="1"/>
  <c r="V18" i="3" s="1"/>
  <c r="V19" i="3" a="1"/>
  <c r="V19" i="3" s="1"/>
  <c r="V20" i="3" a="1"/>
  <c r="V20" i="3" s="1"/>
  <c r="V21" i="3" a="1"/>
  <c r="V21" i="3" s="1"/>
  <c r="V22" i="3" a="1"/>
  <c r="V22" i="3" s="1"/>
  <c r="V23" i="3" a="1"/>
  <c r="V23" i="3" s="1"/>
  <c r="V24" i="3" a="1"/>
  <c r="V24" i="3" s="1"/>
  <c r="V25" i="3" a="1"/>
  <c r="V25" i="3" s="1"/>
  <c r="V26" i="3" a="1"/>
  <c r="V26" i="3" s="1"/>
  <c r="V27" i="3" a="1"/>
  <c r="V27" i="3" s="1"/>
  <c r="V28" i="3" a="1"/>
  <c r="V28" i="3" s="1"/>
  <c r="V29" i="3" a="1"/>
  <c r="V29" i="3" s="1"/>
  <c r="V30" i="3" a="1"/>
  <c r="V30" i="3" s="1"/>
  <c r="V31" i="3" a="1"/>
  <c r="V31" i="3" s="1"/>
  <c r="V32" i="3" a="1"/>
  <c r="V32" i="3" s="1"/>
  <c r="V33" i="3" a="1"/>
  <c r="V33" i="3" s="1"/>
  <c r="V34" i="3" a="1"/>
  <c r="V34" i="3" s="1"/>
  <c r="V35" i="3" a="1"/>
  <c r="V35" i="3" s="1"/>
  <c r="V36" i="3" a="1"/>
  <c r="V36" i="3" s="1"/>
  <c r="V37" i="3" a="1"/>
  <c r="V37" i="3" s="1"/>
  <c r="V38" i="3" a="1"/>
  <c r="V38" i="3" s="1"/>
  <c r="V39" i="3" a="1"/>
  <c r="V39" i="3" s="1"/>
  <c r="V40" i="3" a="1"/>
  <c r="V40" i="3" s="1"/>
  <c r="V41" i="3" a="1"/>
  <c r="V41" i="3" s="1"/>
  <c r="V42" i="3" a="1"/>
  <c r="V42" i="3" s="1"/>
  <c r="V43" i="3" a="1"/>
  <c r="V43" i="3" s="1"/>
  <c r="V44" i="3" a="1"/>
  <c r="V44" i="3" s="1"/>
  <c r="V45" i="3" a="1"/>
  <c r="V45" i="3" s="1"/>
  <c r="V46" i="3" a="1"/>
  <c r="V46" i="3" s="1"/>
  <c r="V47" i="3" a="1"/>
  <c r="V47" i="3" s="1"/>
  <c r="V48" i="3" a="1"/>
  <c r="V48" i="3" s="1"/>
  <c r="V49" i="3" a="1"/>
  <c r="V49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 s="1"/>
  <c r="R48" i="3" a="1"/>
  <c r="R48" i="3" s="1"/>
  <c r="R49" i="3" a="1"/>
  <c r="R49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42" i="3" a="1"/>
  <c r="N42" i="3" s="1"/>
  <c r="N43" i="3" a="1"/>
  <c r="N43" i="3" s="1"/>
  <c r="N44" i="3" a="1"/>
  <c r="N44" i="3" s="1"/>
  <c r="N45" i="3" a="1"/>
  <c r="N45" i="3" s="1"/>
  <c r="N46" i="3" a="1"/>
  <c r="N46" i="3" s="1"/>
  <c r="N47" i="3" a="1"/>
  <c r="N47" i="3" s="1"/>
  <c r="N48" i="3" a="1"/>
  <c r="N48" i="3" s="1"/>
  <c r="N49" i="3" a="1"/>
  <c r="N49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B47" i="3" a="1"/>
  <c r="B47" i="3" s="1"/>
  <c r="C47" i="3"/>
  <c r="D47" i="3"/>
  <c r="G47" i="3"/>
  <c r="H47" i="3"/>
  <c r="K47" i="3"/>
  <c r="L47" i="3"/>
  <c r="O47" i="3"/>
  <c r="P47" i="3"/>
  <c r="S47" i="3"/>
  <c r="T47" i="3"/>
  <c r="W47" i="3"/>
  <c r="X47" i="3"/>
  <c r="AA47" i="3"/>
  <c r="AB47" i="3"/>
  <c r="AE47" i="3"/>
  <c r="AF47" i="3"/>
  <c r="AM47" i="3"/>
  <c r="AN47" i="3"/>
  <c r="B48" i="3" a="1"/>
  <c r="B48" i="3" s="1"/>
  <c r="C48" i="3"/>
  <c r="D48" i="3"/>
  <c r="G48" i="3"/>
  <c r="H48" i="3"/>
  <c r="K48" i="3"/>
  <c r="L48" i="3"/>
  <c r="O48" i="3"/>
  <c r="P48" i="3"/>
  <c r="S48" i="3"/>
  <c r="T48" i="3"/>
  <c r="W48" i="3"/>
  <c r="X48" i="3"/>
  <c r="AA48" i="3"/>
  <c r="AB48" i="3"/>
  <c r="AE48" i="3"/>
  <c r="AF48" i="3"/>
  <c r="AM48" i="3"/>
  <c r="AN48" i="3"/>
  <c r="B49" i="3" a="1"/>
  <c r="B49" i="3" s="1"/>
  <c r="C49" i="3"/>
  <c r="D49" i="3"/>
  <c r="G49" i="3"/>
  <c r="H49" i="3"/>
  <c r="K49" i="3"/>
  <c r="L49" i="3"/>
  <c r="O49" i="3"/>
  <c r="P49" i="3"/>
  <c r="S49" i="3"/>
  <c r="T49" i="3"/>
  <c r="W49" i="3"/>
  <c r="X49" i="3"/>
  <c r="AA49" i="3"/>
  <c r="AB49" i="3"/>
  <c r="AE49" i="3"/>
  <c r="AF49" i="3"/>
  <c r="AM49" i="3"/>
  <c r="AN49" i="3"/>
  <c r="AG6" i="3" a="1"/>
  <c r="AG6" i="3" s="1"/>
  <c r="AH6" i="3" s="1" a="1"/>
  <c r="AH6" i="3" s="1"/>
  <c r="D26" i="3"/>
  <c r="C35" i="3"/>
  <c r="D35" i="3"/>
  <c r="G35" i="3"/>
  <c r="H35" i="3"/>
  <c r="K35" i="3"/>
  <c r="L35" i="3"/>
  <c r="O35" i="3"/>
  <c r="P35" i="3"/>
  <c r="S35" i="3"/>
  <c r="T35" i="3"/>
  <c r="W35" i="3"/>
  <c r="X35" i="3"/>
  <c r="AA35" i="3"/>
  <c r="AB35" i="3"/>
  <c r="AE35" i="3"/>
  <c r="AF35" i="3"/>
  <c r="AM35" i="3"/>
  <c r="AN35" i="3"/>
  <c r="C36" i="3"/>
  <c r="D36" i="3"/>
  <c r="G36" i="3"/>
  <c r="H36" i="3"/>
  <c r="K36" i="3"/>
  <c r="L36" i="3"/>
  <c r="O36" i="3"/>
  <c r="P36" i="3"/>
  <c r="S36" i="3"/>
  <c r="T36" i="3"/>
  <c r="W36" i="3"/>
  <c r="X36" i="3"/>
  <c r="AA36" i="3"/>
  <c r="AB36" i="3"/>
  <c r="AE36" i="3"/>
  <c r="AF36" i="3"/>
  <c r="AM36" i="3"/>
  <c r="AN36" i="3"/>
  <c r="C37" i="3"/>
  <c r="D37" i="3"/>
  <c r="G37" i="3"/>
  <c r="H37" i="3"/>
  <c r="K37" i="3"/>
  <c r="L37" i="3"/>
  <c r="O37" i="3"/>
  <c r="P37" i="3"/>
  <c r="S37" i="3"/>
  <c r="T37" i="3"/>
  <c r="W37" i="3"/>
  <c r="X37" i="3"/>
  <c r="AA37" i="3"/>
  <c r="AB37" i="3"/>
  <c r="AE37" i="3"/>
  <c r="AF37" i="3"/>
  <c r="AM37" i="3"/>
  <c r="AN37" i="3"/>
  <c r="C38" i="3"/>
  <c r="D38" i="3"/>
  <c r="G38" i="3"/>
  <c r="H38" i="3"/>
  <c r="K38" i="3"/>
  <c r="L38" i="3"/>
  <c r="O38" i="3"/>
  <c r="P38" i="3"/>
  <c r="S38" i="3"/>
  <c r="T38" i="3"/>
  <c r="W38" i="3"/>
  <c r="X38" i="3"/>
  <c r="AA38" i="3"/>
  <c r="AB38" i="3"/>
  <c r="AE38" i="3"/>
  <c r="AF38" i="3"/>
  <c r="AM38" i="3"/>
  <c r="AN38" i="3"/>
  <c r="C39" i="3"/>
  <c r="D39" i="3"/>
  <c r="G39" i="3"/>
  <c r="H39" i="3"/>
  <c r="K39" i="3"/>
  <c r="L39" i="3"/>
  <c r="O39" i="3"/>
  <c r="P39" i="3"/>
  <c r="S39" i="3"/>
  <c r="T39" i="3"/>
  <c r="W39" i="3"/>
  <c r="X39" i="3"/>
  <c r="AA39" i="3"/>
  <c r="AB39" i="3"/>
  <c r="AE39" i="3"/>
  <c r="AF39" i="3"/>
  <c r="AM39" i="3"/>
  <c r="AN39" i="3"/>
  <c r="C40" i="3"/>
  <c r="D40" i="3"/>
  <c r="G40" i="3"/>
  <c r="H40" i="3"/>
  <c r="K40" i="3"/>
  <c r="L40" i="3"/>
  <c r="O40" i="3"/>
  <c r="P40" i="3"/>
  <c r="S40" i="3"/>
  <c r="T40" i="3"/>
  <c r="W40" i="3"/>
  <c r="X40" i="3"/>
  <c r="AA40" i="3"/>
  <c r="AB40" i="3"/>
  <c r="AE40" i="3"/>
  <c r="AF40" i="3"/>
  <c r="AM40" i="3"/>
  <c r="AN40" i="3"/>
  <c r="C41" i="3"/>
  <c r="D41" i="3"/>
  <c r="G41" i="3"/>
  <c r="H41" i="3"/>
  <c r="K41" i="3"/>
  <c r="L41" i="3"/>
  <c r="O41" i="3"/>
  <c r="P41" i="3"/>
  <c r="S41" i="3"/>
  <c r="T41" i="3"/>
  <c r="W41" i="3"/>
  <c r="X41" i="3"/>
  <c r="AA41" i="3"/>
  <c r="AB41" i="3"/>
  <c r="AE41" i="3"/>
  <c r="AF41" i="3"/>
  <c r="AM41" i="3"/>
  <c r="AN41" i="3"/>
  <c r="C42" i="3"/>
  <c r="D42" i="3"/>
  <c r="G42" i="3"/>
  <c r="H42" i="3"/>
  <c r="K42" i="3"/>
  <c r="L42" i="3"/>
  <c r="O42" i="3"/>
  <c r="P42" i="3"/>
  <c r="S42" i="3"/>
  <c r="T42" i="3"/>
  <c r="W42" i="3"/>
  <c r="X42" i="3"/>
  <c r="AA42" i="3"/>
  <c r="AB42" i="3"/>
  <c r="AE42" i="3"/>
  <c r="AF42" i="3"/>
  <c r="AM42" i="3"/>
  <c r="AN42" i="3"/>
  <c r="C43" i="3"/>
  <c r="D43" i="3"/>
  <c r="G43" i="3"/>
  <c r="H43" i="3"/>
  <c r="K43" i="3"/>
  <c r="L43" i="3"/>
  <c r="O43" i="3"/>
  <c r="P43" i="3"/>
  <c r="S43" i="3"/>
  <c r="T43" i="3"/>
  <c r="W43" i="3"/>
  <c r="X43" i="3"/>
  <c r="AA43" i="3"/>
  <c r="AB43" i="3"/>
  <c r="AE43" i="3"/>
  <c r="AF43" i="3"/>
  <c r="AM43" i="3"/>
  <c r="AN43" i="3"/>
  <c r="C44" i="3"/>
  <c r="D44" i="3"/>
  <c r="G44" i="3"/>
  <c r="H44" i="3"/>
  <c r="K44" i="3"/>
  <c r="L44" i="3"/>
  <c r="O44" i="3"/>
  <c r="P44" i="3"/>
  <c r="S44" i="3"/>
  <c r="T44" i="3"/>
  <c r="W44" i="3"/>
  <c r="X44" i="3"/>
  <c r="AA44" i="3"/>
  <c r="AB44" i="3"/>
  <c r="AE44" i="3"/>
  <c r="AF44" i="3"/>
  <c r="AM44" i="3"/>
  <c r="AN44" i="3"/>
  <c r="C45" i="3"/>
  <c r="D45" i="3"/>
  <c r="G45" i="3"/>
  <c r="H45" i="3"/>
  <c r="K45" i="3"/>
  <c r="L45" i="3"/>
  <c r="O45" i="3"/>
  <c r="P45" i="3"/>
  <c r="S45" i="3"/>
  <c r="T45" i="3"/>
  <c r="W45" i="3"/>
  <c r="X45" i="3"/>
  <c r="AA45" i="3"/>
  <c r="AB45" i="3"/>
  <c r="AE45" i="3"/>
  <c r="AF45" i="3"/>
  <c r="AM45" i="3"/>
  <c r="AN45" i="3"/>
  <c r="C46" i="3"/>
  <c r="D46" i="3"/>
  <c r="G46" i="3"/>
  <c r="H46" i="3"/>
  <c r="K46" i="3"/>
  <c r="L46" i="3"/>
  <c r="O46" i="3"/>
  <c r="P46" i="3"/>
  <c r="S46" i="3"/>
  <c r="T46" i="3"/>
  <c r="W46" i="3"/>
  <c r="X46" i="3"/>
  <c r="AA46" i="3"/>
  <c r="AB46" i="3"/>
  <c r="AE46" i="3"/>
  <c r="AF46" i="3"/>
  <c r="AM46" i="3"/>
  <c r="AN46" i="3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G26" i="3"/>
  <c r="H26" i="3"/>
  <c r="K26" i="3"/>
  <c r="L26" i="3"/>
  <c r="O26" i="3"/>
  <c r="P26" i="3"/>
  <c r="S26" i="3"/>
  <c r="T26" i="3"/>
  <c r="W26" i="3"/>
  <c r="X26" i="3"/>
  <c r="AA26" i="3"/>
  <c r="AB26" i="3"/>
  <c r="AE26" i="3"/>
  <c r="AF26" i="3"/>
  <c r="AM26" i="3"/>
  <c r="AN26" i="3"/>
  <c r="G27" i="3"/>
  <c r="H27" i="3"/>
  <c r="K27" i="3"/>
  <c r="L27" i="3"/>
  <c r="O27" i="3"/>
  <c r="P27" i="3"/>
  <c r="S27" i="3"/>
  <c r="T27" i="3"/>
  <c r="W27" i="3"/>
  <c r="X27" i="3"/>
  <c r="AA27" i="3"/>
  <c r="AB27" i="3"/>
  <c r="AE27" i="3"/>
  <c r="AF27" i="3"/>
  <c r="AM27" i="3"/>
  <c r="AN27" i="3"/>
  <c r="G28" i="3"/>
  <c r="H28" i="3"/>
  <c r="K28" i="3"/>
  <c r="L28" i="3"/>
  <c r="O28" i="3"/>
  <c r="P28" i="3"/>
  <c r="S28" i="3"/>
  <c r="T28" i="3"/>
  <c r="W28" i="3"/>
  <c r="X28" i="3"/>
  <c r="AA28" i="3"/>
  <c r="AB28" i="3"/>
  <c r="AE28" i="3"/>
  <c r="AF28" i="3"/>
  <c r="AM28" i="3"/>
  <c r="AN28" i="3"/>
  <c r="G29" i="3"/>
  <c r="H29" i="3"/>
  <c r="K29" i="3"/>
  <c r="L29" i="3"/>
  <c r="O29" i="3"/>
  <c r="P29" i="3"/>
  <c r="S29" i="3"/>
  <c r="T29" i="3"/>
  <c r="W29" i="3"/>
  <c r="X29" i="3"/>
  <c r="AA29" i="3"/>
  <c r="AB29" i="3"/>
  <c r="AE29" i="3"/>
  <c r="AF29" i="3"/>
  <c r="AM29" i="3"/>
  <c r="AN29" i="3"/>
  <c r="G30" i="3"/>
  <c r="H30" i="3"/>
  <c r="K30" i="3"/>
  <c r="L30" i="3"/>
  <c r="O30" i="3"/>
  <c r="P30" i="3"/>
  <c r="S30" i="3"/>
  <c r="T30" i="3"/>
  <c r="W30" i="3"/>
  <c r="X30" i="3"/>
  <c r="AA30" i="3"/>
  <c r="AB30" i="3"/>
  <c r="AE30" i="3"/>
  <c r="AF30" i="3"/>
  <c r="AM30" i="3"/>
  <c r="AN30" i="3"/>
  <c r="G31" i="3"/>
  <c r="H31" i="3"/>
  <c r="K31" i="3"/>
  <c r="L31" i="3"/>
  <c r="O31" i="3"/>
  <c r="P31" i="3"/>
  <c r="S31" i="3"/>
  <c r="T31" i="3"/>
  <c r="W31" i="3"/>
  <c r="X31" i="3"/>
  <c r="AA31" i="3"/>
  <c r="AB31" i="3"/>
  <c r="AE31" i="3"/>
  <c r="AF31" i="3"/>
  <c r="AM31" i="3"/>
  <c r="AN31" i="3"/>
  <c r="G32" i="3"/>
  <c r="H32" i="3"/>
  <c r="K32" i="3"/>
  <c r="L32" i="3"/>
  <c r="O32" i="3"/>
  <c r="P32" i="3"/>
  <c r="S32" i="3"/>
  <c r="T32" i="3"/>
  <c r="W32" i="3"/>
  <c r="X32" i="3"/>
  <c r="AA32" i="3"/>
  <c r="AB32" i="3"/>
  <c r="AE32" i="3"/>
  <c r="AF32" i="3"/>
  <c r="AM32" i="3"/>
  <c r="AN32" i="3"/>
  <c r="G33" i="3"/>
  <c r="H33" i="3"/>
  <c r="K33" i="3"/>
  <c r="L33" i="3"/>
  <c r="O33" i="3"/>
  <c r="P33" i="3"/>
  <c r="S33" i="3"/>
  <c r="T33" i="3"/>
  <c r="W33" i="3"/>
  <c r="X33" i="3"/>
  <c r="AA33" i="3"/>
  <c r="AB33" i="3"/>
  <c r="AE33" i="3"/>
  <c r="AF33" i="3"/>
  <c r="AM33" i="3"/>
  <c r="AN33" i="3"/>
  <c r="G34" i="3"/>
  <c r="H34" i="3"/>
  <c r="K34" i="3"/>
  <c r="L34" i="3"/>
  <c r="O34" i="3"/>
  <c r="P34" i="3"/>
  <c r="S34" i="3"/>
  <c r="T34" i="3"/>
  <c r="W34" i="3"/>
  <c r="X34" i="3"/>
  <c r="AA34" i="3"/>
  <c r="AB34" i="3"/>
  <c r="AE34" i="3"/>
  <c r="AF34" i="3"/>
  <c r="AM34" i="3"/>
  <c r="AN34" i="3"/>
  <c r="AV55" i="3" l="1"/>
  <c r="AU55" i="3"/>
  <c r="AV54" i="3"/>
  <c r="AT55" i="3" a="1"/>
  <c r="AT55" i="3" s="1"/>
  <c r="AU54" i="3"/>
  <c r="AT54" i="3" a="1"/>
  <c r="AT54" i="3" s="1"/>
  <c r="M13" i="8"/>
  <c r="M6" i="8"/>
  <c r="M10" i="8"/>
  <c r="M14" i="8"/>
  <c r="M9" i="8"/>
  <c r="M7" i="8"/>
  <c r="M11" i="8"/>
  <c r="M15" i="8"/>
  <c r="M5" i="8"/>
  <c r="K5" i="8"/>
  <c r="M8" i="8"/>
  <c r="M12" i="8"/>
  <c r="M16" i="8"/>
  <c r="K9" i="8"/>
  <c r="K13" i="8"/>
  <c r="M4" i="8"/>
  <c r="K6" i="8"/>
  <c r="K10" i="8"/>
  <c r="K14" i="8"/>
  <c r="K7" i="8"/>
  <c r="K11" i="8"/>
  <c r="K15" i="8"/>
  <c r="K8" i="8"/>
  <c r="K12" i="8"/>
  <c r="K16" i="8"/>
  <c r="K4" i="8"/>
  <c r="L5" i="8"/>
  <c r="L9" i="8"/>
  <c r="L13" i="8"/>
  <c r="L17" i="8"/>
  <c r="L6" i="8"/>
  <c r="L10" i="8"/>
  <c r="L14" i="8"/>
  <c r="L7" i="8"/>
  <c r="L11" i="8"/>
  <c r="L15" i="8"/>
  <c r="L8" i="8"/>
  <c r="L12" i="8"/>
  <c r="L16" i="8"/>
  <c r="L4" i="8"/>
  <c r="M7" i="9"/>
  <c r="M12" i="9"/>
  <c r="M8" i="9"/>
  <c r="M5" i="9"/>
  <c r="M9" i="9"/>
  <c r="M6" i="9"/>
  <c r="M10" i="9"/>
  <c r="M4" i="9"/>
  <c r="L7" i="9"/>
  <c r="L12" i="9"/>
  <c r="L8" i="9"/>
  <c r="L5" i="9"/>
  <c r="L9" i="9"/>
  <c r="L6" i="9"/>
  <c r="L10" i="9"/>
  <c r="L4" i="9"/>
  <c r="K7" i="9"/>
  <c r="K12" i="9"/>
  <c r="K8" i="9"/>
  <c r="K5" i="9"/>
  <c r="K9" i="9"/>
  <c r="K6" i="9"/>
  <c r="K10" i="9"/>
  <c r="K4" i="9"/>
  <c r="K11" i="9"/>
  <c r="M3" i="8"/>
  <c r="L11" i="9"/>
  <c r="M11" i="9"/>
  <c r="B1" i="10" a="1"/>
  <c r="B1" i="10" s="1"/>
  <c r="P61" i="3"/>
  <c r="O58" i="3"/>
  <c r="N56" i="3" a="1"/>
  <c r="N56" i="3" s="1"/>
  <c r="N64" i="3" a="1"/>
  <c r="N64" i="3" s="1"/>
  <c r="G53" i="3"/>
  <c r="T55" i="3"/>
  <c r="F54" i="3" a="1"/>
  <c r="F54" i="3" s="1"/>
  <c r="O62" i="3"/>
  <c r="P57" i="3"/>
  <c r="H53" i="3"/>
  <c r="C18" i="8"/>
  <c r="O54" i="3"/>
  <c r="P65" i="3"/>
  <c r="N59" i="3" a="1"/>
  <c r="N59" i="3" s="1"/>
  <c r="R54" i="3" a="1"/>
  <c r="R54" i="3" s="1"/>
  <c r="C13" i="9"/>
  <c r="F13" i="9"/>
  <c r="H13" i="9"/>
  <c r="D13" i="9"/>
  <c r="J13" i="9"/>
  <c r="H18" i="8"/>
  <c r="F18" i="8"/>
  <c r="J18" i="8"/>
  <c r="E18" i="8"/>
  <c r="I18" i="8"/>
  <c r="G18" i="8"/>
  <c r="AO53" i="3"/>
  <c r="AR53" i="3" s="1"/>
  <c r="AR55" i="3"/>
  <c r="AQ56" i="3"/>
  <c r="AP56" i="3" a="1"/>
  <c r="AP56" i="3" s="1"/>
  <c r="AR54" i="3"/>
  <c r="AQ55" i="3"/>
  <c r="AC53" i="3"/>
  <c r="AF55" i="3"/>
  <c r="O65" i="3"/>
  <c r="O61" i="3"/>
  <c r="O57" i="3"/>
  <c r="P64" i="3"/>
  <c r="P60" i="3"/>
  <c r="P56" i="3"/>
  <c r="S55" i="3"/>
  <c r="N61" i="3" a="1"/>
  <c r="N61" i="3" s="1"/>
  <c r="N58" i="3" a="1"/>
  <c r="N58" i="3" s="1"/>
  <c r="AD55" i="3" a="1"/>
  <c r="AD55" i="3" s="1"/>
  <c r="AE54" i="3"/>
  <c r="AP54" i="3" a="1"/>
  <c r="AP54" i="3" s="1"/>
  <c r="G55" i="3"/>
  <c r="H55" i="3"/>
  <c r="Q53" i="3"/>
  <c r="R55" i="3" a="1"/>
  <c r="R55" i="3" s="1"/>
  <c r="O64" i="3"/>
  <c r="O60" i="3"/>
  <c r="O56" i="3"/>
  <c r="P63" i="3"/>
  <c r="P59" i="3"/>
  <c r="P55" i="3"/>
  <c r="S54" i="3"/>
  <c r="N63" i="3" a="1"/>
  <c r="N63" i="3" s="1"/>
  <c r="N60" i="3" a="1"/>
  <c r="N60" i="3" s="1"/>
  <c r="N55" i="3" a="1"/>
  <c r="N55" i="3" s="1"/>
  <c r="AD54" i="3" a="1"/>
  <c r="AD54" i="3" s="1"/>
  <c r="AQ54" i="3"/>
  <c r="D18" i="8"/>
  <c r="F55" i="3" a="1"/>
  <c r="F55" i="3" s="1"/>
  <c r="G54" i="3"/>
  <c r="H54" i="3"/>
  <c r="BA53" i="3"/>
  <c r="BD53" i="3" s="1"/>
  <c r="BD55" i="3"/>
  <c r="BB54" i="3" a="1"/>
  <c r="BB54" i="3" s="1"/>
  <c r="BC54" i="3"/>
  <c r="BB55" i="3" a="1"/>
  <c r="BB55" i="3" s="1"/>
  <c r="BD54" i="3"/>
  <c r="BC55" i="3"/>
  <c r="O63" i="3"/>
  <c r="O59" i="3"/>
  <c r="O55" i="3"/>
  <c r="P62" i="3"/>
  <c r="P58" i="3"/>
  <c r="P54" i="3"/>
  <c r="N65" i="3" a="1"/>
  <c r="N65" i="3" s="1"/>
  <c r="N62" i="3" a="1"/>
  <c r="N62" i="3" s="1"/>
  <c r="N57" i="3" a="1"/>
  <c r="N57" i="3" s="1"/>
  <c r="N54" i="3" a="1"/>
  <c r="N54" i="3" s="1"/>
  <c r="AF54" i="3"/>
  <c r="AR56" i="3"/>
  <c r="AT13" i="3"/>
  <c r="AT14" i="3"/>
  <c r="AS13" i="3" a="1"/>
  <c r="AS13" i="3" s="1"/>
  <c r="AS14" i="3" a="1"/>
  <c r="AS14" i="3" s="1"/>
  <c r="AU14" i="3"/>
  <c r="M3" i="9"/>
  <c r="L3" i="9"/>
  <c r="E13" i="9"/>
  <c r="I13" i="9"/>
  <c r="G13" i="9"/>
  <c r="M17" i="8"/>
  <c r="L3" i="8"/>
  <c r="K17" i="8"/>
  <c r="K3" i="8"/>
  <c r="AZ53" i="3"/>
  <c r="AY53" i="3"/>
  <c r="AX53" i="3" a="1"/>
  <c r="AX53" i="3" s="1"/>
  <c r="AV53" i="3"/>
  <c r="AU53" i="3"/>
  <c r="AT53" i="3" a="1"/>
  <c r="AT53" i="3" s="1"/>
  <c r="AN53" i="3"/>
  <c r="AL53" i="3" a="1"/>
  <c r="AL53" i="3" s="1"/>
  <c r="AM53" i="3"/>
  <c r="AJ53" i="3"/>
  <c r="AI53" i="3"/>
  <c r="AH53" i="3" a="1"/>
  <c r="AH53" i="3" s="1"/>
  <c r="AF53" i="3"/>
  <c r="AE53" i="3"/>
  <c r="AD53" i="3" a="1"/>
  <c r="AD53" i="3" s="1"/>
  <c r="AB53" i="3"/>
  <c r="AA53" i="3"/>
  <c r="Z53" i="3" a="1"/>
  <c r="Z53" i="3" s="1"/>
  <c r="X53" i="3"/>
  <c r="W53" i="3"/>
  <c r="V53" i="3" a="1"/>
  <c r="V53" i="3" s="1"/>
  <c r="T53" i="3"/>
  <c r="S53" i="3"/>
  <c r="R53" i="3" a="1"/>
  <c r="R53" i="3" s="1"/>
  <c r="P53" i="3"/>
  <c r="O53" i="3"/>
  <c r="N53" i="3" a="1"/>
  <c r="N53" i="3" s="1"/>
  <c r="L53" i="3"/>
  <c r="K53" i="3"/>
  <c r="J53" i="3" a="1"/>
  <c r="J53" i="3" s="1"/>
  <c r="BF53" i="3" a="1"/>
  <c r="BF53" i="3" s="1"/>
  <c r="BG53" i="3"/>
  <c r="AH48" i="3" a="1"/>
  <c r="AH48" i="3" s="1"/>
  <c r="AH46" i="3" a="1"/>
  <c r="AH46" i="3" s="1"/>
  <c r="AH44" i="3" a="1"/>
  <c r="AH44" i="3" s="1"/>
  <c r="AH42" i="3" a="1"/>
  <c r="AH42" i="3" s="1"/>
  <c r="AH40" i="3" a="1"/>
  <c r="AH40" i="3" s="1"/>
  <c r="AH38" i="3" a="1"/>
  <c r="AH38" i="3" s="1"/>
  <c r="AH36" i="3" a="1"/>
  <c r="AH36" i="3" s="1"/>
  <c r="AH34" i="3" a="1"/>
  <c r="AH34" i="3" s="1"/>
  <c r="AH32" i="3" a="1"/>
  <c r="AH32" i="3" s="1"/>
  <c r="AH30" i="3" a="1"/>
  <c r="AH30" i="3" s="1"/>
  <c r="AH28" i="3" a="1"/>
  <c r="AH28" i="3" s="1"/>
  <c r="AH26" i="3" a="1"/>
  <c r="AH26" i="3" s="1"/>
  <c r="AH24" i="3" a="1"/>
  <c r="AH24" i="3" s="1"/>
  <c r="AH22" i="3" a="1"/>
  <c r="AH22" i="3" s="1"/>
  <c r="AH20" i="3" a="1"/>
  <c r="AH20" i="3" s="1"/>
  <c r="AH18" i="3" a="1"/>
  <c r="AH18" i="3" s="1"/>
  <c r="AH16" i="3" a="1"/>
  <c r="AH16" i="3" s="1"/>
  <c r="AH14" i="3" a="1"/>
  <c r="AH14" i="3" s="1"/>
  <c r="AH12" i="3" a="1"/>
  <c r="AH12" i="3" s="1"/>
  <c r="AH10" i="3" a="1"/>
  <c r="AH10" i="3" s="1"/>
  <c r="AH8" i="3" a="1"/>
  <c r="AH8" i="3" s="1"/>
  <c r="AH49" i="3" a="1"/>
  <c r="AH49" i="3" s="1"/>
  <c r="AH47" i="3" a="1"/>
  <c r="AH47" i="3" s="1"/>
  <c r="AH45" i="3" a="1"/>
  <c r="AH45" i="3" s="1"/>
  <c r="AH43" i="3" a="1"/>
  <c r="AH43" i="3" s="1"/>
  <c r="AH41" i="3" a="1"/>
  <c r="AH41" i="3" s="1"/>
  <c r="AH39" i="3" a="1"/>
  <c r="AH39" i="3" s="1"/>
  <c r="AH37" i="3" a="1"/>
  <c r="AH37" i="3" s="1"/>
  <c r="AH35" i="3" a="1"/>
  <c r="AH35" i="3" s="1"/>
  <c r="AH33" i="3" a="1"/>
  <c r="AH33" i="3" s="1"/>
  <c r="AH31" i="3" a="1"/>
  <c r="AH31" i="3" s="1"/>
  <c r="AH29" i="3" a="1"/>
  <c r="AH29" i="3" s="1"/>
  <c r="AH27" i="3" a="1"/>
  <c r="AH27" i="3" s="1"/>
  <c r="AH25" i="3" a="1"/>
  <c r="AH25" i="3" s="1"/>
  <c r="AH23" i="3" a="1"/>
  <c r="AH23" i="3" s="1"/>
  <c r="AH21" i="3" a="1"/>
  <c r="AH21" i="3" s="1"/>
  <c r="AH19" i="3" a="1"/>
  <c r="AH19" i="3" s="1"/>
  <c r="AH17" i="3" a="1"/>
  <c r="AH17" i="3" s="1"/>
  <c r="AH15" i="3" a="1"/>
  <c r="AH15" i="3" s="1"/>
  <c r="AH13" i="3" a="1"/>
  <c r="AH13" i="3" s="1"/>
  <c r="AH11" i="3" a="1"/>
  <c r="AH11" i="3" s="1"/>
  <c r="AH9" i="3" a="1"/>
  <c r="AH9" i="3" s="1"/>
  <c r="AH7" i="3" a="1"/>
  <c r="AH7" i="3" s="1"/>
  <c r="AI42" i="3"/>
  <c r="AI26" i="3"/>
  <c r="AI10" i="3"/>
  <c r="AJ34" i="3"/>
  <c r="AJ18" i="3"/>
  <c r="AI38" i="3"/>
  <c r="AI22" i="3"/>
  <c r="AJ46" i="3"/>
  <c r="AJ30" i="3"/>
  <c r="AJ14" i="3"/>
  <c r="AJ48" i="3"/>
  <c r="AI34" i="3"/>
  <c r="AI18" i="3"/>
  <c r="AJ42" i="3"/>
  <c r="AJ26" i="3"/>
  <c r="AJ10" i="3"/>
  <c r="AI46" i="3"/>
  <c r="AI30" i="3"/>
  <c r="AI14" i="3"/>
  <c r="AJ38" i="3"/>
  <c r="AJ22" i="3"/>
  <c r="AI45" i="3"/>
  <c r="AI41" i="3"/>
  <c r="AI37" i="3"/>
  <c r="AI33" i="3"/>
  <c r="AI29" i="3"/>
  <c r="AI25" i="3"/>
  <c r="AI21" i="3"/>
  <c r="AI17" i="3"/>
  <c r="AI13" i="3"/>
  <c r="AI9" i="3"/>
  <c r="AJ45" i="3"/>
  <c r="AJ41" i="3"/>
  <c r="AJ37" i="3"/>
  <c r="AJ33" i="3"/>
  <c r="AJ29" i="3"/>
  <c r="AJ25" i="3"/>
  <c r="AJ21" i="3"/>
  <c r="AJ17" i="3"/>
  <c r="AJ13" i="3"/>
  <c r="AJ9" i="3"/>
  <c r="AI48" i="3"/>
  <c r="AI44" i="3"/>
  <c r="AI40" i="3"/>
  <c r="AI36" i="3"/>
  <c r="AI32" i="3"/>
  <c r="AI28" i="3"/>
  <c r="AI24" i="3"/>
  <c r="AI20" i="3"/>
  <c r="AI16" i="3"/>
  <c r="AI12" i="3"/>
  <c r="AI8" i="3"/>
  <c r="AJ44" i="3"/>
  <c r="AJ40" i="3"/>
  <c r="AJ36" i="3"/>
  <c r="AJ32" i="3"/>
  <c r="AJ28" i="3"/>
  <c r="AJ24" i="3"/>
  <c r="AJ20" i="3"/>
  <c r="AJ16" i="3"/>
  <c r="AJ12" i="3"/>
  <c r="AJ8" i="3"/>
  <c r="AJ49" i="3"/>
  <c r="AJ47" i="3"/>
  <c r="AI43" i="3"/>
  <c r="AI39" i="3"/>
  <c r="AI35" i="3"/>
  <c r="AI31" i="3"/>
  <c r="AI27" i="3"/>
  <c r="AI23" i="3"/>
  <c r="AI19" i="3"/>
  <c r="AI15" i="3"/>
  <c r="AI11" i="3"/>
  <c r="AI7" i="3"/>
  <c r="AJ43" i="3"/>
  <c r="AJ39" i="3"/>
  <c r="AJ35" i="3"/>
  <c r="AJ31" i="3"/>
  <c r="AJ27" i="3"/>
  <c r="AJ23" i="3"/>
  <c r="AJ19" i="3"/>
  <c r="AJ15" i="3"/>
  <c r="AJ11" i="3"/>
  <c r="AJ7" i="3"/>
  <c r="AI49" i="3"/>
  <c r="AI47" i="3"/>
  <c r="AJ6" i="3"/>
  <c r="AI6" i="3"/>
  <c r="BF5" i="3"/>
  <c r="BF6" i="3" s="1"/>
  <c r="AP53" i="3" l="1" a="1"/>
  <c r="AP53" i="3" s="1"/>
  <c r="AQ53" i="3"/>
  <c r="BB53" i="3" a="1"/>
  <c r="BB53" i="3" s="1"/>
  <c r="BC53" i="3"/>
  <c r="M13" i="9"/>
  <c r="L13" i="9"/>
  <c r="K13" i="9"/>
  <c r="L18" i="8"/>
  <c r="K18" i="8"/>
  <c r="M18" i="8"/>
  <c r="AR6" i="3" a="1"/>
  <c r="AR6" i="3" s="1"/>
  <c r="AS6" i="3" s="1" a="1"/>
  <c r="AS6" i="3" s="1"/>
  <c r="AT7" i="3"/>
  <c r="AU7" i="3"/>
  <c r="AT8" i="3"/>
  <c r="AU8" i="3"/>
  <c r="AT9" i="3"/>
  <c r="AU9" i="3"/>
  <c r="AT10" i="3"/>
  <c r="AU10" i="3"/>
  <c r="A53" i="3" a="1"/>
  <c r="AM17" i="3"/>
  <c r="AN17" i="3"/>
  <c r="AM18" i="3"/>
  <c r="AN18" i="3"/>
  <c r="AM19" i="3"/>
  <c r="AN19" i="3"/>
  <c r="AM20" i="3"/>
  <c r="AN20" i="3"/>
  <c r="AM21" i="3"/>
  <c r="AN21" i="3"/>
  <c r="AM22" i="3"/>
  <c r="AN22" i="3"/>
  <c r="AM23" i="3"/>
  <c r="AN23" i="3"/>
  <c r="AM24" i="3"/>
  <c r="AN24" i="3"/>
  <c r="AM25" i="3"/>
  <c r="AN25" i="3"/>
  <c r="AE10" i="3"/>
  <c r="AF10" i="3"/>
  <c r="AE11" i="3"/>
  <c r="AF11" i="3"/>
  <c r="AE12" i="3"/>
  <c r="AF12" i="3"/>
  <c r="AE13" i="3"/>
  <c r="AF13" i="3"/>
  <c r="AE14" i="3"/>
  <c r="AF14" i="3"/>
  <c r="AE15" i="3"/>
  <c r="AF15" i="3"/>
  <c r="AE16" i="3"/>
  <c r="AF16" i="3"/>
  <c r="AE17" i="3"/>
  <c r="AF17" i="3"/>
  <c r="AE18" i="3"/>
  <c r="AF18" i="3"/>
  <c r="AE19" i="3"/>
  <c r="AF19" i="3"/>
  <c r="AE20" i="3"/>
  <c r="AF20" i="3"/>
  <c r="AE21" i="3"/>
  <c r="AF21" i="3"/>
  <c r="AE22" i="3"/>
  <c r="AF22" i="3"/>
  <c r="AE23" i="3"/>
  <c r="AF23" i="3"/>
  <c r="AE24" i="3"/>
  <c r="AF24" i="3"/>
  <c r="AE25" i="3"/>
  <c r="AF25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W8" i="3"/>
  <c r="X8" i="3"/>
  <c r="W9" i="3"/>
  <c r="X9" i="3"/>
  <c r="W10" i="3"/>
  <c r="X10" i="3"/>
  <c r="W11" i="3"/>
  <c r="X11" i="3"/>
  <c r="W12" i="3"/>
  <c r="X12" i="3"/>
  <c r="W13" i="3"/>
  <c r="X13" i="3"/>
  <c r="W14" i="3"/>
  <c r="X14" i="3"/>
  <c r="W15" i="3"/>
  <c r="X15" i="3"/>
  <c r="W16" i="3"/>
  <c r="X16" i="3"/>
  <c r="W17" i="3"/>
  <c r="X17" i="3"/>
  <c r="W18" i="3"/>
  <c r="X18" i="3"/>
  <c r="W19" i="3"/>
  <c r="X19" i="3"/>
  <c r="W20" i="3"/>
  <c r="X20" i="3"/>
  <c r="W21" i="3"/>
  <c r="X21" i="3"/>
  <c r="W22" i="3"/>
  <c r="X22" i="3"/>
  <c r="W23" i="3"/>
  <c r="X23" i="3"/>
  <c r="W24" i="3"/>
  <c r="X24" i="3"/>
  <c r="W25" i="3"/>
  <c r="X25" i="3"/>
  <c r="S24" i="3"/>
  <c r="T24" i="3"/>
  <c r="S25" i="3"/>
  <c r="T25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H19" i="3"/>
  <c r="H20" i="3"/>
  <c r="H21" i="3"/>
  <c r="H22" i="3"/>
  <c r="H23" i="3"/>
  <c r="H24" i="3"/>
  <c r="H25" i="3"/>
  <c r="G19" i="3"/>
  <c r="G20" i="3"/>
  <c r="G21" i="3"/>
  <c r="G22" i="3"/>
  <c r="G23" i="3"/>
  <c r="G24" i="3"/>
  <c r="G25" i="3"/>
  <c r="A6" i="3" a="1"/>
  <c r="K16" i="9" l="1"/>
  <c r="K21" i="8"/>
  <c r="C130" i="3"/>
  <c r="B131" i="3" a="1"/>
  <c r="B131" i="3" s="1"/>
  <c r="D133" i="3"/>
  <c r="C134" i="3"/>
  <c r="B135" i="3" a="1"/>
  <c r="B135" i="3" s="1"/>
  <c r="C137" i="3"/>
  <c r="B138" i="3" a="1"/>
  <c r="B138" i="3" s="1"/>
  <c r="D140" i="3"/>
  <c r="C141" i="3"/>
  <c r="B142" i="3" a="1"/>
  <c r="B142" i="3" s="1"/>
  <c r="D144" i="3"/>
  <c r="D147" i="3"/>
  <c r="B56" i="3" a="1"/>
  <c r="B56" i="3" s="1"/>
  <c r="B60" i="3" a="1"/>
  <c r="B60" i="3" s="1"/>
  <c r="B64" i="3" a="1"/>
  <c r="B64" i="3" s="1"/>
  <c r="B71" i="3" a="1"/>
  <c r="B71" i="3" s="1"/>
  <c r="B75" i="3" a="1"/>
  <c r="B75" i="3" s="1"/>
  <c r="B79" i="3" a="1"/>
  <c r="B79" i="3" s="1"/>
  <c r="B83" i="3" a="1"/>
  <c r="B83" i="3" s="1"/>
  <c r="B86" i="3" a="1"/>
  <c r="B86" i="3" s="1"/>
  <c r="B90" i="3" a="1"/>
  <c r="B90" i="3" s="1"/>
  <c r="B94" i="3" a="1"/>
  <c r="B94" i="3" s="1"/>
  <c r="B98" i="3" a="1"/>
  <c r="B98" i="3" s="1"/>
  <c r="B101" i="3" a="1"/>
  <c r="B101" i="3" s="1"/>
  <c r="B105" i="3" a="1"/>
  <c r="B105" i="3" s="1"/>
  <c r="B108" i="3" a="1"/>
  <c r="B108" i="3" s="1"/>
  <c r="B112" i="3" a="1"/>
  <c r="B112" i="3" s="1"/>
  <c r="B119" i="3" a="1"/>
  <c r="B119" i="3" s="1"/>
  <c r="B122" i="3" a="1"/>
  <c r="B122" i="3" s="1"/>
  <c r="B126" i="3" a="1"/>
  <c r="B126" i="3" s="1"/>
  <c r="B129" i="3" a="1"/>
  <c r="B129" i="3" s="1"/>
  <c r="D130" i="3"/>
  <c r="C131" i="3"/>
  <c r="B132" i="3" a="1"/>
  <c r="B132" i="3" s="1"/>
  <c r="D134" i="3"/>
  <c r="C135" i="3"/>
  <c r="B136" i="3" a="1"/>
  <c r="B136" i="3" s="1"/>
  <c r="D137" i="3"/>
  <c r="C138" i="3"/>
  <c r="B139" i="3" a="1"/>
  <c r="B139" i="3" s="1"/>
  <c r="D141" i="3"/>
  <c r="C142" i="3"/>
  <c r="B143" i="3" a="1"/>
  <c r="B143" i="3" s="1"/>
  <c r="C145" i="3"/>
  <c r="B146" i="3" a="1"/>
  <c r="B146" i="3" s="1"/>
  <c r="B57" i="3" a="1"/>
  <c r="B57" i="3" s="1"/>
  <c r="B61" i="3" a="1"/>
  <c r="B61" i="3" s="1"/>
  <c r="B65" i="3" a="1"/>
  <c r="B65" i="3" s="1"/>
  <c r="B68" i="3" a="1"/>
  <c r="B68" i="3" s="1"/>
  <c r="B72" i="3" a="1"/>
  <c r="B72" i="3" s="1"/>
  <c r="B76" i="3" a="1"/>
  <c r="B76" i="3" s="1"/>
  <c r="B80" i="3" a="1"/>
  <c r="B80" i="3" s="1"/>
  <c r="B87" i="3" a="1"/>
  <c r="B87" i="3" s="1"/>
  <c r="B91" i="3" a="1"/>
  <c r="B91" i="3" s="1"/>
  <c r="B95" i="3" a="1"/>
  <c r="B95" i="3" s="1"/>
  <c r="B99" i="3" a="1"/>
  <c r="B99" i="3" s="1"/>
  <c r="B102" i="3" a="1"/>
  <c r="B102" i="3" s="1"/>
  <c r="B106" i="3" a="1"/>
  <c r="B106" i="3" s="1"/>
  <c r="B109" i="3" a="1"/>
  <c r="B109" i="3" s="1"/>
  <c r="B113" i="3" a="1"/>
  <c r="B113" i="3" s="1"/>
  <c r="B116" i="3" a="1"/>
  <c r="B116" i="3" s="1"/>
  <c r="B120" i="3" a="1"/>
  <c r="B120" i="3" s="1"/>
  <c r="B123" i="3" a="1"/>
  <c r="B123" i="3" s="1"/>
  <c r="B127" i="3" a="1"/>
  <c r="B127" i="3" s="1"/>
  <c r="D131" i="3"/>
  <c r="C132" i="3"/>
  <c r="B133" i="3" a="1"/>
  <c r="B133" i="3" s="1"/>
  <c r="D135" i="3"/>
  <c r="C136" i="3"/>
  <c r="B137" i="3" a="1"/>
  <c r="B137" i="3" s="1"/>
  <c r="D138" i="3"/>
  <c r="C139" i="3"/>
  <c r="B140" i="3" a="1"/>
  <c r="B140" i="3" s="1"/>
  <c r="D142" i="3"/>
  <c r="C143" i="3"/>
  <c r="B144" i="3" a="1"/>
  <c r="B144" i="3" s="1"/>
  <c r="D145" i="3"/>
  <c r="C146" i="3"/>
  <c r="B147" i="3" a="1"/>
  <c r="B147" i="3" s="1"/>
  <c r="B54" i="3" a="1"/>
  <c r="B54" i="3" s="1"/>
  <c r="B58" i="3" a="1"/>
  <c r="B58" i="3" s="1"/>
  <c r="B62" i="3" a="1"/>
  <c r="B62" i="3" s="1"/>
  <c r="B66" i="3" a="1"/>
  <c r="B66" i="3" s="1"/>
  <c r="B69" i="3" a="1"/>
  <c r="B69" i="3" s="1"/>
  <c r="B73" i="3" a="1"/>
  <c r="B73" i="3" s="1"/>
  <c r="B77" i="3" a="1"/>
  <c r="B77" i="3" s="1"/>
  <c r="B81" i="3" a="1"/>
  <c r="B81" i="3" s="1"/>
  <c r="B84" i="3" a="1"/>
  <c r="B84" i="3" s="1"/>
  <c r="B88" i="3" a="1"/>
  <c r="B88" i="3" s="1"/>
  <c r="B92" i="3" a="1"/>
  <c r="B92" i="3" s="1"/>
  <c r="B96" i="3" a="1"/>
  <c r="B96" i="3" s="1"/>
  <c r="B103" i="3" a="1"/>
  <c r="B103" i="3" s="1"/>
  <c r="B107" i="3" a="1"/>
  <c r="B107" i="3" s="1"/>
  <c r="B110" i="3" a="1"/>
  <c r="B110" i="3" s="1"/>
  <c r="B114" i="3" a="1"/>
  <c r="B114" i="3" s="1"/>
  <c r="B117" i="3" a="1"/>
  <c r="B117" i="3" s="1"/>
  <c r="B121" i="3" a="1"/>
  <c r="B121" i="3" s="1"/>
  <c r="B124" i="3" a="1"/>
  <c r="B124" i="3" s="1"/>
  <c r="B130" i="3" a="1"/>
  <c r="B130" i="3" s="1"/>
  <c r="D132" i="3"/>
  <c r="C133" i="3"/>
  <c r="B134" i="3" a="1"/>
  <c r="B134" i="3" s="1"/>
  <c r="D136" i="3"/>
  <c r="D139" i="3"/>
  <c r="C140" i="3"/>
  <c r="B141" i="3" a="1"/>
  <c r="B141" i="3" s="1"/>
  <c r="D143" i="3"/>
  <c r="C144" i="3"/>
  <c r="B145" i="3" a="1"/>
  <c r="B145" i="3" s="1"/>
  <c r="D146" i="3"/>
  <c r="C147" i="3"/>
  <c r="B55" i="3" a="1"/>
  <c r="B55" i="3" s="1"/>
  <c r="B59" i="3" a="1"/>
  <c r="B59" i="3" s="1"/>
  <c r="B63" i="3" a="1"/>
  <c r="B63" i="3" s="1"/>
  <c r="B67" i="3" a="1"/>
  <c r="B67" i="3" s="1"/>
  <c r="B70" i="3" a="1"/>
  <c r="B70" i="3" s="1"/>
  <c r="B74" i="3" a="1"/>
  <c r="B74" i="3" s="1"/>
  <c r="B78" i="3" a="1"/>
  <c r="B78" i="3" s="1"/>
  <c r="B82" i="3" a="1"/>
  <c r="B82" i="3" s="1"/>
  <c r="B85" i="3" a="1"/>
  <c r="B85" i="3" s="1"/>
  <c r="B89" i="3" a="1"/>
  <c r="B89" i="3" s="1"/>
  <c r="B93" i="3" a="1"/>
  <c r="B93" i="3" s="1"/>
  <c r="B97" i="3" a="1"/>
  <c r="B97" i="3" s="1"/>
  <c r="B100" i="3" a="1"/>
  <c r="B100" i="3" s="1"/>
  <c r="B104" i="3" a="1"/>
  <c r="B104" i="3" s="1"/>
  <c r="B111" i="3" a="1"/>
  <c r="B111" i="3" s="1"/>
  <c r="B115" i="3" a="1"/>
  <c r="B115" i="3" s="1"/>
  <c r="B118" i="3" a="1"/>
  <c r="B118" i="3" s="1"/>
  <c r="B125" i="3" a="1"/>
  <c r="B125" i="3" s="1"/>
  <c r="B128" i="3" a="1"/>
  <c r="B128" i="3" s="1"/>
  <c r="B9" i="3" a="1"/>
  <c r="B9" i="3" s="1"/>
  <c r="B12" i="3" a="1"/>
  <c r="B12" i="3" s="1"/>
  <c r="B17" i="3" a="1"/>
  <c r="B17" i="3" s="1"/>
  <c r="B20" i="3" a="1"/>
  <c r="B20" i="3" s="1"/>
  <c r="B25" i="3" a="1"/>
  <c r="B25" i="3" s="1"/>
  <c r="B11" i="3" a="1"/>
  <c r="B11" i="3" s="1"/>
  <c r="B19" i="3" a="1"/>
  <c r="B19" i="3" s="1"/>
  <c r="B7" i="3" a="1"/>
  <c r="B7" i="3" s="1"/>
  <c r="B10" i="3" a="1"/>
  <c r="B10" i="3" s="1"/>
  <c r="B15" i="3" a="1"/>
  <c r="B15" i="3" s="1"/>
  <c r="B18" i="3" a="1"/>
  <c r="B18" i="3" s="1"/>
  <c r="B23" i="3" a="1"/>
  <c r="B23" i="3" s="1"/>
  <c r="B22" i="3" a="1"/>
  <c r="B22" i="3" s="1"/>
  <c r="B8" i="3" a="1"/>
  <c r="B8" i="3" s="1"/>
  <c r="B13" i="3" a="1"/>
  <c r="B13" i="3" s="1"/>
  <c r="B16" i="3" a="1"/>
  <c r="B16" i="3" s="1"/>
  <c r="B21" i="3" a="1"/>
  <c r="B21" i="3" s="1"/>
  <c r="B24" i="3" a="1"/>
  <c r="B24" i="3" s="1"/>
  <c r="B14" i="3" a="1"/>
  <c r="B14" i="3" s="1"/>
  <c r="C25" i="3"/>
  <c r="C27" i="3"/>
  <c r="C29" i="3"/>
  <c r="C31" i="3"/>
  <c r="C33" i="3"/>
  <c r="D27" i="3"/>
  <c r="D29" i="3"/>
  <c r="D31" i="3"/>
  <c r="D33" i="3"/>
  <c r="C26" i="3"/>
  <c r="C28" i="3"/>
  <c r="C30" i="3"/>
  <c r="C32" i="3"/>
  <c r="C34" i="3"/>
  <c r="D28" i="3"/>
  <c r="D30" i="3"/>
  <c r="D32" i="3"/>
  <c r="D34" i="3"/>
  <c r="D23" i="3"/>
  <c r="D25" i="3"/>
  <c r="C24" i="3"/>
  <c r="D24" i="3"/>
  <c r="C23" i="3"/>
  <c r="D54" i="3"/>
  <c r="D58" i="3"/>
  <c r="D62" i="3"/>
  <c r="D66" i="3"/>
  <c r="D70" i="3"/>
  <c r="D74" i="3"/>
  <c r="D78" i="3"/>
  <c r="D82" i="3"/>
  <c r="D86" i="3"/>
  <c r="D90" i="3"/>
  <c r="D94" i="3"/>
  <c r="D98" i="3"/>
  <c r="D102" i="3"/>
  <c r="D106" i="3"/>
  <c r="D110" i="3"/>
  <c r="D114" i="3"/>
  <c r="D118" i="3"/>
  <c r="D122" i="3"/>
  <c r="D126" i="3"/>
  <c r="D73" i="3"/>
  <c r="D97" i="3"/>
  <c r="D121" i="3"/>
  <c r="C66" i="3"/>
  <c r="C90" i="3"/>
  <c r="C110" i="3"/>
  <c r="C55" i="3"/>
  <c r="C59" i="3"/>
  <c r="C63" i="3"/>
  <c r="C67" i="3"/>
  <c r="C71" i="3"/>
  <c r="C75" i="3"/>
  <c r="C79" i="3"/>
  <c r="C83" i="3"/>
  <c r="C87" i="3"/>
  <c r="C91" i="3"/>
  <c r="C95" i="3"/>
  <c r="C99" i="3"/>
  <c r="C103" i="3"/>
  <c r="C107" i="3"/>
  <c r="C111" i="3"/>
  <c r="C115" i="3"/>
  <c r="C119" i="3"/>
  <c r="C123" i="3"/>
  <c r="C127" i="3"/>
  <c r="D77" i="3"/>
  <c r="D101" i="3"/>
  <c r="D113" i="3"/>
  <c r="D129" i="3"/>
  <c r="C74" i="3"/>
  <c r="C94" i="3"/>
  <c r="C118" i="3"/>
  <c r="D55" i="3"/>
  <c r="D59" i="3"/>
  <c r="D63" i="3"/>
  <c r="D67" i="3"/>
  <c r="D71" i="3"/>
  <c r="D75" i="3"/>
  <c r="D79" i="3"/>
  <c r="D83" i="3"/>
  <c r="D87" i="3"/>
  <c r="D91" i="3"/>
  <c r="D95" i="3"/>
  <c r="D99" i="3"/>
  <c r="D103" i="3"/>
  <c r="D107" i="3"/>
  <c r="D111" i="3"/>
  <c r="D115" i="3"/>
  <c r="D119" i="3"/>
  <c r="D123" i="3"/>
  <c r="D127" i="3"/>
  <c r="D61" i="3"/>
  <c r="D85" i="3"/>
  <c r="D105" i="3"/>
  <c r="C54" i="3"/>
  <c r="C86" i="3"/>
  <c r="C114" i="3"/>
  <c r="C56" i="3"/>
  <c r="C60" i="3"/>
  <c r="C64" i="3"/>
  <c r="C68" i="3"/>
  <c r="C72" i="3"/>
  <c r="C76" i="3"/>
  <c r="C80" i="3"/>
  <c r="C84" i="3"/>
  <c r="C88" i="3"/>
  <c r="C92" i="3"/>
  <c r="C96" i="3"/>
  <c r="C100" i="3"/>
  <c r="C104" i="3"/>
  <c r="C108" i="3"/>
  <c r="C112" i="3"/>
  <c r="C116" i="3"/>
  <c r="C120" i="3"/>
  <c r="C124" i="3"/>
  <c r="C128" i="3"/>
  <c r="D69" i="3"/>
  <c r="D93" i="3"/>
  <c r="D117" i="3"/>
  <c r="C70" i="3"/>
  <c r="C98" i="3"/>
  <c r="C126" i="3"/>
  <c r="D56" i="3"/>
  <c r="D60" i="3"/>
  <c r="D64" i="3"/>
  <c r="D68" i="3"/>
  <c r="D72" i="3"/>
  <c r="D76" i="3"/>
  <c r="D80" i="3"/>
  <c r="D84" i="3"/>
  <c r="D88" i="3"/>
  <c r="D92" i="3"/>
  <c r="D96" i="3"/>
  <c r="D100" i="3"/>
  <c r="D104" i="3"/>
  <c r="D108" i="3"/>
  <c r="D112" i="3"/>
  <c r="D116" i="3"/>
  <c r="D120" i="3"/>
  <c r="D124" i="3"/>
  <c r="D128" i="3"/>
  <c r="D57" i="3"/>
  <c r="D81" i="3"/>
  <c r="D109" i="3"/>
  <c r="C58" i="3"/>
  <c r="C78" i="3"/>
  <c r="C106" i="3"/>
  <c r="C57" i="3"/>
  <c r="C61" i="3"/>
  <c r="C65" i="3"/>
  <c r="C69" i="3"/>
  <c r="C73" i="3"/>
  <c r="C77" i="3"/>
  <c r="C81" i="3"/>
  <c r="C85" i="3"/>
  <c r="C89" i="3"/>
  <c r="C93" i="3"/>
  <c r="C97" i="3"/>
  <c r="C101" i="3"/>
  <c r="C105" i="3"/>
  <c r="C109" i="3"/>
  <c r="C113" i="3"/>
  <c r="C117" i="3"/>
  <c r="C121" i="3"/>
  <c r="C125" i="3"/>
  <c r="C129" i="3"/>
  <c r="D65" i="3"/>
  <c r="D89" i="3"/>
  <c r="D125" i="3"/>
  <c r="C62" i="3"/>
  <c r="C82" i="3"/>
  <c r="C102" i="3"/>
  <c r="C122" i="3"/>
  <c r="C10" i="3"/>
  <c r="C14" i="3"/>
  <c r="C18" i="3"/>
  <c r="C22" i="3"/>
  <c r="D9" i="3"/>
  <c r="D13" i="3"/>
  <c r="D17" i="3"/>
  <c r="D21" i="3"/>
  <c r="D14" i="3"/>
  <c r="D22" i="3"/>
  <c r="C13" i="3"/>
  <c r="D12" i="3"/>
  <c r="D16" i="3"/>
  <c r="D20" i="3"/>
  <c r="C11" i="3"/>
  <c r="C15" i="3"/>
  <c r="C19" i="3"/>
  <c r="D10" i="3"/>
  <c r="D18" i="3"/>
  <c r="C21" i="3"/>
  <c r="C17" i="3"/>
  <c r="C9" i="3"/>
  <c r="D19" i="3"/>
  <c r="D15" i="3"/>
  <c r="D11" i="3"/>
  <c r="C20" i="3"/>
  <c r="C16" i="3"/>
  <c r="C12" i="3"/>
  <c r="A53" i="3"/>
  <c r="B53" i="3" s="1" a="1"/>
  <c r="B53" i="3" s="1"/>
  <c r="A6" i="3"/>
  <c r="B6" i="3" s="1" a="1"/>
  <c r="B6" i="3" s="1"/>
  <c r="D7" i="3"/>
  <c r="C8" i="3"/>
  <c r="C7" i="3"/>
  <c r="D8" i="3"/>
  <c r="AU6" i="3"/>
  <c r="AT6" i="3"/>
  <c r="AK6" i="3" a="1"/>
  <c r="AC6" i="3" a="1"/>
  <c r="U6" i="3" a="1"/>
  <c r="V7" i="3" s="1" a="1"/>
  <c r="V7" i="3" s="1"/>
  <c r="Y6" i="3" a="1"/>
  <c r="Q6" i="3" a="1"/>
  <c r="M6" i="3" a="1"/>
  <c r="I6" i="3" a="1"/>
  <c r="E6" i="3" a="1"/>
  <c r="AD7" i="3" l="1" a="1"/>
  <c r="AD7" i="3" s="1"/>
  <c r="AD8" i="3" a="1"/>
  <c r="AD8" i="3" s="1"/>
  <c r="AD9" i="3" a="1"/>
  <c r="AD9" i="3" s="1"/>
  <c r="AL9" i="3" a="1"/>
  <c r="AL9" i="3" s="1"/>
  <c r="AL7" i="3" a="1"/>
  <c r="AL7" i="3" s="1"/>
  <c r="AL8" i="3" a="1"/>
  <c r="AL8" i="3" s="1"/>
  <c r="J7" i="3" a="1"/>
  <c r="J7" i="3" s="1"/>
  <c r="J11" i="3" a="1"/>
  <c r="J11" i="3" s="1"/>
  <c r="J8" i="3" a="1"/>
  <c r="J8" i="3" s="1"/>
  <c r="J12" i="3" a="1"/>
  <c r="J12" i="3" s="1"/>
  <c r="J9" i="3" a="1"/>
  <c r="J9" i="3" s="1"/>
  <c r="J13" i="3" a="1"/>
  <c r="J13" i="3" s="1"/>
  <c r="J10" i="3" a="1"/>
  <c r="J10" i="3" s="1"/>
  <c r="K13" i="3"/>
  <c r="L13" i="3"/>
  <c r="F9" i="3" a="1"/>
  <c r="F9" i="3" s="1"/>
  <c r="F7" i="3" a="1"/>
  <c r="F7" i="3" s="1"/>
  <c r="F10" i="3" a="1"/>
  <c r="F10" i="3" s="1"/>
  <c r="F8" i="3" a="1"/>
  <c r="F8" i="3" s="1"/>
  <c r="R9" i="3" a="1"/>
  <c r="R9" i="3" s="1"/>
  <c r="R12" i="3" a="1"/>
  <c r="R12" i="3" s="1"/>
  <c r="R17" i="3" a="1"/>
  <c r="R17" i="3" s="1"/>
  <c r="R20" i="3" a="1"/>
  <c r="R20" i="3" s="1"/>
  <c r="R7" i="3" a="1"/>
  <c r="R7" i="3" s="1"/>
  <c r="R10" i="3" a="1"/>
  <c r="R10" i="3" s="1"/>
  <c r="R15" i="3" a="1"/>
  <c r="R15" i="3" s="1"/>
  <c r="R18" i="3" a="1"/>
  <c r="R18" i="3" s="1"/>
  <c r="R8" i="3" a="1"/>
  <c r="R8" i="3" s="1"/>
  <c r="R13" i="3" a="1"/>
  <c r="R13" i="3" s="1"/>
  <c r="R16" i="3" a="1"/>
  <c r="R16" i="3" s="1"/>
  <c r="R11" i="3" a="1"/>
  <c r="R11" i="3" s="1"/>
  <c r="R14" i="3" a="1"/>
  <c r="R14" i="3" s="1"/>
  <c r="R19" i="3" a="1"/>
  <c r="R19" i="3" s="1"/>
  <c r="U6" i="3"/>
  <c r="V6" i="3" s="1" a="1"/>
  <c r="V6" i="3" s="1"/>
  <c r="W7" i="3"/>
  <c r="X7" i="3"/>
  <c r="T21" i="3"/>
  <c r="S22" i="3"/>
  <c r="T22" i="3"/>
  <c r="T20" i="3"/>
  <c r="S21" i="3"/>
  <c r="S20" i="3"/>
  <c r="S23" i="3"/>
  <c r="T23" i="3"/>
  <c r="P11" i="3"/>
  <c r="O8" i="3"/>
  <c r="O12" i="3"/>
  <c r="P8" i="3"/>
  <c r="P12" i="3"/>
  <c r="O10" i="3"/>
  <c r="O9" i="3"/>
  <c r="P9" i="3"/>
  <c r="P10" i="3"/>
  <c r="O11" i="3"/>
  <c r="AE9" i="3"/>
  <c r="AF9" i="3"/>
  <c r="K12" i="3"/>
  <c r="L12" i="3"/>
  <c r="S17" i="3"/>
  <c r="S19" i="3"/>
  <c r="T17" i="3"/>
  <c r="T19" i="3"/>
  <c r="T18" i="3"/>
  <c r="S16" i="3"/>
  <c r="S18" i="3"/>
  <c r="T16" i="3"/>
  <c r="L11" i="3"/>
  <c r="K10" i="3"/>
  <c r="L10" i="3"/>
  <c r="K11" i="3"/>
  <c r="L9" i="3"/>
  <c r="K9" i="3"/>
  <c r="H17" i="3"/>
  <c r="G17" i="3"/>
  <c r="G14" i="3"/>
  <c r="G18" i="3"/>
  <c r="H14" i="3"/>
  <c r="H18" i="3"/>
  <c r="H16" i="3"/>
  <c r="H15" i="3"/>
  <c r="G15" i="3"/>
  <c r="G16" i="3"/>
  <c r="AE8" i="3"/>
  <c r="AF8" i="3"/>
  <c r="D53" i="3"/>
  <c r="C53" i="3"/>
  <c r="C6" i="3"/>
  <c r="D6" i="3"/>
  <c r="AM8" i="3"/>
  <c r="AM10" i="3"/>
  <c r="AM12" i="3"/>
  <c r="AM14" i="3"/>
  <c r="AM16" i="3"/>
  <c r="AN8" i="3"/>
  <c r="AN10" i="3"/>
  <c r="AN12" i="3"/>
  <c r="AN14" i="3"/>
  <c r="AN16" i="3"/>
  <c r="AM9" i="3"/>
  <c r="AM11" i="3"/>
  <c r="AM13" i="3"/>
  <c r="AM15" i="3"/>
  <c r="AN9" i="3"/>
  <c r="AN11" i="3"/>
  <c r="AN13" i="3"/>
  <c r="AN15" i="3"/>
  <c r="I6" i="3"/>
  <c r="J6" i="3" s="1" a="1"/>
  <c r="J6" i="3" s="1"/>
  <c r="L8" i="3"/>
  <c r="K7" i="3"/>
  <c r="L7" i="3"/>
  <c r="K8" i="3"/>
  <c r="M6" i="3"/>
  <c r="N6" i="3" s="1" a="1"/>
  <c r="N6" i="3" s="1"/>
  <c r="P7" i="3"/>
  <c r="O7" i="3"/>
  <c r="AC6" i="3"/>
  <c r="AD6" i="3" s="1" a="1"/>
  <c r="AD6" i="3" s="1"/>
  <c r="AF7" i="3"/>
  <c r="AE7" i="3"/>
  <c r="Q6" i="3"/>
  <c r="R6" i="3" s="1" a="1"/>
  <c r="R6" i="3" s="1"/>
  <c r="T8" i="3"/>
  <c r="T10" i="3"/>
  <c r="T12" i="3"/>
  <c r="T14" i="3"/>
  <c r="S8" i="3"/>
  <c r="S10" i="3"/>
  <c r="S12" i="3"/>
  <c r="S7" i="3"/>
  <c r="S9" i="3"/>
  <c r="S11" i="3"/>
  <c r="S13" i="3"/>
  <c r="S15" i="3"/>
  <c r="S14" i="3"/>
  <c r="T7" i="3"/>
  <c r="T9" i="3"/>
  <c r="T11" i="3"/>
  <c r="T13" i="3"/>
  <c r="T15" i="3"/>
  <c r="E6" i="3"/>
  <c r="F6" i="3" s="1" a="1"/>
  <c r="F6" i="3" s="1"/>
  <c r="H8" i="3"/>
  <c r="H12" i="3"/>
  <c r="G9" i="3"/>
  <c r="G13" i="3"/>
  <c r="H7" i="3"/>
  <c r="H11" i="3"/>
  <c r="G8" i="3"/>
  <c r="G12" i="3"/>
  <c r="H9" i="3"/>
  <c r="H13" i="3"/>
  <c r="G10" i="3"/>
  <c r="H10" i="3"/>
  <c r="G7" i="3"/>
  <c r="G11" i="3"/>
  <c r="Y6" i="3"/>
  <c r="Z6" i="3" s="1" a="1"/>
  <c r="Z6" i="3" s="1"/>
  <c r="AA7" i="3"/>
  <c r="AB7" i="3"/>
  <c r="AK6" i="3"/>
  <c r="AN7" i="3"/>
  <c r="AM7" i="3"/>
  <c r="X6" i="3"/>
  <c r="AM6" i="3" l="1"/>
  <c r="AL6" i="3" a="1"/>
  <c r="AL6" i="3" s="1"/>
  <c r="K6" i="3"/>
  <c r="AA6" i="3"/>
  <c r="O6" i="3"/>
  <c r="AE6" i="3"/>
  <c r="S6" i="3"/>
  <c r="W6" i="3"/>
  <c r="G6" i="3"/>
  <c r="L6" i="3"/>
  <c r="P6" i="3"/>
  <c r="T6" i="3"/>
  <c r="AF6" i="3"/>
  <c r="H6" i="3"/>
  <c r="AN6" i="3"/>
  <c r="A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<sst xmlns="http://schemas.openxmlformats.org/spreadsheetml/2006/main" count="2868" uniqueCount="466">
  <si>
    <t>Next_Station</t>
  </si>
  <si>
    <t>Station_Description</t>
  </si>
  <si>
    <t>Family_Id</t>
  </si>
  <si>
    <t>Card_LotId</t>
  </si>
  <si>
    <t>Ordering_MIS_PN</t>
  </si>
  <si>
    <t>VIMS</t>
  </si>
  <si>
    <t>OMIS</t>
  </si>
  <si>
    <t>SAP_PN</t>
  </si>
  <si>
    <t>Prod_Id</t>
  </si>
  <si>
    <t>Value</t>
  </si>
  <si>
    <t>Tolerance</t>
  </si>
  <si>
    <t>Tc</t>
  </si>
  <si>
    <t>Packing_Code</t>
  </si>
  <si>
    <t>Customer_Spec</t>
  </si>
  <si>
    <t>Priority</t>
  </si>
  <si>
    <t>Current_Station</t>
  </si>
  <si>
    <t>Ship_To</t>
  </si>
  <si>
    <t>Confirmed_Due_Week</t>
  </si>
  <si>
    <t>Confirmed_Due_Date</t>
  </si>
  <si>
    <t>Ordered_Qty</t>
  </si>
  <si>
    <t>Current_Qty</t>
  </si>
  <si>
    <t>DaysInStation</t>
  </si>
  <si>
    <t>Recieved_Element</t>
  </si>
  <si>
    <t>ABC_indict</t>
  </si>
  <si>
    <t>Status</t>
  </si>
  <si>
    <t>Cpacitance_Resistance_nom</t>
  </si>
  <si>
    <t>Tollerance_nom</t>
  </si>
  <si>
    <t>Rank</t>
  </si>
  <si>
    <t>Date_Code</t>
  </si>
  <si>
    <t>Sequence</t>
  </si>
  <si>
    <t>Ceramic_Batch</t>
  </si>
  <si>
    <t>Maverick in Prodinfo</t>
  </si>
  <si>
    <t>Re-taping/Re-labeling</t>
  </si>
  <si>
    <t>Region_Code</t>
  </si>
  <si>
    <t>Package_Type</t>
  </si>
  <si>
    <t>Marking_Code</t>
  </si>
  <si>
    <t>TEPA_Originator</t>
  </si>
  <si>
    <t>ElementType_Desc</t>
  </si>
  <si>
    <t>Supplier</t>
  </si>
  <si>
    <t>Pull</t>
  </si>
  <si>
    <t/>
  </si>
  <si>
    <t>NTC L 05 SNA 1E T SPECIAL</t>
  </si>
  <si>
    <t>10K</t>
  </si>
  <si>
    <t>T15</t>
  </si>
  <si>
    <t>NTCL10</t>
  </si>
  <si>
    <t>DRP</t>
  </si>
  <si>
    <t>ST</t>
  </si>
  <si>
    <t>NA</t>
  </si>
  <si>
    <t>BinStock NTC</t>
  </si>
  <si>
    <t>Laquering 1</t>
  </si>
  <si>
    <t>NTC L 06 SNA 1E EPQ 10MM</t>
  </si>
  <si>
    <t xml:space="preserve">B5 </t>
  </si>
  <si>
    <t>LF; Gr1</t>
  </si>
  <si>
    <t>031208KA</t>
  </si>
  <si>
    <t>Finished</t>
  </si>
  <si>
    <t>3R3</t>
  </si>
  <si>
    <t>C</t>
  </si>
  <si>
    <t>LF; Gr2</t>
  </si>
  <si>
    <t>NTCL22</t>
  </si>
  <si>
    <t>Powder</t>
  </si>
  <si>
    <t>B</t>
  </si>
  <si>
    <t>NTCLE203E3C90379</t>
  </si>
  <si>
    <t>NTC L 04 SNA 0.5E/1E T SPECIAL</t>
  </si>
  <si>
    <t>LF; Gr4</t>
  </si>
  <si>
    <t>NTCLE203E3C90407</t>
  </si>
  <si>
    <t>2K051</t>
  </si>
  <si>
    <t>0</t>
  </si>
  <si>
    <t>PULL</t>
  </si>
  <si>
    <t>LF; Gr6</t>
  </si>
  <si>
    <t>NTCLE203E3103SB0</t>
  </si>
  <si>
    <t>NTC L 05 SNA 1E B SPECIAL</t>
  </si>
  <si>
    <t>BB5</t>
  </si>
  <si>
    <t>LF; Gr5</t>
  </si>
  <si>
    <t>A</t>
  </si>
  <si>
    <t>NTCL40</t>
  </si>
  <si>
    <t>Colour Coating1</t>
  </si>
  <si>
    <t>NTCL30</t>
  </si>
  <si>
    <t>47K</t>
  </si>
  <si>
    <t>Curing 2</t>
  </si>
  <si>
    <t>NTCLE100E3103HB0</t>
  </si>
  <si>
    <t>NTCL60</t>
  </si>
  <si>
    <t>Measuring &amp;R25</t>
  </si>
  <si>
    <t>VI</t>
  </si>
  <si>
    <t>NTCL65</t>
  </si>
  <si>
    <t>QC test</t>
  </si>
  <si>
    <t>NTCLE100E3103JB0</t>
  </si>
  <si>
    <t>NTCL75</t>
  </si>
  <si>
    <t>Packing</t>
  </si>
  <si>
    <t>100K</t>
  </si>
  <si>
    <t>NTCL80</t>
  </si>
  <si>
    <t>Final QC</t>
  </si>
  <si>
    <t>NTCL82</t>
  </si>
  <si>
    <t>Binstock</t>
  </si>
  <si>
    <t>FG Stock</t>
  </si>
  <si>
    <t>NTC 30</t>
  </si>
  <si>
    <t>Second Dipping</t>
  </si>
  <si>
    <t>NTC S 0402 NIBR</t>
  </si>
  <si>
    <t>T10</t>
  </si>
  <si>
    <t>LF</t>
  </si>
  <si>
    <t>NTC 15</t>
  </si>
  <si>
    <t>NTC S 0805 NIBR</t>
  </si>
  <si>
    <t>4K7</t>
  </si>
  <si>
    <t xml:space="preserve">T4 </t>
  </si>
  <si>
    <t>33K</t>
  </si>
  <si>
    <t>NTCS0805E3103FHT</t>
  </si>
  <si>
    <t>NTC 50</t>
  </si>
  <si>
    <t>Plating</t>
  </si>
  <si>
    <t>NTC S 0805 NiBr</t>
  </si>
  <si>
    <t>NTC 35</t>
  </si>
  <si>
    <t>NTC S 0603 NIBR</t>
  </si>
  <si>
    <t>NTC50A</t>
  </si>
  <si>
    <t>Reflow Test</t>
  </si>
  <si>
    <t>NTCS0603E3104FXT</t>
  </si>
  <si>
    <t>NTC 52</t>
  </si>
  <si>
    <t>Sievingplating</t>
  </si>
  <si>
    <t>NTC S 0603 NiBr</t>
  </si>
  <si>
    <t>LF; Gr13</t>
  </si>
  <si>
    <t>Solderability test</t>
  </si>
  <si>
    <t>QC final test</t>
  </si>
  <si>
    <t>NTC66A</t>
  </si>
  <si>
    <t>Days in Station</t>
  </si>
  <si>
    <t>Leaded Work Plan</t>
  </si>
  <si>
    <t>SMD Work Plan</t>
  </si>
  <si>
    <t>Current Week</t>
  </si>
  <si>
    <t>Due Week</t>
  </si>
  <si>
    <t>12K</t>
  </si>
  <si>
    <t>NTC 10</t>
  </si>
  <si>
    <t>First Dipping</t>
  </si>
  <si>
    <t>LD</t>
  </si>
  <si>
    <t>Soldering</t>
  </si>
  <si>
    <t>NTC L 04 SNA PWR 0.4E/1E</t>
  </si>
  <si>
    <t>2K1</t>
  </si>
  <si>
    <t>NTCLE213E3103HHT1</t>
  </si>
  <si>
    <t>NTCLE213E3103JHT1</t>
  </si>
  <si>
    <t>LF; Gr3</t>
  </si>
  <si>
    <t>30K</t>
  </si>
  <si>
    <t>Lot</t>
  </si>
  <si>
    <t>MRB SMD</t>
  </si>
  <si>
    <t>MRB Leaded</t>
  </si>
  <si>
    <t>NTCS0805E3103HMT</t>
  </si>
  <si>
    <t>NTCL52</t>
  </si>
  <si>
    <t>NTCLE101E3C90534A</t>
  </si>
  <si>
    <t>NTC L 06 SNA 1E T SPECIAL</t>
  </si>
  <si>
    <t>NTCLE203E3202SB0</t>
  </si>
  <si>
    <t>2K06</t>
  </si>
  <si>
    <t xml:space="preserve">  0% </t>
  </si>
  <si>
    <t xml:space="preserve">   3%</t>
  </si>
  <si>
    <t>ID</t>
  </si>
  <si>
    <t>LotNumber</t>
  </si>
  <si>
    <t>ConfWeek</t>
  </si>
  <si>
    <t>VIMS O/I</t>
  </si>
  <si>
    <t>Tol</t>
  </si>
  <si>
    <t>TC</t>
  </si>
  <si>
    <t>Pack</t>
  </si>
  <si>
    <t>Station_Desc</t>
  </si>
  <si>
    <t>Req_Qty</t>
  </si>
  <si>
    <t>Ordering_MIS_Order_Id</t>
  </si>
  <si>
    <t>SAPPN</t>
  </si>
  <si>
    <t>Expected chip date to Kanot</t>
  </si>
  <si>
    <t>Remarks/ new date -</t>
  </si>
  <si>
    <t>Last Update From VIMS</t>
  </si>
  <si>
    <t>NTCLE203E3C90544A</t>
  </si>
  <si>
    <t>NTCS0805E3103FLT</t>
  </si>
  <si>
    <t>Last Priority Update</t>
  </si>
  <si>
    <t>NTC L 06 SNA 1E B SPECIAL</t>
  </si>
  <si>
    <t>NTCL35</t>
  </si>
  <si>
    <t>NTCS0805E3103JMT</t>
  </si>
  <si>
    <t>NTCLE100E3C90262</t>
  </si>
  <si>
    <t>LF; Gr7</t>
  </si>
  <si>
    <t>NTCLE203E3C90549</t>
  </si>
  <si>
    <t>NTC L 04 SNA 1E B SPECIAL</t>
  </si>
  <si>
    <t>BB2</t>
  </si>
  <si>
    <t>NTCLE203E3C90298</t>
  </si>
  <si>
    <t>2K075</t>
  </si>
  <si>
    <t>NTCS0805E3104FXT</t>
  </si>
  <si>
    <t>75107617-1</t>
  </si>
  <si>
    <t>75266933-1</t>
  </si>
  <si>
    <t>75166302-1</t>
  </si>
  <si>
    <t>75183370-1</t>
  </si>
  <si>
    <t>75107618-1</t>
  </si>
  <si>
    <t>3846584/1</t>
  </si>
  <si>
    <t>0031796561/0001</t>
  </si>
  <si>
    <t>3852974/1</t>
  </si>
  <si>
    <t>0031806313/0001</t>
  </si>
  <si>
    <t>75060924-1</t>
  </si>
  <si>
    <t>3856403/1</t>
  </si>
  <si>
    <t>0031815904/0001</t>
  </si>
  <si>
    <t>NTCLE213E3104GXB0</t>
  </si>
  <si>
    <t>74251562-1</t>
  </si>
  <si>
    <t>75240186-1</t>
  </si>
  <si>
    <t>3869791/1</t>
  </si>
  <si>
    <t>0031916993/0001</t>
  </si>
  <si>
    <t>NTCLE213E3303FHT1</t>
  </si>
  <si>
    <t>NTC S 0402 NiBr</t>
  </si>
  <si>
    <t>68K</t>
  </si>
  <si>
    <t>NTCS0402E3103GLT</t>
  </si>
  <si>
    <t>NTCS0402E3473JXT</t>
  </si>
  <si>
    <t>NTCS0603E3103GMT</t>
  </si>
  <si>
    <t xml:space="preserve">   5%</t>
  </si>
  <si>
    <t>new lots in priority</t>
  </si>
  <si>
    <t>need to push</t>
  </si>
  <si>
    <t>3882823/1</t>
  </si>
  <si>
    <t xml:space="preserve">0031935992     </t>
  </si>
  <si>
    <t>14.06.23</t>
  </si>
  <si>
    <t>3885625/1</t>
  </si>
  <si>
    <t xml:space="preserve">0031904648     </t>
  </si>
  <si>
    <t>16.06.23</t>
  </si>
  <si>
    <t>3890229/1</t>
  </si>
  <si>
    <t>0032005340</t>
  </si>
  <si>
    <t>16.07.23</t>
  </si>
  <si>
    <t>3882815/1</t>
  </si>
  <si>
    <t xml:space="preserve">0031895247     </t>
  </si>
  <si>
    <t>3890801/1</t>
  </si>
  <si>
    <t xml:space="preserve">0031935993     </t>
  </si>
  <si>
    <t>02.07.23</t>
  </si>
  <si>
    <t>3880376/1</t>
  </si>
  <si>
    <t xml:space="preserve">0031890570     </t>
  </si>
  <si>
    <t>23.06.23</t>
  </si>
  <si>
    <t>3888068/1</t>
  </si>
  <si>
    <t xml:space="preserve">0031887276     </t>
  </si>
  <si>
    <t>NTCLE100E3338JT1</t>
  </si>
  <si>
    <t>18.06.23</t>
  </si>
  <si>
    <t>on hold</t>
  </si>
  <si>
    <t>Link to Lot</t>
  </si>
  <si>
    <t>Days in Station (Started)</t>
  </si>
  <si>
    <t>Link to Lot (AFTER LOT LINK)</t>
  </si>
  <si>
    <t>Link to Lot (STARTED)</t>
  </si>
  <si>
    <t xml:space="preserve">Days in Station </t>
  </si>
  <si>
    <t>Leaded</t>
  </si>
  <si>
    <t>Station</t>
  </si>
  <si>
    <t>Remarks</t>
  </si>
  <si>
    <t>Started</t>
  </si>
  <si>
    <t>After Lot Link</t>
  </si>
  <si>
    <t>Number of Lots in Station</t>
  </si>
  <si>
    <t>Total Quantity in Station</t>
  </si>
  <si>
    <t>Row Labels</t>
  </si>
  <si>
    <t>Grand Total</t>
  </si>
  <si>
    <t>Sum of Number of Lots in Station</t>
  </si>
  <si>
    <t>04 Lots in Station</t>
  </si>
  <si>
    <t>05 Lots in Station</t>
  </si>
  <si>
    <t>06 Lots in Station</t>
  </si>
  <si>
    <t>04 Total Quantity</t>
  </si>
  <si>
    <t>05 Total Quantity</t>
  </si>
  <si>
    <t>06 Total Quantity</t>
  </si>
  <si>
    <t xml:space="preserve">NTC L 06       </t>
  </si>
  <si>
    <t>2320</t>
  </si>
  <si>
    <t>2322</t>
  </si>
  <si>
    <t>2323</t>
  </si>
  <si>
    <t xml:space="preserve">NTC L 04       </t>
  </si>
  <si>
    <t xml:space="preserve">NTC L 05       </t>
  </si>
  <si>
    <t>3869973/5</t>
  </si>
  <si>
    <t>BinNTC2314/5</t>
  </si>
  <si>
    <t>NTCLE203E3C90375</t>
  </si>
  <si>
    <t>5K0</t>
  </si>
  <si>
    <t>1%</t>
  </si>
  <si>
    <t>3</t>
  </si>
  <si>
    <t>2316</t>
  </si>
  <si>
    <t>3870053/1</t>
  </si>
  <si>
    <t>0031863119/0001</t>
  </si>
  <si>
    <t>0%</t>
  </si>
  <si>
    <t>2319</t>
  </si>
  <si>
    <t>3871093/1</t>
  </si>
  <si>
    <t>0031873717/0001</t>
  </si>
  <si>
    <t>7</t>
  </si>
  <si>
    <t>2321</t>
  </si>
  <si>
    <t>75493163-1</t>
  </si>
  <si>
    <t>3872973/1</t>
  </si>
  <si>
    <t>0031938282/0001</t>
  </si>
  <si>
    <t>16229704-1</t>
  </si>
  <si>
    <t>3874225/1</t>
  </si>
  <si>
    <t>0031882357/0001</t>
  </si>
  <si>
    <t>2318</t>
  </si>
  <si>
    <t>75342713-1</t>
  </si>
  <si>
    <t>3874215/1</t>
  </si>
  <si>
    <t>0031882347/0001</t>
  </si>
  <si>
    <t>5%</t>
  </si>
  <si>
    <t>2324</t>
  </si>
  <si>
    <t>75166323-1</t>
  </si>
  <si>
    <t>75493164-1</t>
  </si>
  <si>
    <t>0031890570/0001</t>
  </si>
  <si>
    <t>75166322-1</t>
  </si>
  <si>
    <t>75240192-1</t>
  </si>
  <si>
    <t>3880130/1</t>
  </si>
  <si>
    <t>0031890582/0001</t>
  </si>
  <si>
    <t>NTCLE203E3C90466</t>
  </si>
  <si>
    <t>40K0939</t>
  </si>
  <si>
    <t>74311262-5</t>
  </si>
  <si>
    <t>3881933/7</t>
  </si>
  <si>
    <t>BinNTC2319/7</t>
  </si>
  <si>
    <t>0031895247/0001</t>
  </si>
  <si>
    <t>75374854-1</t>
  </si>
  <si>
    <t>0031935992/0001</t>
  </si>
  <si>
    <t>3%</t>
  </si>
  <si>
    <t>75631716-1,75631716-1</t>
  </si>
  <si>
    <t>3882810/1</t>
  </si>
  <si>
    <t>0031895242/0001</t>
  </si>
  <si>
    <t>NTCLE203E3C90465</t>
  </si>
  <si>
    <t>16K323</t>
  </si>
  <si>
    <t>75583491-1</t>
  </si>
  <si>
    <t>3882816/1</t>
  </si>
  <si>
    <t>0031895248/0001</t>
  </si>
  <si>
    <t>NTCLE203E3222SB0</t>
  </si>
  <si>
    <t>2K252</t>
  </si>
  <si>
    <t>75576449-1</t>
  </si>
  <si>
    <t>3882820/1</t>
  </si>
  <si>
    <t>0031895252/0001</t>
  </si>
  <si>
    <t>NTCLE203E3272SB0</t>
  </si>
  <si>
    <t>2K78</t>
  </si>
  <si>
    <t>75575123-1</t>
  </si>
  <si>
    <t>3881933/1</t>
  </si>
  <si>
    <t>BinNTC2319/1</t>
  </si>
  <si>
    <t>NTCLE203E3C90552A</t>
  </si>
  <si>
    <t>75374853-1</t>
  </si>
  <si>
    <t>0031904648/0001</t>
  </si>
  <si>
    <t>3885623/1</t>
  </si>
  <si>
    <t>0031904646/0001</t>
  </si>
  <si>
    <t>75374854-1,75374854-1</t>
  </si>
  <si>
    <t>0031887276/0001</t>
  </si>
  <si>
    <t>75691879-1,75691879-1</t>
  </si>
  <si>
    <t>2%</t>
  </si>
  <si>
    <t>2317</t>
  </si>
  <si>
    <t>3871075/1</t>
  </si>
  <si>
    <t>0031873699/0001</t>
  </si>
  <si>
    <t>3880120/1</t>
  </si>
  <si>
    <t>0031890572/0001</t>
  </si>
  <si>
    <t xml:space="preserve">DRB 1 </t>
  </si>
  <si>
    <t>75509422-1,75509422-1</t>
  </si>
  <si>
    <t>75691881-1,75691881-1</t>
  </si>
  <si>
    <t>2308</t>
  </si>
  <si>
    <t>2314</t>
  </si>
  <si>
    <t>NTCL84</t>
  </si>
  <si>
    <t>3828251/1</t>
  </si>
  <si>
    <t>0031268957/0001</t>
  </si>
  <si>
    <t>NTCLE213E3212FMT1</t>
  </si>
  <si>
    <t>8</t>
  </si>
  <si>
    <t>75688148-1</t>
  </si>
  <si>
    <t>NTC L 04 SNA 0.5E/1.3E T SPEC</t>
  </si>
  <si>
    <t>3874214/1</t>
  </si>
  <si>
    <t>0031882346/0001</t>
  </si>
  <si>
    <t>75024365-1</t>
  </si>
  <si>
    <t>3874230/1</t>
  </si>
  <si>
    <t>0031929210/0001</t>
  </si>
  <si>
    <t>NTCLE203E3C90276</t>
  </si>
  <si>
    <t>75374772-1</t>
  </si>
  <si>
    <t>3880377/1</t>
  </si>
  <si>
    <t>0031890571/0001</t>
  </si>
  <si>
    <t>3882807/1</t>
  </si>
  <si>
    <t>0031895239/0001</t>
  </si>
  <si>
    <t>3882808/1</t>
  </si>
  <si>
    <t>0031895240/0001</t>
  </si>
  <si>
    <t>75493164-1,75493164-1</t>
  </si>
  <si>
    <t>75493166-1</t>
  </si>
  <si>
    <t>3885618/1</t>
  </si>
  <si>
    <t>0031904638/0001</t>
  </si>
  <si>
    <t>3888093/1</t>
  </si>
  <si>
    <t>0031916988/0001</t>
  </si>
  <si>
    <t>3888085/1</t>
  </si>
  <si>
    <t>0031916980/0001</t>
  </si>
  <si>
    <t>3888086/1</t>
  </si>
  <si>
    <t>0031916981/0001</t>
  </si>
  <si>
    <t>75509436-1</t>
  </si>
  <si>
    <t>3888094/1</t>
  </si>
  <si>
    <t>0031916989/0001</t>
  </si>
  <si>
    <t>75450150-1</t>
  </si>
  <si>
    <t>75165997-1</t>
  </si>
  <si>
    <t>2313</t>
  </si>
  <si>
    <t>3888088/1</t>
  </si>
  <si>
    <t>0031916983/0001</t>
  </si>
  <si>
    <t xml:space="preserve">NTC S 0402     </t>
  </si>
  <si>
    <t xml:space="preserve">NTC S 0603     </t>
  </si>
  <si>
    <t xml:space="preserve">NTC S 0805     </t>
  </si>
  <si>
    <t>3889078/1</t>
  </si>
  <si>
    <t>0031916906/0001</t>
  </si>
  <si>
    <t>75394240-1,75394240-2</t>
  </si>
  <si>
    <t>75601104-1,75601104-2</t>
  </si>
  <si>
    <t>3889108/1</t>
  </si>
  <si>
    <t>0031954975/0001</t>
  </si>
  <si>
    <t>NTCS0805E3333GHT</t>
  </si>
  <si>
    <t>75371214-2</t>
  </si>
  <si>
    <t>3893040/1</t>
  </si>
  <si>
    <t>BinNTC2323/1</t>
  </si>
  <si>
    <t>NTCS0805E3473FHT</t>
  </si>
  <si>
    <t>75657778-1</t>
  </si>
  <si>
    <t>Curing 2 Dipping</t>
  </si>
  <si>
    <t>3889091/1</t>
  </si>
  <si>
    <t>0031916929/0001</t>
  </si>
  <si>
    <t>75711212-2,75711212-1</t>
  </si>
  <si>
    <t>3889168/3</t>
  </si>
  <si>
    <t>BinNTC2322/3</t>
  </si>
  <si>
    <t>NTCS0603E3473FHT</t>
  </si>
  <si>
    <t>75359841-1</t>
  </si>
  <si>
    <t>3889081/1</t>
  </si>
  <si>
    <t>0031916910/0001</t>
  </si>
  <si>
    <t>75273409-2,75273409-1</t>
  </si>
  <si>
    <t>3889088/1</t>
  </si>
  <si>
    <t>0031916926/0001</t>
  </si>
  <si>
    <t>75509484-1,75509484-2</t>
  </si>
  <si>
    <t>75236593-1,75236593-2</t>
  </si>
  <si>
    <t>75236589-2,75236589-1</t>
  </si>
  <si>
    <t>75450178-1,75450178-2</t>
  </si>
  <si>
    <t>75601105-1,75601105-2</t>
  </si>
  <si>
    <t>75691735-2,75691735-1</t>
  </si>
  <si>
    <t>75607541-1,75607541-2</t>
  </si>
  <si>
    <t>3889168/1</t>
  </si>
  <si>
    <t>BinNTC2322/1</t>
  </si>
  <si>
    <t>NTCS0805E3472FMT</t>
  </si>
  <si>
    <t>75394289-1</t>
  </si>
  <si>
    <t>3888081/1</t>
  </si>
  <si>
    <t>0031908495/0001</t>
  </si>
  <si>
    <t>75450207-2</t>
  </si>
  <si>
    <t>3888073/1</t>
  </si>
  <si>
    <t>0031908483/0001</t>
  </si>
  <si>
    <t>75557421-2</t>
  </si>
  <si>
    <t>75165578-1</t>
  </si>
  <si>
    <t xml:space="preserve">NTC66 </t>
  </si>
  <si>
    <t>3889079/1</t>
  </si>
  <si>
    <t>0031916907/0001</t>
  </si>
  <si>
    <t>75509704-1,75509704-2</t>
  </si>
  <si>
    <t>3889080/1</t>
  </si>
  <si>
    <t>0031916908/0001</t>
  </si>
  <si>
    <t>75691726-2,75691726-1</t>
  </si>
  <si>
    <t>3893040/2</t>
  </si>
  <si>
    <t>BinNTC2323/2</t>
  </si>
  <si>
    <t>75346894-1</t>
  </si>
  <si>
    <t>3885603/1</t>
  </si>
  <si>
    <t>0031897498/0001</t>
  </si>
  <si>
    <t>3888078/1</t>
  </si>
  <si>
    <t>0031908491/0001</t>
  </si>
  <si>
    <t>3888096/1</t>
  </si>
  <si>
    <t>0031932283/0001</t>
  </si>
  <si>
    <t>NTCS0402E3103JLT</t>
  </si>
  <si>
    <t>2306</t>
  </si>
  <si>
    <t>3889087/1</t>
  </si>
  <si>
    <t>0031916925/0001</t>
  </si>
  <si>
    <t>NTCS0603E3103GHT</t>
  </si>
  <si>
    <t>3889089/1</t>
  </si>
  <si>
    <t>0031916927/0001</t>
  </si>
  <si>
    <t>NTCS0603E3103HHT</t>
  </si>
  <si>
    <t>3889077/1</t>
  </si>
  <si>
    <t>0031916905/0001</t>
  </si>
  <si>
    <t>NTCS0603E3683JHT</t>
  </si>
  <si>
    <t>04 Miss Promise</t>
  </si>
  <si>
    <t>05 Miss Promise</t>
  </si>
  <si>
    <t>06 Miss Promise</t>
  </si>
  <si>
    <t>TOTAL Miss Promise</t>
  </si>
  <si>
    <t>TOTAL</t>
  </si>
  <si>
    <t>0402 Lots in Station</t>
  </si>
  <si>
    <t>0402 Total Quantity</t>
  </si>
  <si>
    <t>0603 Lots in Station</t>
  </si>
  <si>
    <t>0603 Total Quantity</t>
  </si>
  <si>
    <t>0805 Lots in Station</t>
  </si>
  <si>
    <t>0805 Total Quantity</t>
  </si>
  <si>
    <t>SMD</t>
  </si>
  <si>
    <t>Last VIMS Update</t>
  </si>
  <si>
    <t>Last Priority List Update</t>
  </si>
  <si>
    <t>Late</t>
  </si>
  <si>
    <t>Above 5 Days in Station</t>
  </si>
  <si>
    <t>0402 Miss Promise</t>
  </si>
  <si>
    <t>0603 Miss Promise</t>
  </si>
  <si>
    <t>0805 Miss Promise</t>
  </si>
  <si>
    <t>Curing1</t>
  </si>
  <si>
    <t>NTCL62</t>
  </si>
  <si>
    <t xml:space="preserve">drb 1 </t>
  </si>
  <si>
    <t>NTC 66</t>
  </si>
  <si>
    <t>NTC 65</t>
  </si>
  <si>
    <t>NTC65A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</si>
</sst>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_ ;_ * \-#,##0_ ;_ * &quot;-&quot;??_ ;_ @_ "/>
    <numFmt numFmtId="165" formatCode="_(* #,##0_);_(* \(#,##0\);_(* &quot;-&quot;??_);_(@_)"/>
    <numFmt numFmtId="166" formatCode="[$-1010409]d/m/yyyy\ h:mm\ AM/PM;@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</font>
    <font>
      <sz val="12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7030A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</font>
    <font>
      <b/>
      <sz val="20"/>
      <color rgb="FF000000"/>
      <name val="Calibri"/>
      <family val="2"/>
    </font>
    <font>
      <b/>
      <sz val="16"/>
      <name val="Calibri"/>
      <family val="2"/>
      <scheme val="minor"/>
    </font>
    <font>
      <b/>
      <sz val="26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43" fontId="1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31" fillId="8" borderId="0" applyNumberFormat="0" applyBorder="0" applyAlignment="0" applyProtection="0"/>
  </cellStyleXfs>
  <cellXfs count="139">
    <xf numFmtId="0" fontId="0" fillId="0" borderId="0" xfId="0"/>
    <xf numFmtId="0" fontId="0" fillId="0" borderId="0" xfId="0" applyAlignment="1"/>
    <xf numFmtId="0" fontId="1" fillId="0" borderId="0" xfId="1"/>
    <xf numFmtId="0" fontId="2" fillId="0" borderId="15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right" vertical="center" wrapText="1"/>
    </xf>
    <xf numFmtId="15" fontId="2" fillId="0" borderId="15" xfId="1" applyNumberFormat="1" applyFont="1" applyFill="1" applyBorder="1" applyAlignment="1">
      <alignment horizontal="right" vertical="center" wrapText="1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8" fillId="0" borderId="22" xfId="0" applyFont="1" applyBorder="1" applyAlignment="1" applyProtection="1">
      <alignment horizontal="center" vertical="center" wrapText="1"/>
      <protection locked="0"/>
    </xf>
    <xf numFmtId="0" fontId="7" fillId="3" borderId="13" xfId="1" applyFont="1" applyFill="1" applyBorder="1" applyAlignment="1" applyProtection="1">
      <alignment horizontal="center" vertical="center" wrapText="1"/>
    </xf>
    <xf numFmtId="0" fontId="3" fillId="3" borderId="8" xfId="1" applyFont="1" applyFill="1" applyBorder="1" applyAlignment="1" applyProtection="1">
      <alignment horizontal="center" vertical="center" wrapText="1"/>
    </xf>
    <xf numFmtId="0" fontId="7" fillId="3" borderId="10" xfId="1" applyFont="1" applyFill="1" applyBorder="1" applyAlignment="1" applyProtection="1">
      <alignment horizontal="center" vertical="center" wrapText="1"/>
    </xf>
    <xf numFmtId="0" fontId="3" fillId="3" borderId="13" xfId="1" applyFont="1" applyFill="1" applyBorder="1" applyAlignment="1" applyProtection="1">
      <alignment horizontal="center" vertical="center" wrapText="1"/>
    </xf>
    <xf numFmtId="0" fontId="6" fillId="3" borderId="25" xfId="1" applyFont="1" applyFill="1" applyBorder="1" applyAlignment="1" applyProtection="1">
      <alignment horizontal="center" vertical="center" wrapText="1"/>
    </xf>
    <xf numFmtId="0" fontId="7" fillId="3" borderId="9" xfId="1" applyFont="1" applyFill="1" applyBorder="1" applyAlignment="1" applyProtection="1">
      <alignment horizontal="center" vertical="center" wrapText="1"/>
    </xf>
    <xf numFmtId="0" fontId="6" fillId="3" borderId="13" xfId="1" applyFont="1" applyFill="1" applyBorder="1" applyAlignment="1" applyProtection="1">
      <alignment horizontal="center" vertical="center" wrapTex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</xf>
    <xf numFmtId="0" fontId="4" fillId="0" borderId="24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8" fillId="0" borderId="23" xfId="0" applyFont="1" applyBorder="1" applyAlignment="1" applyProtection="1">
      <alignment horizontal="center" vertical="center" wrapText="1"/>
      <protection locked="0"/>
    </xf>
    <xf numFmtId="0" fontId="1" fillId="0" borderId="0" xfId="1"/>
    <xf numFmtId="0" fontId="2" fillId="2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right" vertical="center" wrapText="1"/>
    </xf>
    <xf numFmtId="15" fontId="2" fillId="0" borderId="15" xfId="1" applyNumberFormat="1" applyFont="1" applyFill="1" applyBorder="1" applyAlignment="1">
      <alignment horizontal="right" vertical="center" wrapText="1"/>
    </xf>
    <xf numFmtId="0" fontId="1" fillId="0" borderId="0" xfId="1"/>
    <xf numFmtId="0" fontId="2" fillId="2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right" vertical="center" wrapText="1"/>
    </xf>
    <xf numFmtId="15" fontId="2" fillId="0" borderId="15" xfId="1" applyNumberFormat="1" applyFont="1" applyFill="1" applyBorder="1" applyAlignment="1">
      <alignment horizontal="right" vertical="center" wrapText="1"/>
    </xf>
    <xf numFmtId="0" fontId="1" fillId="0" borderId="0" xfId="1"/>
    <xf numFmtId="0" fontId="2" fillId="2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right" vertical="center" wrapText="1"/>
    </xf>
    <xf numFmtId="15" fontId="2" fillId="0" borderId="15" xfId="1" applyNumberFormat="1" applyFont="1" applyFill="1" applyBorder="1" applyAlignment="1">
      <alignment horizontal="right" vertical="center" wrapText="1"/>
    </xf>
    <xf numFmtId="0" fontId="1" fillId="0" borderId="0" xfId="1"/>
    <xf numFmtId="0" fontId="2" fillId="2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right" vertical="center" wrapText="1"/>
    </xf>
    <xf numFmtId="22" fontId="4" fillId="0" borderId="0" xfId="0" applyNumberFormat="1" applyFont="1" applyAlignment="1" applyProtection="1">
      <alignment horizontal="center" vertical="center" wrapText="1"/>
      <protection locked="0"/>
    </xf>
    <xf numFmtId="22" fontId="2" fillId="0" borderId="15" xfId="1" applyNumberFormat="1" applyFont="1" applyFill="1" applyBorder="1" applyAlignment="1">
      <alignment vertical="center" wrapText="1"/>
    </xf>
    <xf numFmtId="0" fontId="5" fillId="0" borderId="5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vertical="center"/>
    </xf>
    <xf numFmtId="0" fontId="15" fillId="0" borderId="15" xfId="1" applyFont="1" applyFill="1" applyBorder="1" applyAlignment="1">
      <alignment vertical="center" wrapText="1"/>
    </xf>
    <xf numFmtId="0" fontId="14" fillId="0" borderId="0" xfId="0" applyFont="1" applyAlignment="1" applyProtection="1">
      <alignment horizontal="center" vertical="center" wrapText="1"/>
    </xf>
    <xf numFmtId="0" fontId="16" fillId="5" borderId="16" xfId="0" applyFont="1" applyFill="1" applyBorder="1"/>
    <xf numFmtId="0" fontId="16" fillId="5" borderId="16" xfId="0" applyFont="1" applyFill="1" applyBorder="1" applyAlignment="1">
      <alignment horizontal="center"/>
    </xf>
    <xf numFmtId="0" fontId="16" fillId="5" borderId="16" xfId="0" applyFont="1" applyFill="1" applyBorder="1" applyAlignment="1">
      <alignment horizontal="left"/>
    </xf>
    <xf numFmtId="164" fontId="16" fillId="5" borderId="16" xfId="2" applyNumberFormat="1" applyFont="1" applyFill="1" applyBorder="1" applyAlignment="1">
      <alignment horizontal="left"/>
    </xf>
    <xf numFmtId="0" fontId="17" fillId="0" borderId="0" xfId="0" applyFont="1"/>
    <xf numFmtId="0" fontId="18" fillId="0" borderId="16" xfId="0" applyFont="1" applyBorder="1"/>
    <xf numFmtId="0" fontId="21" fillId="0" borderId="16" xfId="0" applyFont="1" applyBorder="1" applyAlignment="1">
      <alignment vertical="center" wrapText="1"/>
    </xf>
    <xf numFmtId="164" fontId="20" fillId="0" borderId="16" xfId="2" applyNumberFormat="1" applyFont="1" applyFill="1" applyBorder="1" applyAlignment="1">
      <alignment horizontal="right" wrapText="1"/>
    </xf>
    <xf numFmtId="164" fontId="21" fillId="0" borderId="16" xfId="2" applyNumberFormat="1" applyFont="1" applyFill="1" applyBorder="1" applyAlignment="1">
      <alignment horizontal="right" vertical="center" wrapText="1"/>
    </xf>
    <xf numFmtId="0" fontId="17" fillId="0" borderId="16" xfId="0" applyFont="1" applyBorder="1"/>
    <xf numFmtId="0" fontId="17" fillId="0" borderId="16" xfId="0" applyFont="1" applyBorder="1" applyAlignment="1">
      <alignment horizontal="left"/>
    </xf>
    <xf numFmtId="0" fontId="20" fillId="0" borderId="16" xfId="3" applyFont="1" applyBorder="1" applyAlignment="1">
      <alignment horizontal="right" wrapText="1"/>
    </xf>
    <xf numFmtId="0" fontId="20" fillId="0" borderId="16" xfId="3" applyFont="1" applyBorder="1" applyAlignment="1">
      <alignment wrapText="1"/>
    </xf>
    <xf numFmtId="0" fontId="17" fillId="0" borderId="0" xfId="0" applyFont="1" applyAlignment="1">
      <alignment horizontal="left"/>
    </xf>
    <xf numFmtId="164" fontId="17" fillId="0" borderId="0" xfId="2" applyNumberFormat="1" applyFont="1" applyAlignment="1">
      <alignment horizontal="left"/>
    </xf>
    <xf numFmtId="0" fontId="17" fillId="0" borderId="0" xfId="0" applyFont="1" applyAlignment="1">
      <alignment horizontal="center"/>
    </xf>
    <xf numFmtId="0" fontId="20" fillId="0" borderId="16" xfId="4" applyFont="1" applyBorder="1" applyAlignment="1">
      <alignment horizontal="right" wrapText="1"/>
    </xf>
    <xf numFmtId="0" fontId="20" fillId="0" borderId="16" xfId="4" applyFont="1" applyBorder="1" applyAlignment="1">
      <alignment wrapText="1"/>
    </xf>
    <xf numFmtId="0" fontId="20" fillId="0" borderId="16" xfId="5" applyFont="1" applyBorder="1" applyAlignment="1">
      <alignment horizontal="right" wrapText="1"/>
    </xf>
    <xf numFmtId="0" fontId="20" fillId="0" borderId="16" xfId="5" applyFont="1" applyBorder="1" applyAlignment="1">
      <alignment wrapText="1"/>
    </xf>
    <xf numFmtId="0" fontId="20" fillId="0" borderId="16" xfId="1" applyFont="1" applyBorder="1" applyAlignment="1">
      <alignment vertical="center" wrapText="1"/>
    </xf>
    <xf numFmtId="165" fontId="20" fillId="0" borderId="16" xfId="2" applyNumberFormat="1" applyFont="1" applyFill="1" applyBorder="1" applyAlignment="1">
      <alignment horizontal="right" vertical="center" wrapText="1"/>
    </xf>
    <xf numFmtId="1" fontId="2" fillId="2" borderId="14" xfId="1" applyNumberFormat="1" applyFont="1" applyFill="1" applyBorder="1" applyAlignment="1">
      <alignment horizontal="center" vertical="center"/>
    </xf>
    <xf numFmtId="1" fontId="2" fillId="0" borderId="15" xfId="1" applyNumberFormat="1" applyFont="1" applyFill="1" applyBorder="1" applyAlignment="1">
      <alignment horizontal="right" vertical="center" wrapText="1"/>
    </xf>
    <xf numFmtId="1" fontId="0" fillId="0" borderId="0" xfId="0" applyNumberFormat="1"/>
    <xf numFmtId="0" fontId="4" fillId="0" borderId="16" xfId="0" applyFont="1" applyBorder="1" applyAlignment="1" applyProtection="1">
      <alignment horizontal="center" vertical="center" wrapText="1"/>
      <protection locked="0"/>
    </xf>
    <xf numFmtId="0" fontId="22" fillId="0" borderId="17" xfId="6" applyBorder="1" applyAlignment="1" applyProtection="1">
      <alignment horizontal="center" vertical="center" wrapText="1"/>
    </xf>
    <xf numFmtId="0" fontId="4" fillId="0" borderId="27" xfId="0" applyFont="1" applyBorder="1" applyAlignment="1" applyProtection="1">
      <alignment horizontal="center" vertical="center" wrapText="1"/>
    </xf>
    <xf numFmtId="0" fontId="6" fillId="3" borderId="19" xfId="1" applyFont="1" applyFill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</xf>
    <xf numFmtId="0" fontId="22" fillId="0" borderId="24" xfId="6" applyBorder="1" applyAlignment="1" applyProtection="1">
      <alignment horizontal="center" vertical="center" wrapText="1"/>
    </xf>
    <xf numFmtId="0" fontId="22" fillId="0" borderId="10" xfId="6" applyBorder="1" applyAlignment="1" applyProtection="1">
      <alignment horizontal="center" vertical="center" wrapText="1"/>
    </xf>
    <xf numFmtId="0" fontId="10" fillId="3" borderId="4" xfId="1" applyFont="1" applyFill="1" applyBorder="1" applyAlignment="1" applyProtection="1">
      <alignment horizontal="center" vertical="center" wrapText="1"/>
      <protection locked="0"/>
    </xf>
    <xf numFmtId="0" fontId="6" fillId="3" borderId="6" xfId="1" applyFont="1" applyFill="1" applyBorder="1" applyAlignment="1" applyProtection="1">
      <alignment horizontal="center" vertical="center" wrapText="1"/>
      <protection locked="0"/>
    </xf>
    <xf numFmtId="0" fontId="6" fillId="3" borderId="28" xfId="1" applyFont="1" applyFill="1" applyBorder="1" applyAlignment="1" applyProtection="1">
      <alignment horizontal="center" vertical="center" wrapText="1"/>
      <protection locked="0"/>
    </xf>
    <xf numFmtId="0" fontId="3" fillId="3" borderId="28" xfId="1" applyFont="1" applyFill="1" applyBorder="1" applyAlignment="1" applyProtection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3" borderId="29" xfId="1" applyFont="1" applyFill="1" applyBorder="1" applyAlignment="1" applyProtection="1">
      <alignment horizontal="center" vertical="center" wrapText="1"/>
    </xf>
    <xf numFmtId="0" fontId="26" fillId="3" borderId="29" xfId="1" applyFont="1" applyFill="1" applyBorder="1" applyAlignment="1" applyProtection="1">
      <alignment horizontal="center" vertical="center" wrapText="1"/>
    </xf>
    <xf numFmtId="0" fontId="7" fillId="3" borderId="30" xfId="1" applyFont="1" applyFill="1" applyBorder="1" applyAlignment="1" applyProtection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22" fontId="0" fillId="0" borderId="0" xfId="0" applyNumberFormat="1"/>
    <xf numFmtId="0" fontId="25" fillId="0" borderId="0" xfId="0" applyFont="1"/>
    <xf numFmtId="0" fontId="23" fillId="0" borderId="36" xfId="0" applyFont="1" applyBorder="1" applyAlignment="1">
      <alignment horizontal="center" vertical="center"/>
    </xf>
    <xf numFmtId="1" fontId="23" fillId="0" borderId="25" xfId="0" applyNumberFormat="1" applyFont="1" applyBorder="1" applyAlignment="1">
      <alignment horizontal="center" vertical="center"/>
    </xf>
    <xf numFmtId="22" fontId="23" fillId="0" borderId="35" xfId="0" applyNumberFormat="1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166" fontId="28" fillId="0" borderId="34" xfId="0" applyNumberFormat="1" applyFont="1" applyBorder="1" applyAlignment="1">
      <alignment horizontal="center" vertical="center"/>
    </xf>
    <xf numFmtId="0" fontId="22" fillId="0" borderId="0" xfId="6"/>
    <xf numFmtId="22" fontId="17" fillId="0" borderId="0" xfId="0" applyNumberFormat="1" applyFont="1"/>
    <xf numFmtId="0" fontId="23" fillId="6" borderId="29" xfId="0" applyFont="1" applyFill="1" applyBorder="1" applyAlignment="1">
      <alignment horizontal="center" vertical="center"/>
    </xf>
    <xf numFmtId="0" fontId="7" fillId="3" borderId="31" xfId="1" applyFont="1" applyFill="1" applyBorder="1" applyAlignment="1" applyProtection="1">
      <alignment horizontal="center" vertical="center" wrapText="1"/>
    </xf>
    <xf numFmtId="0" fontId="7" fillId="3" borderId="32" xfId="1" applyFont="1" applyFill="1" applyBorder="1" applyAlignment="1" applyProtection="1">
      <alignment horizontal="center" vertical="center" wrapText="1"/>
    </xf>
    <xf numFmtId="0" fontId="33" fillId="3" borderId="29" xfId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>
      <alignment horizontal="center" vertical="center"/>
    </xf>
    <xf numFmtId="0" fontId="23" fillId="7" borderId="29" xfId="0" applyFont="1" applyFill="1" applyBorder="1" applyAlignment="1">
      <alignment horizontal="center" vertical="center"/>
    </xf>
    <xf numFmtId="0" fontId="31" fillId="8" borderId="29" xfId="7" applyBorder="1" applyAlignment="1" applyProtection="1">
      <alignment horizontal="center" vertical="center" wrapText="1"/>
      <protection locked="0"/>
    </xf>
    <xf numFmtId="0" fontId="4" fillId="9" borderId="29" xfId="0" applyFont="1" applyFill="1" applyBorder="1" applyAlignment="1" applyProtection="1">
      <alignment horizontal="center" vertical="center" wrapText="1"/>
      <protection locked="0"/>
    </xf>
    <xf numFmtId="0" fontId="32" fillId="0" borderId="29" xfId="0" applyFont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</xf>
    <xf numFmtId="0" fontId="5" fillId="7" borderId="5" xfId="0" applyFont="1" applyFill="1" applyBorder="1" applyAlignment="1" applyProtection="1">
      <alignment horizontal="center" vertical="center" wrapText="1"/>
    </xf>
    <xf numFmtId="0" fontId="5" fillId="7" borderId="6" xfId="0" applyFont="1" applyFill="1" applyBorder="1" applyAlignment="1" applyProtection="1">
      <alignment horizontal="center" vertical="center" wrapText="1"/>
    </xf>
    <xf numFmtId="1" fontId="5" fillId="4" borderId="5" xfId="0" applyNumberFormat="1" applyFont="1" applyFill="1" applyBorder="1" applyAlignment="1" applyProtection="1">
      <alignment horizontal="center" vertical="center" wrapText="1"/>
    </xf>
    <xf numFmtId="1" fontId="5" fillId="4" borderId="6" xfId="0" applyNumberFormat="1" applyFont="1" applyFill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5" fillId="6" borderId="6" xfId="0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166" fontId="11" fillId="0" borderId="11" xfId="1" applyNumberFormat="1" applyFont="1" applyFill="1" applyBorder="1" applyAlignment="1" applyProtection="1">
      <alignment horizontal="center" vertical="center" wrapText="1"/>
    </xf>
    <xf numFmtId="166" fontId="11" fillId="0" borderId="7" xfId="1" applyNumberFormat="1" applyFont="1" applyFill="1" applyBorder="1" applyAlignment="1" applyProtection="1">
      <alignment horizontal="center" vertical="center" wrapText="1"/>
    </xf>
    <xf numFmtId="166" fontId="11" fillId="0" borderId="12" xfId="1" applyNumberFormat="1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</cellXfs>
  <cellStyles count="8">
    <cellStyle name="Bad" xfId="7" builtinId="27"/>
    <cellStyle name="Comma" xfId="2" builtinId="3"/>
    <cellStyle name="Hyperlink" xfId="6" builtinId="8"/>
    <cellStyle name="Normal" xfId="0" builtinId="0"/>
    <cellStyle name="Normal 2" xfId="1" xr:uid="{9D5A6E54-744B-49CB-A8DC-3C8AF122DFA6}"/>
    <cellStyle name="Normal_Sheet1" xfId="4" xr:uid="{64D12D71-5827-4538-A7A7-BFD00EBA542D}"/>
    <cellStyle name="Normal_Sheet1_1" xfId="5" xr:uid="{629CFD84-B33E-4F2B-A8E0-94B6D151173F}"/>
    <cellStyle name="Normal_Sheet1_3" xfId="3" xr:uid="{DA613729-F099-4AB7-91A4-6DDCE8E2D239}"/>
  </cellStyles>
  <dxfs count="26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 patternType="none">
          <bgColor auto="1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[data.xlsx]Overview - SMD!PivotTable2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'Overview - SMD'!$B$20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'Overview - SMD'!$A$21:$A$31</c:f>
              <c:strCache>
                <c:ptCount val="10"/>
                <c:pt idx="0">
                  <c:v>Binstock</c:v>
                </c:pt>
                <c:pt idx="1">
                  <c:v>FG Stock</c:v>
                </c:pt>
                <c:pt idx="2">
                  <c:v>First Dipping</c:v>
                </c:pt>
                <c:pt idx="3">
                  <c:v>Packing</c:v>
                </c:pt>
                <c:pt idx="4">
                  <c:v>Plating</c:v>
                </c:pt>
                <c:pt idx="5">
                  <c:v>QC final test</c:v>
                </c:pt>
                <c:pt idx="6">
                  <c:v>Reflow Test</c:v>
                </c:pt>
                <c:pt idx="7">
                  <c:v>Second Dipping</c:v>
                </c:pt>
                <c:pt idx="8">
                  <c:v>Sievingplating</c:v>
                </c:pt>
                <c:pt idx="9">
                  <c:v>Solderability test</c:v>
                </c:pt>
              </c:strCache>
            </c:strRef>
          </c:cat>
          <c:val>
            <c:numRef>
              <c:f>'Overview - SMD'!$B$21:$B$31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E-48D4-8D54-A2342DCFA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045288"/>
        <c:axId val="654048568"/>
      </c:barChart>
      <c:catAx>
        <c:axId val="65404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48568"/>
        <c:crosses val="autoZero"/>
        <c:auto val="1"/>
        <c:lblAlgn val="ctr"/>
        <c:lblOffset val="100"/>
        <c:noMultiLvlLbl val="0"/>
      </c:catAx>
      <c:valAx>
        <c:axId val="6540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4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[data.xlsx]Overview - Leaded!PivotTable2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'Overview - Leaded'!$B$23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'Overview - Leaded'!$A$24:$A$37</c:f>
              <c:strCache>
                <c:ptCount val="13"/>
                <c:pt idx="0">
                  <c:v>Binstock</c:v>
                </c:pt>
                <c:pt idx="1">
                  <c:v>Colour Coating1</c:v>
                </c:pt>
                <c:pt idx="2">
                  <c:v>Curing 2</c:v>
                </c:pt>
                <c:pt idx="3">
                  <c:v>FG Stock</c:v>
                </c:pt>
                <c:pt idx="4">
                  <c:v>Final QC</c:v>
                </c:pt>
                <c:pt idx="5">
                  <c:v>Laquering 1</c:v>
                </c:pt>
                <c:pt idx="6">
                  <c:v>Measuring &amp;R25</c:v>
                </c:pt>
                <c:pt idx="7">
                  <c:v>Packing</c:v>
                </c:pt>
                <c:pt idx="8">
                  <c:v>Powder</c:v>
                </c:pt>
                <c:pt idx="9">
                  <c:v>Pull</c:v>
                </c:pt>
                <c:pt idx="10">
                  <c:v>QC test</c:v>
                </c:pt>
                <c:pt idx="11">
                  <c:v>Soldering</c:v>
                </c:pt>
                <c:pt idx="12">
                  <c:v>VI</c:v>
                </c:pt>
              </c:strCache>
            </c:strRef>
          </c:cat>
          <c:val>
            <c:numRef>
              <c:f>'Overview - Leaded'!$B$24:$B$37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16</c:v>
                </c:pt>
                <c:pt idx="9">
                  <c:v>4</c:v>
                </c:pt>
                <c:pt idx="10">
                  <c:v>1</c:v>
                </c:pt>
                <c:pt idx="11">
                  <c:v>26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E3-464E-93C1-8616EA70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615632"/>
        <c:axId val="869607432"/>
      </c:barChart>
      <c:catAx>
        <c:axId val="86961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07432"/>
        <c:crosses val="autoZero"/>
        <c:auto val="1"/>
        <c:lblAlgn val="ctr"/>
        <c:lblOffset val="100"/>
        <c:noMultiLvlLbl val="0"/>
      </c:catAx>
      <c:valAx>
        <c:axId val="86960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1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4</xdr:row>
          <xdr:rowOff>9525</xdr:rowOff>
        </xdr:from>
        <xdr:to>
          <xdr:col>1</xdr:col>
          <xdr:colOff>1905000</xdr:colOff>
          <xdr:row>6</xdr:row>
          <xdr:rowOff>180975</xdr:rowOff>
        </xdr:to>
        <xdr:sp macro="" textlink="">
          <xdr:nvSpPr>
            <xdr:cNvPr id="11268" name="Button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0292" rIns="54864" bIns="5029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ALL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1209675</xdr:colOff>
          <xdr:row>19</xdr:row>
          <xdr:rowOff>9525</xdr:rowOff>
        </xdr:from>
        <xdr:to>
          <xdr:col>12</xdr:col>
          <xdr:colOff>600075</xdr:colOff>
          <xdr:row>24</xdr:row>
          <xdr:rowOff>9525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Go To SMD Full Workplan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214312</xdr:colOff>
      <xdr:row>15</xdr:row>
      <xdr:rowOff>19049</xdr:rowOff>
    </xdr:from>
    <xdr:to>
      <xdr:col>8</xdr:col>
      <xdr:colOff>247650</xdr:colOff>
      <xdr:row>33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13</xdr:row>
          <xdr:rowOff>180975</xdr:rowOff>
        </xdr:from>
        <xdr:to>
          <xdr:col>1</xdr:col>
          <xdr:colOff>952500</xdr:colOff>
          <xdr:row>16</xdr:row>
          <xdr:rowOff>9525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20</xdr:row>
      <xdr:rowOff>66675</xdr:rowOff>
    </xdr:from>
    <xdr:to>
      <xdr:col>8</xdr:col>
      <xdr:colOff>685800</xdr:colOff>
      <xdr:row>39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18</xdr:row>
          <xdr:rowOff>180975</xdr:rowOff>
        </xdr:from>
        <xdr:to>
          <xdr:col>1</xdr:col>
          <xdr:colOff>542925</xdr:colOff>
          <xdr:row>21</xdr:row>
          <xdr:rowOff>9525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1057275</xdr:colOff>
          <xdr:row>22</xdr:row>
          <xdr:rowOff>171450</xdr:rowOff>
        </xdr:from>
        <xdr:to>
          <xdr:col>12</xdr:col>
          <xdr:colOff>600075</xdr:colOff>
          <xdr:row>26</xdr:row>
          <xdr:rowOff>171450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Go To Leaded Full Workplan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0</xdr:row>
          <xdr:rowOff>0</xdr:rowOff>
        </xdr:from>
        <xdr:to>
          <xdr:col>9</xdr:col>
          <xdr:colOff>466725</xdr:colOff>
          <xdr:row>1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Leaded Dashboard Overview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476250</xdr:colOff>
          <xdr:row>0</xdr:row>
          <xdr:rowOff>9525</xdr:rowOff>
        </xdr:from>
        <xdr:to>
          <xdr:col>15</xdr:col>
          <xdr:colOff>295275</xdr:colOff>
          <xdr:row>1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SMD Dashboard Overview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</xdr:row>
          <xdr:rowOff>19050</xdr:rowOff>
        </xdr:from>
        <xdr:to>
          <xdr:col>9</xdr:col>
          <xdr:colOff>457200</xdr:colOff>
          <xdr:row>2</xdr:row>
          <xdr:rowOff>9525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Leaded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457200</xdr:colOff>
          <xdr:row>1</xdr:row>
          <xdr:rowOff>0</xdr:rowOff>
        </xdr:from>
        <xdr:to>
          <xdr:col>15</xdr:col>
          <xdr:colOff>304800</xdr:colOff>
          <xdr:row>2</xdr:row>
          <xdr:rowOff>9525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SMD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, Yonatan" refreshedDate="45091.313254976849" createdVersion="8" refreshedVersion="8" minRefreshableVersion="3" recordCount="10" xr:uid="{B23FEFB8-9246-4A4E-A280-6A8D58C3FD76}">
  <cacheSource type="worksheet">
    <worksheetSource ref="A2:J12" sheet="Overview - SMD"/>
  </cacheSource>
  <cacheFields count="10">
    <cacheField name="Station" numFmtId="0">
      <sharedItems count="10">
        <s v="First Dipping"/>
        <s v="Second Dipping"/>
        <s v="Plating"/>
        <s v="Reflow Test"/>
        <s v="Sievingplating"/>
        <s v="Solderability test"/>
        <s v="Packing"/>
        <s v="QC final test"/>
        <s v="Binstock"/>
        <s v="FG Stock"/>
      </sharedItems>
    </cacheField>
    <cacheField name="Remarks" numFmtId="0">
      <sharedItems containsNonDate="0" containsString="0" containsBlank="1"/>
    </cacheField>
    <cacheField name="Number of Lots in Station" numFmtId="0">
      <sharedItems containsSemiMixedTypes="0" containsString="0" containsNumber="1" containsInteger="1" minValue="0" maxValue="9"/>
    </cacheField>
    <cacheField name="Total Quantity in Station" numFmtId="0">
      <sharedItems containsSemiMixedTypes="0" containsString="0" containsNumber="1" containsInteger="1" minValue="0" maxValue="1820916"/>
    </cacheField>
    <cacheField name="0402 Lots in Station" numFmtId="0">
      <sharedItems containsSemiMixedTypes="0" containsString="0" containsNumber="1" containsInteger="1" minValue="0" maxValue="2"/>
    </cacheField>
    <cacheField name="0402 Total Quantity" numFmtId="0">
      <sharedItems containsSemiMixedTypes="0" containsString="0" containsNumber="1" containsInteger="1" minValue="0" maxValue="61500"/>
    </cacheField>
    <cacheField name="0603 Lots in Station" numFmtId="0">
      <sharedItems containsSemiMixedTypes="0" containsString="0" containsNumber="1" containsInteger="1" minValue="0" maxValue="4"/>
    </cacheField>
    <cacheField name="0603 Total Quantity" numFmtId="0">
      <sharedItems containsSemiMixedTypes="0" containsString="0" containsNumber="1" containsInteger="1" minValue="0" maxValue="854100"/>
    </cacheField>
    <cacheField name="0805 Lots in Station" numFmtId="0">
      <sharedItems containsSemiMixedTypes="0" containsString="0" containsNumber="1" containsInteger="1" minValue="0" maxValue="7"/>
    </cacheField>
    <cacheField name="0805 Total Quantity" numFmtId="0">
      <sharedItems containsSemiMixedTypes="0" containsString="0" containsNumber="1" containsInteger="1" minValue="0" maxValue="11354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, Yonatan" refreshedDate="45091.313255208333" createdVersion="8" refreshedVersion="8" minRefreshableVersion="3" recordCount="15" xr:uid="{6F13756E-8A13-4B97-8086-C11CE1F1EB85}">
  <cacheSource type="worksheet">
    <worksheetSource ref="A2:J17" sheet="Overview - Leaded"/>
  </cacheSource>
  <cacheFields count="10">
    <cacheField name="Station" numFmtId="0">
      <sharedItems count="13">
        <s v="Soldering"/>
        <s v="Pull"/>
        <s v="Laquering 1"/>
        <s v="Powder"/>
        <s v="Colour Coating1"/>
        <s v="Curing 2"/>
        <s v="Measuring &amp;R25"/>
        <s v="VI"/>
        <s v="QC test"/>
        <s v="Packing"/>
        <s v="Final QC"/>
        <s v="Binstock"/>
        <s v="FG Stock"/>
      </sharedItems>
    </cacheField>
    <cacheField name="Remarks" numFmtId="0">
      <sharedItems containsBlank="1"/>
    </cacheField>
    <cacheField name="Number of Lots in Station" numFmtId="0">
      <sharedItems containsSemiMixedTypes="0" containsString="0" containsNumber="1" containsInteger="1" minValue="0" maxValue="26"/>
    </cacheField>
    <cacheField name="Total Quantity in Station" numFmtId="0">
      <sharedItems containsSemiMixedTypes="0" containsString="0" containsNumber="1" containsInteger="1" minValue="0" maxValue="3237131"/>
    </cacheField>
    <cacheField name="04 Lots in Station" numFmtId="0">
      <sharedItems containsSemiMixedTypes="0" containsString="0" containsNumber="1" containsInteger="1" minValue="0" maxValue="23"/>
    </cacheField>
    <cacheField name="04 Total Quantity" numFmtId="0">
      <sharedItems containsSemiMixedTypes="0" containsString="0" containsNumber="1" containsInteger="1" minValue="0" maxValue="978500"/>
    </cacheField>
    <cacheField name="05 Lots in Station" numFmtId="0">
      <sharedItems containsSemiMixedTypes="0" containsString="0" containsNumber="1" containsInteger="1" minValue="0" maxValue="9"/>
    </cacheField>
    <cacheField name="05 Total Quantity" numFmtId="0">
      <sharedItems containsSemiMixedTypes="0" containsString="0" containsNumber="1" containsInteger="1" minValue="0" maxValue="156348"/>
    </cacheField>
    <cacheField name="06 Lots in Station" numFmtId="0">
      <sharedItems containsSemiMixedTypes="0" containsString="0" containsNumber="1" containsInteger="1" minValue="0" maxValue="2"/>
    </cacheField>
    <cacheField name="06 Total Quantity" numFmtId="0">
      <sharedItems containsSemiMixedTypes="0" containsString="0" containsNumber="1" containsInteger="1" minValue="0" maxValue="535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m/>
    <n v="1"/>
    <n v="61500"/>
    <n v="1"/>
    <n v="61500"/>
    <n v="0"/>
    <n v="0"/>
    <n v="0"/>
    <n v="0"/>
  </r>
  <r>
    <x v="1"/>
    <m/>
    <n v="1"/>
    <n v="202324"/>
    <n v="0"/>
    <n v="0"/>
    <n v="0"/>
    <n v="0"/>
    <n v="1"/>
    <n v="80675"/>
  </r>
  <r>
    <x v="2"/>
    <m/>
    <n v="9"/>
    <n v="1820916"/>
    <n v="0"/>
    <n v="0"/>
    <n v="2"/>
    <n v="631390"/>
    <n v="7"/>
    <n v="1135475"/>
  </r>
  <r>
    <x v="3"/>
    <m/>
    <n v="0"/>
    <n v="0"/>
    <n v="0"/>
    <n v="0"/>
    <n v="0"/>
    <n v="0"/>
    <n v="0"/>
    <n v="0"/>
  </r>
  <r>
    <x v="4"/>
    <m/>
    <n v="4"/>
    <n v="809295"/>
    <n v="0"/>
    <n v="0"/>
    <n v="3"/>
    <n v="854100"/>
    <n v="1"/>
    <n v="179870"/>
  </r>
  <r>
    <x v="5"/>
    <m/>
    <n v="0"/>
    <n v="0"/>
    <n v="0"/>
    <n v="0"/>
    <n v="0"/>
    <n v="0"/>
    <n v="0"/>
    <n v="0"/>
  </r>
  <r>
    <x v="6"/>
    <m/>
    <n v="0"/>
    <n v="0"/>
    <n v="0"/>
    <n v="0"/>
    <n v="0"/>
    <n v="0"/>
    <n v="0"/>
    <n v="0"/>
  </r>
  <r>
    <x v="7"/>
    <m/>
    <n v="5"/>
    <n v="1011616"/>
    <n v="0"/>
    <n v="0"/>
    <n v="2"/>
    <n v="230604"/>
    <n v="3"/>
    <n v="318067"/>
  </r>
  <r>
    <x v="8"/>
    <m/>
    <n v="3"/>
    <n v="55657"/>
    <n v="2"/>
    <n v="49837"/>
    <n v="0"/>
    <n v="0"/>
    <n v="1"/>
    <n v="5820"/>
  </r>
  <r>
    <x v="9"/>
    <m/>
    <n v="4"/>
    <n v="809296"/>
    <n v="0"/>
    <n v="0"/>
    <n v="4"/>
    <n v="34400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m/>
    <n v="26"/>
    <n v="1098500"/>
    <n v="23"/>
    <n v="978500"/>
    <n v="3"/>
    <n v="120000"/>
    <n v="0"/>
    <n v="0"/>
  </r>
  <r>
    <x v="1"/>
    <m/>
    <n v="2"/>
    <n v="404643"/>
    <n v="1"/>
    <n v="31840"/>
    <n v="1"/>
    <n v="34220"/>
    <n v="0"/>
    <n v="0"/>
  </r>
  <r>
    <x v="2"/>
    <m/>
    <n v="0"/>
    <n v="0"/>
    <n v="0"/>
    <n v="0"/>
    <n v="0"/>
    <n v="0"/>
    <n v="0"/>
    <n v="0"/>
  </r>
  <r>
    <x v="3"/>
    <m/>
    <n v="16"/>
    <n v="3237131"/>
    <n v="5"/>
    <n v="182270"/>
    <n v="9"/>
    <n v="156348"/>
    <n v="2"/>
    <n v="19563"/>
  </r>
  <r>
    <x v="1"/>
    <m/>
    <n v="2"/>
    <n v="404643"/>
    <n v="1"/>
    <n v="31840"/>
    <n v="1"/>
    <n v="34220"/>
    <n v="0"/>
    <n v="0"/>
  </r>
  <r>
    <x v="4"/>
    <m/>
    <n v="1"/>
    <n v="202322"/>
    <n v="0"/>
    <n v="0"/>
    <n v="1"/>
    <n v="26450"/>
    <n v="0"/>
    <n v="0"/>
  </r>
  <r>
    <x v="5"/>
    <m/>
    <n v="0"/>
    <n v="0"/>
    <n v="0"/>
    <n v="0"/>
    <n v="0"/>
    <n v="0"/>
    <n v="0"/>
    <n v="0"/>
  </r>
  <r>
    <x v="6"/>
    <m/>
    <n v="1"/>
    <n v="202323"/>
    <n v="0"/>
    <n v="0"/>
    <n v="1"/>
    <n v="35420"/>
    <n v="0"/>
    <n v="0"/>
  </r>
  <r>
    <x v="7"/>
    <m/>
    <n v="0"/>
    <n v="0"/>
    <n v="0"/>
    <n v="0"/>
    <n v="0"/>
    <n v="0"/>
    <n v="0"/>
    <n v="0"/>
  </r>
  <r>
    <x v="8"/>
    <m/>
    <n v="1"/>
    <n v="202310"/>
    <n v="1"/>
    <n v="24267"/>
    <n v="0"/>
    <n v="0"/>
    <n v="0"/>
    <n v="0"/>
  </r>
  <r>
    <x v="9"/>
    <m/>
    <n v="3"/>
    <n v="606956"/>
    <n v="2"/>
    <n v="55837"/>
    <n v="0"/>
    <n v="0"/>
    <n v="1"/>
    <n v="26977"/>
  </r>
  <r>
    <x v="10"/>
    <m/>
    <n v="3"/>
    <n v="606966"/>
    <n v="1"/>
    <n v="25500"/>
    <n v="0"/>
    <n v="0"/>
    <n v="2"/>
    <n v="53579"/>
  </r>
  <r>
    <x v="11"/>
    <s v="Started"/>
    <n v="0"/>
    <n v="0"/>
    <n v="0"/>
    <n v="0"/>
    <n v="0"/>
    <n v="0"/>
    <n v="0"/>
    <n v="0"/>
  </r>
  <r>
    <x v="12"/>
    <m/>
    <n v="3"/>
    <n v="606963"/>
    <n v="3"/>
    <n v="4500"/>
    <n v="0"/>
    <n v="0"/>
    <n v="0"/>
    <n v="0"/>
  </r>
  <r>
    <x v="11"/>
    <s v="After Lot Link"/>
    <n v="1"/>
    <n v="1144"/>
    <n v="0"/>
    <n v="0"/>
    <n v="0"/>
    <n v="0"/>
    <n v="1"/>
    <n v="11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FE4063-D19A-44C0-939C-46546740CDB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B31" firstHeaderRow="1" firstDataRow="1" firstDataCol="1"/>
  <pivotFields count="10">
    <pivotField axis="axisRow" showAll="0">
      <items count="11">
        <item x="8"/>
        <item x="9"/>
        <item x="0"/>
        <item x="6"/>
        <item x="2"/>
        <item x="7"/>
        <item x="3"/>
        <item x="1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umber of Lots in St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09D6C-ED20-4822-B814-84EC33AC13C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:B37" firstHeaderRow="1" firstDataRow="1" firstDataCol="1"/>
  <pivotFields count="10">
    <pivotField axis="axisRow" showAll="0">
      <items count="14">
        <item x="11"/>
        <item x="4"/>
        <item x="5"/>
        <item x="12"/>
        <item x="10"/>
        <item x="2"/>
        <item x="6"/>
        <item x="9"/>
        <item x="3"/>
        <item x="1"/>
        <item x="8"/>
        <item x="0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Number of Lots in Station" fld="2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ctrlProp" Target="../ctrlProps/ctrlProp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6" Type="http://schemas.openxmlformats.org/officeDocument/2006/relationships/ctrlProp" Target="../ctrlProps/ctrlProp4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drawing" Target="../drawings/drawing4.xml"/><Relationship Id="rId7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vmlDrawing" Target="../drawings/vmlDrawing4.vml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6E9A-ECA3-4F41-A8FC-48F44E695FA2}">
  <sheetPr codeName="Sheet9">
    <tabColor theme="2" tint="-0.249977111117893"/>
  </sheetPr>
  <dimension ref="A1:AY7"/>
  <sheetViews>
    <sheetView tabSelected="1" workbookViewId="0">
      <selection activeCell="B1" sqref="B1"/>
    </sheetView>
  </sheetViews>
  <sheetFormatPr defaultColWidth="0" defaultRowHeight="15" zeroHeight="1" x14ac:dyDescent="0.25"/>
  <cols>
    <col min="1" max="1" width="36.85546875" customWidth="1"/>
    <col min="2" max="2" width="28.7109375" customWidth="1"/>
    <col min="3" max="6" width="0" hidden="1" customWidth="1"/>
    <col min="7" max="16384" width="9.140625" hidden="1"/>
  </cols>
  <sheetData>
    <row r="1" spans="1:51" ht="21" x14ac:dyDescent="0.25">
      <c r="A1" s="103" t="s">
        <v>123</v>
      </c>
      <c r="B1" s="104" cm="1">
        <f t="array" ref="B1:D1">'Work Plan Control - ALL'!BA4:BC4</f>
        <v>202324</v>
      </c>
      <c r="C1" s="102">
        <v>0</v>
      </c>
      <c r="D1" s="102">
        <v>0</v>
      </c>
    </row>
    <row r="2" spans="1:51" ht="21" x14ac:dyDescent="0.25">
      <c r="A2" s="105" t="s">
        <v>453</v>
      </c>
      <c r="B2" s="107" cm="1">
        <f t="array" ref="B2:F2">'Work Plan Control - ALL'!AY5:BC5</f>
        <v>45090.337696759256</v>
      </c>
      <c r="C2" s="102">
        <v>0</v>
      </c>
      <c r="D2" s="102">
        <v>0</v>
      </c>
      <c r="E2" s="102">
        <v>0</v>
      </c>
      <c r="F2" s="102">
        <v>0</v>
      </c>
      <c r="AY2" s="101">
        <v>45090.337696759256</v>
      </c>
    </row>
    <row r="3" spans="1:51" ht="21.75" thickBot="1" x14ac:dyDescent="0.3">
      <c r="A3" s="106" t="s">
        <v>454</v>
      </c>
      <c r="B3" s="107" cm="1">
        <f t="array" ref="B3:F3">'Work Plan Control - ALL'!AY7:BC7</f>
        <v>45089.528449074074</v>
      </c>
      <c r="C3" s="102">
        <v>0</v>
      </c>
      <c r="D3" s="102">
        <v>0</v>
      </c>
      <c r="E3" s="102">
        <v>0</v>
      </c>
      <c r="F3" s="102">
        <v>0</v>
      </c>
      <c r="AY3" s="101">
        <v>45089.528449074074</v>
      </c>
    </row>
    <row r="4" spans="1:51" x14ac:dyDescent="0.25"/>
    <row r="5" spans="1:51" x14ac:dyDescent="0.25">
      <c r="A5" s="108"/>
      <c r="AY5" s="101">
        <v>45090.337696759256</v>
      </c>
    </row>
    <row r="6" spans="1:51" x14ac:dyDescent="0.25"/>
    <row r="7" spans="1:51" x14ac:dyDescent="0.25">
      <c r="AY7" s="101">
        <v>45089.528449074074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Button 4">
              <controlPr defaultSize="0" print="0" autoFill="0" autoPict="0" macro="[0]!openclose">
                <anchor moveWithCells="1" sizeWithCells="1">
                  <from>
                    <xdr:col>0</xdr:col>
                    <xdr:colOff>9525</xdr:colOff>
                    <xdr:row>4</xdr:row>
                    <xdr:rowOff>9525</xdr:rowOff>
                  </from>
                  <to>
                    <xdr:col>1</xdr:col>
                    <xdr:colOff>1905000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F584-2EEA-4A21-B032-90F0DE00ED76}">
  <sheetPr codeName="Sheet8">
    <tabColor rgb="FFFFC000"/>
  </sheetPr>
  <dimension ref="A1:N41"/>
  <sheetViews>
    <sheetView zoomScaleNormal="100" workbookViewId="0">
      <selection activeCell="K15" sqref="K15:M16"/>
    </sheetView>
  </sheetViews>
  <sheetFormatPr defaultColWidth="0" defaultRowHeight="15" customHeight="1" zeroHeight="1" x14ac:dyDescent="0.25"/>
  <cols>
    <col min="1" max="1" width="16.28515625" bestFit="1" customWidth="1"/>
    <col min="2" max="2" width="30.7109375" bestFit="1" customWidth="1"/>
    <col min="3" max="4" width="22.85546875" bestFit="1" customWidth="1"/>
    <col min="5" max="5" width="18.7109375" customWidth="1"/>
    <col min="6" max="6" width="18" customWidth="1"/>
    <col min="7" max="7" width="18.85546875" customWidth="1"/>
    <col min="8" max="8" width="17.5703125" customWidth="1"/>
    <col min="9" max="9" width="19.140625" customWidth="1"/>
    <col min="10" max="10" width="18.28515625" customWidth="1"/>
    <col min="11" max="13" width="9.140625" customWidth="1"/>
    <col min="14" max="14" width="17.5703125" hidden="1" customWidth="1"/>
    <col min="15" max="16384" width="9.140625" hidden="1"/>
  </cols>
  <sheetData>
    <row r="1" spans="1:13" ht="21" x14ac:dyDescent="0.25">
      <c r="A1" s="110" t="s">
        <v>452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13" ht="25.5" x14ac:dyDescent="0.25">
      <c r="A2" s="92" t="s">
        <v>229</v>
      </c>
      <c r="B2" s="92" t="s">
        <v>230</v>
      </c>
      <c r="C2" s="92" t="s">
        <v>233</v>
      </c>
      <c r="D2" s="92" t="s">
        <v>234</v>
      </c>
      <c r="E2" s="92" t="s">
        <v>446</v>
      </c>
      <c r="F2" s="92" t="s">
        <v>447</v>
      </c>
      <c r="G2" s="92" t="s">
        <v>448</v>
      </c>
      <c r="H2" s="92" t="s">
        <v>449</v>
      </c>
      <c r="I2" s="92" t="s">
        <v>450</v>
      </c>
      <c r="J2" s="92" t="s">
        <v>451</v>
      </c>
      <c r="K2" s="93" t="s">
        <v>457</v>
      </c>
      <c r="L2" s="93" t="s">
        <v>458</v>
      </c>
      <c r="M2" s="93" t="s">
        <v>459</v>
      </c>
    </row>
    <row r="3" spans="1:13" x14ac:dyDescent="0.25">
      <c r="A3" s="13" t="s">
        <v>127</v>
      </c>
      <c r="B3" s="95"/>
      <c r="C3" s="96">
        <f>COUNTIF('SMD After Lot Link'!$B:$B,'Overview - SMD'!$A3)</f>
        <v>1</v>
      </c>
      <c r="D3" s="96">
        <f>SUMIF('SMD After Lot Link'!B:B,'Overview - SMD'!A3,'SMD After Lot Link'!U:U)</f>
        <v>61500</v>
      </c>
      <c r="E3" s="95">
        <f>COUNTIFS('SMD After Lot Link'!$B:$B,'Overview - SMD'!$A3,'SMD After Lot Link'!$C:$C,"*NTC S 0402*")</f>
        <v>1</v>
      </c>
      <c r="F3" s="95">
        <f>SUMIFS('SMD After Lot Link'!$U:$U,'SMD After Lot Link'!$B:$B,'Overview - SMD'!$A3,'SMD After Lot Link'!$C:$C,"*NTC S 0402*")</f>
        <v>61500</v>
      </c>
      <c r="G3" s="95">
        <f>COUNTIFS('SMD After Lot Link'!$B:$B,'Overview - SMD'!$A3,'SMD After Lot Link'!$C:$C,"*NTC S 0603*")</f>
        <v>0</v>
      </c>
      <c r="H3" s="95">
        <f>SUMIFS('SMD After Lot Link'!$U:$U,'SMD After Lot Link'!$B:$B,'Overview - SMD'!$A3,'SMD After Lot Link'!$C:$C,"*NTC S 0603*")</f>
        <v>0</v>
      </c>
      <c r="I3" s="95">
        <f>COUNTIFS('SMD After Lot Link'!$B:$B,'Overview - SMD'!$A3,'SMD After Lot Link'!$C:$C,"*NTC S 0805*")</f>
        <v>0</v>
      </c>
      <c r="J3" s="95">
        <f>SUMIFS('SMD After Lot Link'!$U:$U,'SMD After Lot Link'!$B:$B,'Overview - SMD'!$A3,'SMD After Lot Link'!$C:$C,"*NTC S 0805*")</f>
        <v>0</v>
      </c>
      <c r="K3" s="95">
        <f>SUMIFS('SMD After Lot Link'!$U:$U,'SMD After Lot Link'!$B:$B,'Overview - SMD'!$A3,'SMD After Lot Link'!$C:$C,"*NTC S 0402*",'SMD After Lot Link'!$R:$R,"&lt;"&amp;'Work Plan Control - ALL'!$BA$4)</f>
        <v>0</v>
      </c>
      <c r="L3" s="95">
        <f>SUMIFS('SMD After Lot Link'!$U:$U,'SMD After Lot Link'!$B:$B,'Overview - SMD'!$A3,'SMD After Lot Link'!$C:$C,"*NTC S 0603*",'SMD After Lot Link'!$R:$R,"&lt;"&amp;'Work Plan Control - ALL'!$BA$4)</f>
        <v>0</v>
      </c>
      <c r="M3" s="95">
        <f>SUMIFS('SMD After Lot Link'!$U:$U,'SMD After Lot Link'!$B:$B,'Overview - SMD'!$A3,'SMD After Lot Link'!$C:$C,"*NTC S 0805*",'SMD After Lot Link'!$R:$R,"&lt;"&amp;'Work Plan Control - ALL'!$BA$4)</f>
        <v>0</v>
      </c>
    </row>
    <row r="4" spans="1:13" x14ac:dyDescent="0.25">
      <c r="A4" s="15" t="s">
        <v>95</v>
      </c>
      <c r="B4" s="95"/>
      <c r="C4" s="96">
        <f>COUNTIF('SMD Started'!$B:$B,'Overview - SMD'!$A4)</f>
        <v>1</v>
      </c>
      <c r="D4" s="96">
        <f>SUMIF('SMD Started'!B:B,'Overview - SMD'!A4,'SMD Started'!R:R)</f>
        <v>202324</v>
      </c>
      <c r="E4" s="95">
        <f>COUNTIFS('SMD Started'!$B:$B,'Overview - SMD'!$A4,'SMD Started'!$C:$C,"*NTC S 0402*")</f>
        <v>0</v>
      </c>
      <c r="F4" s="95">
        <f>SUMIFS('SMD Started'!$U:$U,'SMD Started'!$B:$B,'Overview - SMD'!$A4,'SMD Started'!$C:$C,"*NTC S 0402*")</f>
        <v>0</v>
      </c>
      <c r="G4" s="95">
        <f>COUNTIFS('SMD Started'!$B:$B,'Overview - SMD'!$A4,'SMD Started'!$C:$C,"*NTC S 0603*")</f>
        <v>0</v>
      </c>
      <c r="H4" s="95">
        <f>SUMIFS('SMD Started'!$U:$U,'SMD Started'!$B:$B,'Overview - SMD'!$A4,'SMD Started'!$C:$C,"*NTC S 0603*")</f>
        <v>0</v>
      </c>
      <c r="I4" s="95">
        <f>COUNTIFS('SMD Started'!$B:$B,'Overview - SMD'!$A4,'SMD Started'!$C:$C,"*NTC S 0805*")</f>
        <v>1</v>
      </c>
      <c r="J4" s="95">
        <f>SUMIFS('SMD Started'!$U:$U,'SMD Started'!$B:$B,'Overview - SMD'!$A4,'SMD Started'!$C:$C,"*NTC S 0805*")</f>
        <v>80675</v>
      </c>
      <c r="K4" s="95">
        <f>SUMIFS('SMD Started'!$U:$U,'SMD Started'!$B:$B,'Overview - SMD'!$A4,'SMD Started'!$C:$C,"*NTC S 0402*",'SMD Started'!$R:$R,"&lt;"&amp;'Work Plan Control - ALL'!$BA$4)</f>
        <v>0</v>
      </c>
      <c r="L4" s="95">
        <f>SUMIFS('SMD Started'!$U:$U,'SMD Started'!$B:$B,'Overview - SMD'!$A4,'SMD Started'!$C:$C,"*NTC S 0603*",'SMD Started'!$R:$R,"&lt;"&amp;'Work Plan Control - ALL'!$BA$4)</f>
        <v>0</v>
      </c>
      <c r="M4" s="95">
        <f>SUMIFS('SMD Started'!$U:$U,'SMD Started'!$B:$B,'Overview - SMD'!$A4,'SMD Started'!$C:$C,"*NTC S 0805*",'SMD Started'!$R:$R,"&lt;"&amp;'Work Plan Control - ALL'!$BA$4)</f>
        <v>0</v>
      </c>
    </row>
    <row r="5" spans="1:13" x14ac:dyDescent="0.25">
      <c r="A5" s="15" t="s">
        <v>106</v>
      </c>
      <c r="B5" s="95"/>
      <c r="C5" s="96">
        <f>COUNTIF('SMD Started'!$B:$B,'Overview - SMD'!$A5)</f>
        <v>9</v>
      </c>
      <c r="D5" s="96">
        <f>SUMIF('SMD Started'!B:B,'Overview - SMD'!A5,'SMD Started'!R:R)</f>
        <v>1820916</v>
      </c>
      <c r="E5" s="95">
        <f>COUNTIFS('SMD Started'!$B:$B,'Overview - SMD'!$A5,'SMD Started'!$C:$C,"*NTC S 0402*")</f>
        <v>0</v>
      </c>
      <c r="F5" s="95">
        <f>SUMIFS('SMD Started'!$U:$U,'SMD Started'!$B:$B,'Overview - SMD'!$A5,'SMD Started'!$C:$C,"*NTC S 0402*")</f>
        <v>0</v>
      </c>
      <c r="G5" s="95">
        <f>COUNTIFS('SMD Started'!$B:$B,'Overview - SMD'!$A5,'SMD Started'!$C:$C,"*NTC S 0603*")</f>
        <v>2</v>
      </c>
      <c r="H5" s="95">
        <f>SUMIFS('SMD Started'!$U:$U,'SMD Started'!$B:$B,'Overview - SMD'!$A5,'SMD Started'!$C:$C,"*NTC S 0603*")</f>
        <v>631390</v>
      </c>
      <c r="I5" s="95">
        <f>COUNTIFS('SMD Started'!$B:$B,'Overview - SMD'!$A5,'SMD Started'!$C:$C,"*NTC S 0805*")</f>
        <v>7</v>
      </c>
      <c r="J5" s="95">
        <f>SUMIFS('SMD Started'!$U:$U,'SMD Started'!$B:$B,'Overview - SMD'!$A5,'SMD Started'!$C:$C,"*NTC S 0805*")</f>
        <v>1135475</v>
      </c>
      <c r="K5" s="95">
        <f>SUMIFS('SMD Started'!$U:$U,'SMD Started'!$B:$B,'Overview - SMD'!$A5,'SMD Started'!$C:$C,"*NTC S 0402*",'SMD Started'!$R:$R,"&lt;"&amp;'Work Plan Control - ALL'!$BA$4)</f>
        <v>0</v>
      </c>
      <c r="L5" s="95">
        <f>SUMIFS('SMD Started'!$U:$U,'SMD Started'!$B:$B,'Overview - SMD'!$A5,'SMD Started'!$C:$C,"*NTC S 0603*",'SMD Started'!$R:$R,"&lt;"&amp;'Work Plan Control - ALL'!$BA$4)</f>
        <v>0</v>
      </c>
      <c r="M5" s="95">
        <f>SUMIFS('SMD Started'!$U:$U,'SMD Started'!$B:$B,'Overview - SMD'!$A5,'SMD Started'!$C:$C,"*NTC S 0805*",'SMD Started'!$R:$R,"&lt;"&amp;'Work Plan Control - ALL'!$BA$4)</f>
        <v>0</v>
      </c>
    </row>
    <row r="6" spans="1:13" x14ac:dyDescent="0.25">
      <c r="A6" s="15" t="s">
        <v>111</v>
      </c>
      <c r="B6" s="95"/>
      <c r="C6" s="96">
        <f>COUNTIF('SMD Started'!$B:$B,'Overview - SMD'!$A6)</f>
        <v>0</v>
      </c>
      <c r="D6" s="96">
        <f>SUMIF('SMD Started'!B:B,'Overview - SMD'!A6,'SMD Started'!R:R)</f>
        <v>0</v>
      </c>
      <c r="E6" s="95">
        <f>COUNTIFS('SMD Started'!$B:$B,'Overview - SMD'!$A6,'SMD Started'!$C:$C,"*NTC S 0402*")</f>
        <v>0</v>
      </c>
      <c r="F6" s="95">
        <f>SUMIFS('SMD Started'!$U:$U,'SMD Started'!$B:$B,'Overview - SMD'!$A6,'SMD Started'!$C:$C,"*NTC S 0402*")</f>
        <v>0</v>
      </c>
      <c r="G6" s="95">
        <f>COUNTIFS('SMD Started'!$B:$B,'Overview - SMD'!$A6,'SMD Started'!$C:$C,"*NTC S 0603*")</f>
        <v>0</v>
      </c>
      <c r="H6" s="95">
        <f>SUMIFS('SMD Started'!$U:$U,'SMD Started'!$B:$B,'Overview - SMD'!$A6,'SMD Started'!$C:$C,"*NTC S 0603*")</f>
        <v>0</v>
      </c>
      <c r="I6" s="95">
        <f>COUNTIFS('SMD Started'!$B:$B,'Overview - SMD'!$A6,'SMD Started'!$C:$C,"*NTC S 0805*")</f>
        <v>0</v>
      </c>
      <c r="J6" s="95">
        <f>SUMIFS('SMD Started'!$U:$U,'SMD Started'!$B:$B,'Overview - SMD'!$A6,'SMD Started'!$C:$C,"*NTC S 0805*")</f>
        <v>0</v>
      </c>
      <c r="K6" s="95">
        <f>SUMIFS('SMD Started'!$U:$U,'SMD Started'!$B:$B,'Overview - SMD'!$A6,'SMD Started'!$C:$C,"*NTC S 0402*",'SMD Started'!$R:$R,"&lt;"&amp;'Work Plan Control - ALL'!$BA$4)</f>
        <v>0</v>
      </c>
      <c r="L6" s="95">
        <f>SUMIFS('SMD Started'!$U:$U,'SMD Started'!$B:$B,'Overview - SMD'!$A6,'SMD Started'!$C:$C,"*NTC S 0603*",'SMD Started'!$R:$R,"&lt;"&amp;'Work Plan Control - ALL'!$BA$4)</f>
        <v>0</v>
      </c>
      <c r="M6" s="95">
        <f>SUMIFS('SMD Started'!$U:$U,'SMD Started'!$B:$B,'Overview - SMD'!$A6,'SMD Started'!$C:$C,"*NTC S 0805*",'SMD Started'!$R:$R,"&lt;"&amp;'Work Plan Control - ALL'!$BA$4)</f>
        <v>0</v>
      </c>
    </row>
    <row r="7" spans="1:13" x14ac:dyDescent="0.25">
      <c r="A7" s="15" t="s">
        <v>114</v>
      </c>
      <c r="B7" s="95"/>
      <c r="C7" s="96">
        <f>COUNTIF('SMD Started'!$B:$B,'Overview - SMD'!$A7)</f>
        <v>4</v>
      </c>
      <c r="D7" s="96">
        <f>SUMIF('SMD Started'!B:B,'Overview - SMD'!A7,'SMD Started'!R:R)</f>
        <v>809295</v>
      </c>
      <c r="E7" s="95">
        <f>COUNTIFS('SMD Started'!$B:$B,'Overview - SMD'!$A7,'SMD Started'!$C:$C,"*NTC S 0402*")</f>
        <v>0</v>
      </c>
      <c r="F7" s="95">
        <f>SUMIFS('SMD Started'!$U:$U,'SMD Started'!$B:$B,'Overview - SMD'!$A7,'SMD Started'!$C:$C,"*NTC S 0402*")</f>
        <v>0</v>
      </c>
      <c r="G7" s="95">
        <f>COUNTIFS('SMD Started'!$B:$B,'Overview - SMD'!$A7,'SMD Started'!$C:$C,"*NTC S 0603*")</f>
        <v>3</v>
      </c>
      <c r="H7" s="95">
        <f>SUMIFS('SMD Started'!$U:$U,'SMD Started'!$B:$B,'Overview - SMD'!$A7,'SMD Started'!$C:$C,"*NTC S 0603*")</f>
        <v>854100</v>
      </c>
      <c r="I7" s="95">
        <f>COUNTIFS('SMD Started'!$B:$B,'Overview - SMD'!$A7,'SMD Started'!$C:$C,"*NTC S 0805*")</f>
        <v>1</v>
      </c>
      <c r="J7" s="95">
        <f>SUMIFS('SMD Started'!$U:$U,'SMD Started'!$B:$B,'Overview - SMD'!$A7,'SMD Started'!$C:$C,"*NTC S 0805*")</f>
        <v>179870</v>
      </c>
      <c r="K7" s="95">
        <f>SUMIFS('SMD Started'!$U:$U,'SMD Started'!$B:$B,'Overview - SMD'!$A7,'SMD Started'!$C:$C,"*NTC S 0402*",'SMD Started'!$R:$R,"&lt;"&amp;'Work Plan Control - ALL'!$BA$4)</f>
        <v>0</v>
      </c>
      <c r="L7" s="95">
        <f>SUMIFS('SMD Started'!$U:$U,'SMD Started'!$B:$B,'Overview - SMD'!$A7,'SMD Started'!$C:$C,"*NTC S 0603*",'SMD Started'!$R:$R,"&lt;"&amp;'Work Plan Control - ALL'!$BA$4)</f>
        <v>168125</v>
      </c>
      <c r="M7" s="95">
        <f>SUMIFS('SMD Started'!$U:$U,'SMD Started'!$B:$B,'Overview - SMD'!$A7,'SMD Started'!$C:$C,"*NTC S 0805*",'SMD Started'!$R:$R,"&lt;"&amp;'Work Plan Control - ALL'!$BA$4)</f>
        <v>0</v>
      </c>
    </row>
    <row r="8" spans="1:13" x14ac:dyDescent="0.25">
      <c r="A8" s="15" t="s">
        <v>117</v>
      </c>
      <c r="B8" s="95"/>
      <c r="C8" s="96">
        <f>COUNTIF('SMD Started'!$B:$B,'Overview - SMD'!$A8)</f>
        <v>0</v>
      </c>
      <c r="D8" s="96">
        <f>SUMIF('SMD Started'!B:B,'Overview - SMD'!A8,'SMD Started'!R:R)</f>
        <v>0</v>
      </c>
      <c r="E8" s="95">
        <f>COUNTIFS('SMD Started'!$B:$B,'Overview - SMD'!$A8,'SMD Started'!$C:$C,"*NTC S 0402*")</f>
        <v>0</v>
      </c>
      <c r="F8" s="95">
        <f>SUMIFS('SMD Started'!$U:$U,'SMD Started'!$B:$B,'Overview - SMD'!$A8,'SMD Started'!$C:$C,"*NTC S 0402*")</f>
        <v>0</v>
      </c>
      <c r="G8" s="95">
        <f>COUNTIFS('SMD Started'!$B:$B,'Overview - SMD'!$A8,'SMD Started'!$C:$C,"*NTC S 0603*")</f>
        <v>0</v>
      </c>
      <c r="H8" s="95">
        <f>SUMIFS('SMD Started'!$U:$U,'SMD Started'!$B:$B,'Overview - SMD'!$A8,'SMD Started'!$C:$C,"*NTC S 0603*")</f>
        <v>0</v>
      </c>
      <c r="I8" s="95">
        <f>COUNTIFS('SMD Started'!$B:$B,'Overview - SMD'!$A8,'SMD Started'!$C:$C,"*NTC S 0805*")</f>
        <v>0</v>
      </c>
      <c r="J8" s="95">
        <f>SUMIFS('SMD Started'!$U:$U,'SMD Started'!$B:$B,'Overview - SMD'!$A8,'SMD Started'!$C:$C,"*NTC S 0805*")</f>
        <v>0</v>
      </c>
      <c r="K8" s="95">
        <f>SUMIFS('SMD Started'!$U:$U,'SMD Started'!$B:$B,'Overview - SMD'!$A8,'SMD Started'!$C:$C,"*NTC S 0402*",'SMD Started'!$R:$R,"&lt;"&amp;'Work Plan Control - ALL'!$BA$4)</f>
        <v>0</v>
      </c>
      <c r="L8" s="95">
        <f>SUMIFS('SMD Started'!$U:$U,'SMD Started'!$B:$B,'Overview - SMD'!$A8,'SMD Started'!$C:$C,"*NTC S 0603*",'SMD Started'!$R:$R,"&lt;"&amp;'Work Plan Control - ALL'!$BA$4)</f>
        <v>0</v>
      </c>
      <c r="M8" s="95">
        <f>SUMIFS('SMD Started'!$U:$U,'SMD Started'!$B:$B,'Overview - SMD'!$A8,'SMD Started'!$C:$C,"*NTC S 0805*",'SMD Started'!$R:$R,"&lt;"&amp;'Work Plan Control - ALL'!$BA$4)</f>
        <v>0</v>
      </c>
    </row>
    <row r="9" spans="1:13" x14ac:dyDescent="0.25">
      <c r="A9" s="15" t="s">
        <v>87</v>
      </c>
      <c r="B9" s="95"/>
      <c r="C9" s="96">
        <f>COUNTIF('SMD Started'!$B:$B,'Overview - SMD'!$A9)</f>
        <v>0</v>
      </c>
      <c r="D9" s="96">
        <f>SUMIF('SMD Started'!B:B,'Overview - SMD'!A9,'SMD Started'!R:R)</f>
        <v>0</v>
      </c>
      <c r="E9" s="95">
        <f>COUNTIFS('SMD Started'!$B:$B,'Overview - SMD'!$A9,'SMD Started'!$C:$C,"*NTC S 0402*")</f>
        <v>0</v>
      </c>
      <c r="F9" s="95">
        <f>SUMIFS('SMD Started'!$U:$U,'SMD Started'!$B:$B,'Overview - SMD'!$A9,'SMD Started'!$C:$C,"*NTC S 0402*")</f>
        <v>0</v>
      </c>
      <c r="G9" s="95">
        <f>COUNTIFS('SMD Started'!$B:$B,'Overview - SMD'!$A9,'SMD Started'!$C:$C,"*NTC S 0603*")</f>
        <v>0</v>
      </c>
      <c r="H9" s="95">
        <f>SUMIFS('SMD Started'!$U:$U,'SMD Started'!$B:$B,'Overview - SMD'!$A9,'SMD Started'!$C:$C,"*NTC S 0603*")</f>
        <v>0</v>
      </c>
      <c r="I9" s="95">
        <f>COUNTIFS('SMD Started'!$B:$B,'Overview - SMD'!$A9,'SMD Started'!$C:$C,"*NTC S 0805*")</f>
        <v>0</v>
      </c>
      <c r="J9" s="95">
        <f>SUMIFS('SMD Started'!$U:$U,'SMD Started'!$B:$B,'Overview - SMD'!$A9,'SMD Started'!$C:$C,"*NTC S 0805*")</f>
        <v>0</v>
      </c>
      <c r="K9" s="95">
        <f>SUMIFS('SMD Started'!$U:$U,'SMD Started'!$B:$B,'Overview - SMD'!$A9,'SMD Started'!$C:$C,"*NTC S 0402*",'SMD Started'!$R:$R,"&lt;"&amp;'Work Plan Control - ALL'!$BA$4)</f>
        <v>0</v>
      </c>
      <c r="L9" s="95">
        <f>SUMIFS('SMD Started'!$U:$U,'SMD Started'!$B:$B,'Overview - SMD'!$A9,'SMD Started'!$C:$C,"*NTC S 0603*",'SMD Started'!$R:$R,"&lt;"&amp;'Work Plan Control - ALL'!$BA$4)</f>
        <v>0</v>
      </c>
      <c r="M9" s="95">
        <f>SUMIFS('SMD Started'!$U:$U,'SMD Started'!$B:$B,'Overview - SMD'!$A9,'SMD Started'!$C:$C,"*NTC S 0805*",'SMD Started'!$R:$R,"&lt;"&amp;'Work Plan Control - ALL'!$BA$4)</f>
        <v>0</v>
      </c>
    </row>
    <row r="10" spans="1:13" x14ac:dyDescent="0.25">
      <c r="A10" s="15" t="s">
        <v>118</v>
      </c>
      <c r="B10" s="95"/>
      <c r="C10" s="96">
        <f>COUNTIF('SMD Started'!$B:$B,'Overview - SMD'!$A10)</f>
        <v>5</v>
      </c>
      <c r="D10" s="96">
        <f>SUMIF('SMD Started'!B:B,'Overview - SMD'!A10,'SMD Started'!R:R)</f>
        <v>1011616</v>
      </c>
      <c r="E10" s="95">
        <f>COUNTIFS('SMD Started'!$B:$B,'Overview - SMD'!$A10,'SMD Started'!$C:$C,"*NTC S 0402*")</f>
        <v>0</v>
      </c>
      <c r="F10" s="95">
        <f>SUMIFS('SMD Started'!$U:$U,'SMD Started'!$B:$B,'Overview - SMD'!$A10,'SMD Started'!$C:$C,"*NTC S 0402*")</f>
        <v>0</v>
      </c>
      <c r="G10" s="95">
        <f>COUNTIFS('SMD Started'!$B:$B,'Overview - SMD'!$A10,'SMD Started'!$C:$C,"*NTC S 0603*")</f>
        <v>2</v>
      </c>
      <c r="H10" s="95">
        <f>SUMIFS('SMD Started'!$U:$U,'SMD Started'!$B:$B,'Overview - SMD'!$A10,'SMD Started'!$C:$C,"*NTC S 0603*")</f>
        <v>230604</v>
      </c>
      <c r="I10" s="95">
        <f>COUNTIFS('SMD Started'!$B:$B,'Overview - SMD'!$A10,'SMD Started'!$C:$C,"*NTC S 0805*")</f>
        <v>3</v>
      </c>
      <c r="J10" s="95">
        <f>SUMIFS('SMD Started'!$U:$U,'SMD Started'!$B:$B,'Overview - SMD'!$A10,'SMD Started'!$C:$C,"*NTC S 0805*")</f>
        <v>318067</v>
      </c>
      <c r="K10" s="95">
        <f>SUMIFS('SMD Started'!$U:$U,'SMD Started'!$B:$B,'Overview - SMD'!$A10,'SMD Started'!$C:$C,"*NTC S 0402*",'SMD Started'!$R:$R,"&lt;"&amp;'Work Plan Control - ALL'!$BA$4)</f>
        <v>0</v>
      </c>
      <c r="L10" s="95">
        <f>SUMIFS('SMD Started'!$U:$U,'SMD Started'!$B:$B,'Overview - SMD'!$A10,'SMD Started'!$C:$C,"*NTC S 0603*",'SMD Started'!$R:$R,"&lt;"&amp;'Work Plan Control - ALL'!$BA$4)</f>
        <v>230604</v>
      </c>
      <c r="M10" s="95">
        <f>SUMIFS('SMD Started'!$U:$U,'SMD Started'!$B:$B,'Overview - SMD'!$A10,'SMD Started'!$C:$C,"*NTC S 0805*",'SMD Started'!$R:$R,"&lt;"&amp;'Work Plan Control - ALL'!$BA$4)</f>
        <v>155340</v>
      </c>
    </row>
    <row r="11" spans="1:13" x14ac:dyDescent="0.25">
      <c r="A11" s="18" t="s">
        <v>92</v>
      </c>
      <c r="B11" s="95"/>
      <c r="C11" s="96">
        <f>COUNTIF('SMD After Lot Link'!$B:$B,'Overview - SMD'!$A11)</f>
        <v>3</v>
      </c>
      <c r="D11" s="96">
        <f>SUMIF('SMD After Lot Link'!B:B,'Overview - SMD'!A11,'SMD After Lot Link'!U:U)</f>
        <v>55657</v>
      </c>
      <c r="E11" s="95">
        <f>COUNTIFS('SMD After Lot Link'!$B:$B,'Overview - SMD'!$A11,'SMD After Lot Link'!$C:$C,"*NTC S 0402*")</f>
        <v>2</v>
      </c>
      <c r="F11" s="95">
        <f>SUMIFS('SMD After Lot Link'!$U:$U,'SMD After Lot Link'!$B:$B,'Overview - SMD'!$A11,'SMD After Lot Link'!$C:$C,"*NTC S 0402*")</f>
        <v>49837</v>
      </c>
      <c r="G11" s="95">
        <f>COUNTIFS('SMD After Lot Link'!$B:$B,'Overview - SMD'!$A11,'SMD After Lot Link'!$C:$C,"*NTC S 0603*")</f>
        <v>0</v>
      </c>
      <c r="H11" s="95">
        <f>SUMIFS('SMD After Lot Link'!$U:$U,'SMD After Lot Link'!$B:$B,'Overview - SMD'!$A11,'SMD After Lot Link'!$C:$C,"*NTC S 0603*")</f>
        <v>0</v>
      </c>
      <c r="I11" s="95">
        <f>COUNTIFS('SMD After Lot Link'!$B:$B,'Overview - SMD'!$A11,'SMD After Lot Link'!$C:$C,"*NTC S 0805*")</f>
        <v>1</v>
      </c>
      <c r="J11" s="95">
        <f>SUMIFS('SMD After Lot Link'!$U:$U,'SMD After Lot Link'!$B:$B,'Overview - SMD'!$A11,'SMD After Lot Link'!$C:$C,"*NTC S 0805*")</f>
        <v>5820</v>
      </c>
      <c r="K11" s="95">
        <f>SUMIFS('SMD After Lot Link'!$U:$U,'SMD After Lot Link'!$B:$B,'Overview - SMD'!$A11,'SMD After Lot Link'!$C:$C,"*NTC S 0402*",'SMD After Lot Link'!$R:$R,"&lt;"&amp;'Work Plan Control - ALL'!$BA$4)</f>
        <v>49837</v>
      </c>
      <c r="L11" s="95">
        <f>SUMIFS('SMD After Lot Link'!$U:$U,'SMD After Lot Link'!$B:$B,'Overview - SMD'!$A11,'SMD After Lot Link'!$C:$C,"*NTC S 0603*",'SMD After Lot Link'!$R:$R,"&lt;"&amp;'Work Plan Control - ALL'!$BA$4)</f>
        <v>0</v>
      </c>
      <c r="M11" s="95">
        <f>SUMIFS('SMD After Lot Link'!$U:$U,'SMD After Lot Link'!$B:$B,'Overview - SMD'!$A11,'SMD After Lot Link'!$C:$C,"*NTC S 0805*",'SMD After Lot Link'!$R:$R,"&lt;"&amp;'Work Plan Control - ALL'!$BA$4)</f>
        <v>5820</v>
      </c>
    </row>
    <row r="12" spans="1:13" ht="15.75" thickBot="1" x14ac:dyDescent="0.3">
      <c r="A12" s="15" t="s">
        <v>93</v>
      </c>
      <c r="B12" s="95"/>
      <c r="C12" s="96">
        <f>COUNTIF('SMD Started'!$B:$B,'Overview - SMD'!$A12)</f>
        <v>4</v>
      </c>
      <c r="D12" s="96">
        <f>SUMIF('SMD Started'!B:B,'Overview - SMD'!A12,'SMD Started'!R:R)</f>
        <v>809296</v>
      </c>
      <c r="E12" s="95">
        <f>COUNTIFS('SMD Started'!$B:$B,'Overview - SMD'!$A12,'SMD Started'!$C:$C,"*NTC S 0402*")</f>
        <v>0</v>
      </c>
      <c r="F12" s="95">
        <f>SUMIFS('SMD Started'!$U:$U,'SMD Started'!$B:$B,'Overview - SMD'!$A12,'SMD Started'!$C:$C,"*NTC S 0402*")</f>
        <v>0</v>
      </c>
      <c r="G12" s="95">
        <f>COUNTIFS('SMD Started'!$B:$B,'Overview - SMD'!$A12,'SMD Started'!$C:$C,"*NTC S 0603*")</f>
        <v>4</v>
      </c>
      <c r="H12" s="95">
        <f>SUMIFS('SMD Started'!$U:$U,'SMD Started'!$B:$B,'Overview - SMD'!$A12,'SMD Started'!$C:$C,"*NTC S 0603*")</f>
        <v>344000</v>
      </c>
      <c r="I12" s="95">
        <f>COUNTIFS('SMD Started'!$B:$B,'Overview - SMD'!$A12,'SMD Started'!$C:$C,"*NTC S 0805*")</f>
        <v>0</v>
      </c>
      <c r="J12" s="95">
        <f>SUMIFS('SMD Started'!$U:$U,'SMD Started'!$B:$B,'Overview - SMD'!$A12,'SMD Started'!$C:$C,"*NTC S 0805*")</f>
        <v>0</v>
      </c>
      <c r="K12" s="95">
        <f>SUMIFS('SMD Started'!$U:$U,'SMD Started'!$B:$B,'Overview - SMD'!$A12,'SMD Started'!$C:$C,"*NTC S 0402*",'SMD Started'!$R:$R,"&lt;"&amp;'Work Plan Control - ALL'!$BA$4)</f>
        <v>0</v>
      </c>
      <c r="L12" s="95">
        <f>SUMIFS('SMD Started'!$U:$U,'SMD Started'!$B:$B,'Overview - SMD'!$A12,'SMD Started'!$C:$C,"*NTC S 0603*",'SMD Started'!$R:$R,"&lt;"&amp;'Work Plan Control - ALL'!$BA$4)</f>
        <v>0</v>
      </c>
      <c r="M12" s="95">
        <f>SUMIFS('SMD Started'!$U:$U,'SMD Started'!$B:$B,'Overview - SMD'!$A12,'SMD Started'!$C:$C,"*NTC S 0805*",'SMD Started'!$R:$R,"&lt;"&amp;'Work Plan Control - ALL'!$BA$4)</f>
        <v>0</v>
      </c>
    </row>
    <row r="13" spans="1:13" ht="15.75" thickBot="1" x14ac:dyDescent="0.3">
      <c r="A13" s="111" t="s">
        <v>445</v>
      </c>
      <c r="B13" s="112"/>
      <c r="C13" s="99">
        <f t="shared" ref="C13:M13" si="0">SUM(C3:C12)</f>
        <v>27</v>
      </c>
      <c r="D13" s="99">
        <f t="shared" si="0"/>
        <v>4770604</v>
      </c>
      <c r="E13" s="99">
        <f t="shared" si="0"/>
        <v>3</v>
      </c>
      <c r="F13" s="99">
        <f t="shared" si="0"/>
        <v>111337</v>
      </c>
      <c r="G13" s="99">
        <f t="shared" si="0"/>
        <v>11</v>
      </c>
      <c r="H13" s="99">
        <f t="shared" si="0"/>
        <v>2060094</v>
      </c>
      <c r="I13" s="99">
        <f t="shared" si="0"/>
        <v>13</v>
      </c>
      <c r="J13" s="99">
        <f t="shared" si="0"/>
        <v>1719907</v>
      </c>
      <c r="K13" s="99">
        <f t="shared" si="0"/>
        <v>49837</v>
      </c>
      <c r="L13" s="99">
        <f t="shared" si="0"/>
        <v>398729</v>
      </c>
      <c r="M13" s="100">
        <f t="shared" si="0"/>
        <v>161160</v>
      </c>
    </row>
    <row r="14" spans="1:13" x14ac:dyDescent="0.25"/>
    <row r="15" spans="1:13" ht="39" customHeight="1" x14ac:dyDescent="0.25">
      <c r="K15" s="113" t="s">
        <v>444</v>
      </c>
      <c r="L15" s="113"/>
      <c r="M15" s="113"/>
    </row>
    <row r="16" spans="1:13" ht="15.75" x14ac:dyDescent="0.25">
      <c r="K16" s="114">
        <f>SUM(K13:M13)</f>
        <v>609726</v>
      </c>
      <c r="L16" s="114"/>
      <c r="M16" s="114"/>
    </row>
    <row r="17" spans="1:2" x14ac:dyDescent="0.25"/>
    <row r="18" spans="1:2" x14ac:dyDescent="0.25"/>
    <row r="19" spans="1:2" x14ac:dyDescent="0.25"/>
    <row r="20" spans="1:2" x14ac:dyDescent="0.25">
      <c r="A20" s="89" t="s">
        <v>235</v>
      </c>
      <c r="B20" t="s">
        <v>237</v>
      </c>
    </row>
    <row r="21" spans="1:2" x14ac:dyDescent="0.25">
      <c r="A21" s="90" t="s">
        <v>92</v>
      </c>
      <c r="B21" s="91">
        <v>3</v>
      </c>
    </row>
    <row r="22" spans="1:2" x14ac:dyDescent="0.25">
      <c r="A22" s="90" t="s">
        <v>93</v>
      </c>
      <c r="B22" s="91">
        <v>4</v>
      </c>
    </row>
    <row r="23" spans="1:2" x14ac:dyDescent="0.25">
      <c r="A23" s="90" t="s">
        <v>127</v>
      </c>
      <c r="B23" s="91">
        <v>1</v>
      </c>
    </row>
    <row r="24" spans="1:2" x14ac:dyDescent="0.25">
      <c r="A24" s="90" t="s">
        <v>87</v>
      </c>
      <c r="B24" s="91">
        <v>0</v>
      </c>
    </row>
    <row r="25" spans="1:2" x14ac:dyDescent="0.25">
      <c r="A25" s="90" t="s">
        <v>106</v>
      </c>
      <c r="B25" s="91">
        <v>9</v>
      </c>
    </row>
    <row r="26" spans="1:2" x14ac:dyDescent="0.25">
      <c r="A26" s="90" t="s">
        <v>118</v>
      </c>
      <c r="B26" s="91">
        <v>5</v>
      </c>
    </row>
    <row r="27" spans="1:2" x14ac:dyDescent="0.25">
      <c r="A27" s="90" t="s">
        <v>111</v>
      </c>
      <c r="B27" s="91">
        <v>0</v>
      </c>
    </row>
    <row r="28" spans="1:2" x14ac:dyDescent="0.25">
      <c r="A28" s="90" t="s">
        <v>95</v>
      </c>
      <c r="B28" s="91">
        <v>1</v>
      </c>
    </row>
    <row r="29" spans="1:2" x14ac:dyDescent="0.25">
      <c r="A29" s="90" t="s">
        <v>114</v>
      </c>
      <c r="B29" s="91">
        <v>4</v>
      </c>
    </row>
    <row r="30" spans="1:2" x14ac:dyDescent="0.25">
      <c r="A30" s="90" t="s">
        <v>117</v>
      </c>
      <c r="B30" s="91">
        <v>0</v>
      </c>
    </row>
    <row r="31" spans="1:2" x14ac:dyDescent="0.25">
      <c r="A31" s="90" t="s">
        <v>236</v>
      </c>
      <c r="B31" s="91">
        <v>27</v>
      </c>
    </row>
    <row r="32" spans="1:2" x14ac:dyDescent="0.25"/>
    <row r="33" x14ac:dyDescent="0.25"/>
    <row r="34" x14ac:dyDescent="0.25"/>
    <row r="35" x14ac:dyDescent="0.25"/>
    <row r="36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</sheetData>
  <sheetProtection autoFilter="0" pivotTables="0"/>
  <mergeCells count="4">
    <mergeCell ref="A1:M1"/>
    <mergeCell ref="A13:B13"/>
    <mergeCell ref="K15:M15"/>
    <mergeCell ref="K16:M16"/>
  </mergeCells>
  <conditionalFormatting sqref="A2:J2">
    <cfRule type="cellIs" dxfId="267" priority="60" operator="equal">
      <formula>0</formula>
    </cfRule>
  </conditionalFormatting>
  <conditionalFormatting sqref="A2:J2">
    <cfRule type="cellIs" dxfId="266" priority="59" operator="between">
      <formula>5</formula>
      <formula>100</formula>
    </cfRule>
  </conditionalFormatting>
  <conditionalFormatting sqref="A2:J2">
    <cfRule type="cellIs" dxfId="265" priority="61" operator="between">
      <formula>202001</formula>
      <formula>$BC$2-1</formula>
    </cfRule>
  </conditionalFormatting>
  <conditionalFormatting sqref="A2:J2">
    <cfRule type="containsBlanks" dxfId="264" priority="58">
      <formula>LEN(TRIM(A2))=0</formula>
    </cfRule>
  </conditionalFormatting>
  <conditionalFormatting sqref="K2:M2">
    <cfRule type="cellIs" dxfId="263" priority="56" operator="equal">
      <formula>0</formula>
    </cfRule>
  </conditionalFormatting>
  <conditionalFormatting sqref="K2:M2">
    <cfRule type="cellIs" dxfId="262" priority="55" operator="between">
      <formula>5</formula>
      <formula>100</formula>
    </cfRule>
  </conditionalFormatting>
  <conditionalFormatting sqref="K2:M2">
    <cfRule type="cellIs" dxfId="261" priority="57" operator="between">
      <formula>202001</formula>
      <formula>$BC$2-1</formula>
    </cfRule>
  </conditionalFormatting>
  <conditionalFormatting sqref="K2:M2">
    <cfRule type="containsBlanks" dxfId="260" priority="54">
      <formula>LEN(TRIM(K2))=0</formula>
    </cfRule>
  </conditionalFormatting>
  <conditionalFormatting sqref="A13">
    <cfRule type="containsBlanks" dxfId="259" priority="53">
      <formula>LEN(TRIM(A13))=0</formula>
    </cfRule>
  </conditionalFormatting>
  <conditionalFormatting sqref="A13">
    <cfRule type="cellIs" dxfId="258" priority="51" operator="equal">
      <formula>0</formula>
    </cfRule>
  </conditionalFormatting>
  <conditionalFormatting sqref="A13">
    <cfRule type="cellIs" dxfId="257" priority="50" operator="between">
      <formula>5</formula>
      <formula>100</formula>
    </cfRule>
  </conditionalFormatting>
  <conditionalFormatting sqref="A13">
    <cfRule type="cellIs" dxfId="256" priority="52" operator="between">
      <formula>202001</formula>
      <formula>$BC$2-1</formula>
    </cfRule>
  </conditionalFormatting>
  <conditionalFormatting sqref="K15">
    <cfRule type="cellIs" dxfId="255" priority="48" operator="equal">
      <formula>0</formula>
    </cfRule>
  </conditionalFormatting>
  <conditionalFormatting sqref="K15">
    <cfRule type="cellIs" dxfId="254" priority="47" operator="between">
      <formula>5</formula>
      <formula>100</formula>
    </cfRule>
  </conditionalFormatting>
  <conditionalFormatting sqref="K15">
    <cfRule type="cellIs" dxfId="253" priority="49" operator="between">
      <formula>202001</formula>
      <formula>$BC$2-1</formula>
    </cfRule>
  </conditionalFormatting>
  <conditionalFormatting sqref="K15">
    <cfRule type="containsBlanks" dxfId="252" priority="46">
      <formula>LEN(TRIM(K15))=0</formula>
    </cfRule>
  </conditionalFormatting>
  <conditionalFormatting sqref="A3">
    <cfRule type="cellIs" dxfId="251" priority="39" operator="equal">
      <formula>0</formula>
    </cfRule>
  </conditionalFormatting>
  <conditionalFormatting sqref="A3">
    <cfRule type="cellIs" dxfId="250" priority="38" operator="between">
      <formula>5</formula>
      <formula>100</formula>
    </cfRule>
  </conditionalFormatting>
  <conditionalFormatting sqref="A3">
    <cfRule type="cellIs" dxfId="249" priority="40" operator="between">
      <formula>202001</formula>
      <formula>$BA$2-1</formula>
    </cfRule>
  </conditionalFormatting>
  <conditionalFormatting sqref="A3">
    <cfRule type="containsBlanks" dxfId="248" priority="37">
      <formula>LEN(TRIM(A3))=0</formula>
    </cfRule>
  </conditionalFormatting>
  <conditionalFormatting sqref="A4">
    <cfRule type="cellIs" dxfId="247" priority="35" operator="equal">
      <formula>0</formula>
    </cfRule>
  </conditionalFormatting>
  <conditionalFormatting sqref="A4">
    <cfRule type="cellIs" dxfId="246" priority="36" operator="between">
      <formula>202001</formula>
      <formula>$BA$2-1</formula>
    </cfRule>
  </conditionalFormatting>
  <conditionalFormatting sqref="A4">
    <cfRule type="containsBlanks" dxfId="245" priority="34">
      <formula>LEN(TRIM(A4))=0</formula>
    </cfRule>
  </conditionalFormatting>
  <conditionalFormatting sqref="A4">
    <cfRule type="cellIs" dxfId="244" priority="33" operator="between">
      <formula>5</formula>
      <formula>100</formula>
    </cfRule>
  </conditionalFormatting>
  <conditionalFormatting sqref="A5">
    <cfRule type="cellIs" dxfId="243" priority="31" operator="equal">
      <formula>0</formula>
    </cfRule>
  </conditionalFormatting>
  <conditionalFormatting sqref="A5">
    <cfRule type="cellIs" dxfId="242" priority="32" operator="between">
      <formula>202001</formula>
      <formula>$BA$2-1</formula>
    </cfRule>
  </conditionalFormatting>
  <conditionalFormatting sqref="A5">
    <cfRule type="containsBlanks" dxfId="241" priority="30">
      <formula>LEN(TRIM(A5))=0</formula>
    </cfRule>
  </conditionalFormatting>
  <conditionalFormatting sqref="A5">
    <cfRule type="cellIs" dxfId="240" priority="29" operator="between">
      <formula>5</formula>
      <formula>100</formula>
    </cfRule>
  </conditionalFormatting>
  <conditionalFormatting sqref="A6">
    <cfRule type="cellIs" dxfId="239" priority="27" operator="equal">
      <formula>0</formula>
    </cfRule>
  </conditionalFormatting>
  <conditionalFormatting sqref="A6">
    <cfRule type="cellIs" dxfId="238" priority="28" operator="between">
      <formula>202001</formula>
      <formula>$BA$2-1</formula>
    </cfRule>
  </conditionalFormatting>
  <conditionalFormatting sqref="A6">
    <cfRule type="containsBlanks" dxfId="237" priority="26">
      <formula>LEN(TRIM(A6))=0</formula>
    </cfRule>
  </conditionalFormatting>
  <conditionalFormatting sqref="A6">
    <cfRule type="cellIs" dxfId="236" priority="25" operator="between">
      <formula>5</formula>
      <formula>100</formula>
    </cfRule>
  </conditionalFormatting>
  <conditionalFormatting sqref="A7">
    <cfRule type="cellIs" dxfId="235" priority="23" operator="equal">
      <formula>0</formula>
    </cfRule>
  </conditionalFormatting>
  <conditionalFormatting sqref="A7">
    <cfRule type="cellIs" dxfId="234" priority="24" operator="between">
      <formula>202001</formula>
      <formula>$BA$2-1</formula>
    </cfRule>
  </conditionalFormatting>
  <conditionalFormatting sqref="A7">
    <cfRule type="containsBlanks" dxfId="233" priority="22">
      <formula>LEN(TRIM(A7))=0</formula>
    </cfRule>
  </conditionalFormatting>
  <conditionalFormatting sqref="A7">
    <cfRule type="cellIs" dxfId="232" priority="21" operator="between">
      <formula>5</formula>
      <formula>100</formula>
    </cfRule>
  </conditionalFormatting>
  <conditionalFormatting sqref="A8">
    <cfRule type="cellIs" dxfId="231" priority="19" operator="equal">
      <formula>0</formula>
    </cfRule>
  </conditionalFormatting>
  <conditionalFormatting sqref="A8">
    <cfRule type="cellIs" dxfId="230" priority="20" operator="between">
      <formula>202001</formula>
      <formula>$BA$2-1</formula>
    </cfRule>
  </conditionalFormatting>
  <conditionalFormatting sqref="A8">
    <cfRule type="containsBlanks" dxfId="229" priority="18">
      <formula>LEN(TRIM(A8))=0</formula>
    </cfRule>
  </conditionalFormatting>
  <conditionalFormatting sqref="A8">
    <cfRule type="cellIs" dxfId="228" priority="17" operator="between">
      <formula>5</formula>
      <formula>100</formula>
    </cfRule>
  </conditionalFormatting>
  <conditionalFormatting sqref="A9">
    <cfRule type="cellIs" dxfId="227" priority="15" operator="equal">
      <formula>0</formula>
    </cfRule>
  </conditionalFormatting>
  <conditionalFormatting sqref="A9">
    <cfRule type="cellIs" dxfId="226" priority="16" operator="between">
      <formula>202001</formula>
      <formula>$BA$2-1</formula>
    </cfRule>
  </conditionalFormatting>
  <conditionalFormatting sqref="A9">
    <cfRule type="containsBlanks" dxfId="225" priority="14">
      <formula>LEN(TRIM(A9))=0</formula>
    </cfRule>
  </conditionalFormatting>
  <conditionalFormatting sqref="A9">
    <cfRule type="cellIs" dxfId="224" priority="13" operator="between">
      <formula>5</formula>
      <formula>100</formula>
    </cfRule>
  </conditionalFormatting>
  <conditionalFormatting sqref="A10">
    <cfRule type="cellIs" dxfId="223" priority="11" operator="equal">
      <formula>0</formula>
    </cfRule>
  </conditionalFormatting>
  <conditionalFormatting sqref="A10">
    <cfRule type="cellIs" dxfId="222" priority="12" operator="between">
      <formula>202001</formula>
      <formula>$BA$2-1</formula>
    </cfRule>
  </conditionalFormatting>
  <conditionalFormatting sqref="A10">
    <cfRule type="containsBlanks" dxfId="221" priority="10">
      <formula>LEN(TRIM(A10))=0</formula>
    </cfRule>
  </conditionalFormatting>
  <conditionalFormatting sqref="A10">
    <cfRule type="cellIs" dxfId="220" priority="9" operator="between">
      <formula>5</formula>
      <formula>100</formula>
    </cfRule>
  </conditionalFormatting>
  <conditionalFormatting sqref="A11">
    <cfRule type="cellIs" dxfId="219" priority="7" operator="equal">
      <formula>0</formula>
    </cfRule>
  </conditionalFormatting>
  <conditionalFormatting sqref="A11">
    <cfRule type="cellIs" dxfId="218" priority="8" operator="between">
      <formula>202001</formula>
      <formula>$BA$2-1</formula>
    </cfRule>
  </conditionalFormatting>
  <conditionalFormatting sqref="A11">
    <cfRule type="containsBlanks" dxfId="217" priority="6">
      <formula>LEN(TRIM(A11))=0</formula>
    </cfRule>
  </conditionalFormatting>
  <conditionalFormatting sqref="A11">
    <cfRule type="cellIs" dxfId="216" priority="5" operator="between">
      <formula>5</formula>
      <formula>100</formula>
    </cfRule>
  </conditionalFormatting>
  <conditionalFormatting sqref="A12">
    <cfRule type="cellIs" dxfId="215" priority="3" operator="equal">
      <formula>0</formula>
    </cfRule>
  </conditionalFormatting>
  <conditionalFormatting sqref="A12">
    <cfRule type="cellIs" dxfId="214" priority="4" operator="between">
      <formula>202001</formula>
      <formula>$BA$2-1</formula>
    </cfRule>
  </conditionalFormatting>
  <conditionalFormatting sqref="A12">
    <cfRule type="containsBlanks" dxfId="213" priority="2">
      <formula>LEN(TRIM(A12))=0</formula>
    </cfRule>
  </conditionalFormatting>
  <conditionalFormatting sqref="A12">
    <cfRule type="cellIs" dxfId="21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3" r:id="rId5" name="Button 3">
              <controlPr defaultSize="0" print="0" autoFill="0" autoPict="0" macro="[0]!GOTOSMD">
                <anchor moveWithCells="1" sizeWithCells="1">
                  <from>
                    <xdr:col>9</xdr:col>
                    <xdr:colOff>1209675</xdr:colOff>
                    <xdr:row>19</xdr:row>
                    <xdr:rowOff>9525</xdr:rowOff>
                  </from>
                  <to>
                    <xdr:col>12</xdr:col>
                    <xdr:colOff>600075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 macro="[0]!REFSMD">
                <anchor moveWithCells="1" sizeWithCells="1">
                  <from>
                    <xdr:col>0</xdr:col>
                    <xdr:colOff>28575</xdr:colOff>
                    <xdr:row>13</xdr:row>
                    <xdr:rowOff>180975</xdr:rowOff>
                  </from>
                  <to>
                    <xdr:col>1</xdr:col>
                    <xdr:colOff>952500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8722-E40C-4331-8BCA-4D270BF831A1}">
  <sheetPr codeName="Sheet7">
    <tabColor theme="4" tint="0.39997558519241921"/>
  </sheetPr>
  <dimension ref="A1:N41"/>
  <sheetViews>
    <sheetView zoomScaleNormal="100" workbookViewId="0">
      <selection activeCell="K20" sqref="K20:M21"/>
    </sheetView>
  </sheetViews>
  <sheetFormatPr defaultColWidth="0" defaultRowHeight="15" zeroHeight="1" x14ac:dyDescent="0.25"/>
  <cols>
    <col min="1" max="1" width="15.42578125" bestFit="1" customWidth="1"/>
    <col min="2" max="2" width="30.7109375" bestFit="1" customWidth="1"/>
    <col min="3" max="4" width="22.85546875" bestFit="1" customWidth="1"/>
    <col min="5" max="5" width="16.85546875" bestFit="1" customWidth="1"/>
    <col min="6" max="6" width="16.85546875" customWidth="1"/>
    <col min="7" max="7" width="16" bestFit="1" customWidth="1"/>
    <col min="8" max="8" width="16" customWidth="1"/>
    <col min="9" max="9" width="16" bestFit="1" customWidth="1"/>
    <col min="10" max="10" width="16.140625" bestFit="1" customWidth="1"/>
    <col min="11" max="13" width="9.140625" customWidth="1"/>
    <col min="14" max="14" width="17.5703125" hidden="1" customWidth="1"/>
    <col min="15" max="16384" width="9.140625" hidden="1"/>
  </cols>
  <sheetData>
    <row r="1" spans="1:13" ht="21" x14ac:dyDescent="0.25">
      <c r="A1" s="115" t="s">
        <v>228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25.5" x14ac:dyDescent="0.25">
      <c r="A2" s="92" t="s">
        <v>229</v>
      </c>
      <c r="B2" s="92" t="s">
        <v>230</v>
      </c>
      <c r="C2" s="92" t="s">
        <v>233</v>
      </c>
      <c r="D2" s="92" t="s">
        <v>234</v>
      </c>
      <c r="E2" s="92" t="s">
        <v>238</v>
      </c>
      <c r="F2" s="92" t="s">
        <v>241</v>
      </c>
      <c r="G2" s="92" t="s">
        <v>239</v>
      </c>
      <c r="H2" s="92" t="s">
        <v>242</v>
      </c>
      <c r="I2" s="92" t="s">
        <v>240</v>
      </c>
      <c r="J2" s="92" t="s">
        <v>243</v>
      </c>
      <c r="K2" s="93" t="s">
        <v>441</v>
      </c>
      <c r="L2" s="93" t="s">
        <v>442</v>
      </c>
      <c r="M2" s="93" t="s">
        <v>443</v>
      </c>
    </row>
    <row r="3" spans="1:13" x14ac:dyDescent="0.25">
      <c r="A3" s="92" t="s">
        <v>129</v>
      </c>
      <c r="B3" s="95"/>
      <c r="C3" s="96">
        <f>COUNTIF('Leaded After Lot Link'!$B:$B,'Overview - Leaded'!$A3)</f>
        <v>26</v>
      </c>
      <c r="D3" s="96">
        <f>SUMIF('Leaded After Lot Link'!B:B,'Overview - Leaded'!A3,'Leaded After Lot Link'!U:U)</f>
        <v>1098500</v>
      </c>
      <c r="E3" s="95">
        <f>COUNTIFS('Leaded After Lot Link'!$B:$B,'Overview - Leaded'!$A3,'Leaded After Lot Link'!$C:$C,"*NTC L 04*")</f>
        <v>23</v>
      </c>
      <c r="F3" s="95">
        <f>SUMIFS('Leaded After Lot Link'!$U:$U,'Leaded After Lot Link'!$B:$B,'Overview - Leaded'!$A3,'Leaded After Lot Link'!$C:$C,"*NTC L 04*")</f>
        <v>978500</v>
      </c>
      <c r="G3" s="95">
        <f>COUNTIFS('Leaded After Lot Link'!$B:$B,'Overview - Leaded'!$A3,'Leaded After Lot Link'!$C:$C,"*NTC L 05*")</f>
        <v>3</v>
      </c>
      <c r="H3" s="95">
        <f>SUMIFS('Leaded After Lot Link'!$U:$U,'Leaded After Lot Link'!$B:$B,'Overview - Leaded'!$A3,'Leaded After Lot Link'!$C:$C,"*NTC L 05*")</f>
        <v>120000</v>
      </c>
      <c r="I3" s="95">
        <f>COUNTIFS('Leaded After Lot Link'!$B:$B,'Overview - Leaded'!$A3,'Leaded After Lot Link'!$C:$C,"*NTC L 06*")</f>
        <v>0</v>
      </c>
      <c r="J3" s="95">
        <f>SUMIFS('Leaded After Lot Link'!$U:$U,'Leaded After Lot Link'!$B:$B,'Overview - Leaded'!$A3,'Leaded After Lot Link'!$C:$C,"*NTC L 06*")</f>
        <v>0</v>
      </c>
      <c r="K3" s="95">
        <f>SUMIFS('Leaded After Lot Link'!$U:$U,'Leaded After Lot Link'!$B:$B,'Overview - Leaded'!$A3,'Leaded After Lot Link'!$C:$C,"*NTC L 04*",'Leaded After Lot Link'!$R:$R,"&lt;"&amp;'Work Plan Control - ALL'!$BA$4)</f>
        <v>599000</v>
      </c>
      <c r="L3" s="95">
        <f>SUMIFS('Leaded After Lot Link'!$U:$U,'Leaded After Lot Link'!$B:$B,'Overview - Leaded'!$A3,'Leaded After Lot Link'!$C:$C,"*NTC L 05*",'Leaded After Lot Link'!$R:$R,"&lt;"&amp;'Work Plan Control - ALL'!$BA$4)</f>
        <v>0</v>
      </c>
      <c r="M3" s="95">
        <f>SUMIFS('Leaded After Lot Link'!$U:$U,'Leaded After Lot Link'!$B:$B,'Overview - Leaded'!$A3,'Leaded After Lot Link'!$C:$C,"*NTC L 06*",'Leaded After Lot Link'!$R:$R,"&lt;"&amp;'Work Plan Control - ALL'!$BA$4)</f>
        <v>0</v>
      </c>
    </row>
    <row r="4" spans="1:13" x14ac:dyDescent="0.25">
      <c r="A4" s="92" t="s">
        <v>39</v>
      </c>
      <c r="B4" s="95"/>
      <c r="C4" s="96">
        <f>COUNTIF('Leaded Started'!$B:$B,'Overview - Leaded'!$A4)</f>
        <v>2</v>
      </c>
      <c r="D4" s="96">
        <f>SUMIF('Leaded Started'!B:B,'Overview - Leaded'!A4,'Leaded Started'!R:R)</f>
        <v>404643</v>
      </c>
      <c r="E4" s="95">
        <f>COUNTIFS('Leaded Started'!$B:$B,'Overview - Leaded'!$A4,'Leaded Started'!$C:$C,"*NTC L 04*")</f>
        <v>1</v>
      </c>
      <c r="F4" s="95">
        <f>SUMIFS('Leaded Started'!$U:$U,'Leaded Started'!$B:$B,'Overview - Leaded'!$A4,'Leaded Started'!$C:$C,"*NTC L 04*")</f>
        <v>31840</v>
      </c>
      <c r="G4" s="95">
        <f>SUM(COUNTIFS('Leaded Started'!$B:$B,'Overview - Leaded'!$A4,'Leaded Started'!$C:$C,"*NTC L 05*"))</f>
        <v>1</v>
      </c>
      <c r="H4" s="95">
        <f>SUMIFS('Leaded Started'!$U:$U,'Leaded Started'!$B:$B,'Overview - Leaded'!$A4,'Leaded Started'!$C:$C,"*NTC L 05*")</f>
        <v>34220</v>
      </c>
      <c r="I4" s="95">
        <f>COUNTIFS('Leaded Started'!$B:$B,'Overview - Leaded'!$A4,'Leaded Started'!$C:$C,"*NTC L 06*")</f>
        <v>0</v>
      </c>
      <c r="J4" s="95">
        <f>SUMIFS('Leaded Started'!$U:$U,'Leaded Started'!$B:$B,'Overview - Leaded'!$A4,'Leaded Started'!$C:$C,"*NTC L 06*")</f>
        <v>0</v>
      </c>
      <c r="K4" s="95">
        <f>SUMIFS('Leaded Started'!$U:$U,'Leaded Started'!$B:$B,'Overview - Leaded'!$A4,'Leaded Started'!$C:$C,"*NTC L 04*",'Leaded Started'!$R:$R,"&lt;"&amp;'Work Plan Control - ALL'!$BA$4)</f>
        <v>31840</v>
      </c>
      <c r="L4" s="95">
        <f>SUMIFS('Leaded Started'!$U:$U,'Leaded Started'!$B:$B,'Overview - Leaded'!$A4,'Leaded Started'!$C:$C,"*NTC L 05*",'Leaded Started'!$R:$R,"&lt;"&amp;'Work Plan Control - ALL'!$BA$4)</f>
        <v>34220</v>
      </c>
      <c r="M4" s="95">
        <f>SUMIFS('Leaded Started'!$U:$U,'Leaded Started'!$B:$B,'Overview - Leaded'!$A4,'Leaded Started'!$C:$C,"*NTC L 06*",'Leaded Started'!$R:$R,"&lt;"&amp;'Work Plan Control - ALL'!$BA$4)</f>
        <v>0</v>
      </c>
    </row>
    <row r="5" spans="1:13" x14ac:dyDescent="0.25">
      <c r="A5" s="92" t="s">
        <v>49</v>
      </c>
      <c r="B5" s="95"/>
      <c r="C5" s="96">
        <f>COUNTIF('Leaded Started'!$B:$B,'Overview - Leaded'!$A5)</f>
        <v>0</v>
      </c>
      <c r="D5" s="96">
        <f>SUMIF('Leaded Started'!B:B,'Overview - Leaded'!A5,'Leaded Started'!R:R)</f>
        <v>0</v>
      </c>
      <c r="E5" s="95">
        <f>COUNTIFS('Leaded Started'!$B:$B,'Overview - Leaded'!$A5,'Leaded Started'!$C:$C,"*NTC L 04*")</f>
        <v>0</v>
      </c>
      <c r="F5" s="95">
        <f>SUMIFS('Leaded Started'!$U:$U,'Leaded Started'!$B:$B,'Overview - Leaded'!$A5,'Leaded Started'!$C:$C,"*NTC L 04*")</f>
        <v>0</v>
      </c>
      <c r="G5" s="95">
        <f>SUM(COUNTIFS('Leaded Started'!$B:$B,'Overview - Leaded'!$A5,'Leaded Started'!$C:$C,"*NTC L 05*"))</f>
        <v>0</v>
      </c>
      <c r="H5" s="95">
        <f>SUMIFS('Leaded Started'!$U:$U,'Leaded Started'!$B:$B,'Overview - Leaded'!$A5,'Leaded Started'!$C:$C,"*NTC L 05*")</f>
        <v>0</v>
      </c>
      <c r="I5" s="95">
        <f>COUNTIFS('Leaded Started'!$B:$B,'Overview - Leaded'!$A5,'Leaded Started'!$C:$C,"*NTC L 06*")</f>
        <v>0</v>
      </c>
      <c r="J5" s="95">
        <f>SUMIFS('Leaded Started'!$U:$U,'Leaded Started'!$B:$B,'Overview - Leaded'!$A5,'Leaded Started'!$C:$C,"*NTC L 06*")</f>
        <v>0</v>
      </c>
      <c r="K5" s="95">
        <f>SUMIFS('Leaded Started'!$U:$U,'Leaded Started'!$B:$B,'Overview - Leaded'!$A5,'Leaded Started'!$C:$C,"*NTC L 04*",'Leaded Started'!$R:$R,"&lt;"&amp;'Work Plan Control - ALL'!$BA$4)</f>
        <v>0</v>
      </c>
      <c r="L5" s="95">
        <f>SUMIFS('Leaded Started'!$U:$U,'Leaded Started'!$B:$B,'Overview - Leaded'!$A5,'Leaded Started'!$C:$C,"*NTC L 05*",'Leaded Started'!$R:$R,"&lt;"&amp;'Work Plan Control - ALL'!$BA$4)</f>
        <v>0</v>
      </c>
      <c r="M5" s="95">
        <f>SUMIFS('Leaded Started'!$U:$U,'Leaded Started'!$B:$B,'Overview - Leaded'!$A5,'Leaded Started'!$C:$C,"*NTC L 06*",'Leaded Started'!$R:$R,"&lt;"&amp;'Work Plan Control - ALL'!$BA$4)</f>
        <v>0</v>
      </c>
    </row>
    <row r="6" spans="1:13" x14ac:dyDescent="0.25">
      <c r="A6" s="92" t="s">
        <v>59</v>
      </c>
      <c r="B6" s="95"/>
      <c r="C6" s="96">
        <f>COUNTIF('Leaded Started'!$B:$B,'Overview - Leaded'!$A6)</f>
        <v>16</v>
      </c>
      <c r="D6" s="96">
        <f>SUMIF('Leaded Started'!B:B,'Overview - Leaded'!A6,'Leaded Started'!R:R)</f>
        <v>3237131</v>
      </c>
      <c r="E6" s="95">
        <f>COUNTIFS('Leaded Started'!$B:$B,'Overview - Leaded'!$A6,'Leaded Started'!$C:$C,"*NTC L 04*")</f>
        <v>5</v>
      </c>
      <c r="F6" s="95">
        <f>SUMIFS('Leaded Started'!$U:$U,'Leaded Started'!$B:$B,'Overview - Leaded'!$A6,'Leaded Started'!$C:$C,"*NTC L 04*")</f>
        <v>182270</v>
      </c>
      <c r="G6" s="95">
        <f>SUM(COUNTIFS('Leaded Started'!$B:$B,'Overview - Leaded'!$A6,'Leaded Started'!$C:$C,"*NTC L 05*"))</f>
        <v>9</v>
      </c>
      <c r="H6" s="95">
        <f>SUMIFS('Leaded Started'!$U:$U,'Leaded Started'!$B:$B,'Overview - Leaded'!$A6,'Leaded Started'!$C:$C,"*NTC L 05*")</f>
        <v>156348</v>
      </c>
      <c r="I6" s="95">
        <f>COUNTIFS('Leaded Started'!$B:$B,'Overview - Leaded'!$A6,'Leaded Started'!$C:$C,"*NTC L 06*")</f>
        <v>2</v>
      </c>
      <c r="J6" s="95">
        <f>SUMIFS('Leaded Started'!$U:$U,'Leaded Started'!$B:$B,'Overview - Leaded'!$A6,'Leaded Started'!$C:$C,"*NTC L 06*")</f>
        <v>19563</v>
      </c>
      <c r="K6" s="95">
        <f>SUMIFS('Leaded Started'!$U:$U,'Leaded Started'!$B:$B,'Overview - Leaded'!$A6,'Leaded Started'!$C:$C,"*NTC L 04*",'Leaded Started'!$R:$R,"&lt;"&amp;'Work Plan Control - ALL'!$BA$4)</f>
        <v>182270</v>
      </c>
      <c r="L6" s="95">
        <f>SUMIFS('Leaded Started'!$U:$U,'Leaded Started'!$B:$B,'Overview - Leaded'!$A6,'Leaded Started'!$C:$C,"*NTC L 05*",'Leaded Started'!$R:$R,"&lt;"&amp;'Work Plan Control - ALL'!$BA$4)</f>
        <v>156348</v>
      </c>
      <c r="M6" s="95">
        <f>SUMIFS('Leaded Started'!$U:$U,'Leaded Started'!$B:$B,'Overview - Leaded'!$A6,'Leaded Started'!$C:$C,"*NTC L 06*",'Leaded Started'!$R:$R,"&lt;"&amp;'Work Plan Control - ALL'!$BA$4)</f>
        <v>19563</v>
      </c>
    </row>
    <row r="7" spans="1:13" x14ac:dyDescent="0.25">
      <c r="A7" s="92" t="s">
        <v>67</v>
      </c>
      <c r="B7" s="95"/>
      <c r="C7" s="96">
        <f>COUNTIF('Leaded Started'!$B:$B,'Overview - Leaded'!$A7)</f>
        <v>2</v>
      </c>
      <c r="D7" s="96">
        <f>SUMIF('Leaded Started'!B:B,'Overview - Leaded'!A7,'Leaded Started'!R:R)</f>
        <v>404643</v>
      </c>
      <c r="E7" s="95">
        <f>COUNTIFS('Leaded Started'!$B:$B,'Overview - Leaded'!$A7,'Leaded Started'!$C:$C,"*NTC L 04*")</f>
        <v>1</v>
      </c>
      <c r="F7" s="95">
        <f>SUMIFS('Leaded Started'!$U:$U,'Leaded Started'!$B:$B,'Overview - Leaded'!$A7,'Leaded Started'!$C:$C,"*NTC L 04*")</f>
        <v>31840</v>
      </c>
      <c r="G7" s="95">
        <f>SUM(COUNTIFS('Leaded Started'!$B:$B,'Overview - Leaded'!$A7,'Leaded Started'!$C:$C,"*NTC L 05*"))</f>
        <v>1</v>
      </c>
      <c r="H7" s="95">
        <f>SUMIFS('Leaded Started'!$U:$U,'Leaded Started'!$B:$B,'Overview - Leaded'!$A7,'Leaded Started'!$C:$C,"*NTC L 05*")</f>
        <v>34220</v>
      </c>
      <c r="I7" s="95">
        <f>COUNTIFS('Leaded Started'!$B:$B,'Overview - Leaded'!$A7,'Leaded Started'!$C:$C,"*NTC L 06*")</f>
        <v>0</v>
      </c>
      <c r="J7" s="95">
        <f>SUMIFS('Leaded Started'!$U:$U,'Leaded Started'!$B:$B,'Overview - Leaded'!$A7,'Leaded Started'!$C:$C,"*NTC L 06*")</f>
        <v>0</v>
      </c>
      <c r="K7" s="95">
        <f>SUMIFS('Leaded Started'!$U:$U,'Leaded Started'!$B:$B,'Overview - Leaded'!$A7,'Leaded Started'!$C:$C,"*NTC L 04*",'Leaded Started'!$R:$R,"&lt;"&amp;'Work Plan Control - ALL'!$BA$4)</f>
        <v>31840</v>
      </c>
      <c r="L7" s="95">
        <f>SUMIFS('Leaded Started'!$U:$U,'Leaded Started'!$B:$B,'Overview - Leaded'!$A7,'Leaded Started'!$C:$C,"*NTC L 05*",'Leaded Started'!$R:$R,"&lt;"&amp;'Work Plan Control - ALL'!$BA$4)</f>
        <v>34220</v>
      </c>
      <c r="M7" s="95">
        <f>SUMIFS('Leaded Started'!$U:$U,'Leaded Started'!$B:$B,'Overview - Leaded'!$A7,'Leaded Started'!$C:$C,"*NTC L 06*",'Leaded Started'!$R:$R,"&lt;"&amp;'Work Plan Control - ALL'!$BA$4)</f>
        <v>0</v>
      </c>
    </row>
    <row r="8" spans="1:13" x14ac:dyDescent="0.25">
      <c r="A8" s="92" t="s">
        <v>75</v>
      </c>
      <c r="B8" s="95"/>
      <c r="C8" s="96">
        <f>COUNTIF('Leaded Started'!$B:$B,'Overview - Leaded'!$A8)</f>
        <v>1</v>
      </c>
      <c r="D8" s="96">
        <f>SUMIF('Leaded Started'!B:B,'Overview - Leaded'!A8,'Leaded Started'!R:R)</f>
        <v>202322</v>
      </c>
      <c r="E8" s="95">
        <f>COUNTIFS('Leaded Started'!$B:$B,'Overview - Leaded'!$A8,'Leaded Started'!$C:$C,"*NTC L 04*")</f>
        <v>0</v>
      </c>
      <c r="F8" s="95">
        <f>SUMIFS('Leaded Started'!$U:$U,'Leaded Started'!$B:$B,'Overview - Leaded'!$A8,'Leaded Started'!$C:$C,"*NTC L 04*")</f>
        <v>0</v>
      </c>
      <c r="G8" s="95">
        <f>SUM(COUNTIFS('Leaded Started'!$B:$B,'Overview - Leaded'!$A8,'Leaded Started'!$C:$C,"*NTC L 05*"))</f>
        <v>1</v>
      </c>
      <c r="H8" s="95">
        <f>SUMIFS('Leaded Started'!$U:$U,'Leaded Started'!$B:$B,'Overview - Leaded'!$A8,'Leaded Started'!$C:$C,"*NTC L 05*")</f>
        <v>26450</v>
      </c>
      <c r="I8" s="95">
        <f>COUNTIFS('Leaded Started'!$B:$B,'Overview - Leaded'!$A8,'Leaded Started'!$C:$C,"*NTC L 06*")</f>
        <v>0</v>
      </c>
      <c r="J8" s="95">
        <f>SUMIFS('Leaded Started'!$U:$U,'Leaded Started'!$B:$B,'Overview - Leaded'!$A8,'Leaded Started'!$C:$C,"*NTC L 06*")</f>
        <v>0</v>
      </c>
      <c r="K8" s="95">
        <f>SUMIFS('Leaded Started'!$U:$U,'Leaded Started'!$B:$B,'Overview - Leaded'!$A8,'Leaded Started'!$C:$C,"*NTC L 04*",'Leaded Started'!$R:$R,"&lt;"&amp;'Work Plan Control - ALL'!$BA$4)</f>
        <v>0</v>
      </c>
      <c r="L8" s="95">
        <f>SUMIFS('Leaded Started'!$U:$U,'Leaded Started'!$B:$B,'Overview - Leaded'!$A8,'Leaded Started'!$C:$C,"*NTC L 05*",'Leaded Started'!$R:$R,"&lt;"&amp;'Work Plan Control - ALL'!$BA$4)</f>
        <v>26450</v>
      </c>
      <c r="M8" s="95">
        <f>SUMIFS('Leaded Started'!$U:$U,'Leaded Started'!$B:$B,'Overview - Leaded'!$A8,'Leaded Started'!$C:$C,"*NTC L 06*",'Leaded Started'!$R:$R,"&lt;"&amp;'Work Plan Control - ALL'!$BA$4)</f>
        <v>0</v>
      </c>
    </row>
    <row r="9" spans="1:13" x14ac:dyDescent="0.25">
      <c r="A9" s="92" t="s">
        <v>78</v>
      </c>
      <c r="B9" s="95"/>
      <c r="C9" s="96">
        <f>COUNTIF('Leaded Started'!$B:$B,'Overview - Leaded'!$A9)</f>
        <v>0</v>
      </c>
      <c r="D9" s="96">
        <f>SUMIF('Leaded Started'!B:B,'Overview - Leaded'!A9,'Leaded Started'!R:R)</f>
        <v>0</v>
      </c>
      <c r="E9" s="95">
        <f>COUNTIFS('Leaded Started'!$B:$B,'Overview - Leaded'!$A9,'Leaded Started'!$C:$C,"*NTC L 04*")</f>
        <v>0</v>
      </c>
      <c r="F9" s="95">
        <f>SUMIFS('Leaded Started'!$U:$U,'Leaded Started'!$B:$B,'Overview - Leaded'!$A9,'Leaded Started'!$C:$C,"*NTC L 04*")</f>
        <v>0</v>
      </c>
      <c r="G9" s="95">
        <f>SUM(COUNTIFS('Leaded Started'!$B:$B,'Overview - Leaded'!$A9,'Leaded Started'!$C:$C,"*NTC L 05*"))</f>
        <v>0</v>
      </c>
      <c r="H9" s="95">
        <f>SUMIFS('Leaded Started'!$U:$U,'Leaded Started'!$B:$B,'Overview - Leaded'!$A9,'Leaded Started'!$C:$C,"*NTC L 05*")</f>
        <v>0</v>
      </c>
      <c r="I9" s="95">
        <f>COUNTIFS('Leaded Started'!$B:$B,'Overview - Leaded'!$A9,'Leaded Started'!$C:$C,"*NTC L 06*")</f>
        <v>0</v>
      </c>
      <c r="J9" s="95">
        <f>SUMIFS('Leaded Started'!$U:$U,'Leaded Started'!$B:$B,'Overview - Leaded'!$A9,'Leaded Started'!$C:$C,"*NTC L 06*")</f>
        <v>0</v>
      </c>
      <c r="K9" s="95">
        <f>SUMIFS('Leaded Started'!$U:$U,'Leaded Started'!$B:$B,'Overview - Leaded'!$A9,'Leaded Started'!$C:$C,"*NTC L 04*",'Leaded Started'!$R:$R,"&lt;"&amp;'Work Plan Control - ALL'!$BA$4)</f>
        <v>0</v>
      </c>
      <c r="L9" s="95">
        <f>SUMIFS('Leaded Started'!$U:$U,'Leaded Started'!$B:$B,'Overview - Leaded'!$A9,'Leaded Started'!$C:$C,"*NTC L 05*",'Leaded Started'!$R:$R,"&lt;"&amp;'Work Plan Control - ALL'!$BA$4)</f>
        <v>0</v>
      </c>
      <c r="M9" s="95">
        <f>SUMIFS('Leaded Started'!$U:$U,'Leaded Started'!$B:$B,'Overview - Leaded'!$A9,'Leaded Started'!$C:$C,"*NTC L 06*",'Leaded Started'!$R:$R,"&lt;"&amp;'Work Plan Control - ALL'!$BA$4)</f>
        <v>0</v>
      </c>
    </row>
    <row r="10" spans="1:13" x14ac:dyDescent="0.25">
      <c r="A10" s="92" t="s">
        <v>81</v>
      </c>
      <c r="B10" s="95"/>
      <c r="C10" s="96">
        <f>COUNTIF('Leaded Started'!$B:$B,'Overview - Leaded'!$A10)</f>
        <v>1</v>
      </c>
      <c r="D10" s="96">
        <f>SUMIF('Leaded Started'!B:B,'Overview - Leaded'!A10,'Leaded Started'!R:R)</f>
        <v>202323</v>
      </c>
      <c r="E10" s="95">
        <f>COUNTIFS('Leaded Started'!$B:$B,'Overview - Leaded'!$A10,'Leaded Started'!$C:$C,"*NTC L 04*")</f>
        <v>0</v>
      </c>
      <c r="F10" s="95">
        <f>SUMIFS('Leaded Started'!$U:$U,'Leaded Started'!$B:$B,'Overview - Leaded'!$A10,'Leaded Started'!$C:$C,"*NTC L 04*")</f>
        <v>0</v>
      </c>
      <c r="G10" s="95">
        <f>SUM(COUNTIFS('Leaded Started'!$B:$B,'Overview - Leaded'!$A10,'Leaded Started'!$C:$C,"*NTC L 05*"))</f>
        <v>1</v>
      </c>
      <c r="H10" s="95">
        <f>SUMIFS('Leaded Started'!$U:$U,'Leaded Started'!$B:$B,'Overview - Leaded'!$A10,'Leaded Started'!$C:$C,"*NTC L 05*")</f>
        <v>35420</v>
      </c>
      <c r="I10" s="95">
        <f>COUNTIFS('Leaded Started'!$B:$B,'Overview - Leaded'!$A10,'Leaded Started'!$C:$C,"*NTC L 06*")</f>
        <v>0</v>
      </c>
      <c r="J10" s="95">
        <f>SUMIFS('Leaded Started'!$U:$U,'Leaded Started'!$B:$B,'Overview - Leaded'!$A10,'Leaded Started'!$C:$C,"*NTC L 06*")</f>
        <v>0</v>
      </c>
      <c r="K10" s="95">
        <f>SUMIFS('Leaded Started'!$U:$U,'Leaded Started'!$B:$B,'Overview - Leaded'!$A10,'Leaded Started'!$C:$C,"*NTC L 04*",'Leaded Started'!$R:$R,"&lt;"&amp;'Work Plan Control - ALL'!$BA$4)</f>
        <v>0</v>
      </c>
      <c r="L10" s="95">
        <f>SUMIFS('Leaded Started'!$U:$U,'Leaded Started'!$B:$B,'Overview - Leaded'!$A10,'Leaded Started'!$C:$C,"*NTC L 05*",'Leaded Started'!$R:$R,"&lt;"&amp;'Work Plan Control - ALL'!$BA$4)</f>
        <v>35420</v>
      </c>
      <c r="M10" s="95">
        <f>SUMIFS('Leaded Started'!$U:$U,'Leaded Started'!$B:$B,'Overview - Leaded'!$A10,'Leaded Started'!$C:$C,"*NTC L 06*",'Leaded Started'!$R:$R,"&lt;"&amp;'Work Plan Control - ALL'!$BA$4)</f>
        <v>0</v>
      </c>
    </row>
    <row r="11" spans="1:13" x14ac:dyDescent="0.25">
      <c r="A11" s="92" t="s">
        <v>82</v>
      </c>
      <c r="B11" s="95"/>
      <c r="C11" s="96">
        <f>COUNTIF('Leaded Started'!$B:$B,'Overview - Leaded'!$A11)</f>
        <v>0</v>
      </c>
      <c r="D11" s="96">
        <f>SUMIF('Leaded Started'!B:B,'Overview - Leaded'!A11,'Leaded Started'!R:R)</f>
        <v>0</v>
      </c>
      <c r="E11" s="95">
        <f>COUNTIFS('Leaded Started'!$B:$B,'Overview - Leaded'!$A11,'Leaded Started'!$C:$C,"*NTC L 04*")</f>
        <v>0</v>
      </c>
      <c r="F11" s="95">
        <f>SUMIFS('Leaded Started'!$U:$U,'Leaded Started'!$B:$B,'Overview - Leaded'!$A11,'Leaded Started'!$C:$C,"*NTC L 04*")</f>
        <v>0</v>
      </c>
      <c r="G11" s="95">
        <f>SUM(COUNTIFS('Leaded Started'!$B:$B,'Overview - Leaded'!$A11,'Leaded Started'!$C:$C,"*NTC L 05*"))</f>
        <v>0</v>
      </c>
      <c r="H11" s="95">
        <f>SUMIFS('Leaded Started'!$U:$U,'Leaded Started'!$B:$B,'Overview - Leaded'!$A11,'Leaded Started'!$C:$C,"*NTC L 05*")</f>
        <v>0</v>
      </c>
      <c r="I11" s="95">
        <f>COUNTIFS('Leaded Started'!$B:$B,'Overview - Leaded'!$A11,'Leaded Started'!$C:$C,"*NTC L 06*")</f>
        <v>0</v>
      </c>
      <c r="J11" s="95">
        <f>SUMIFS('Leaded Started'!$U:$U,'Leaded Started'!$B:$B,'Overview - Leaded'!$A11,'Leaded Started'!$C:$C,"*NTC L 06*")</f>
        <v>0</v>
      </c>
      <c r="K11" s="95">
        <f>SUMIFS('Leaded Started'!$U:$U,'Leaded Started'!$B:$B,'Overview - Leaded'!$A11,'Leaded Started'!$C:$C,"*NTC L 04*",'Leaded Started'!$R:$R,"&lt;"&amp;'Work Plan Control - ALL'!$BA$4)</f>
        <v>0</v>
      </c>
      <c r="L11" s="95">
        <f>SUMIFS('Leaded Started'!$U:$U,'Leaded Started'!$B:$B,'Overview - Leaded'!$A11,'Leaded Started'!$C:$C,"*NTC L 05*",'Leaded Started'!$R:$R,"&lt;"&amp;'Work Plan Control - ALL'!$BA$4)</f>
        <v>0</v>
      </c>
      <c r="M11" s="95">
        <f>SUMIFS('Leaded Started'!$U:$U,'Leaded Started'!$B:$B,'Overview - Leaded'!$A11,'Leaded Started'!$C:$C,"*NTC L 06*",'Leaded Started'!$R:$R,"&lt;"&amp;'Work Plan Control - ALL'!$BA$4)</f>
        <v>0</v>
      </c>
    </row>
    <row r="12" spans="1:13" x14ac:dyDescent="0.25">
      <c r="A12" s="92" t="s">
        <v>84</v>
      </c>
      <c r="B12" s="95"/>
      <c r="C12" s="96">
        <f>COUNTIF('Leaded Started'!$B:$B,'Overview - Leaded'!$A12)</f>
        <v>1</v>
      </c>
      <c r="D12" s="96">
        <f>SUMIF('Leaded Started'!B:B,'Overview - Leaded'!A12,'Leaded Started'!R:R)</f>
        <v>202310</v>
      </c>
      <c r="E12" s="95">
        <f>COUNTIFS('Leaded Started'!$B:$B,'Overview - Leaded'!$A12,'Leaded Started'!$C:$C,"*NTC L 04*")</f>
        <v>1</v>
      </c>
      <c r="F12" s="95">
        <f>SUMIFS('Leaded Started'!$U:$U,'Leaded Started'!$B:$B,'Overview - Leaded'!$A12,'Leaded Started'!$C:$C,"*NTC L 04*")</f>
        <v>24267</v>
      </c>
      <c r="G12" s="95">
        <f>SUM(COUNTIFS('Leaded Started'!$B:$B,'Overview - Leaded'!$A12,'Leaded Started'!$C:$C,"*NTC L 05*"))</f>
        <v>0</v>
      </c>
      <c r="H12" s="95">
        <f>SUMIFS('Leaded Started'!$U:$U,'Leaded Started'!$B:$B,'Overview - Leaded'!$A12,'Leaded Started'!$C:$C,"*NTC L 05*")</f>
        <v>0</v>
      </c>
      <c r="I12" s="95">
        <f>COUNTIFS('Leaded Started'!$B:$B,'Overview - Leaded'!$A12,'Leaded Started'!$C:$C,"*NTC L 06*")</f>
        <v>0</v>
      </c>
      <c r="J12" s="95">
        <f>SUMIFS('Leaded Started'!$U:$U,'Leaded Started'!$B:$B,'Overview - Leaded'!$A12,'Leaded Started'!$C:$C,"*NTC L 06*")</f>
        <v>0</v>
      </c>
      <c r="K12" s="95">
        <f>SUMIFS('Leaded Started'!$U:$U,'Leaded Started'!$B:$B,'Overview - Leaded'!$A12,'Leaded Started'!$C:$C,"*NTC L 04*",'Leaded Started'!$R:$R,"&lt;"&amp;'Work Plan Control - ALL'!$BA$4)</f>
        <v>24267</v>
      </c>
      <c r="L12" s="95">
        <f>SUMIFS('Leaded Started'!$U:$U,'Leaded Started'!$B:$B,'Overview - Leaded'!$A12,'Leaded Started'!$C:$C,"*NTC L 05*",'Leaded Started'!$R:$R,"&lt;"&amp;'Work Plan Control - ALL'!$BA$4)</f>
        <v>0</v>
      </c>
      <c r="M12" s="95">
        <f>SUMIFS('Leaded Started'!$U:$U,'Leaded Started'!$B:$B,'Overview - Leaded'!$A12,'Leaded Started'!$C:$C,"*NTC L 06*",'Leaded Started'!$R:$R,"&lt;"&amp;'Work Plan Control - ALL'!$BA$4)</f>
        <v>0</v>
      </c>
    </row>
    <row r="13" spans="1:13" x14ac:dyDescent="0.25">
      <c r="A13" s="92" t="s">
        <v>87</v>
      </c>
      <c r="B13" s="95"/>
      <c r="C13" s="96">
        <f>COUNTIF('Leaded Started'!$B:$B,'Overview - Leaded'!$A13)</f>
        <v>3</v>
      </c>
      <c r="D13" s="96">
        <f>SUMIF('Leaded Started'!B:B,'Overview - Leaded'!A13,'Leaded Started'!R:R)</f>
        <v>606956</v>
      </c>
      <c r="E13" s="95">
        <f>COUNTIFS('Leaded Started'!$B:$B,'Overview - Leaded'!$A13,'Leaded Started'!$C:$C,"*NTC L 04*")</f>
        <v>2</v>
      </c>
      <c r="F13" s="95">
        <f>SUMIFS('Leaded Started'!$U:$U,'Leaded Started'!$B:$B,'Overview - Leaded'!$A13,'Leaded Started'!$C:$C,"*NTC L 04*")</f>
        <v>55837</v>
      </c>
      <c r="G13" s="95">
        <f>SUM(COUNTIFS('Leaded Started'!$B:$B,'Overview - Leaded'!$A13,'Leaded Started'!$C:$C,"*NTC L 05*"))</f>
        <v>0</v>
      </c>
      <c r="H13" s="95">
        <f>SUMIFS('Leaded Started'!$U:$U,'Leaded Started'!$B:$B,'Overview - Leaded'!$A13,'Leaded Started'!$C:$C,"*NTC L 05*")</f>
        <v>0</v>
      </c>
      <c r="I13" s="95">
        <f>COUNTIFS('Leaded Started'!$B:$B,'Overview - Leaded'!$A13,'Leaded Started'!$C:$C,"*NTC L 06*")</f>
        <v>1</v>
      </c>
      <c r="J13" s="95">
        <f>SUMIFS('Leaded Started'!$U:$U,'Leaded Started'!$B:$B,'Overview - Leaded'!$A13,'Leaded Started'!$C:$C,"*NTC L 06*")</f>
        <v>26977</v>
      </c>
      <c r="K13" s="95">
        <f>SUMIFS('Leaded Started'!$U:$U,'Leaded Started'!$B:$B,'Overview - Leaded'!$A13,'Leaded Started'!$C:$C,"*NTC L 04*",'Leaded Started'!$R:$R,"&lt;"&amp;'Work Plan Control - ALL'!$BA$4)</f>
        <v>55837</v>
      </c>
      <c r="L13" s="95">
        <f>SUMIFS('Leaded Started'!$U:$U,'Leaded Started'!$B:$B,'Overview - Leaded'!$A13,'Leaded Started'!$C:$C,"*NTC L 05*",'Leaded Started'!$R:$R,"&lt;"&amp;'Work Plan Control - ALL'!$BA$4)</f>
        <v>0</v>
      </c>
      <c r="M13" s="95">
        <f>SUMIFS('Leaded Started'!$U:$U,'Leaded Started'!$B:$B,'Overview - Leaded'!$A13,'Leaded Started'!$C:$C,"*NTC L 06*",'Leaded Started'!$R:$R,"&lt;"&amp;'Work Plan Control - ALL'!$BA$4)</f>
        <v>0</v>
      </c>
    </row>
    <row r="14" spans="1:13" x14ac:dyDescent="0.25">
      <c r="A14" s="92" t="s">
        <v>90</v>
      </c>
      <c r="B14" s="95"/>
      <c r="C14" s="96">
        <f>COUNTIF('Leaded Started'!$B:$B,'Overview - Leaded'!$A14)</f>
        <v>3</v>
      </c>
      <c r="D14" s="96">
        <f>SUMIF('Leaded Started'!B:B,'Overview - Leaded'!A14,'Leaded Started'!R:R)</f>
        <v>606966</v>
      </c>
      <c r="E14" s="95">
        <f>COUNTIFS('Leaded Started'!$B:$B,'Overview - Leaded'!$A14,'Leaded Started'!$C:$C,"*NTC L 04*")</f>
        <v>1</v>
      </c>
      <c r="F14" s="95">
        <f>SUMIFS('Leaded Started'!$U:$U,'Leaded Started'!$B:$B,'Overview - Leaded'!$A14,'Leaded Started'!$C:$C,"*NTC L 04*")</f>
        <v>25500</v>
      </c>
      <c r="G14" s="95">
        <f>SUM(COUNTIFS('Leaded Started'!$B:$B,'Overview - Leaded'!$A14,'Leaded Started'!$C:$C,"*NTC L 05*"))</f>
        <v>0</v>
      </c>
      <c r="H14" s="95">
        <f>SUMIFS('Leaded Started'!$U:$U,'Leaded Started'!$B:$B,'Overview - Leaded'!$A14,'Leaded Started'!$C:$C,"*NTC L 05*")</f>
        <v>0</v>
      </c>
      <c r="I14" s="95">
        <f>COUNTIFS('Leaded Started'!$B:$B,'Overview - Leaded'!$A14,'Leaded Started'!$C:$C,"*NTC L 06*")</f>
        <v>2</v>
      </c>
      <c r="J14" s="95">
        <f>SUMIFS('Leaded Started'!$U:$U,'Leaded Started'!$B:$B,'Overview - Leaded'!$A14,'Leaded Started'!$C:$C,"*NTC L 06*")</f>
        <v>53579</v>
      </c>
      <c r="K14" s="95">
        <f>SUMIFS('Leaded Started'!$U:$U,'Leaded Started'!$B:$B,'Overview - Leaded'!$A14,'Leaded Started'!$C:$C,"*NTC L 04*",'Leaded Started'!$R:$R,"&lt;"&amp;'Work Plan Control - ALL'!$BA$4)</f>
        <v>25500</v>
      </c>
      <c r="L14" s="95">
        <f>SUMIFS('Leaded Started'!$U:$U,'Leaded Started'!$B:$B,'Overview - Leaded'!$A14,'Leaded Started'!$C:$C,"*NTC L 05*",'Leaded Started'!$R:$R,"&lt;"&amp;'Work Plan Control - ALL'!$BA$4)</f>
        <v>0</v>
      </c>
      <c r="M14" s="95">
        <f>SUMIFS('Leaded Started'!$U:$U,'Leaded Started'!$B:$B,'Overview - Leaded'!$A14,'Leaded Started'!$C:$C,"*NTC L 06*",'Leaded Started'!$R:$R,"&lt;"&amp;'Work Plan Control - ALL'!$BA$4)</f>
        <v>29989</v>
      </c>
    </row>
    <row r="15" spans="1:13" x14ac:dyDescent="0.25">
      <c r="A15" s="92" t="s">
        <v>92</v>
      </c>
      <c r="B15" s="95" t="s">
        <v>231</v>
      </c>
      <c r="C15" s="96">
        <f>COUNTIF('Leaded Started'!$B:$B,'Overview - Leaded'!$A15)</f>
        <v>0</v>
      </c>
      <c r="D15" s="96">
        <f>SUMIF('Leaded Started'!B:B,'Overview - Leaded'!A15,'Leaded Started'!R:R)</f>
        <v>0</v>
      </c>
      <c r="E15" s="95">
        <f>COUNTIFS('Leaded Started'!$B:$B,'Overview - Leaded'!$A15,'Leaded Started'!$C:$C,"*NTC L 04*")</f>
        <v>0</v>
      </c>
      <c r="F15" s="95">
        <f>SUMIFS('Leaded Started'!$U:$U,'Leaded Started'!$B:$B,'Overview - Leaded'!$A15,'Leaded Started'!$C:$C,"*NTC L 04*")</f>
        <v>0</v>
      </c>
      <c r="G15" s="95">
        <f>SUM(COUNTIFS('Leaded Started'!$B:$B,'Overview - Leaded'!$A15,'Leaded Started'!$C:$C,"*NTC L 05*"))</f>
        <v>0</v>
      </c>
      <c r="H15" s="95">
        <f>SUMIFS('Leaded Started'!$U:$U,'Leaded Started'!$B:$B,'Overview - Leaded'!$A15,'Leaded Started'!$C:$C,"*NTC L 05*")</f>
        <v>0</v>
      </c>
      <c r="I15" s="95">
        <f>COUNTIFS('Leaded Started'!$B:$B,'Overview - Leaded'!$A15,'Leaded Started'!$C:$C,"*NTC L 06*")</f>
        <v>0</v>
      </c>
      <c r="J15" s="95">
        <f>SUMIFS('Leaded Started'!$U:$U,'Leaded Started'!$B:$B,'Overview - Leaded'!$A15,'Leaded Started'!$C:$C,"*NTC L 06*")</f>
        <v>0</v>
      </c>
      <c r="K15" s="95">
        <f>SUMIFS('Leaded Started'!$U:$U,'Leaded Started'!$B:$B,'Overview - Leaded'!$A15,'Leaded Started'!$C:$C,"*NTC L 04*",'Leaded Started'!$R:$R,"&lt;"&amp;'Work Plan Control - ALL'!$BA$4)</f>
        <v>0</v>
      </c>
      <c r="L15" s="95">
        <f>SUMIFS('Leaded Started'!$U:$U,'Leaded Started'!$B:$B,'Overview - Leaded'!$A15,'Leaded Started'!$C:$C,"*NTC L 05*",'Leaded Started'!$R:$R,"&lt;"&amp;'Work Plan Control - ALL'!$BA$4)</f>
        <v>0</v>
      </c>
      <c r="M15" s="95">
        <f>SUMIFS('Leaded Started'!$U:$U,'Leaded Started'!$B:$B,'Overview - Leaded'!$A15,'Leaded Started'!$C:$C,"*NTC L 06*",'Leaded Started'!$R:$R,"&lt;"&amp;'Work Plan Control - ALL'!$BA$4)</f>
        <v>0</v>
      </c>
    </row>
    <row r="16" spans="1:13" x14ac:dyDescent="0.25">
      <c r="A16" s="92" t="s">
        <v>93</v>
      </c>
      <c r="B16" s="95"/>
      <c r="C16" s="96">
        <f>COUNTIF('Leaded Started'!$B:$B,'Overview - Leaded'!$A16)</f>
        <v>3</v>
      </c>
      <c r="D16" s="96">
        <f>SUMIF('Leaded Started'!B:B,'Overview - Leaded'!A16,'Leaded Started'!R:R)</f>
        <v>606963</v>
      </c>
      <c r="E16" s="95">
        <f>COUNTIFS('Leaded Started'!$B:$B,'Overview - Leaded'!$A16,'Leaded Started'!$C:$C,"*NTC L 04*")</f>
        <v>3</v>
      </c>
      <c r="F16" s="95">
        <f>SUMIFS('Leaded Started'!$U:$U,'Leaded Started'!$B:$B,'Overview - Leaded'!$A16,'Leaded Started'!$C:$C,"*NTC L 04*")</f>
        <v>4500</v>
      </c>
      <c r="G16" s="95">
        <f>SUM(COUNTIFS('Leaded Started'!$B:$B,'Overview - Leaded'!$A16,'Leaded Started'!$C:$C,"*NTC L 05*"))</f>
        <v>0</v>
      </c>
      <c r="H16" s="95">
        <f>SUMIFS('Leaded Started'!$U:$U,'Leaded Started'!$B:$B,'Overview - Leaded'!$A16,'Leaded Started'!$C:$C,"*NTC L 05*")</f>
        <v>0</v>
      </c>
      <c r="I16" s="95">
        <f>COUNTIFS('Leaded Started'!$B:$B,'Overview - Leaded'!$A16,'Leaded Started'!$C:$C,"*NTC L 06*")</f>
        <v>0</v>
      </c>
      <c r="J16" s="95">
        <f>SUMIFS('Leaded Started'!$U:$U,'Leaded Started'!$B:$B,'Overview - Leaded'!$A16,'Leaded Started'!$C:$C,"*NTC L 06*")</f>
        <v>0</v>
      </c>
      <c r="K16" s="95">
        <f>SUMIFS('Leaded Started'!$U:$U,'Leaded Started'!$B:$B,'Overview - Leaded'!$A16,'Leaded Started'!$C:$C,"*NTC L 04*",'Leaded Started'!$R:$R,"&lt;"&amp;'Work Plan Control - ALL'!$BA$4)</f>
        <v>4500</v>
      </c>
      <c r="L16" s="95">
        <f>SUMIFS('Leaded Started'!$U:$U,'Leaded Started'!$B:$B,'Overview - Leaded'!$A16,'Leaded Started'!$C:$C,"*NTC L 05*",'Leaded Started'!$R:$R,"&lt;"&amp;'Work Plan Control - ALL'!$BA$4)</f>
        <v>0</v>
      </c>
      <c r="M16" s="95">
        <f>SUMIFS('Leaded Started'!$U:$U,'Leaded Started'!$B:$B,'Overview - Leaded'!$A16,'Leaded Started'!$C:$C,"*NTC L 06*",'Leaded Started'!$R:$R,"&lt;"&amp;'Work Plan Control - ALL'!$BA$4)</f>
        <v>0</v>
      </c>
    </row>
    <row r="17" spans="1:13" ht="15.75" thickBot="1" x14ac:dyDescent="0.3">
      <c r="A17" s="94" t="s">
        <v>92</v>
      </c>
      <c r="B17" s="97" t="s">
        <v>232</v>
      </c>
      <c r="C17" s="98">
        <f>COUNTIF('Leaded After Lot Link'!$B:$B,'Overview - Leaded'!$A17)</f>
        <v>1</v>
      </c>
      <c r="D17" s="98">
        <f>SUMIF('Leaded After Lot Link'!B:B,'Overview - Leaded'!A17,'Leaded After Lot Link'!U:U)</f>
        <v>1144</v>
      </c>
      <c r="E17" s="97">
        <f>COUNTIFS('Leaded After Lot Link'!$B:$B,'Overview - Leaded'!$A17,'Leaded After Lot Link'!$C:$C,"*NTC L 04*")</f>
        <v>0</v>
      </c>
      <c r="F17" s="97">
        <f>SUMIFS('Leaded After Lot Link'!$U:$U,'Leaded After Lot Link'!$B:$B,'Overview - Leaded'!$A17,'Leaded After Lot Link'!$C:$C,"*NTC L 04*")</f>
        <v>0</v>
      </c>
      <c r="G17" s="97">
        <f>COUNTIFS('Leaded After Lot Link'!$B:$B,'Overview - Leaded'!$A17,'Leaded After Lot Link'!$C:$C,"*NTC L 05*")</f>
        <v>0</v>
      </c>
      <c r="H17" s="97">
        <f>SUMIFS('Leaded After Lot Link'!$U:$U,'Leaded After Lot Link'!$B:$B,'Overview - Leaded'!$A17,'Leaded After Lot Link'!$C:$C,"*NTC L 05*")</f>
        <v>0</v>
      </c>
      <c r="I17" s="97">
        <f>COUNTIFS('Leaded After Lot Link'!$B:$B,'Overview - Leaded'!$A17,'Leaded After Lot Link'!$C:$C,"*NTC L 06*")</f>
        <v>1</v>
      </c>
      <c r="J17" s="97">
        <f>SUMIFS('Leaded After Lot Link'!$U:$U,'Leaded After Lot Link'!$B:$B,'Overview - Leaded'!$A17,'Leaded After Lot Link'!$C:$C,"*NTC L 06*")</f>
        <v>1144</v>
      </c>
      <c r="K17" s="97">
        <f>SUMIFS('Leaded After Lot Link'!$U:$U,'Leaded After Lot Link'!$B:$B,'Overview - Leaded'!$A17,'Leaded After Lot Link'!$C:$C,"*NTC L 04*",'Leaded After Lot Link'!$R:$R,"&lt;"&amp;'Work Plan Control - ALL'!$BA$4)</f>
        <v>0</v>
      </c>
      <c r="L17" s="95">
        <f>SUMIFS('Leaded After Lot Link'!$U:$U,'Leaded After Lot Link'!$B:$B,'Overview - Leaded'!$A17,'Leaded After Lot Link'!$C:$C,"*NTC L 05*",'Leaded After Lot Link'!$R:$R,"&lt;"&amp;'Work Plan Control - ALL'!$BA$4)</f>
        <v>0</v>
      </c>
      <c r="M17" s="97">
        <f>SUMIFS('Leaded After Lot Link'!$U:$U,'Leaded After Lot Link'!$B:$B,'Overview - Leaded'!$A17,'Leaded After Lot Link'!$C:$C,"*NTC L 06*",'Leaded After Lot Link'!$R:$R,"&lt;"&amp;'Work Plan Control - ALL'!$BA$4)</f>
        <v>0</v>
      </c>
    </row>
    <row r="18" spans="1:13" ht="15.75" thickBot="1" x14ac:dyDescent="0.3">
      <c r="A18" s="111" t="s">
        <v>445</v>
      </c>
      <c r="B18" s="112"/>
      <c r="C18" s="99">
        <f>SUM(C3:C17)</f>
        <v>59</v>
      </c>
      <c r="D18" s="99">
        <f t="shared" ref="D18:M18" si="0">SUM(D3:D17)</f>
        <v>7573901</v>
      </c>
      <c r="E18" s="99">
        <f t="shared" si="0"/>
        <v>37</v>
      </c>
      <c r="F18" s="99">
        <f t="shared" si="0"/>
        <v>1334554</v>
      </c>
      <c r="G18" s="99">
        <f t="shared" si="0"/>
        <v>16</v>
      </c>
      <c r="H18" s="99">
        <f t="shared" si="0"/>
        <v>406658</v>
      </c>
      <c r="I18" s="99">
        <f t="shared" si="0"/>
        <v>6</v>
      </c>
      <c r="J18" s="99">
        <f t="shared" si="0"/>
        <v>101263</v>
      </c>
      <c r="K18" s="99">
        <f t="shared" si="0"/>
        <v>955054</v>
      </c>
      <c r="L18" s="99">
        <f t="shared" si="0"/>
        <v>286658</v>
      </c>
      <c r="M18" s="100">
        <f t="shared" si="0"/>
        <v>49552</v>
      </c>
    </row>
    <row r="19" spans="1:13" x14ac:dyDescent="0.25"/>
    <row r="20" spans="1:13" ht="39" customHeight="1" x14ac:dyDescent="0.25">
      <c r="K20" s="113" t="s">
        <v>444</v>
      </c>
      <c r="L20" s="113"/>
      <c r="M20" s="113"/>
    </row>
    <row r="21" spans="1:13" ht="15.75" x14ac:dyDescent="0.25">
      <c r="K21" s="114">
        <f>SUM(K18:M18)</f>
        <v>1291264</v>
      </c>
      <c r="L21" s="114"/>
      <c r="M21" s="114"/>
    </row>
    <row r="22" spans="1:13" x14ac:dyDescent="0.25"/>
    <row r="23" spans="1:13" x14ac:dyDescent="0.25">
      <c r="A23" s="89" t="s">
        <v>235</v>
      </c>
      <c r="B23" t="s">
        <v>237</v>
      </c>
    </row>
    <row r="24" spans="1:13" x14ac:dyDescent="0.25">
      <c r="A24" s="90" t="s">
        <v>92</v>
      </c>
      <c r="B24" s="91">
        <v>1</v>
      </c>
    </row>
    <row r="25" spans="1:13" x14ac:dyDescent="0.25">
      <c r="A25" s="90" t="s">
        <v>75</v>
      </c>
      <c r="B25" s="91">
        <v>1</v>
      </c>
    </row>
    <row r="26" spans="1:13" x14ac:dyDescent="0.25">
      <c r="A26" s="90" t="s">
        <v>78</v>
      </c>
      <c r="B26" s="91">
        <v>0</v>
      </c>
    </row>
    <row r="27" spans="1:13" x14ac:dyDescent="0.25">
      <c r="A27" s="90" t="s">
        <v>93</v>
      </c>
      <c r="B27" s="91">
        <v>3</v>
      </c>
    </row>
    <row r="28" spans="1:13" x14ac:dyDescent="0.25">
      <c r="A28" s="90" t="s">
        <v>90</v>
      </c>
      <c r="B28" s="91">
        <v>3</v>
      </c>
    </row>
    <row r="29" spans="1:13" x14ac:dyDescent="0.25">
      <c r="A29" s="90" t="s">
        <v>49</v>
      </c>
      <c r="B29" s="91">
        <v>0</v>
      </c>
    </row>
    <row r="30" spans="1:13" x14ac:dyDescent="0.25">
      <c r="A30" s="90" t="s">
        <v>81</v>
      </c>
      <c r="B30" s="91">
        <v>1</v>
      </c>
    </row>
    <row r="31" spans="1:13" x14ac:dyDescent="0.25">
      <c r="A31" s="90" t="s">
        <v>87</v>
      </c>
      <c r="B31" s="91">
        <v>3</v>
      </c>
    </row>
    <row r="32" spans="1:13" x14ac:dyDescent="0.25">
      <c r="A32" s="90" t="s">
        <v>59</v>
      </c>
      <c r="B32" s="91">
        <v>16</v>
      </c>
    </row>
    <row r="33" spans="1:2" x14ac:dyDescent="0.25">
      <c r="A33" s="90" t="s">
        <v>39</v>
      </c>
      <c r="B33" s="91">
        <v>4</v>
      </c>
    </row>
    <row r="34" spans="1:2" x14ac:dyDescent="0.25">
      <c r="A34" s="90" t="s">
        <v>84</v>
      </c>
      <c r="B34" s="91">
        <v>1</v>
      </c>
    </row>
    <row r="35" spans="1:2" x14ac:dyDescent="0.25">
      <c r="A35" s="90" t="s">
        <v>129</v>
      </c>
      <c r="B35" s="91">
        <v>26</v>
      </c>
    </row>
    <row r="36" spans="1:2" x14ac:dyDescent="0.25">
      <c r="A36" s="90" t="s">
        <v>82</v>
      </c>
      <c r="B36" s="91">
        <v>0</v>
      </c>
    </row>
    <row r="37" spans="1:2" x14ac:dyDescent="0.25">
      <c r="A37" s="90" t="s">
        <v>236</v>
      </c>
      <c r="B37" s="91">
        <v>59</v>
      </c>
    </row>
    <row r="38" spans="1:2" x14ac:dyDescent="0.25"/>
    <row r="39" spans="1:2" x14ac:dyDescent="0.25"/>
    <row r="40" spans="1:2" x14ac:dyDescent="0.25"/>
    <row r="41" spans="1:2" x14ac:dyDescent="0.25"/>
  </sheetData>
  <sheetProtection autoFilter="0" pivotTables="0"/>
  <customSheetViews>
    <customSheetView guid="{1932ED8C-B903-4315-A401-6809E1071A8C}" showPageBreaks="1" topLeftCell="B5">
      <selection sqref="A1:N40"/>
      <pageMargins left="0.7" right="0.7" top="0.75" bottom="0.75" header="0.3" footer="0.3"/>
      <pageSetup paperSize="9" orientation="portrait" r:id="rId2"/>
    </customSheetView>
  </customSheetViews>
  <mergeCells count="4">
    <mergeCell ref="K21:M21"/>
    <mergeCell ref="A1:M1"/>
    <mergeCell ref="A18:B18"/>
    <mergeCell ref="K20:M20"/>
  </mergeCells>
  <conditionalFormatting sqref="A4">
    <cfRule type="cellIs" dxfId="211" priority="75" operator="equal">
      <formula>0</formula>
    </cfRule>
  </conditionalFormatting>
  <conditionalFormatting sqref="A4">
    <cfRule type="cellIs" dxfId="210" priority="74" operator="between">
      <formula>5</formula>
      <formula>100</formula>
    </cfRule>
  </conditionalFormatting>
  <conditionalFormatting sqref="A4">
    <cfRule type="cellIs" dxfId="209" priority="76" operator="between">
      <formula>202001</formula>
      <formula>$BC$2-1</formula>
    </cfRule>
  </conditionalFormatting>
  <conditionalFormatting sqref="A4">
    <cfRule type="containsBlanks" dxfId="208" priority="73">
      <formula>LEN(TRIM(A4))=0</formula>
    </cfRule>
  </conditionalFormatting>
  <conditionalFormatting sqref="A5">
    <cfRule type="cellIs" dxfId="207" priority="71" operator="equal">
      <formula>0</formula>
    </cfRule>
  </conditionalFormatting>
  <conditionalFormatting sqref="A5">
    <cfRule type="cellIs" dxfId="206" priority="70" operator="between">
      <formula>5</formula>
      <formula>100</formula>
    </cfRule>
  </conditionalFormatting>
  <conditionalFormatting sqref="A5">
    <cfRule type="cellIs" dxfId="205" priority="72" operator="between">
      <formula>202001</formula>
      <formula>$BC$2-1</formula>
    </cfRule>
  </conditionalFormatting>
  <conditionalFormatting sqref="A5">
    <cfRule type="containsBlanks" dxfId="204" priority="69">
      <formula>LEN(TRIM(A5))=0</formula>
    </cfRule>
  </conditionalFormatting>
  <conditionalFormatting sqref="A6">
    <cfRule type="cellIs" dxfId="203" priority="67" operator="equal">
      <formula>0</formula>
    </cfRule>
  </conditionalFormatting>
  <conditionalFormatting sqref="A6">
    <cfRule type="cellIs" dxfId="202" priority="66" operator="between">
      <formula>5</formula>
      <formula>100</formula>
    </cfRule>
  </conditionalFormatting>
  <conditionalFormatting sqref="A6">
    <cfRule type="cellIs" dxfId="201" priority="68" operator="between">
      <formula>202001</formula>
      <formula>$BC$2-1</formula>
    </cfRule>
  </conditionalFormatting>
  <conditionalFormatting sqref="A6">
    <cfRule type="containsBlanks" dxfId="200" priority="65">
      <formula>LEN(TRIM(A6))=0</formula>
    </cfRule>
  </conditionalFormatting>
  <conditionalFormatting sqref="A7">
    <cfRule type="cellIs" dxfId="199" priority="63" operator="equal">
      <formula>0</formula>
    </cfRule>
  </conditionalFormatting>
  <conditionalFormatting sqref="A7">
    <cfRule type="cellIs" dxfId="198" priority="62" operator="between">
      <formula>5</formula>
      <formula>100</formula>
    </cfRule>
  </conditionalFormatting>
  <conditionalFormatting sqref="A7">
    <cfRule type="cellIs" dxfId="197" priority="64" operator="between">
      <formula>202001</formula>
      <formula>$BC$2-1</formula>
    </cfRule>
  </conditionalFormatting>
  <conditionalFormatting sqref="A7">
    <cfRule type="containsBlanks" dxfId="196" priority="61">
      <formula>LEN(TRIM(A7))=0</formula>
    </cfRule>
  </conditionalFormatting>
  <conditionalFormatting sqref="A8">
    <cfRule type="cellIs" dxfId="195" priority="59" operator="equal">
      <formula>0</formula>
    </cfRule>
  </conditionalFormatting>
  <conditionalFormatting sqref="A8">
    <cfRule type="cellIs" dxfId="194" priority="58" operator="between">
      <formula>5</formula>
      <formula>100</formula>
    </cfRule>
  </conditionalFormatting>
  <conditionalFormatting sqref="A8">
    <cfRule type="cellIs" dxfId="193" priority="60" operator="between">
      <formula>202001</formula>
      <formula>$BC$2-1</formula>
    </cfRule>
  </conditionalFormatting>
  <conditionalFormatting sqref="A8">
    <cfRule type="containsBlanks" dxfId="192" priority="57">
      <formula>LEN(TRIM(A8))=0</formula>
    </cfRule>
  </conditionalFormatting>
  <conditionalFormatting sqref="A9">
    <cfRule type="cellIs" dxfId="191" priority="55" operator="equal">
      <formula>0</formula>
    </cfRule>
  </conditionalFormatting>
  <conditionalFormatting sqref="A9">
    <cfRule type="cellIs" dxfId="190" priority="54" operator="between">
      <formula>5</formula>
      <formula>100</formula>
    </cfRule>
  </conditionalFormatting>
  <conditionalFormatting sqref="A9">
    <cfRule type="cellIs" dxfId="189" priority="56" operator="between">
      <formula>202001</formula>
      <formula>$BC$2-1</formula>
    </cfRule>
  </conditionalFormatting>
  <conditionalFormatting sqref="A9">
    <cfRule type="containsBlanks" dxfId="188" priority="53">
      <formula>LEN(TRIM(A9))=0</formula>
    </cfRule>
  </conditionalFormatting>
  <conditionalFormatting sqref="A10">
    <cfRule type="cellIs" dxfId="187" priority="51" operator="equal">
      <formula>0</formula>
    </cfRule>
  </conditionalFormatting>
  <conditionalFormatting sqref="A10">
    <cfRule type="cellIs" dxfId="186" priority="50" operator="between">
      <formula>5</formula>
      <formula>100</formula>
    </cfRule>
  </conditionalFormatting>
  <conditionalFormatting sqref="A10">
    <cfRule type="cellIs" dxfId="185" priority="52" operator="between">
      <formula>202001</formula>
      <formula>$BC$2-1</formula>
    </cfRule>
  </conditionalFormatting>
  <conditionalFormatting sqref="A10">
    <cfRule type="containsBlanks" dxfId="184" priority="49">
      <formula>LEN(TRIM(A10))=0</formula>
    </cfRule>
  </conditionalFormatting>
  <conditionalFormatting sqref="A11">
    <cfRule type="cellIs" dxfId="183" priority="47" operator="equal">
      <formula>0</formula>
    </cfRule>
  </conditionalFormatting>
  <conditionalFormatting sqref="A11">
    <cfRule type="cellIs" dxfId="182" priority="46" operator="between">
      <formula>5</formula>
      <formula>100</formula>
    </cfRule>
  </conditionalFormatting>
  <conditionalFormatting sqref="A11">
    <cfRule type="cellIs" dxfId="181" priority="48" operator="between">
      <formula>202001</formula>
      <formula>$BC$2-1</formula>
    </cfRule>
  </conditionalFormatting>
  <conditionalFormatting sqref="A11">
    <cfRule type="containsBlanks" dxfId="180" priority="45">
      <formula>LEN(TRIM(A11))=0</formula>
    </cfRule>
  </conditionalFormatting>
  <conditionalFormatting sqref="A12">
    <cfRule type="cellIs" dxfId="179" priority="43" operator="equal">
      <formula>0</formula>
    </cfRule>
  </conditionalFormatting>
  <conditionalFormatting sqref="A12">
    <cfRule type="cellIs" dxfId="178" priority="42" operator="between">
      <formula>5</formula>
      <formula>100</formula>
    </cfRule>
  </conditionalFormatting>
  <conditionalFormatting sqref="A12">
    <cfRule type="cellIs" dxfId="177" priority="44" operator="between">
      <formula>202001</formula>
      <formula>$BC$2-1</formula>
    </cfRule>
  </conditionalFormatting>
  <conditionalFormatting sqref="A12">
    <cfRule type="containsBlanks" dxfId="176" priority="41">
      <formula>LEN(TRIM(A12))=0</formula>
    </cfRule>
  </conditionalFormatting>
  <conditionalFormatting sqref="A13">
    <cfRule type="cellIs" dxfId="175" priority="39" operator="equal">
      <formula>0</formula>
    </cfRule>
  </conditionalFormatting>
  <conditionalFormatting sqref="A13">
    <cfRule type="cellIs" dxfId="174" priority="38" operator="between">
      <formula>5</formula>
      <formula>100</formula>
    </cfRule>
  </conditionalFormatting>
  <conditionalFormatting sqref="A13">
    <cfRule type="cellIs" dxfId="173" priority="40" operator="between">
      <formula>202001</formula>
      <formula>$BC$2-1</formula>
    </cfRule>
  </conditionalFormatting>
  <conditionalFormatting sqref="A13">
    <cfRule type="containsBlanks" dxfId="172" priority="37">
      <formula>LEN(TRIM(A13))=0</formula>
    </cfRule>
  </conditionalFormatting>
  <conditionalFormatting sqref="A14">
    <cfRule type="cellIs" dxfId="171" priority="35" operator="equal">
      <formula>0</formula>
    </cfRule>
  </conditionalFormatting>
  <conditionalFormatting sqref="A14">
    <cfRule type="cellIs" dxfId="170" priority="34" operator="between">
      <formula>5</formula>
      <formula>100</formula>
    </cfRule>
  </conditionalFormatting>
  <conditionalFormatting sqref="A14">
    <cfRule type="cellIs" dxfId="169" priority="36" operator="between">
      <formula>202001</formula>
      <formula>$BC$2-1</formula>
    </cfRule>
  </conditionalFormatting>
  <conditionalFormatting sqref="A14">
    <cfRule type="containsBlanks" dxfId="168" priority="33">
      <formula>LEN(TRIM(A14))=0</formula>
    </cfRule>
  </conditionalFormatting>
  <conditionalFormatting sqref="A15">
    <cfRule type="cellIs" dxfId="167" priority="31" operator="equal">
      <formula>0</formula>
    </cfRule>
  </conditionalFormatting>
  <conditionalFormatting sqref="A15">
    <cfRule type="cellIs" dxfId="166" priority="30" operator="between">
      <formula>5</formula>
      <formula>100</formula>
    </cfRule>
  </conditionalFormatting>
  <conditionalFormatting sqref="A15">
    <cfRule type="cellIs" dxfId="165" priority="32" operator="between">
      <formula>202001</formula>
      <formula>$BC$2-1</formula>
    </cfRule>
  </conditionalFormatting>
  <conditionalFormatting sqref="A15">
    <cfRule type="containsBlanks" dxfId="164" priority="29">
      <formula>LEN(TRIM(A15))=0</formula>
    </cfRule>
  </conditionalFormatting>
  <conditionalFormatting sqref="A16">
    <cfRule type="cellIs" dxfId="163" priority="27" operator="equal">
      <formula>0</formula>
    </cfRule>
  </conditionalFormatting>
  <conditionalFormatting sqref="A16">
    <cfRule type="cellIs" dxfId="162" priority="26" operator="between">
      <formula>5</formula>
      <formula>100</formula>
    </cfRule>
  </conditionalFormatting>
  <conditionalFormatting sqref="A16">
    <cfRule type="cellIs" dxfId="161" priority="28" operator="between">
      <formula>202001</formula>
      <formula>$BC$2-1</formula>
    </cfRule>
  </conditionalFormatting>
  <conditionalFormatting sqref="A16">
    <cfRule type="containsBlanks" dxfId="160" priority="25">
      <formula>LEN(TRIM(A16))=0</formula>
    </cfRule>
  </conditionalFormatting>
  <conditionalFormatting sqref="A17">
    <cfRule type="containsBlanks" dxfId="159" priority="24">
      <formula>LEN(TRIM(A17))=0</formula>
    </cfRule>
  </conditionalFormatting>
  <conditionalFormatting sqref="A17">
    <cfRule type="cellIs" dxfId="158" priority="22" operator="equal">
      <formula>0</formula>
    </cfRule>
  </conditionalFormatting>
  <conditionalFormatting sqref="A17">
    <cfRule type="cellIs" dxfId="157" priority="21" operator="between">
      <formula>5</formula>
      <formula>100</formula>
    </cfRule>
  </conditionalFormatting>
  <conditionalFormatting sqref="A17">
    <cfRule type="cellIs" dxfId="156" priority="23" operator="between">
      <formula>202001</formula>
      <formula>$BC$2-1</formula>
    </cfRule>
  </conditionalFormatting>
  <conditionalFormatting sqref="A3">
    <cfRule type="cellIs" dxfId="155" priority="19" operator="equal">
      <formula>0</formula>
    </cfRule>
  </conditionalFormatting>
  <conditionalFormatting sqref="A3">
    <cfRule type="cellIs" dxfId="154" priority="18" operator="between">
      <formula>5</formula>
      <formula>100</formula>
    </cfRule>
  </conditionalFormatting>
  <conditionalFormatting sqref="A3">
    <cfRule type="cellIs" dxfId="153" priority="20" operator="between">
      <formula>202001</formula>
      <formula>$BC$2-1</formula>
    </cfRule>
  </conditionalFormatting>
  <conditionalFormatting sqref="A3">
    <cfRule type="containsBlanks" dxfId="152" priority="17">
      <formula>LEN(TRIM(A3))=0</formula>
    </cfRule>
  </conditionalFormatting>
  <conditionalFormatting sqref="A2:J2">
    <cfRule type="cellIs" dxfId="151" priority="15" operator="equal">
      <formula>0</formula>
    </cfRule>
  </conditionalFormatting>
  <conditionalFormatting sqref="A2:J2">
    <cfRule type="cellIs" dxfId="150" priority="14" operator="between">
      <formula>5</formula>
      <formula>100</formula>
    </cfRule>
  </conditionalFormatting>
  <conditionalFormatting sqref="A2:J2">
    <cfRule type="cellIs" dxfId="149" priority="16" operator="between">
      <formula>202001</formula>
      <formula>$BC$2-1</formula>
    </cfRule>
  </conditionalFormatting>
  <conditionalFormatting sqref="A2:J2">
    <cfRule type="containsBlanks" dxfId="148" priority="13">
      <formula>LEN(TRIM(A2))=0</formula>
    </cfRule>
  </conditionalFormatting>
  <conditionalFormatting sqref="K2:M2">
    <cfRule type="cellIs" dxfId="147" priority="11" operator="equal">
      <formula>0</formula>
    </cfRule>
  </conditionalFormatting>
  <conditionalFormatting sqref="K2:M2">
    <cfRule type="cellIs" dxfId="146" priority="10" operator="between">
      <formula>5</formula>
      <formula>100</formula>
    </cfRule>
  </conditionalFormatting>
  <conditionalFormatting sqref="K2:M2">
    <cfRule type="cellIs" dxfId="145" priority="12" operator="between">
      <formula>202001</formula>
      <formula>$BC$2-1</formula>
    </cfRule>
  </conditionalFormatting>
  <conditionalFormatting sqref="K2:M2">
    <cfRule type="containsBlanks" dxfId="144" priority="9">
      <formula>LEN(TRIM(K2))=0</formula>
    </cfRule>
  </conditionalFormatting>
  <conditionalFormatting sqref="A18">
    <cfRule type="containsBlanks" dxfId="143" priority="8">
      <formula>LEN(TRIM(A18))=0</formula>
    </cfRule>
  </conditionalFormatting>
  <conditionalFormatting sqref="A18">
    <cfRule type="cellIs" dxfId="142" priority="6" operator="equal">
      <formula>0</formula>
    </cfRule>
  </conditionalFormatting>
  <conditionalFormatting sqref="A18">
    <cfRule type="cellIs" dxfId="141" priority="5" operator="between">
      <formula>5</formula>
      <formula>100</formula>
    </cfRule>
  </conditionalFormatting>
  <conditionalFormatting sqref="A18">
    <cfRule type="cellIs" dxfId="140" priority="7" operator="between">
      <formula>202001</formula>
      <formula>$BC$2-1</formula>
    </cfRule>
  </conditionalFormatting>
  <conditionalFormatting sqref="K20">
    <cfRule type="cellIs" dxfId="139" priority="3" operator="equal">
      <formula>0</formula>
    </cfRule>
  </conditionalFormatting>
  <conditionalFormatting sqref="K20">
    <cfRule type="cellIs" dxfId="138" priority="2" operator="between">
      <formula>5</formula>
      <formula>100</formula>
    </cfRule>
  </conditionalFormatting>
  <conditionalFormatting sqref="K20">
    <cfRule type="cellIs" dxfId="137" priority="4" operator="between">
      <formula>202001</formula>
      <formula>$BC$2-1</formula>
    </cfRule>
  </conditionalFormatting>
  <conditionalFormatting sqref="K20">
    <cfRule type="containsBlanks" dxfId="136" priority="1">
      <formula>LEN(TRIM(K20))=0</formula>
    </cfRule>
  </conditionalFormatting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6" name="Button 1">
              <controlPr defaultSize="0" print="0" autoFill="0" autoPict="0" macro="[0]!Refresh">
                <anchor moveWithCells="1" sizeWithCells="1">
                  <from>
                    <xdr:col>0</xdr:col>
                    <xdr:colOff>57150</xdr:colOff>
                    <xdr:row>18</xdr:row>
                    <xdr:rowOff>180975</xdr:rowOff>
                  </from>
                  <to>
                    <xdr:col>1</xdr:col>
                    <xdr:colOff>542925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7" name="Button 2">
              <controlPr defaultSize="0" print="0" autoFill="0" autoPict="0" macro="[0]!JUMPTOLEADED">
                <anchor moveWithCells="1" sizeWithCells="1">
                  <from>
                    <xdr:col>9</xdr:col>
                    <xdr:colOff>1057275</xdr:colOff>
                    <xdr:row>22</xdr:row>
                    <xdr:rowOff>171450</xdr:rowOff>
                  </from>
                  <to>
                    <xdr:col>12</xdr:col>
                    <xdr:colOff>600075</xdr:colOff>
                    <xdr:row>26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CBEF-0BD9-4744-BAF1-C4164831E683}">
  <sheetPr codeName="Sheet1">
    <tabColor rgb="FF92D050"/>
  </sheetPr>
  <dimension ref="A1:BP152"/>
  <sheetViews>
    <sheetView zoomScale="85" zoomScaleNormal="85" workbookViewId="0">
      <selection activeCell="AY7" sqref="AY7:BC7"/>
    </sheetView>
  </sheetViews>
  <sheetFormatPr defaultColWidth="9.140625" defaultRowHeight="31.5" customHeight="1" x14ac:dyDescent="0.25"/>
  <cols>
    <col min="1" max="1" width="9.140625" style="6"/>
    <col min="2" max="2" width="9.5703125" style="6" bestFit="1" customWidth="1"/>
    <col min="3" max="4" width="9.140625" style="6"/>
    <col min="5" max="5" width="9.5703125" style="6" bestFit="1" customWidth="1"/>
    <col min="6" max="6" width="9.5703125" style="6" customWidth="1"/>
    <col min="7" max="7" width="7.42578125" style="6" customWidth="1"/>
    <col min="8" max="8" width="7.42578125" style="6" bestFit="1" customWidth="1"/>
    <col min="9" max="10" width="9.85546875" style="6" customWidth="1"/>
    <col min="11" max="12" width="7.42578125" style="6" bestFit="1" customWidth="1"/>
    <col min="13" max="13" width="8.85546875" style="6" bestFit="1" customWidth="1"/>
    <col min="14" max="14" width="8.85546875" style="6" customWidth="1"/>
    <col min="15" max="16" width="7.42578125" style="6" bestFit="1" customWidth="1"/>
    <col min="17" max="17" width="9.28515625" style="6" bestFit="1" customWidth="1"/>
    <col min="18" max="18" width="9.28515625" style="6" customWidth="1"/>
    <col min="19" max="20" width="7.42578125" style="6" bestFit="1" customWidth="1"/>
    <col min="21" max="21" width="11" style="6" bestFit="1" customWidth="1"/>
    <col min="22" max="22" width="11" style="6" customWidth="1"/>
    <col min="23" max="23" width="9.7109375" style="6" customWidth="1"/>
    <col min="24" max="24" width="7.42578125" style="6" bestFit="1" customWidth="1"/>
    <col min="25" max="25" width="8.85546875" style="6" bestFit="1" customWidth="1"/>
    <col min="26" max="26" width="8.85546875" style="6" customWidth="1"/>
    <col min="27" max="28" width="7.42578125" style="6" bestFit="1" customWidth="1"/>
    <col min="29" max="29" width="10.140625" style="6" bestFit="1" customWidth="1"/>
    <col min="30" max="30" width="10.140625" style="6" customWidth="1"/>
    <col min="31" max="32" width="7.42578125" style="6" bestFit="1" customWidth="1"/>
    <col min="33" max="33" width="8.7109375" style="6" bestFit="1" customWidth="1"/>
    <col min="34" max="34" width="8.7109375" style="6" customWidth="1"/>
    <col min="35" max="36" width="7.42578125" style="6" bestFit="1" customWidth="1"/>
    <col min="37" max="37" width="8.5703125" style="6" bestFit="1" customWidth="1"/>
    <col min="38" max="38" width="8.5703125" style="6" customWidth="1"/>
    <col min="39" max="40" width="7.42578125" style="6" bestFit="1" customWidth="1"/>
    <col min="41" max="41" width="8.85546875" style="6" bestFit="1" customWidth="1"/>
    <col min="42" max="42" width="8.85546875" style="6" customWidth="1"/>
    <col min="43" max="43" width="7.7109375" style="6" customWidth="1"/>
    <col min="44" max="44" width="8.7109375" style="6" bestFit="1" customWidth="1"/>
    <col min="45" max="45" width="8.7109375" style="6" customWidth="1"/>
    <col min="46" max="46" width="8.5703125" style="6" bestFit="1" customWidth="1"/>
    <col min="47" max="47" width="9.5703125" style="6" customWidth="1"/>
    <col min="48" max="48" width="7.42578125" style="6" bestFit="1" customWidth="1"/>
    <col min="49" max="49" width="8.7109375" style="6" bestFit="1" customWidth="1"/>
    <col min="50" max="50" width="11" style="6" customWidth="1"/>
    <col min="51" max="51" width="8.140625" style="6" customWidth="1"/>
    <col min="52" max="52" width="9.7109375" style="6" customWidth="1"/>
    <col min="53" max="53" width="8.5703125" style="6" bestFit="1" customWidth="1"/>
    <col min="54" max="54" width="8.5703125" style="6" customWidth="1"/>
    <col min="55" max="55" width="8.85546875" style="6" customWidth="1"/>
    <col min="56" max="56" width="7.42578125" style="6" bestFit="1" customWidth="1"/>
    <col min="57" max="57" width="9.140625" style="6"/>
    <col min="58" max="58" width="18" style="6" customWidth="1"/>
    <col min="59" max="59" width="10.7109375" style="6" customWidth="1"/>
    <col min="60" max="16384" width="9.140625" style="6"/>
  </cols>
  <sheetData>
    <row r="1" spans="1:68" ht="31.5" customHeight="1" x14ac:dyDescent="0.25">
      <c r="A1" s="47"/>
      <c r="B1" s="4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16" t="s">
        <v>455</v>
      </c>
      <c r="V1" s="117" t="s">
        <v>14</v>
      </c>
      <c r="W1" s="118" t="s">
        <v>456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68" ht="31.5" customHeight="1" x14ac:dyDescent="0.25">
      <c r="A2" s="47"/>
      <c r="B2" s="4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16"/>
      <c r="V2" s="117"/>
      <c r="W2" s="118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68" ht="31.5" customHeight="1" thickBot="1" x14ac:dyDescent="0.3">
      <c r="A3" s="47"/>
      <c r="B3" s="4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Y3" s="47"/>
    </row>
    <row r="4" spans="1:68" ht="31.5" customHeight="1" thickBot="1" x14ac:dyDescent="0.3">
      <c r="A4" s="124" t="s">
        <v>122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6"/>
      <c r="AO4" s="8"/>
      <c r="AP4" s="8"/>
      <c r="AQ4" s="8"/>
      <c r="AR4" s="127" t="s">
        <v>137</v>
      </c>
      <c r="AS4" s="128"/>
      <c r="AT4" s="128"/>
      <c r="AU4" s="129"/>
      <c r="AV4" s="8"/>
      <c r="AW4" s="8"/>
      <c r="AX4" s="8"/>
      <c r="AY4" s="50" t="s">
        <v>123</v>
      </c>
      <c r="AZ4" s="49"/>
      <c r="BA4" s="122">
        <v>202324</v>
      </c>
      <c r="BB4" s="122"/>
      <c r="BC4" s="123"/>
      <c r="BP4" s="8"/>
    </row>
    <row r="5" spans="1:68" ht="48.75" customHeight="1" thickBot="1" x14ac:dyDescent="0.3">
      <c r="A5" s="13" t="s">
        <v>127</v>
      </c>
      <c r="B5" s="14" t="s">
        <v>223</v>
      </c>
      <c r="C5" s="14" t="s">
        <v>120</v>
      </c>
      <c r="D5" s="17" t="s">
        <v>124</v>
      </c>
      <c r="E5" s="15" t="s">
        <v>95</v>
      </c>
      <c r="F5" s="14" t="s">
        <v>223</v>
      </c>
      <c r="G5" s="16" t="s">
        <v>120</v>
      </c>
      <c r="H5" s="81" t="s">
        <v>124</v>
      </c>
      <c r="I5" s="15" t="s">
        <v>106</v>
      </c>
      <c r="J5" s="14" t="s">
        <v>223</v>
      </c>
      <c r="K5" s="16" t="s">
        <v>120</v>
      </c>
      <c r="L5" s="81" t="s">
        <v>124</v>
      </c>
      <c r="M5" s="15" t="s">
        <v>111</v>
      </c>
      <c r="N5" s="14" t="s">
        <v>223</v>
      </c>
      <c r="O5" s="16" t="s">
        <v>120</v>
      </c>
      <c r="P5" s="81" t="s">
        <v>124</v>
      </c>
      <c r="Q5" s="15" t="s">
        <v>114</v>
      </c>
      <c r="R5" s="14" t="s">
        <v>223</v>
      </c>
      <c r="S5" s="16" t="s">
        <v>120</v>
      </c>
      <c r="T5" s="81" t="s">
        <v>124</v>
      </c>
      <c r="U5" s="15" t="s">
        <v>117</v>
      </c>
      <c r="V5" s="14" t="s">
        <v>223</v>
      </c>
      <c r="W5" s="16" t="s">
        <v>120</v>
      </c>
      <c r="X5" s="81" t="s">
        <v>124</v>
      </c>
      <c r="Y5" s="15" t="s">
        <v>87</v>
      </c>
      <c r="Z5" s="14" t="s">
        <v>223</v>
      </c>
      <c r="AA5" s="16" t="s">
        <v>120</v>
      </c>
      <c r="AB5" s="81" t="s">
        <v>124</v>
      </c>
      <c r="AC5" s="15" t="s">
        <v>118</v>
      </c>
      <c r="AD5" s="14" t="s">
        <v>223</v>
      </c>
      <c r="AE5" s="16" t="s">
        <v>120</v>
      </c>
      <c r="AF5" s="81" t="s">
        <v>124</v>
      </c>
      <c r="AG5" s="18" t="s">
        <v>92</v>
      </c>
      <c r="AH5" s="14" t="s">
        <v>223</v>
      </c>
      <c r="AI5" s="16" t="s">
        <v>120</v>
      </c>
      <c r="AJ5" s="81" t="s">
        <v>124</v>
      </c>
      <c r="AK5" s="15" t="s">
        <v>93</v>
      </c>
      <c r="AL5" s="14" t="s">
        <v>223</v>
      </c>
      <c r="AM5" s="16" t="s">
        <v>120</v>
      </c>
      <c r="AN5" s="19" t="s">
        <v>124</v>
      </c>
      <c r="AO5" s="7"/>
      <c r="AP5" s="7"/>
      <c r="AQ5" s="7"/>
      <c r="AR5" s="85" t="s">
        <v>136</v>
      </c>
      <c r="AS5" s="88" t="s">
        <v>223</v>
      </c>
      <c r="AT5" s="86" t="s">
        <v>120</v>
      </c>
      <c r="AU5" s="86" t="s">
        <v>124</v>
      </c>
      <c r="AV5" s="9"/>
      <c r="AW5" s="7"/>
      <c r="AX5" s="7"/>
      <c r="AY5" s="133">
        <v>45090.337696759256</v>
      </c>
      <c r="AZ5" s="134"/>
      <c r="BA5" s="134"/>
      <c r="BB5" s="134"/>
      <c r="BC5" s="135"/>
      <c r="BF5" s="52">
        <f>WEEKNUM(AY5,2)</f>
        <v>25</v>
      </c>
    </row>
    <row r="6" spans="1:68" ht="31.5" customHeight="1" thickBot="1" x14ac:dyDescent="0.3">
      <c r="A6" s="20" t="str" cm="1">
        <f t="array" ref="A6">_xlfn._xlws.FILTER('SMD After Lot Link'!$D$2:$D$200,('SMD After Lot Link'!$B$2:$B$200='Work Plan Control - ALL'!A5)*('SMD After Lot Link'!$Q$2:$Q$200&lt;&gt;"DRP"),"")</f>
        <v/>
      </c>
      <c r="B6" s="79" t="e" cm="1">
        <f t="array" ref="B6">HYPERLINK(_xlfn.CONCAT("#'SMD After Lot Link'!",ADDRESS(MATCH(A6, 'SMD After Lot Link'!$D:$D,0),COLUMN('SMD After Lot Link'!$D:$D))),"Link to Lot")</f>
        <v>#N/A</v>
      </c>
      <c r="C6" s="21" t="str">
        <f>_xlfn.XLOOKUP('Work Plan Control - ALL'!A6,'SMD After Lot Link'!$D:$D,'SMD After Lot Link'!$V:$V,"")</f>
        <v/>
      </c>
      <c r="D6" s="23" t="str">
        <f>_xlfn.XLOOKUP('Work Plan Control - ALL'!A6,'SMD After Lot Link'!$D:$D,'SMD After Lot Link'!$R:$R,"")</f>
        <v/>
      </c>
      <c r="E6" s="22" cm="1">
        <f t="array" ref="E6">_xlfn._xlws.FILTER('SMD Started'!$D$2:$D$200,('SMD Started'!$B$2:$B$200='Work Plan Control - ALL'!E5)*('SMD Started'!$Q$2:$Q$200&lt;&gt;"DRP"),"")</f>
        <v>9235925</v>
      </c>
      <c r="F6" s="83" t="str" cm="1">
        <f t="array" ref="F6">HYPERLINK(_xlfn.CONCAT("#'SMD Started'!",ADDRESS(MATCH(E6, 'SMD Started'!$D:$D,0),COLUMN('SMD Started'!$D:$D))),"Link to Lot")</f>
        <v>Link to Lot</v>
      </c>
      <c r="G6" s="20">
        <f>_xlfn.XLOOKUP('Work Plan Control - ALL'!E6,'SMD Started'!$D:$D,'SMD Started'!$V:$V,"")</f>
        <v>1</v>
      </c>
      <c r="H6" s="23">
        <f>_xlfn.XLOOKUP('Work Plan Control - ALL'!E6,'SMD Started'!$D:$D,'SMD Started'!$R:$R,"")</f>
        <v>202324</v>
      </c>
      <c r="I6" s="22" cm="1">
        <f t="array" ref="I6:I13">_xlfn._xlws.FILTER('SMD Started'!$D$2:$D$200,('SMD Started'!$B$2:$B$200='Work Plan Control - ALL'!I5)*('SMD Started'!$Q$2:$Q$200&lt;&gt;"DRP"),"")</f>
        <v>9235738</v>
      </c>
      <c r="J6" s="83" t="str" cm="1">
        <f t="array" ref="J6">HYPERLINK(_xlfn.CONCAT("#'SMD Started'!",ADDRESS(MATCH(I6, 'SMD Started'!$D:$D,0),COLUMN('SMD Started'!$D:$D))),"Link to Lot")</f>
        <v>Link to Lot</v>
      </c>
      <c r="K6" s="20">
        <f>_xlfn.XLOOKUP('Work Plan Control - ALL'!I6,'SMD Started'!$D:$D,'SMD Started'!$V:$V,"")</f>
        <v>0</v>
      </c>
      <c r="L6" s="23">
        <f>_xlfn.XLOOKUP('Work Plan Control - ALL'!I6,'SMD Started'!$D:$D,'SMD Started'!$R:$R,"")</f>
        <v>202324</v>
      </c>
      <c r="M6" s="22" t="str" cm="1">
        <f t="array" ref="M6">_xlfn._xlws.FILTER('SMD Started'!$D$2:$D$200,('SMD Started'!$B$2:$B$200='Work Plan Control - ALL'!M5)*('SMD Started'!$Q$2:$Q$200&lt;&gt;"DRP"),"")</f>
        <v/>
      </c>
      <c r="N6" s="83" t="e" cm="1">
        <f t="array" ref="N6">HYPERLINK(_xlfn.CONCAT("#'SMD Started'!",ADDRESS(MATCH(M6, 'SMD Started'!$D:$D,0),COLUMN('SMD Started'!$D:$D))),"Link to Lot")</f>
        <v>#N/A</v>
      </c>
      <c r="O6" s="20" t="str">
        <f>_xlfn.XLOOKUP('Work Plan Control - ALL'!M6,'SMD Started'!$D:$D,'SMD Started'!$V:$V,"")</f>
        <v/>
      </c>
      <c r="P6" s="23" t="str">
        <f>_xlfn.XLOOKUP('Work Plan Control - ALL'!M6,'SMD Started'!$D:$D,'SMD Started'!$R:$R,"")</f>
        <v/>
      </c>
      <c r="Q6" s="22" cm="1">
        <f t="array" ref="Q6:Q8">_xlfn._xlws.FILTER('SMD Started'!$D$2:$D$200,('SMD Started'!$B$2:$B$200='Work Plan Control - ALL'!Q5)*('SMD Started'!$Q$2:$Q$200&lt;&gt;"DRP"),"")</f>
        <v>9235748</v>
      </c>
      <c r="R6" s="83" t="str" cm="1">
        <f t="array" ref="R6">HYPERLINK(_xlfn.CONCAT("#'SMD Started'!",ADDRESS(MATCH(Q6, 'SMD Started'!$D:$D,0),COLUMN('SMD Started'!$D:$D))),"Link to Lot")</f>
        <v>Link to Lot</v>
      </c>
      <c r="S6" s="20">
        <f>_xlfn.XLOOKUP('Work Plan Control - ALL'!Q6,'SMD Started'!$D:$D,'SMD Started'!$V:$V,"")</f>
        <v>1</v>
      </c>
      <c r="T6" s="23">
        <f>_xlfn.XLOOKUP('Work Plan Control - ALL'!Q6,'SMD Started'!$D:$D,'SMD Started'!$R:$R,"")</f>
        <v>202324</v>
      </c>
      <c r="U6" s="22" t="str" cm="1">
        <f t="array" ref="U6">_xlfn._xlws.FILTER('SMD Started'!$D$2:$D$200,('SMD Started'!$B$2:$B$200='Work Plan Control - ALL'!U5)*('SMD Started'!$Q$2:$Q$200&lt;&gt;"DRP"),"")</f>
        <v/>
      </c>
      <c r="V6" s="83" t="e" cm="1">
        <f t="array" ref="V6">HYPERLINK(_xlfn.CONCAT("#'SMD Started'!",ADDRESS(MATCH(U6, 'SMD Started'!$D:$D,0),COLUMN('SMD Started'!$D:$D))),"Link to Lot")</f>
        <v>#N/A</v>
      </c>
      <c r="W6" s="20" t="str">
        <f>_xlfn.XLOOKUP('Work Plan Control - ALL'!U6,'SMD Started'!$D:$D,'SMD Started'!$V:$V,"")</f>
        <v/>
      </c>
      <c r="X6" s="23" t="str">
        <f>_xlfn.XLOOKUP('Work Plan Control - ALL'!U6,'SMD Started'!$D:$D,'SMD Started'!$R:$R,"")</f>
        <v/>
      </c>
      <c r="Y6" s="22" t="str" cm="1">
        <f t="array" ref="Y6">_xlfn._xlws.FILTER('SMD Started'!$D$2:$D$200,('SMD Started'!$B$2:$B$200='Work Plan Control - ALL'!Y5)*('SMD Started'!$Q$2:$Q$200&lt;&gt;"DRP"),"")</f>
        <v/>
      </c>
      <c r="Z6" s="83" t="e" cm="1">
        <f t="array" ref="Z6">HYPERLINK(_xlfn.CONCAT("#'SMD Started'!",ADDRESS(MATCH(Y6, 'SMD Started'!$D:$D,0),COLUMN('SMD Started'!$D:$D))),"Link to Lot")</f>
        <v>#N/A</v>
      </c>
      <c r="AA6" s="20" t="str">
        <f>_xlfn.XLOOKUP('Work Plan Control - ALL'!Y6,'SMD Started'!$D:$D,'SMD Started'!$V:$V,"")</f>
        <v/>
      </c>
      <c r="AB6" s="23" t="str">
        <f>_xlfn.XLOOKUP('Work Plan Control - ALL'!Y6,'SMD Started'!$D:$D,'SMD Started'!$R:$R,"")</f>
        <v/>
      </c>
      <c r="AC6" s="22" cm="1">
        <f t="array" ref="AC6:AC9">_xlfn._xlws.FILTER('SMD Started'!$D$2:$D$200,('SMD Started'!$B$2:$B$200='Work Plan Control - ALL'!AC5)*('SMD Started'!$Q$2:$Q$200&lt;&gt;"DRP"),"")</f>
        <v>9241787</v>
      </c>
      <c r="AD6" s="83" t="str" cm="1">
        <f t="array" ref="AD6">HYPERLINK(_xlfn.CONCAT("#'SMD Started'!",ADDRESS(MATCH(AC6, 'SMD Started'!$D:$D,0),COLUMN('SMD Started'!$D:$D))),"Link to Lot")</f>
        <v>Link to Lot</v>
      </c>
      <c r="AE6" s="20">
        <f>_xlfn.XLOOKUP('Work Plan Control - ALL'!AC6,'SMD Started'!$D:$D,'SMD Started'!$V:$V,"")</f>
        <v>1</v>
      </c>
      <c r="AF6" s="23">
        <f>_xlfn.XLOOKUP('Work Plan Control - ALL'!AC6,'SMD Started'!$D:$D,'SMD Started'!$R:$R,"")</f>
        <v>202323</v>
      </c>
      <c r="AG6" s="24" cm="1">
        <f t="array" ref="AG6:AG8">_xlfn._xlws.FILTER('SMD After Lot Link'!$D$2:$D$200,('SMD After Lot Link'!$B$2:$B$200='Work Plan Control - ALL'!AG5)*('SMD After Lot Link'!$Q$2:$Q$200&lt;&gt;"DRP"),"")</f>
        <v>9231628</v>
      </c>
      <c r="AH6" s="79" t="str" cm="1">
        <f t="array" ref="AH6">HYPERLINK(_xlfn.CONCAT("#'SMD After Lot Link'!",ADDRESS(MATCH(AG6, 'SMD After Lot Link'!$D:$D,0),COLUMN('SMD After Lot Link'!$D:$D))),"Link to Lot")</f>
        <v>Link to Lot</v>
      </c>
      <c r="AI6" s="20">
        <f>_xlfn.XLOOKUP('Work Plan Control - ALL'!AG6,'SMD After Lot Link'!$D:$D,'SMD After Lot Link'!$V:$V,"")</f>
        <v>6</v>
      </c>
      <c r="AJ6" s="23">
        <f>_xlfn.XLOOKUP('Work Plan Control - ALL'!AG6,'SMD After Lot Link'!$D:$D,'SMD After Lot Link'!$R:$R,"")</f>
        <v>202322</v>
      </c>
      <c r="AK6" s="22" cm="1">
        <f t="array" ref="AK6:AK9">_xlfn._xlws.FILTER('SMD Started'!$D$2:$D$200,('SMD Started'!$B$2:$B$200='Work Plan Control - ALL'!AK5)*('SMD Started'!$Q$2:$Q$200&lt;&gt;"DRP"),"")</f>
        <v>9235747</v>
      </c>
      <c r="AL6" s="83" t="str" cm="1">
        <f t="array" ref="AL6">HYPERLINK(_xlfn.CONCAT("#'SMD Started'!",ADDRESS(MATCH(AK6, 'SMD Started'!$D:$D,0),COLUMN('SMD Started'!$D:$D))),"Link to Lot")</f>
        <v>Link to Lot</v>
      </c>
      <c r="AM6" s="20">
        <f>_xlfn.XLOOKUP('Work Plan Control - ALL'!AK6,'SMD Started'!$D:$D,'SMD Started'!$V:$V,"")</f>
        <v>1</v>
      </c>
      <c r="AN6" s="20">
        <f>_xlfn.XLOOKUP('Work Plan Control - ALL'!AK6,'SMD Started'!$D:$D,'SMD Started'!$R:$R,"")</f>
        <v>202324</v>
      </c>
      <c r="AO6" s="7"/>
      <c r="AP6" s="7"/>
      <c r="AQ6" s="7"/>
      <c r="AR6" s="10" t="str" cm="1">
        <f t="array" ref="AR6">_xlfn._xlws.FILTER('SMD Started'!$D$2:$D$200,('SMD Started'!$P$2:$P$200="MRB  ")+('SMD Started'!$P$2:$P$200="MRB1 ")+('SMD Started'!$P$2:$P$200="DRB2 ")+('SMD Started'!$P$2:$P$200="MRB2 ")+('SMD Started'!$P$2:$P$200="DRB 1 "),"")</f>
        <v/>
      </c>
      <c r="AS6" s="84" t="e" cm="1">
        <f t="array" ref="AS6">HYPERLINK(_xlfn.CONCAT("#'SMD Started'!",ADDRESS(MATCH(AR6, 'SMD Started'!$D:$D,0),COLUMN('SMD Started'!$D:$D))),"Link to Lot")</f>
        <v>#N/A</v>
      </c>
      <c r="AT6" s="25" t="str">
        <f>_xlfn.XLOOKUP('Work Plan Control - ALL'!AR6,'SMD Started'!$D:$D,'SMD Started'!$V:$V,"")</f>
        <v/>
      </c>
      <c r="AU6" s="26" t="str">
        <f>_xlfn.XLOOKUP('Work Plan Control - ALL'!AR6,'SMD Started'!$D:$D,'SMD Started'!$R:$R,"")</f>
        <v/>
      </c>
      <c r="AV6" s="9"/>
      <c r="AW6" s="7"/>
      <c r="AX6" s="7"/>
      <c r="AY6" s="136" t="s">
        <v>160</v>
      </c>
      <c r="AZ6" s="137"/>
      <c r="BA6" s="137"/>
      <c r="BB6" s="137"/>
      <c r="BC6" s="138"/>
      <c r="BF6" s="52" t="str">
        <f>_xlfn.CONCAT("2022",BF5)</f>
        <v>202225</v>
      </c>
    </row>
    <row r="7" spans="1:68" ht="31.5" customHeight="1" x14ac:dyDescent="0.25">
      <c r="A7" s="20"/>
      <c r="B7" s="79" t="e" cm="1">
        <f t="array" ref="B7">HYPERLINK(_xlfn.CONCAT("#'SMD After Lot Link'!",ADDRESS(MATCH(A7, 'SMD After Lot Link'!D:D,0),COLUMN('SMD After Lot Link'!D:D))),"Link to Lot")</f>
        <v>#N/A</v>
      </c>
      <c r="C7" s="21">
        <f>_xlfn.XLOOKUP('Work Plan Control - ALL'!A7,'SMD After Lot Link'!$D:$D,'SMD After Lot Link'!$V:$V,"")</f>
        <v>0</v>
      </c>
      <c r="D7" s="23">
        <f>_xlfn.XLOOKUP('Work Plan Control - ALL'!A7,'SMD After Lot Link'!$D:$D,'SMD After Lot Link'!$R:$R,"")</f>
        <v>0</v>
      </c>
      <c r="E7" s="22"/>
      <c r="F7" s="83" t="e" cm="1">
        <f t="array" ref="F7">HYPERLINK(_xlfn.CONCAT("#'SMD Started'!",ADDRESS(MATCH(E7, 'SMD Started'!$D:$D,0),COLUMN('SMD Started'!$D:$D))),"Link to Lot")</f>
        <v>#N/A</v>
      </c>
      <c r="G7" s="20" t="str">
        <f>_xlfn.XLOOKUP('Work Plan Control - ALL'!E7,'SMD Started'!$D:$D,'SMD Started'!$V:$V,"")</f>
        <v/>
      </c>
      <c r="H7" s="23" t="str">
        <f>_xlfn.XLOOKUP('Work Plan Control - ALL'!E7,'SMD Started'!$D:$D,'SMD Started'!$R:$R,"")</f>
        <v/>
      </c>
      <c r="I7" s="22">
        <v>9235739</v>
      </c>
      <c r="J7" s="83" t="str" cm="1">
        <f t="array" ref="J7">HYPERLINK(_xlfn.CONCAT("#'SMD Started'!",ADDRESS(MATCH(I7, 'SMD Started'!$D:$D,0),COLUMN('SMD Started'!$D:$D))),"Link to Lot")</f>
        <v>Link to Lot</v>
      </c>
      <c r="K7" s="20">
        <f>_xlfn.XLOOKUP('Work Plan Control - ALL'!I7,'SMD Started'!$D:$D,'SMD Started'!$V:$V,"")</f>
        <v>0</v>
      </c>
      <c r="L7" s="23">
        <f>_xlfn.XLOOKUP('Work Plan Control - ALL'!I7,'SMD Started'!$D:$D,'SMD Started'!$R:$R,"")</f>
        <v>202324</v>
      </c>
      <c r="M7" s="22"/>
      <c r="N7" s="83" t="e" cm="1">
        <f t="array" ref="N7">HYPERLINK(_xlfn.CONCAT("#'SMD Started'!",ADDRESS(MATCH(M7, 'SMD Started'!$D:$D,0),COLUMN('SMD Started'!$D:$D))),"Link to Lot")</f>
        <v>#N/A</v>
      </c>
      <c r="O7" s="20" t="str">
        <f>_xlfn.XLOOKUP('Work Plan Control - ALL'!M7,'SMD Started'!$D:$D,'SMD Started'!$V:$V,"")</f>
        <v/>
      </c>
      <c r="P7" s="23" t="str">
        <f>_xlfn.XLOOKUP('Work Plan Control - ALL'!M7,'SMD Started'!$D:$D,'SMD Started'!$R:$R,"")</f>
        <v/>
      </c>
      <c r="Q7" s="22">
        <v>9235911</v>
      </c>
      <c r="R7" s="83" t="str" cm="1">
        <f t="array" ref="R7">HYPERLINK(_xlfn.CONCAT("#'SMD Started'!",ADDRESS(MATCH(Q7, 'SMD Started'!$D:$D,0),COLUMN('SMD Started'!$D:$D))),"Link to Lot")</f>
        <v>Link to Lot</v>
      </c>
      <c r="S7" s="20">
        <f>_xlfn.XLOOKUP('Work Plan Control - ALL'!Q7,'SMD Started'!$D:$D,'SMD Started'!$V:$V,"")</f>
        <v>0</v>
      </c>
      <c r="T7" s="23">
        <f>_xlfn.XLOOKUP('Work Plan Control - ALL'!Q7,'SMD Started'!$D:$D,'SMD Started'!$R:$R,"")</f>
        <v>202324</v>
      </c>
      <c r="U7" s="22"/>
      <c r="V7" s="83" t="e" cm="1">
        <f t="array" ref="V7">HYPERLINK(_xlfn.CONCAT("#'SMD Started'!",ADDRESS(MATCH(U7, 'SMD Started'!$D:$D,0),COLUMN('SMD Started'!$D:$D))),"Link to Lot")</f>
        <v>#N/A</v>
      </c>
      <c r="W7" s="20">
        <f>_xlfn.XLOOKUP('Work Plan Control - ALL'!U7,'SMD Started'!$D:$D,'SMD Started'!$V:$V,"")</f>
        <v>0</v>
      </c>
      <c r="X7" s="23">
        <f>_xlfn.XLOOKUP('Work Plan Control - ALL'!U7,'SMD Started'!$D:$D,'SMD Started'!$R:$R,"")</f>
        <v>0</v>
      </c>
      <c r="Y7" s="22"/>
      <c r="Z7" s="83" t="e" cm="1">
        <f t="array" ref="Z7">HYPERLINK(_xlfn.CONCAT("#'SMD Started'!",ADDRESS(MATCH(Y7, 'SMD Started'!$D:$D,0),COLUMN('SMD Started'!$D:$D))),"Link to Lot")</f>
        <v>#N/A</v>
      </c>
      <c r="AA7" s="20" t="str">
        <f>_xlfn.XLOOKUP('Work Plan Control - ALL'!Y7,'SMD Started'!$D:$D,'SMD Started'!$V:$V,"")</f>
        <v/>
      </c>
      <c r="AB7" s="23" t="str">
        <f>_xlfn.XLOOKUP('Work Plan Control - ALL'!Y7,'SMD Started'!$D:$D,'SMD Started'!$R:$R,"")</f>
        <v/>
      </c>
      <c r="AC7" s="22">
        <v>9243838</v>
      </c>
      <c r="AD7" s="83" t="str" cm="1">
        <f t="array" ref="AD7">HYPERLINK(_xlfn.CONCAT("#'SMD Started'!",ADDRESS(MATCH(AC7, 'SMD Started'!$D:$D,0),COLUMN('SMD Started'!$D:$D))),"Link to Lot")</f>
        <v>Link to Lot</v>
      </c>
      <c r="AE7" s="20">
        <f>_xlfn.XLOOKUP('Work Plan Control - ALL'!AC7,'SMD Started'!$D:$D,'SMD Started'!$V:$V,"")</f>
        <v>0</v>
      </c>
      <c r="AF7" s="23">
        <f>_xlfn.XLOOKUP('Work Plan Control - ALL'!AC7,'SMD Started'!$D:$D,'SMD Started'!$R:$R,"")</f>
        <v>202323</v>
      </c>
      <c r="AG7" s="24">
        <v>9230748</v>
      </c>
      <c r="AH7" s="79" t="str" cm="1">
        <f t="array" ref="AH7">HYPERLINK(_xlfn.CONCAT("#'SMD After Lot Link'!",ADDRESS(MATCH(AG7, 'SMD After Lot Link'!$D:$D,0),COLUMN('SMD After Lot Link'!$D:$D))),"Link to Lot")</f>
        <v>Link to Lot</v>
      </c>
      <c r="AI7" s="20">
        <f>_xlfn.XLOOKUP('Work Plan Control - ALL'!AG7,'SMD After Lot Link'!$D:$D,'SMD After Lot Link'!$V:$V,"")</f>
        <v>20</v>
      </c>
      <c r="AJ7" s="23">
        <f>_xlfn.XLOOKUP('Work Plan Control - ALL'!AG7,'SMD After Lot Link'!$D:$D,'SMD After Lot Link'!$R:$R,"")</f>
        <v>202323</v>
      </c>
      <c r="AK7" s="22">
        <v>9235749</v>
      </c>
      <c r="AL7" s="83" t="str" cm="1">
        <f t="array" ref="AL7">HYPERLINK(_xlfn.CONCAT("#'SMD Started'!",ADDRESS(MATCH(AK7, 'SMD Started'!$D:$D,0),COLUMN('SMD Started'!$D:$D))),"Link to Lot")</f>
        <v>Link to Lot</v>
      </c>
      <c r="AM7" s="20">
        <f>_xlfn.XLOOKUP('Work Plan Control - ALL'!AK7,'SMD Started'!$D:$D,'SMD Started'!$V:$V,"")</f>
        <v>0</v>
      </c>
      <c r="AN7" s="20">
        <f>_xlfn.XLOOKUP('Work Plan Control - ALL'!AK7,'SMD Started'!$D:$D,'SMD Started'!$R:$R,"")</f>
        <v>202324</v>
      </c>
      <c r="AO7" s="7"/>
      <c r="AP7" s="7"/>
      <c r="AQ7" s="7"/>
      <c r="AR7" s="11"/>
      <c r="AS7" s="83" t="e" cm="1">
        <f t="array" ref="AS7">HYPERLINK(_xlfn.CONCAT("#'SMD Started'!",ADDRESS(MATCH(AR7, 'SMD Started'!$D:$D,0),COLUMN('SMD Started'!$D:$D))),"Link to Lot")</f>
        <v>#N/A</v>
      </c>
      <c r="AT7" s="25">
        <f>_xlfn.XLOOKUP('Work Plan Control - ALL'!AR7,'SMD Started'!$D:$D,'SMD Started'!$V:$V,"")</f>
        <v>0</v>
      </c>
      <c r="AU7" s="26">
        <f>_xlfn.XLOOKUP('Work Plan Control - ALL'!AR7,'SMD Started'!$D:$D,'SMD Started'!$R:$R,"")</f>
        <v>0</v>
      </c>
      <c r="AV7" s="9"/>
      <c r="AW7" s="7"/>
      <c r="AX7" s="7"/>
      <c r="AY7" s="133">
        <v>45089.528449074074</v>
      </c>
      <c r="AZ7" s="134"/>
      <c r="BA7" s="134"/>
      <c r="BB7" s="134"/>
      <c r="BC7" s="135"/>
    </row>
    <row r="8" spans="1:68" ht="31.5" customHeight="1" thickBot="1" x14ac:dyDescent="0.3">
      <c r="A8" s="20"/>
      <c r="B8" s="79" t="e" cm="1">
        <f t="array" ref="B8">HYPERLINK(_xlfn.CONCAT("#'SMD After Lot Link'!",ADDRESS(MATCH(A8, 'SMD After Lot Link'!D:D,0),COLUMN('SMD After Lot Link'!D:D))),"Link to Lot")</f>
        <v>#N/A</v>
      </c>
      <c r="C8" s="21">
        <f>_xlfn.XLOOKUP('Work Plan Control - ALL'!A8,'SMD After Lot Link'!$D:$D,'SMD After Lot Link'!$V:$V,"")</f>
        <v>0</v>
      </c>
      <c r="D8" s="23">
        <f>_xlfn.XLOOKUP('Work Plan Control - ALL'!A8,'SMD After Lot Link'!$D:$D,'SMD After Lot Link'!$R:$R,"")</f>
        <v>0</v>
      </c>
      <c r="E8" s="22"/>
      <c r="F8" s="83" t="e" cm="1">
        <f t="array" ref="F8">HYPERLINK(_xlfn.CONCAT("#'SMD Started'!",ADDRESS(MATCH(E8, 'SMD Started'!$D:$D,0),COLUMN('SMD Started'!$D:$D))),"Link to Lot")</f>
        <v>#N/A</v>
      </c>
      <c r="G8" s="20" t="str">
        <f>_xlfn.XLOOKUP('Work Plan Control - ALL'!E8,'SMD Started'!$D:$D,'SMD Started'!$V:$V,"")</f>
        <v/>
      </c>
      <c r="H8" s="23" t="str">
        <f>_xlfn.XLOOKUP('Work Plan Control - ALL'!E8,'SMD Started'!$D:$D,'SMD Started'!$R:$R,"")</f>
        <v/>
      </c>
      <c r="I8" s="22">
        <v>9235740</v>
      </c>
      <c r="J8" s="83" t="str" cm="1">
        <f t="array" ref="J8">HYPERLINK(_xlfn.CONCAT("#'SMD Started'!",ADDRESS(MATCH(I8, 'SMD Started'!$D:$D,0),COLUMN('SMD Started'!$D:$D))),"Link to Lot")</f>
        <v>Link to Lot</v>
      </c>
      <c r="K8" s="20">
        <f>_xlfn.XLOOKUP('Work Plan Control - ALL'!I8,'SMD Started'!$D:$D,'SMD Started'!$V:$V,"")</f>
        <v>0</v>
      </c>
      <c r="L8" s="23">
        <f>_xlfn.XLOOKUP('Work Plan Control - ALL'!I8,'SMD Started'!$D:$D,'SMD Started'!$R:$R,"")</f>
        <v>202324</v>
      </c>
      <c r="M8" s="22"/>
      <c r="N8" s="83" t="e" cm="1">
        <f t="array" ref="N8">HYPERLINK(_xlfn.CONCAT("#'SMD Started'!",ADDRESS(MATCH(M8, 'SMD Started'!$D:$D,0),COLUMN('SMD Started'!$D:$D))),"Link to Lot")</f>
        <v>#N/A</v>
      </c>
      <c r="O8" s="20" t="str">
        <f>_xlfn.XLOOKUP('Work Plan Control - ALL'!M8,'SMD Started'!$D:$D,'SMD Started'!$V:$V,"")</f>
        <v/>
      </c>
      <c r="P8" s="23">
        <f>_xlfn.XLOOKUP('Work Plan Control - ALL'!M8,'SMD Started'!$D:$D,'SMD Started'!$R:$R,"")</f>
        <v>0</v>
      </c>
      <c r="Q8" s="22">
        <v>9235916</v>
      </c>
      <c r="R8" s="83" t="str" cm="1">
        <f t="array" ref="R8">HYPERLINK(_xlfn.CONCAT("#'SMD Started'!",ADDRESS(MATCH(Q8, 'SMD Started'!$D:$D,0),COLUMN('SMD Started'!$D:$D))),"Link to Lot")</f>
        <v>Link to Lot</v>
      </c>
      <c r="S8" s="20">
        <f>_xlfn.XLOOKUP('Work Plan Control - ALL'!Q8,'SMD Started'!$D:$D,'SMD Started'!$V:$V,"")</f>
        <v>0</v>
      </c>
      <c r="T8" s="23">
        <f>_xlfn.XLOOKUP('Work Plan Control - ALL'!Q8,'SMD Started'!$D:$D,'SMD Started'!$R:$R,"")</f>
        <v>202324</v>
      </c>
      <c r="U8" s="22"/>
      <c r="V8" s="83" t="e" cm="1">
        <f t="array" ref="V8">HYPERLINK(_xlfn.CONCAT("#'SMD Started'!",ADDRESS(MATCH(U8, 'SMD Started'!$D:$D,0),COLUMN('SMD Started'!$D:$D))),"Link to Lot")</f>
        <v>#N/A</v>
      </c>
      <c r="W8" s="20">
        <f>_xlfn.XLOOKUP('Work Plan Control - ALL'!U8,'SMD Started'!$D:$D,'SMD Started'!$V:$V,"")</f>
        <v>0</v>
      </c>
      <c r="X8" s="23">
        <f>_xlfn.XLOOKUP('Work Plan Control - ALL'!U8,'SMD Started'!$D:$D,'SMD Started'!$R:$R,"")</f>
        <v>0</v>
      </c>
      <c r="Y8" s="22"/>
      <c r="Z8" s="83" t="e" cm="1">
        <f t="array" ref="Z8">HYPERLINK(_xlfn.CONCAT("#'SMD Started'!",ADDRESS(MATCH(Y8, 'SMD Started'!$D:$D,0),COLUMN('SMD Started'!$D:$D))),"Link to Lot")</f>
        <v>#N/A</v>
      </c>
      <c r="AA8" s="20">
        <f>_xlfn.XLOOKUP('Work Plan Control - ALL'!Y8,'SMD Started'!$D:$D,'SMD Started'!$V:$V,"")</f>
        <v>0</v>
      </c>
      <c r="AB8" s="23">
        <f>_xlfn.XLOOKUP('Work Plan Control - ALL'!Y8,'SMD Started'!$D:$D,'SMD Started'!$R:$R,"")</f>
        <v>0</v>
      </c>
      <c r="AC8" s="22">
        <v>9231651</v>
      </c>
      <c r="AD8" s="83" t="str" cm="1">
        <f t="array" ref="AD8">HYPERLINK(_xlfn.CONCAT("#'SMD Started'!",ADDRESS(MATCH(AC8, 'SMD Started'!$D:$D,0),COLUMN('SMD Started'!$D:$D))),"Link to Lot")</f>
        <v>Link to Lot</v>
      </c>
      <c r="AE8" s="20">
        <f>_xlfn.XLOOKUP('Work Plan Control - ALL'!AC8,'SMD Started'!$D:$D,'SMD Started'!$V:$V,"")</f>
        <v>1</v>
      </c>
      <c r="AF8" s="23">
        <f>_xlfn.XLOOKUP('Work Plan Control - ALL'!AC8,'SMD Started'!$D:$D,'SMD Started'!$R:$R,"")</f>
        <v>202323</v>
      </c>
      <c r="AG8" s="24">
        <v>9230766</v>
      </c>
      <c r="AH8" s="79" t="str" cm="1">
        <f t="array" ref="AH8">HYPERLINK(_xlfn.CONCAT("#'SMD After Lot Link'!",ADDRESS(MATCH(AG8, 'SMD After Lot Link'!$D:$D,0),COLUMN('SMD After Lot Link'!$D:$D))),"Link to Lot")</f>
        <v>Link to Lot</v>
      </c>
      <c r="AI8" s="20">
        <f>_xlfn.XLOOKUP('Work Plan Control - ALL'!AG8,'SMD After Lot Link'!$D:$D,'SMD After Lot Link'!$V:$V,"")</f>
        <v>13</v>
      </c>
      <c r="AJ8" s="23">
        <f>_xlfn.XLOOKUP('Work Plan Control - ALL'!AG8,'SMD After Lot Link'!$D:$D,'SMD After Lot Link'!$R:$R,"")</f>
        <v>202323</v>
      </c>
      <c r="AK8" s="22">
        <v>9235894</v>
      </c>
      <c r="AL8" s="83" t="str" cm="1">
        <f t="array" ref="AL8">HYPERLINK(_xlfn.CONCAT("#'SMD Started'!",ADDRESS(MATCH(AK8, 'SMD Started'!$D:$D,0),COLUMN('SMD Started'!$D:$D))),"Link to Lot")</f>
        <v>Link to Lot</v>
      </c>
      <c r="AM8" s="20">
        <f>_xlfn.XLOOKUP('Work Plan Control - ALL'!AK8,'SMD Started'!$D:$D,'SMD Started'!$V:$V,"")</f>
        <v>0</v>
      </c>
      <c r="AN8" s="20">
        <f>_xlfn.XLOOKUP('Work Plan Control - ALL'!AK8,'SMD Started'!$D:$D,'SMD Started'!$R:$R,"")</f>
        <v>202324</v>
      </c>
      <c r="AO8" s="7"/>
      <c r="AP8" s="7"/>
      <c r="AQ8" s="7"/>
      <c r="AR8" s="11"/>
      <c r="AS8" s="83" t="e" cm="1">
        <f t="array" ref="AS8">HYPERLINK(_xlfn.CONCAT("#'SMD Started'!",ADDRESS(MATCH(AR8, 'SMD Started'!$D:$D,0),COLUMN('SMD Started'!$D:$D))),"Link to Lot")</f>
        <v>#N/A</v>
      </c>
      <c r="AT8" s="25">
        <f>_xlfn.XLOOKUP('Work Plan Control - ALL'!AR8,'SMD Started'!$D:$D,'SMD Started'!$V:$V,"")</f>
        <v>0</v>
      </c>
      <c r="AU8" s="26">
        <f>_xlfn.XLOOKUP('Work Plan Control - ALL'!AR8,'SMD Started'!$D:$D,'SMD Started'!$R:$R,"")</f>
        <v>0</v>
      </c>
      <c r="AV8" s="9"/>
      <c r="AW8" s="7"/>
      <c r="AX8" s="7"/>
      <c r="AY8" s="136" t="s">
        <v>163</v>
      </c>
      <c r="AZ8" s="137"/>
      <c r="BA8" s="137"/>
      <c r="BB8" s="137"/>
      <c r="BC8" s="138"/>
    </row>
    <row r="9" spans="1:68" ht="31.5" customHeight="1" x14ac:dyDescent="0.25">
      <c r="A9" s="20"/>
      <c r="B9" s="79" t="e" cm="1">
        <f t="array" ref="B9">HYPERLINK(_xlfn.CONCAT("#'SMD After Lot Link'!",ADDRESS(MATCH(A9, 'SMD After Lot Link'!D:D,0),COLUMN('SMD After Lot Link'!D:D))),"Link to Lot")</f>
        <v>#N/A</v>
      </c>
      <c r="C9" s="21">
        <f>_xlfn.XLOOKUP('Work Plan Control - ALL'!A9,'SMD After Lot Link'!$D:$D,'SMD After Lot Link'!$V:$V,"")</f>
        <v>0</v>
      </c>
      <c r="D9" s="23">
        <f>_xlfn.XLOOKUP('Work Plan Control - ALL'!A9,'SMD After Lot Link'!$D:$D,'SMD After Lot Link'!$R:$R,"")</f>
        <v>0</v>
      </c>
      <c r="E9" s="22"/>
      <c r="F9" s="83" t="e" cm="1">
        <f t="array" ref="F9">HYPERLINK(_xlfn.CONCAT("#'SMD Started'!",ADDRESS(MATCH(E9, 'SMD Started'!$D:$D,0),COLUMN('SMD Started'!$D:$D))),"Link to Lot")</f>
        <v>#N/A</v>
      </c>
      <c r="G9" s="20">
        <f>_xlfn.XLOOKUP('Work Plan Control - ALL'!E9,'SMD Started'!$D:$D,'SMD Started'!$V:$V,"")</f>
        <v>0</v>
      </c>
      <c r="H9" s="23" t="str">
        <f>_xlfn.XLOOKUP('Work Plan Control - ALL'!E9,'SMD Started'!$D:$D,'SMD Started'!$R:$R,"")</f>
        <v/>
      </c>
      <c r="I9" s="22">
        <v>9235741</v>
      </c>
      <c r="J9" s="83" t="str" cm="1">
        <f t="array" ref="J9">HYPERLINK(_xlfn.CONCAT("#'SMD Started'!",ADDRESS(MATCH(I9, 'SMD Started'!$D:$D,0),COLUMN('SMD Started'!$D:$D))),"Link to Lot")</f>
        <v>Link to Lot</v>
      </c>
      <c r="K9" s="20">
        <f>_xlfn.XLOOKUP('Work Plan Control - ALL'!I9,'SMD Started'!$D:$D,'SMD Started'!$V:$V,"")</f>
        <v>5</v>
      </c>
      <c r="L9" s="23">
        <f>_xlfn.XLOOKUP('Work Plan Control - ALL'!I9,'SMD Started'!$D:$D,'SMD Started'!$R:$R,"")</f>
        <v>202324</v>
      </c>
      <c r="M9" s="22"/>
      <c r="N9" s="83" t="e" cm="1">
        <f t="array" ref="N9">HYPERLINK(_xlfn.CONCAT("#'SMD Started'!",ADDRESS(MATCH(M9, 'SMD Started'!$D:$D,0),COLUMN('SMD Started'!$D:$D))),"Link to Lot")</f>
        <v>#N/A</v>
      </c>
      <c r="O9" s="20">
        <f>_xlfn.XLOOKUP('Work Plan Control - ALL'!M9,'SMD Started'!$D:$D,'SMD Started'!$V:$V,"")</f>
        <v>0</v>
      </c>
      <c r="P9" s="23">
        <f>_xlfn.XLOOKUP('Work Plan Control - ALL'!M9,'SMD Started'!$D:$D,'SMD Started'!$R:$R,"")</f>
        <v>0</v>
      </c>
      <c r="Q9" s="22"/>
      <c r="R9" s="83" t="e" cm="1">
        <f t="array" ref="R9">HYPERLINK(_xlfn.CONCAT("#'SMD Started'!",ADDRESS(MATCH(Q9, 'SMD Started'!$D:$D,0),COLUMN('SMD Started'!$D:$D))),"Link to Lot")</f>
        <v>#N/A</v>
      </c>
      <c r="S9" s="20">
        <f>_xlfn.XLOOKUP('Work Plan Control - ALL'!Q9,'SMD Started'!$D:$D,'SMD Started'!$V:$V,"")</f>
        <v>0</v>
      </c>
      <c r="T9" s="23" t="str">
        <f>_xlfn.XLOOKUP('Work Plan Control - ALL'!Q9,'SMD Started'!$D:$D,'SMD Started'!$R:$R,"")</f>
        <v/>
      </c>
      <c r="U9" s="22"/>
      <c r="V9" s="83" t="e" cm="1">
        <f t="array" ref="V9">HYPERLINK(_xlfn.CONCAT("#'SMD Started'!",ADDRESS(MATCH(U9, 'SMD Started'!$D:$D,0),COLUMN('SMD Started'!$D:$D))),"Link to Lot")</f>
        <v>#N/A</v>
      </c>
      <c r="W9" s="20">
        <f>_xlfn.XLOOKUP('Work Plan Control - ALL'!U9,'SMD Started'!$D:$D,'SMD Started'!$V:$V,"")</f>
        <v>0</v>
      </c>
      <c r="X9" s="23">
        <f>_xlfn.XLOOKUP('Work Plan Control - ALL'!U9,'SMD Started'!$D:$D,'SMD Started'!$R:$R,"")</f>
        <v>0</v>
      </c>
      <c r="Y9" s="22"/>
      <c r="Z9" s="83" t="e" cm="1">
        <f t="array" ref="Z9">HYPERLINK(_xlfn.CONCAT("#'SMD Started'!",ADDRESS(MATCH(Y9, 'SMD Started'!$D:$D,0),COLUMN('SMD Started'!$D:$D))),"Link to Lot")</f>
        <v>#N/A</v>
      </c>
      <c r="AA9" s="20">
        <f>_xlfn.XLOOKUP('Work Plan Control - ALL'!Y9,'SMD Started'!$D:$D,'SMD Started'!$V:$V,"")</f>
        <v>0</v>
      </c>
      <c r="AB9" s="23">
        <f>_xlfn.XLOOKUP('Work Plan Control - ALL'!Y9,'SMD Started'!$D:$D,'SMD Started'!$R:$R,"")</f>
        <v>0</v>
      </c>
      <c r="AC9" s="22">
        <v>9235919</v>
      </c>
      <c r="AD9" s="83" t="str" cm="1">
        <f t="array" ref="AD9">HYPERLINK(_xlfn.CONCAT("#'SMD Started'!",ADDRESS(MATCH(AC9, 'SMD Started'!$D:$D,0),COLUMN('SMD Started'!$D:$D))),"Link to Lot")</f>
        <v>Link to Lot</v>
      </c>
      <c r="AE9" s="20">
        <f>_xlfn.XLOOKUP('Work Plan Control - ALL'!AC9,'SMD Started'!$D:$D,'SMD Started'!$V:$V,"")</f>
        <v>0</v>
      </c>
      <c r="AF9" s="23">
        <f>_xlfn.XLOOKUP('Work Plan Control - ALL'!AC9,'SMD Started'!$D:$D,'SMD Started'!$R:$R,"")</f>
        <v>202324</v>
      </c>
      <c r="AG9" s="24"/>
      <c r="AH9" s="79" t="e" cm="1">
        <f t="array" ref="AH9">HYPERLINK(_xlfn.CONCAT("#'SMD After Lot Link'!",ADDRESS(MATCH(AG9, 'SMD After Lot Link'!$D:$D,0),COLUMN('SMD After Lot Link'!$D:$D))),"Link to Lot")</f>
        <v>#N/A</v>
      </c>
      <c r="AI9" s="20">
        <f>_xlfn.XLOOKUP('Work Plan Control - ALL'!AG9,'SMD After Lot Link'!$D:$D,'SMD After Lot Link'!$V:$V,"")</f>
        <v>0</v>
      </c>
      <c r="AJ9" s="23">
        <f>_xlfn.XLOOKUP('Work Plan Control - ALL'!AG9,'SMD After Lot Link'!$D:$D,'SMD After Lot Link'!$R:$R,"")</f>
        <v>0</v>
      </c>
      <c r="AK9" s="22">
        <v>9235896</v>
      </c>
      <c r="AL9" s="83" t="str" cm="1">
        <f t="array" ref="AL9">HYPERLINK(_xlfn.CONCAT("#'SMD Started'!",ADDRESS(MATCH(AK9, 'SMD Started'!$D:$D,0),COLUMN('SMD Started'!$D:$D))),"Link to Lot")</f>
        <v>Link to Lot</v>
      </c>
      <c r="AM9" s="20">
        <f>_xlfn.XLOOKUP('Work Plan Control - ALL'!AK9,'SMD Started'!$D:$D,'SMD Started'!$V:$V,"")</f>
        <v>1</v>
      </c>
      <c r="AN9" s="20">
        <f>_xlfn.XLOOKUP('Work Plan Control - ALL'!AK9,'SMD Started'!$D:$D,'SMD Started'!$R:$R,"")</f>
        <v>202324</v>
      </c>
      <c r="AO9" s="7"/>
      <c r="AP9" s="7"/>
      <c r="AQ9" s="7"/>
      <c r="AR9" s="11"/>
      <c r="AS9" s="83" t="e" cm="1">
        <f t="array" ref="AS9">HYPERLINK(_xlfn.CONCAT("#'SMD Started'!",ADDRESS(MATCH(AR9, 'SMD Started'!$D:$D,0),COLUMN('SMD Started'!$D:$D))),"Link to Lot")</f>
        <v>#N/A</v>
      </c>
      <c r="AT9" s="25">
        <f>_xlfn.XLOOKUP('Work Plan Control - ALL'!AR9,'SMD Started'!$D:$D,'SMD Started'!$V:$V,"")</f>
        <v>0</v>
      </c>
      <c r="AU9" s="26">
        <f>_xlfn.XLOOKUP('Work Plan Control - ALL'!AR9,'SMD Started'!$D:$D,'SMD Started'!$R:$R,"")</f>
        <v>0</v>
      </c>
      <c r="AV9" s="9"/>
      <c r="AW9" s="7"/>
      <c r="AX9" s="7"/>
      <c r="AY9" s="7"/>
      <c r="AZ9" s="7"/>
      <c r="BA9" s="7"/>
      <c r="BB9" s="7"/>
      <c r="BC9" s="7"/>
    </row>
    <row r="10" spans="1:68" ht="31.5" customHeight="1" thickBot="1" x14ac:dyDescent="0.3">
      <c r="A10" s="20"/>
      <c r="B10" s="79" t="e" cm="1">
        <f t="array" ref="B10">HYPERLINK(_xlfn.CONCAT("#'SMD After Lot Link'!",ADDRESS(MATCH(A10, 'SMD After Lot Link'!D:D,0),COLUMN('SMD After Lot Link'!D:D))),"Link to Lot")</f>
        <v>#N/A</v>
      </c>
      <c r="C10" s="21">
        <f>_xlfn.XLOOKUP('Work Plan Control - ALL'!A10,'SMD After Lot Link'!$D:$D,'SMD After Lot Link'!$V:$V,"")</f>
        <v>0</v>
      </c>
      <c r="D10" s="23">
        <f>_xlfn.XLOOKUP('Work Plan Control - ALL'!A10,'SMD After Lot Link'!$D:$D,'SMD After Lot Link'!$R:$R,"")</f>
        <v>0</v>
      </c>
      <c r="E10" s="22"/>
      <c r="F10" s="83" t="e" cm="1">
        <f t="array" ref="F10">HYPERLINK(_xlfn.CONCAT("#'SMD Started'!",ADDRESS(MATCH(E10, 'SMD Started'!$D:$D,0),COLUMN('SMD Started'!$D:$D))),"Link to Lot")</f>
        <v>#N/A</v>
      </c>
      <c r="G10" s="20">
        <f>_xlfn.XLOOKUP('Work Plan Control - ALL'!E10,'SMD Started'!$D:$D,'SMD Started'!$V:$V,"")</f>
        <v>0</v>
      </c>
      <c r="H10" s="23" t="str">
        <f>_xlfn.XLOOKUP('Work Plan Control - ALL'!E10,'SMD Started'!$D:$D,'SMD Started'!$R:$R,"")</f>
        <v/>
      </c>
      <c r="I10" s="22">
        <v>9235751</v>
      </c>
      <c r="J10" s="83" t="str" cm="1">
        <f t="array" ref="J10">HYPERLINK(_xlfn.CONCAT("#'SMD Started'!",ADDRESS(MATCH(I10, 'SMD Started'!$D:$D,0),COLUMN('SMD Started'!$D:$D))),"Link to Lot")</f>
        <v>Link to Lot</v>
      </c>
      <c r="K10" s="20">
        <f>_xlfn.XLOOKUP('Work Plan Control - ALL'!I10,'SMD Started'!$D:$D,'SMD Started'!$V:$V,"")</f>
        <v>2</v>
      </c>
      <c r="L10" s="23">
        <f>_xlfn.XLOOKUP('Work Plan Control - ALL'!I10,'SMD Started'!$D:$D,'SMD Started'!$R:$R,"")</f>
        <v>202324</v>
      </c>
      <c r="M10" s="22"/>
      <c r="N10" s="83" t="e" cm="1">
        <f t="array" ref="N10">HYPERLINK(_xlfn.CONCAT("#'SMD Started'!",ADDRESS(MATCH(M10, 'SMD Started'!$D:$D,0),COLUMN('SMD Started'!$D:$D))),"Link to Lot")</f>
        <v>#N/A</v>
      </c>
      <c r="O10" s="20" t="str">
        <f>_xlfn.XLOOKUP('Work Plan Control - ALL'!M10,'SMD Started'!$D:$D,'SMD Started'!$V:$V,"")</f>
        <v/>
      </c>
      <c r="P10" s="23" t="str">
        <f>_xlfn.XLOOKUP('Work Plan Control - ALL'!M10,'SMD Started'!$D:$D,'SMD Started'!$R:$R,"")</f>
        <v/>
      </c>
      <c r="Q10" s="22"/>
      <c r="R10" s="83" t="e" cm="1">
        <f t="array" ref="R10">HYPERLINK(_xlfn.CONCAT("#'SMD Started'!",ADDRESS(MATCH(Q10, 'SMD Started'!$D:$D,0),COLUMN('SMD Started'!$D:$D))),"Link to Lot")</f>
        <v>#N/A</v>
      </c>
      <c r="S10" s="20">
        <f>_xlfn.XLOOKUP('Work Plan Control - ALL'!Q10,'SMD Started'!$D:$D,'SMD Started'!$V:$V,"")</f>
        <v>0</v>
      </c>
      <c r="T10" s="23">
        <f>_xlfn.XLOOKUP('Work Plan Control - ALL'!Q10,'SMD Started'!$D:$D,'SMD Started'!$R:$R,"")</f>
        <v>0</v>
      </c>
      <c r="U10" s="22"/>
      <c r="V10" s="83" t="e" cm="1">
        <f t="array" ref="V10">HYPERLINK(_xlfn.CONCAT("#'SMD Started'!",ADDRESS(MATCH(U10, 'SMD Started'!$D:$D,0),COLUMN('SMD Started'!$D:$D))),"Link to Lot")</f>
        <v>#N/A</v>
      </c>
      <c r="W10" s="20">
        <f>_xlfn.XLOOKUP('Work Plan Control - ALL'!U10,'SMD Started'!$D:$D,'SMD Started'!$V:$V,"")</f>
        <v>0</v>
      </c>
      <c r="X10" s="23">
        <f>_xlfn.XLOOKUP('Work Plan Control - ALL'!U10,'SMD Started'!$D:$D,'SMD Started'!$R:$R,"")</f>
        <v>0</v>
      </c>
      <c r="Y10" s="22"/>
      <c r="Z10" s="83" t="e" cm="1">
        <f t="array" ref="Z10">HYPERLINK(_xlfn.CONCAT("#'SMD Started'!",ADDRESS(MATCH(Y10, 'SMD Started'!$D:$D,0),COLUMN('SMD Started'!$D:$D))),"Link to Lot")</f>
        <v>#N/A</v>
      </c>
      <c r="AA10" s="20">
        <f>_xlfn.XLOOKUP('Work Plan Control - ALL'!Y10,'SMD Started'!$D:$D,'SMD Started'!$V:$V,"")</f>
        <v>0</v>
      </c>
      <c r="AB10" s="23">
        <f>_xlfn.XLOOKUP('Work Plan Control - ALL'!Y10,'SMD Started'!$D:$D,'SMD Started'!$R:$R,"")</f>
        <v>0</v>
      </c>
      <c r="AC10" s="22"/>
      <c r="AD10" s="83" t="e" cm="1">
        <f t="array" ref="AD10">HYPERLINK(_xlfn.CONCAT("#'SMD Started'!",ADDRESS(MATCH(AC10, 'SMD Started'!$D:$D,0),COLUMN('SMD Started'!$D:$D))),"Link to Lot")</f>
        <v>#N/A</v>
      </c>
      <c r="AE10" s="20">
        <f>_xlfn.XLOOKUP('Work Plan Control - ALL'!AC10,'SMD Started'!$D:$D,'SMD Started'!$V:$V,"")</f>
        <v>0</v>
      </c>
      <c r="AF10" s="23">
        <f>_xlfn.XLOOKUP('Work Plan Control - ALL'!AC10,'SMD Started'!$D:$D,'SMD Started'!$R:$R,"")</f>
        <v>0</v>
      </c>
      <c r="AG10" s="24"/>
      <c r="AH10" s="79" t="e" cm="1">
        <f t="array" ref="AH10">HYPERLINK(_xlfn.CONCAT("#'SMD After Lot Link'!",ADDRESS(MATCH(AG10, 'SMD After Lot Link'!$D:$D,0),COLUMN('SMD After Lot Link'!$D:$D))),"Link to Lot")</f>
        <v>#N/A</v>
      </c>
      <c r="AI10" s="20">
        <f>_xlfn.XLOOKUP('Work Plan Control - ALL'!AG10,'SMD After Lot Link'!$D:$D,'SMD After Lot Link'!$V:$V,"")</f>
        <v>0</v>
      </c>
      <c r="AJ10" s="23">
        <f>_xlfn.XLOOKUP('Work Plan Control - ALL'!AG10,'SMD After Lot Link'!$D:$D,'SMD After Lot Link'!$R:$R,"")</f>
        <v>0</v>
      </c>
      <c r="AK10" s="22"/>
      <c r="AL10" s="83" t="e" cm="1">
        <f t="array" ref="AL10">HYPERLINK(_xlfn.CONCAT("#'SMD Started'!",ADDRESS(MATCH(AK10, 'SMD Started'!$D:$D,0),COLUMN('SMD Started'!$D:$D))),"Link to Lot")</f>
        <v>#N/A</v>
      </c>
      <c r="AM10" s="20" t="str">
        <f>_xlfn.XLOOKUP('Work Plan Control - ALL'!AK10,'SMD Started'!$D:$D,'SMD Started'!$V:$V,"")</f>
        <v/>
      </c>
      <c r="AN10" s="20">
        <f>_xlfn.XLOOKUP('Work Plan Control - ALL'!AK10,'SMD Started'!$D:$D,'SMD Started'!$R:$R,"")</f>
        <v>0</v>
      </c>
      <c r="AO10" s="7"/>
      <c r="AP10" s="7"/>
      <c r="AQ10" s="7"/>
      <c r="AR10" s="12"/>
      <c r="AS10" s="83" t="e" cm="1">
        <f t="array" ref="AS10">HYPERLINK(_xlfn.CONCAT("#'SMD Started'!",ADDRESS(MATCH(AR10, 'SMD Started'!$D:$D,0),COLUMN('SMD Started'!$D:$D))),"Link to Lot")</f>
        <v>#N/A</v>
      </c>
      <c r="AT10" s="25">
        <f>_xlfn.XLOOKUP('Work Plan Control - ALL'!AR10,'SMD Started'!$D:$D,'SMD Started'!$V:$V,"")</f>
        <v>0</v>
      </c>
      <c r="AU10" s="26">
        <f>_xlfn.XLOOKUP('Work Plan Control - ALL'!AR10,'SMD Started'!$D:$D,'SMD Started'!$R:$R,"")</f>
        <v>0</v>
      </c>
      <c r="AV10" s="9"/>
      <c r="AW10" s="7"/>
      <c r="AX10" s="7"/>
      <c r="AY10" s="7"/>
      <c r="AZ10" s="7"/>
      <c r="BA10" s="7"/>
      <c r="BB10" s="7"/>
      <c r="BC10" s="7"/>
    </row>
    <row r="11" spans="1:68" ht="31.5" customHeight="1" thickBot="1" x14ac:dyDescent="0.3">
      <c r="A11" s="20"/>
      <c r="B11" s="79" t="e" cm="1">
        <f t="array" ref="B11">HYPERLINK(_xlfn.CONCAT("#'SMD After Lot Link'!",ADDRESS(MATCH(A11, 'SMD After Lot Link'!D:D,0),COLUMN('SMD After Lot Link'!D:D))),"Link to Lot")</f>
        <v>#N/A</v>
      </c>
      <c r="C11" s="21">
        <f>_xlfn.XLOOKUP('Work Plan Control - ALL'!A11,'SMD After Lot Link'!$D:$D,'SMD After Lot Link'!$V:$V,"")</f>
        <v>0</v>
      </c>
      <c r="D11" s="23">
        <f>_xlfn.XLOOKUP('Work Plan Control - ALL'!A11,'SMD After Lot Link'!$D:$D,'SMD After Lot Link'!$R:$R,"")</f>
        <v>0</v>
      </c>
      <c r="E11" s="22"/>
      <c r="F11" s="83" t="e" cm="1">
        <f t="array" ref="F11">HYPERLINK(_xlfn.CONCAT("#'SMD Started'!",ADDRESS(MATCH(E11, 'SMD Started'!$D:$D,0),COLUMN('SMD Started'!$D:$D))),"Link to Lot")</f>
        <v>#N/A</v>
      </c>
      <c r="G11" s="20">
        <f>_xlfn.XLOOKUP('Work Plan Control - ALL'!E11,'SMD Started'!$D:$D,'SMD Started'!$V:$V,"")</f>
        <v>0</v>
      </c>
      <c r="H11" s="23" t="str">
        <f>_xlfn.XLOOKUP('Work Plan Control - ALL'!E11,'SMD Started'!$D:$D,'SMD Started'!$R:$R,"")</f>
        <v/>
      </c>
      <c r="I11" s="22">
        <v>9235912</v>
      </c>
      <c r="J11" s="83" t="str" cm="1">
        <f t="array" ref="J11">HYPERLINK(_xlfn.CONCAT("#'SMD Started'!",ADDRESS(MATCH(I11, 'SMD Started'!$D:$D,0),COLUMN('SMD Started'!$D:$D))),"Link to Lot")</f>
        <v>Link to Lot</v>
      </c>
      <c r="K11" s="20">
        <f>_xlfn.XLOOKUP('Work Plan Control - ALL'!I11,'SMD Started'!$D:$D,'SMD Started'!$V:$V,"")</f>
        <v>5</v>
      </c>
      <c r="L11" s="23">
        <f>_xlfn.XLOOKUP('Work Plan Control - ALL'!I11,'SMD Started'!$D:$D,'SMD Started'!$R:$R,"")</f>
        <v>202324</v>
      </c>
      <c r="M11" s="22"/>
      <c r="N11" s="83" t="e" cm="1">
        <f t="array" ref="N11">HYPERLINK(_xlfn.CONCAT("#'SMD Started'!",ADDRESS(MATCH(M11, 'SMD Started'!$D:$D,0),COLUMN('SMD Started'!$D:$D))),"Link to Lot")</f>
        <v>#N/A</v>
      </c>
      <c r="O11" s="20" t="str">
        <f>_xlfn.XLOOKUP('Work Plan Control - ALL'!M11,'SMD Started'!$D:$D,'SMD Started'!$V:$V,"")</f>
        <v/>
      </c>
      <c r="P11" s="23" t="str">
        <f>_xlfn.XLOOKUP('Work Plan Control - ALL'!M11,'SMD Started'!$D:$D,'SMD Started'!$R:$R,"")</f>
        <v/>
      </c>
      <c r="Q11" s="22"/>
      <c r="R11" s="83" t="e" cm="1">
        <f t="array" ref="R11">HYPERLINK(_xlfn.CONCAT("#'SMD Started'!",ADDRESS(MATCH(Q11, 'SMD Started'!$D:$D,0),COLUMN('SMD Started'!$D:$D))),"Link to Lot")</f>
        <v>#N/A</v>
      </c>
      <c r="S11" s="20">
        <f>_xlfn.XLOOKUP('Work Plan Control - ALL'!Q11,'SMD Started'!$D:$D,'SMD Started'!$V:$V,"")</f>
        <v>0</v>
      </c>
      <c r="T11" s="23" t="str">
        <f>_xlfn.XLOOKUP('Work Plan Control - ALL'!Q11,'SMD Started'!$D:$D,'SMD Started'!$R:$R,"")</f>
        <v/>
      </c>
      <c r="U11" s="22"/>
      <c r="V11" s="83" t="e" cm="1">
        <f t="array" ref="V11">HYPERLINK(_xlfn.CONCAT("#'SMD Started'!",ADDRESS(MATCH(U11, 'SMD Started'!$D:$D,0),COLUMN('SMD Started'!$D:$D))),"Link to Lot")</f>
        <v>#N/A</v>
      </c>
      <c r="W11" s="20">
        <f>_xlfn.XLOOKUP('Work Plan Control - ALL'!U11,'SMD Started'!$D:$D,'SMD Started'!$V:$V,"")</f>
        <v>0</v>
      </c>
      <c r="X11" s="23">
        <f>_xlfn.XLOOKUP('Work Plan Control - ALL'!U11,'SMD Started'!$D:$D,'SMD Started'!$R:$R,"")</f>
        <v>0</v>
      </c>
      <c r="Y11" s="22"/>
      <c r="Z11" s="83" t="e" cm="1">
        <f t="array" ref="Z11">HYPERLINK(_xlfn.CONCAT("#'SMD Started'!",ADDRESS(MATCH(Y11, 'SMD Started'!$D:$D,0),COLUMN('SMD Started'!$D:$D))),"Link to Lot")</f>
        <v>#N/A</v>
      </c>
      <c r="AA11" s="20">
        <f>_xlfn.XLOOKUP('Work Plan Control - ALL'!Y11,'SMD Started'!$D:$D,'SMD Started'!$V:$V,"")</f>
        <v>0</v>
      </c>
      <c r="AB11" s="23">
        <f>_xlfn.XLOOKUP('Work Plan Control - ALL'!Y11,'SMD Started'!$D:$D,'SMD Started'!$R:$R,"")</f>
        <v>0</v>
      </c>
      <c r="AC11" s="22"/>
      <c r="AD11" s="83" t="e" cm="1">
        <f t="array" ref="AD11">HYPERLINK(_xlfn.CONCAT("#'SMD Started'!",ADDRESS(MATCH(AC11, 'SMD Started'!$D:$D,0),COLUMN('SMD Started'!$D:$D))),"Link to Lot")</f>
        <v>#N/A</v>
      </c>
      <c r="AE11" s="20">
        <f>_xlfn.XLOOKUP('Work Plan Control - ALL'!AC11,'SMD Started'!$D:$D,'SMD Started'!$V:$V,"")</f>
        <v>0</v>
      </c>
      <c r="AF11" s="23">
        <f>_xlfn.XLOOKUP('Work Plan Control - ALL'!AC11,'SMD Started'!$D:$D,'SMD Started'!$R:$R,"")</f>
        <v>0</v>
      </c>
      <c r="AG11" s="24"/>
      <c r="AH11" s="79" t="e" cm="1">
        <f t="array" ref="AH11">HYPERLINK(_xlfn.CONCAT("#'SMD After Lot Link'!",ADDRESS(MATCH(AG11, 'SMD After Lot Link'!$D:$D,0),COLUMN('SMD After Lot Link'!$D:$D))),"Link to Lot")</f>
        <v>#N/A</v>
      </c>
      <c r="AI11" s="20">
        <f>_xlfn.XLOOKUP('Work Plan Control - ALL'!AG11,'SMD After Lot Link'!$D:$D,'SMD After Lot Link'!$V:$V,"")</f>
        <v>0</v>
      </c>
      <c r="AJ11" s="23">
        <f>_xlfn.XLOOKUP('Work Plan Control - ALL'!AG11,'SMD After Lot Link'!$D:$D,'SMD After Lot Link'!$R:$R,"")</f>
        <v>0</v>
      </c>
      <c r="AK11" s="22"/>
      <c r="AL11" s="83" t="e" cm="1">
        <f t="array" ref="AL11">HYPERLINK(_xlfn.CONCAT("#'SMD Started'!",ADDRESS(MATCH(AK11, 'SMD Started'!$D:$D,0),COLUMN('SMD Started'!$D:$D))),"Link to Lot")</f>
        <v>#N/A</v>
      </c>
      <c r="AM11" s="20">
        <f>_xlfn.XLOOKUP('Work Plan Control - ALL'!AK11,'SMD Started'!$D:$D,'SMD Started'!$V:$V,"")</f>
        <v>0</v>
      </c>
      <c r="AN11" s="20">
        <f>_xlfn.XLOOKUP('Work Plan Control - ALL'!AK11,'SMD Started'!$D:$D,'SMD Started'!$R:$R,"")</f>
        <v>0</v>
      </c>
      <c r="AO11" s="7"/>
      <c r="AP11" s="7"/>
      <c r="AQ11" s="7"/>
      <c r="AR11" s="130" t="s">
        <v>138</v>
      </c>
      <c r="AS11" s="131"/>
      <c r="AT11" s="131"/>
      <c r="AU11" s="132"/>
      <c r="AV11" s="9"/>
      <c r="AW11" s="7"/>
      <c r="AX11" s="7"/>
      <c r="AY11" s="7"/>
      <c r="AZ11" s="7"/>
      <c r="BA11" s="7"/>
      <c r="BB11" s="7"/>
      <c r="BC11" s="7"/>
    </row>
    <row r="12" spans="1:68" ht="31.5" customHeight="1" thickBot="1" x14ac:dyDescent="0.3">
      <c r="A12" s="20"/>
      <c r="B12" s="79" t="e" cm="1">
        <f t="array" ref="B12">HYPERLINK(_xlfn.CONCAT("#'SMD After Lot Link'!",ADDRESS(MATCH(A12, 'SMD After Lot Link'!D:D,0),COLUMN('SMD After Lot Link'!D:D))),"Link to Lot")</f>
        <v>#N/A</v>
      </c>
      <c r="C12" s="21">
        <f>_xlfn.XLOOKUP('Work Plan Control - ALL'!A12,'SMD After Lot Link'!$D:$D,'SMD After Lot Link'!$V:$V,"")</f>
        <v>0</v>
      </c>
      <c r="D12" s="23">
        <f>_xlfn.XLOOKUP('Work Plan Control - ALL'!A12,'SMD After Lot Link'!$D:$D,'SMD After Lot Link'!$R:$R,"")</f>
        <v>0</v>
      </c>
      <c r="E12" s="22"/>
      <c r="F12" s="83" t="e" cm="1">
        <f t="array" ref="F12">HYPERLINK(_xlfn.CONCAT("#'SMD Started'!",ADDRESS(MATCH(E12, 'SMD Started'!$D:$D,0),COLUMN('SMD Started'!$D:$D))),"Link to Lot")</f>
        <v>#N/A</v>
      </c>
      <c r="G12" s="20" t="str">
        <f>_xlfn.XLOOKUP('Work Plan Control - ALL'!E12,'SMD Started'!$D:$D,'SMD Started'!$V:$V,"")</f>
        <v/>
      </c>
      <c r="H12" s="23">
        <f>_xlfn.XLOOKUP('Work Plan Control - ALL'!E12,'SMD Started'!$D:$D,'SMD Started'!$R:$R,"")</f>
        <v>0</v>
      </c>
      <c r="I12" s="22">
        <v>9235917</v>
      </c>
      <c r="J12" s="83" t="str" cm="1">
        <f t="array" ref="J12">HYPERLINK(_xlfn.CONCAT("#'SMD Started'!",ADDRESS(MATCH(I12, 'SMD Started'!$D:$D,0),COLUMN('SMD Started'!$D:$D))),"Link to Lot")</f>
        <v>Link to Lot</v>
      </c>
      <c r="K12" s="20">
        <f>_xlfn.XLOOKUP('Work Plan Control - ALL'!I12,'SMD Started'!$D:$D,'SMD Started'!$V:$V,"")</f>
        <v>1</v>
      </c>
      <c r="L12" s="23">
        <f>_xlfn.XLOOKUP('Work Plan Control - ALL'!I12,'SMD Started'!$D:$D,'SMD Started'!$R:$R,"")</f>
        <v>202324</v>
      </c>
      <c r="M12" s="22"/>
      <c r="N12" s="83" t="e" cm="1">
        <f t="array" ref="N12">HYPERLINK(_xlfn.CONCAT("#'SMD Started'!",ADDRESS(MATCH(M12, 'SMD Started'!$D:$D,0),COLUMN('SMD Started'!$D:$D))),"Link to Lot")</f>
        <v>#N/A</v>
      </c>
      <c r="O12" s="20">
        <f>_xlfn.XLOOKUP('Work Plan Control - ALL'!M12,'SMD Started'!$D:$D,'SMD Started'!$V:$V,"")</f>
        <v>0</v>
      </c>
      <c r="P12" s="23" t="str">
        <f>_xlfn.XLOOKUP('Work Plan Control - ALL'!M12,'SMD Started'!$D:$D,'SMD Started'!$R:$R,"")</f>
        <v/>
      </c>
      <c r="Q12" s="22"/>
      <c r="R12" s="83" t="e" cm="1">
        <f t="array" ref="R12">HYPERLINK(_xlfn.CONCAT("#'SMD Started'!",ADDRESS(MATCH(Q12, 'SMD Started'!$D:$D,0),COLUMN('SMD Started'!$D:$D))),"Link to Lot")</f>
        <v>#N/A</v>
      </c>
      <c r="S12" s="20" t="str">
        <f>_xlfn.XLOOKUP('Work Plan Control - ALL'!Q12,'SMD Started'!$D:$D,'SMD Started'!$V:$V,"")</f>
        <v/>
      </c>
      <c r="T12" s="23" t="str">
        <f>_xlfn.XLOOKUP('Work Plan Control - ALL'!Q12,'SMD Started'!$D:$D,'SMD Started'!$R:$R,"")</f>
        <v/>
      </c>
      <c r="U12" s="22"/>
      <c r="V12" s="83" t="e" cm="1">
        <f t="array" ref="V12">HYPERLINK(_xlfn.CONCAT("#'SMD Started'!",ADDRESS(MATCH(U12, 'SMD Started'!$D:$D,0),COLUMN('SMD Started'!$D:$D))),"Link to Lot")</f>
        <v>#N/A</v>
      </c>
      <c r="W12" s="20">
        <f>_xlfn.XLOOKUP('Work Plan Control - ALL'!U12,'SMD Started'!$D:$D,'SMD Started'!$V:$V,"")</f>
        <v>0</v>
      </c>
      <c r="X12" s="23">
        <f>_xlfn.XLOOKUP('Work Plan Control - ALL'!U12,'SMD Started'!$D:$D,'SMD Started'!$R:$R,"")</f>
        <v>0</v>
      </c>
      <c r="Y12" s="22"/>
      <c r="Z12" s="83" t="e" cm="1">
        <f t="array" ref="Z12">HYPERLINK(_xlfn.CONCAT("#'SMD Started'!",ADDRESS(MATCH(Y12, 'SMD Started'!$D:$D,0),COLUMN('SMD Started'!$D:$D))),"Link to Lot")</f>
        <v>#N/A</v>
      </c>
      <c r="AA12" s="20">
        <f>_xlfn.XLOOKUP('Work Plan Control - ALL'!Y12,'SMD Started'!$D:$D,'SMD Started'!$V:$V,"")</f>
        <v>0</v>
      </c>
      <c r="AB12" s="23">
        <f>_xlfn.XLOOKUP('Work Plan Control - ALL'!Y12,'SMD Started'!$D:$D,'SMD Started'!$R:$R,"")</f>
        <v>0</v>
      </c>
      <c r="AC12" s="22"/>
      <c r="AD12" s="83" t="e" cm="1">
        <f t="array" ref="AD12">HYPERLINK(_xlfn.CONCAT("#'SMD Started'!",ADDRESS(MATCH(AC12, 'SMD Started'!$D:$D,0),COLUMN('SMD Started'!$D:$D))),"Link to Lot")</f>
        <v>#N/A</v>
      </c>
      <c r="AE12" s="20">
        <f>_xlfn.XLOOKUP('Work Plan Control - ALL'!AC12,'SMD Started'!$D:$D,'SMD Started'!$V:$V,"")</f>
        <v>0</v>
      </c>
      <c r="AF12" s="23">
        <f>_xlfn.XLOOKUP('Work Plan Control - ALL'!AC12,'SMD Started'!$D:$D,'SMD Started'!$R:$R,"")</f>
        <v>0</v>
      </c>
      <c r="AG12" s="24"/>
      <c r="AH12" s="79" t="e" cm="1">
        <f t="array" ref="AH12">HYPERLINK(_xlfn.CONCAT("#'SMD After Lot Link'!",ADDRESS(MATCH(AG12, 'SMD After Lot Link'!$D:$D,0),COLUMN('SMD After Lot Link'!$D:$D))),"Link to Lot")</f>
        <v>#N/A</v>
      </c>
      <c r="AI12" s="20">
        <f>_xlfn.XLOOKUP('Work Plan Control - ALL'!AG12,'SMD After Lot Link'!$D:$D,'SMD After Lot Link'!$V:$V,"")</f>
        <v>0</v>
      </c>
      <c r="AJ12" s="23">
        <f>_xlfn.XLOOKUP('Work Plan Control - ALL'!AG12,'SMD After Lot Link'!$D:$D,'SMD After Lot Link'!$R:$R,"")</f>
        <v>0</v>
      </c>
      <c r="AK12" s="22"/>
      <c r="AL12" s="83" t="e" cm="1">
        <f t="array" ref="AL12">HYPERLINK(_xlfn.CONCAT("#'SMD Started'!",ADDRESS(MATCH(AK12, 'SMD Started'!$D:$D,0),COLUMN('SMD Started'!$D:$D))),"Link to Lot")</f>
        <v>#N/A</v>
      </c>
      <c r="AM12" s="20">
        <f>_xlfn.XLOOKUP('Work Plan Control - ALL'!AK12,'SMD Started'!$D:$D,'SMD Started'!$V:$V,"")</f>
        <v>0</v>
      </c>
      <c r="AN12" s="20">
        <f>_xlfn.XLOOKUP('Work Plan Control - ALL'!AK12,'SMD Started'!$D:$D,'SMD Started'!$R:$R,"")</f>
        <v>0</v>
      </c>
      <c r="AO12" s="7"/>
      <c r="AP12" s="7"/>
      <c r="AQ12" s="7"/>
      <c r="AR12" s="85" t="s">
        <v>136</v>
      </c>
      <c r="AS12" s="14" t="s">
        <v>223</v>
      </c>
      <c r="AT12" s="87" t="s">
        <v>120</v>
      </c>
      <c r="AU12" s="86" t="s">
        <v>124</v>
      </c>
      <c r="AV12" s="9"/>
      <c r="AW12" s="7"/>
      <c r="AX12" s="7"/>
      <c r="AY12" s="7"/>
      <c r="AZ12" s="7"/>
      <c r="BA12" s="7"/>
      <c r="BB12" s="7"/>
      <c r="BC12" s="7"/>
    </row>
    <row r="13" spans="1:68" ht="31.5" customHeight="1" x14ac:dyDescent="0.25">
      <c r="A13" s="20"/>
      <c r="B13" s="79" t="e" cm="1">
        <f t="array" ref="B13">HYPERLINK(_xlfn.CONCAT("#'SMD After Lot Link'!",ADDRESS(MATCH(A13, 'SMD After Lot Link'!D:D,0),COLUMN('SMD After Lot Link'!D:D))),"Link to Lot")</f>
        <v>#N/A</v>
      </c>
      <c r="C13" s="21">
        <f>_xlfn.XLOOKUP('Work Plan Control - ALL'!A13,'SMD After Lot Link'!$D:$D,'SMD After Lot Link'!$V:$V,"")</f>
        <v>0</v>
      </c>
      <c r="D13" s="23">
        <f>_xlfn.XLOOKUP('Work Plan Control - ALL'!A13,'SMD After Lot Link'!$D:$D,'SMD After Lot Link'!$R:$R,"")</f>
        <v>0</v>
      </c>
      <c r="E13" s="22"/>
      <c r="F13" s="83" t="e" cm="1">
        <f t="array" ref="F13">HYPERLINK(_xlfn.CONCAT("#'SMD Started'!",ADDRESS(MATCH(E13, 'SMD Started'!$D:$D,0),COLUMN('SMD Started'!$D:$D))),"Link to Lot")</f>
        <v>#N/A</v>
      </c>
      <c r="G13" s="20" t="str">
        <f>_xlfn.XLOOKUP('Work Plan Control - ALL'!E13,'SMD Started'!$D:$D,'SMD Started'!$V:$V,"")</f>
        <v/>
      </c>
      <c r="H13" s="23" t="str">
        <f>_xlfn.XLOOKUP('Work Plan Control - ALL'!E13,'SMD Started'!$D:$D,'SMD Started'!$R:$R,"")</f>
        <v/>
      </c>
      <c r="I13" s="22">
        <v>9235918</v>
      </c>
      <c r="J13" s="83" t="str" cm="1">
        <f t="array" ref="J13">HYPERLINK(_xlfn.CONCAT("#'SMD Started'!",ADDRESS(MATCH(I13, 'SMD Started'!$D:$D,0),COLUMN('SMD Started'!$D:$D))),"Link to Lot")</f>
        <v>Link to Lot</v>
      </c>
      <c r="K13" s="20">
        <f>_xlfn.XLOOKUP('Work Plan Control - ALL'!I13,'SMD Started'!$D:$D,'SMD Started'!$V:$V,"")</f>
        <v>5</v>
      </c>
      <c r="L13" s="23">
        <f>_xlfn.XLOOKUP('Work Plan Control - ALL'!I13,'SMD Started'!$D:$D,'SMD Started'!$R:$R,"")</f>
        <v>202324</v>
      </c>
      <c r="M13" s="22"/>
      <c r="N13" s="83" t="e" cm="1">
        <f t="array" ref="N13">HYPERLINK(_xlfn.CONCAT("#'SMD Started'!",ADDRESS(MATCH(M13, 'SMD Started'!$D:$D,0),COLUMN('SMD Started'!$D:$D))),"Link to Lot")</f>
        <v>#N/A</v>
      </c>
      <c r="O13" s="20">
        <f>_xlfn.XLOOKUP('Work Plan Control - ALL'!M13,'SMD Started'!$D:$D,'SMD Started'!$V:$V,"")</f>
        <v>0</v>
      </c>
      <c r="P13" s="23">
        <f>_xlfn.XLOOKUP('Work Plan Control - ALL'!M13,'SMD Started'!$D:$D,'SMD Started'!$R:$R,"")</f>
        <v>0</v>
      </c>
      <c r="Q13" s="22"/>
      <c r="R13" s="83" t="e" cm="1">
        <f t="array" ref="R13">HYPERLINK(_xlfn.CONCAT("#'SMD Started'!",ADDRESS(MATCH(Q13, 'SMD Started'!$D:$D,0),COLUMN('SMD Started'!$D:$D))),"Link to Lot")</f>
        <v>#N/A</v>
      </c>
      <c r="S13" s="20" t="str">
        <f>_xlfn.XLOOKUP('Work Plan Control - ALL'!Q13,'SMD Started'!$D:$D,'SMD Started'!$V:$V,"")</f>
        <v/>
      </c>
      <c r="T13" s="23" t="str">
        <f>_xlfn.XLOOKUP('Work Plan Control - ALL'!Q13,'SMD Started'!$D:$D,'SMD Started'!$R:$R,"")</f>
        <v/>
      </c>
      <c r="U13" s="22"/>
      <c r="V13" s="83" t="e" cm="1">
        <f t="array" ref="V13">HYPERLINK(_xlfn.CONCAT("#'SMD Started'!",ADDRESS(MATCH(U13, 'SMD Started'!$D:$D,0),COLUMN('SMD Started'!$D:$D))),"Link to Lot")</f>
        <v>#N/A</v>
      </c>
      <c r="W13" s="20">
        <f>_xlfn.XLOOKUP('Work Plan Control - ALL'!U13,'SMD Started'!$D:$D,'SMD Started'!$V:$V,"")</f>
        <v>0</v>
      </c>
      <c r="X13" s="23">
        <f>_xlfn.XLOOKUP('Work Plan Control - ALL'!U13,'SMD Started'!$D:$D,'SMD Started'!$R:$R,"")</f>
        <v>0</v>
      </c>
      <c r="Y13" s="22"/>
      <c r="Z13" s="83" t="e" cm="1">
        <f t="array" ref="Z13">HYPERLINK(_xlfn.CONCAT("#'SMD Started'!",ADDRESS(MATCH(Y13, 'SMD Started'!$D:$D,0),COLUMN('SMD Started'!$D:$D))),"Link to Lot")</f>
        <v>#N/A</v>
      </c>
      <c r="AA13" s="20">
        <f>_xlfn.XLOOKUP('Work Plan Control - ALL'!Y13,'SMD Started'!$D:$D,'SMD Started'!$V:$V,"")</f>
        <v>0</v>
      </c>
      <c r="AB13" s="23">
        <f>_xlfn.XLOOKUP('Work Plan Control - ALL'!Y13,'SMD Started'!$D:$D,'SMD Started'!$R:$R,"")</f>
        <v>0</v>
      </c>
      <c r="AC13" s="22"/>
      <c r="AD13" s="83" t="e" cm="1">
        <f t="array" ref="AD13">HYPERLINK(_xlfn.CONCAT("#'SMD Started'!",ADDRESS(MATCH(AC13, 'SMD Started'!$D:$D,0),COLUMN('SMD Started'!$D:$D))),"Link to Lot")</f>
        <v>#N/A</v>
      </c>
      <c r="AE13" s="20">
        <f>_xlfn.XLOOKUP('Work Plan Control - ALL'!AC13,'SMD Started'!$D:$D,'SMD Started'!$V:$V,"")</f>
        <v>0</v>
      </c>
      <c r="AF13" s="23">
        <f>_xlfn.XLOOKUP('Work Plan Control - ALL'!AC13,'SMD Started'!$D:$D,'SMD Started'!$R:$R,"")</f>
        <v>0</v>
      </c>
      <c r="AG13" s="24"/>
      <c r="AH13" s="79" t="e" cm="1">
        <f t="array" ref="AH13">HYPERLINK(_xlfn.CONCAT("#'SMD After Lot Link'!",ADDRESS(MATCH(AG13, 'SMD After Lot Link'!$D:$D,0),COLUMN('SMD After Lot Link'!$D:$D))),"Link to Lot")</f>
        <v>#N/A</v>
      </c>
      <c r="AI13" s="20">
        <f>_xlfn.XLOOKUP('Work Plan Control - ALL'!AG13,'SMD After Lot Link'!$D:$D,'SMD After Lot Link'!$V:$V,"")</f>
        <v>0</v>
      </c>
      <c r="AJ13" s="23">
        <f>_xlfn.XLOOKUP('Work Plan Control - ALL'!AG13,'SMD After Lot Link'!$D:$D,'SMD After Lot Link'!$R:$R,"")</f>
        <v>0</v>
      </c>
      <c r="AK13" s="22"/>
      <c r="AL13" s="83" t="e" cm="1">
        <f t="array" ref="AL13">HYPERLINK(_xlfn.CONCAT("#'SMD Started'!",ADDRESS(MATCH(AK13, 'SMD Started'!$D:$D,0),COLUMN('SMD Started'!$D:$D))),"Link to Lot")</f>
        <v>#N/A</v>
      </c>
      <c r="AM13" s="20" t="str">
        <f>_xlfn.XLOOKUP('Work Plan Control - ALL'!AK13,'SMD Started'!$D:$D,'SMD Started'!$V:$V,"")</f>
        <v/>
      </c>
      <c r="AN13" s="20" t="str">
        <f>_xlfn.XLOOKUP('Work Plan Control - ALL'!AK13,'SMD Started'!$D:$D,'SMD Started'!$R:$R,"")</f>
        <v/>
      </c>
      <c r="AO13" s="7"/>
      <c r="AP13" s="7"/>
      <c r="AQ13" s="7"/>
      <c r="AR13" s="10" cm="1">
        <f t="array" ref="AR13">_xlfn._xlws.FILTER('Leaded Started'!$D$2:$D$200,('Leaded Started'!$P$2:$P$200="drb 1")+('Leaded Started'!$P$2:$P$200="DRB 1 ")+('Leaded Started'!$P$2:$P$200="MRB1 ")+('Leaded Started'!$P$2:$P$200="DRB2 ")+('Leaded Started'!$P$2:$P$200="drb 2")+('Leaded Started'!$P$2:$P$200="MRB2 "),"")</f>
        <v>9195693</v>
      </c>
      <c r="AS13" s="83" t="str" cm="1">
        <f t="array" ref="AS13">HYPERLINK(_xlfn.CONCAT("#'Leaded Started'!",ADDRESS(MATCH(AR13, 'Leaded Started'!$D:$D,0),COLUMN('Leaded Started'!$D:$D))),"Link to Lot")</f>
        <v>Link to Lot</v>
      </c>
      <c r="AT13" s="20">
        <f>_xlfn.XLOOKUP(AR13,'Leaded Started'!$D:$D,'Leaded Started'!$V:$V,"")</f>
        <v>0</v>
      </c>
      <c r="AU13" s="23">
        <f>_xlfn.XLOOKUP(AR13,'Leaded Started'!$D:$D,'Leaded Started'!$R:$R,"")</f>
        <v>202319</v>
      </c>
      <c r="AV13" s="9"/>
      <c r="AW13" s="7"/>
      <c r="AX13" s="7"/>
      <c r="AY13" s="7"/>
      <c r="AZ13" s="7"/>
      <c r="BA13" s="7"/>
      <c r="BB13" s="7"/>
      <c r="BC13" s="7"/>
    </row>
    <row r="14" spans="1:68" ht="31.5" customHeight="1" x14ac:dyDescent="0.25">
      <c r="A14" s="20"/>
      <c r="B14" s="79" t="e" cm="1">
        <f t="array" ref="B14">HYPERLINK(_xlfn.CONCAT("#'SMD After Lot Link'!",ADDRESS(MATCH(A14, 'SMD After Lot Link'!D:D,0),COLUMN('SMD After Lot Link'!D:D))),"Link to Lot")</f>
        <v>#N/A</v>
      </c>
      <c r="C14" s="21">
        <f>_xlfn.XLOOKUP('Work Plan Control - ALL'!A14,'SMD After Lot Link'!$D:$D,'SMD After Lot Link'!$V:$V,"")</f>
        <v>0</v>
      </c>
      <c r="D14" s="23">
        <f>_xlfn.XLOOKUP('Work Plan Control - ALL'!A14,'SMD After Lot Link'!$D:$D,'SMD After Lot Link'!$R:$R,"")</f>
        <v>0</v>
      </c>
      <c r="E14" s="22"/>
      <c r="F14" s="83" t="e" cm="1">
        <f t="array" ref="F14">HYPERLINK(_xlfn.CONCAT("#'SMD Started'!",ADDRESS(MATCH(E14, 'SMD Started'!$D:$D,0),COLUMN('SMD Started'!$D:$D))),"Link to Lot")</f>
        <v>#N/A</v>
      </c>
      <c r="G14" s="20">
        <f>_xlfn.XLOOKUP('Work Plan Control - ALL'!E14,'SMD Started'!$D:$D,'SMD Started'!$V:$V,"")</f>
        <v>0</v>
      </c>
      <c r="H14" s="23" t="str">
        <f>_xlfn.XLOOKUP('Work Plan Control - ALL'!E14,'SMD Started'!$D:$D,'SMD Started'!$R:$R,"")</f>
        <v/>
      </c>
      <c r="I14" s="22"/>
      <c r="J14" s="83" t="e" cm="1">
        <f t="array" ref="J14">HYPERLINK(_xlfn.CONCAT("#'SMD Started'!",ADDRESS(MATCH(I14, 'SMD Started'!$D:$D,0),COLUMN('SMD Started'!$D:$D))),"Link to Lot")</f>
        <v>#N/A</v>
      </c>
      <c r="K14" s="20">
        <f>_xlfn.XLOOKUP('Work Plan Control - ALL'!I14,'SMD Started'!$D:$D,'SMD Started'!$V:$V,"")</f>
        <v>0</v>
      </c>
      <c r="L14" s="23">
        <f>_xlfn.XLOOKUP('Work Plan Control - ALL'!I14,'SMD Started'!$D:$D,'SMD Started'!$R:$R,"")</f>
        <v>0</v>
      </c>
      <c r="M14" s="22"/>
      <c r="N14" s="83" t="e" cm="1">
        <f t="array" ref="N14">HYPERLINK(_xlfn.CONCAT("#'SMD Started'!",ADDRESS(MATCH(M14, 'SMD Started'!$D:$D,0),COLUMN('SMD Started'!$D:$D))),"Link to Lot")</f>
        <v>#N/A</v>
      </c>
      <c r="O14" s="20">
        <f>_xlfn.XLOOKUP('Work Plan Control - ALL'!M14,'SMD Started'!$D:$D,'SMD Started'!$V:$V,"")</f>
        <v>0</v>
      </c>
      <c r="P14" s="23">
        <f>_xlfn.XLOOKUP('Work Plan Control - ALL'!M14,'SMD Started'!$D:$D,'SMD Started'!$R:$R,"")</f>
        <v>0</v>
      </c>
      <c r="Q14" s="22"/>
      <c r="R14" s="83" t="e" cm="1">
        <f t="array" ref="R14">HYPERLINK(_xlfn.CONCAT("#'SMD Started'!",ADDRESS(MATCH(Q14, 'SMD Started'!$D:$D,0),COLUMN('SMD Started'!$D:$D))),"Link to Lot")</f>
        <v>#N/A</v>
      </c>
      <c r="S14" s="20" t="str">
        <f>_xlfn.XLOOKUP('Work Plan Control - ALL'!Q14,'SMD Started'!$D:$D,'SMD Started'!$V:$V,"")</f>
        <v/>
      </c>
      <c r="T14" s="23" t="str">
        <f>_xlfn.XLOOKUP('Work Plan Control - ALL'!Q14,'SMD Started'!$D:$D,'SMD Started'!$R:$R,"")</f>
        <v/>
      </c>
      <c r="U14" s="22"/>
      <c r="V14" s="83" t="e" cm="1">
        <f t="array" ref="V14">HYPERLINK(_xlfn.CONCAT("#'SMD Started'!",ADDRESS(MATCH(U14, 'SMD Started'!$D:$D,0),COLUMN('SMD Started'!$D:$D))),"Link to Lot")</f>
        <v>#N/A</v>
      </c>
      <c r="W14" s="20">
        <f>_xlfn.XLOOKUP('Work Plan Control - ALL'!U14,'SMD Started'!$D:$D,'SMD Started'!$V:$V,"")</f>
        <v>0</v>
      </c>
      <c r="X14" s="23">
        <f>_xlfn.XLOOKUP('Work Plan Control - ALL'!U14,'SMD Started'!$D:$D,'SMD Started'!$R:$R,"")</f>
        <v>0</v>
      </c>
      <c r="Y14" s="22"/>
      <c r="Z14" s="83" t="e" cm="1">
        <f t="array" ref="Z14">HYPERLINK(_xlfn.CONCAT("#'SMD Started'!",ADDRESS(MATCH(Y14, 'SMD Started'!$D:$D,0),COLUMN('SMD Started'!$D:$D))),"Link to Lot")</f>
        <v>#N/A</v>
      </c>
      <c r="AA14" s="20">
        <f>_xlfn.XLOOKUP('Work Plan Control - ALL'!Y14,'SMD Started'!$D:$D,'SMD Started'!$V:$V,"")</f>
        <v>0</v>
      </c>
      <c r="AB14" s="23">
        <f>_xlfn.XLOOKUP('Work Plan Control - ALL'!Y14,'SMD Started'!$D:$D,'SMD Started'!$R:$R,"")</f>
        <v>0</v>
      </c>
      <c r="AC14" s="22"/>
      <c r="AD14" s="83" t="e" cm="1">
        <f t="array" ref="AD14">HYPERLINK(_xlfn.CONCAT("#'SMD Started'!",ADDRESS(MATCH(AC14, 'SMD Started'!$D:$D,0),COLUMN('SMD Started'!$D:$D))),"Link to Lot")</f>
        <v>#N/A</v>
      </c>
      <c r="AE14" s="20">
        <f>_xlfn.XLOOKUP('Work Plan Control - ALL'!AC14,'SMD Started'!$D:$D,'SMD Started'!$V:$V,"")</f>
        <v>0</v>
      </c>
      <c r="AF14" s="23">
        <f>_xlfn.XLOOKUP('Work Plan Control - ALL'!AC14,'SMD Started'!$D:$D,'SMD Started'!$R:$R,"")</f>
        <v>0</v>
      </c>
      <c r="AG14" s="24"/>
      <c r="AH14" s="79" t="e" cm="1">
        <f t="array" ref="AH14">HYPERLINK(_xlfn.CONCAT("#'SMD After Lot Link'!",ADDRESS(MATCH(AG14, 'SMD After Lot Link'!$D:$D,0),COLUMN('SMD After Lot Link'!$D:$D))),"Link to Lot")</f>
        <v>#N/A</v>
      </c>
      <c r="AI14" s="20">
        <f>_xlfn.XLOOKUP('Work Plan Control - ALL'!AG14,'SMD After Lot Link'!$D:$D,'SMD After Lot Link'!$V:$V,"")</f>
        <v>0</v>
      </c>
      <c r="AJ14" s="23">
        <f>_xlfn.XLOOKUP('Work Plan Control - ALL'!AG14,'SMD After Lot Link'!$D:$D,'SMD After Lot Link'!$R:$R,"")</f>
        <v>0</v>
      </c>
      <c r="AK14" s="22"/>
      <c r="AL14" s="83" t="e" cm="1">
        <f t="array" ref="AL14">HYPERLINK(_xlfn.CONCAT("#'SMD Started'!",ADDRESS(MATCH(AK14, 'SMD Started'!$D:$D,0),COLUMN('SMD Started'!$D:$D))),"Link to Lot")</f>
        <v>#N/A</v>
      </c>
      <c r="AM14" s="20">
        <f>_xlfn.XLOOKUP('Work Plan Control - ALL'!AK14,'SMD Started'!$D:$D,'SMD Started'!$V:$V,"")</f>
        <v>0</v>
      </c>
      <c r="AN14" s="20" t="str">
        <f>_xlfn.XLOOKUP('Work Plan Control - ALL'!AK14,'SMD Started'!$D:$D,'SMD Started'!$R:$R,"")</f>
        <v/>
      </c>
      <c r="AO14" s="7"/>
      <c r="AP14" s="7"/>
      <c r="AQ14" s="7"/>
      <c r="AR14" s="11"/>
      <c r="AS14" s="83" t="e" cm="1">
        <f t="array" ref="AS14">HYPERLINK(_xlfn.CONCAT("#'Leaded Started'!",ADDRESS(MATCH(AR14, 'Leaded Started'!$D:$D,0),COLUMN('Leaded Started'!$D:$D))),"Link to Lot")</f>
        <v>#N/A</v>
      </c>
      <c r="AT14" s="20">
        <f>_xlfn.XLOOKUP(AR14,'Leaded Started'!$D:$D,'Leaded Started'!$V:$V,"")</f>
        <v>0</v>
      </c>
      <c r="AU14" s="23">
        <f>_xlfn.XLOOKUP(AR14,'Leaded Started'!$D:$D,'Leaded Started'!$R:$R,"")</f>
        <v>0</v>
      </c>
      <c r="AV14" s="9"/>
      <c r="AW14" s="7"/>
      <c r="AX14" s="7"/>
      <c r="AY14" s="7"/>
      <c r="AZ14" s="7"/>
      <c r="BA14" s="7"/>
      <c r="BB14" s="7"/>
      <c r="BC14" s="7"/>
    </row>
    <row r="15" spans="1:68" ht="31.5" customHeight="1" x14ac:dyDescent="0.25">
      <c r="A15" s="20"/>
      <c r="B15" s="79" t="e" cm="1">
        <f t="array" ref="B15">HYPERLINK(_xlfn.CONCAT("#'SMD After Lot Link'!",ADDRESS(MATCH(A15, 'SMD After Lot Link'!D:D,0),COLUMN('SMD After Lot Link'!D:D))),"Link to Lot")</f>
        <v>#N/A</v>
      </c>
      <c r="C15" s="21">
        <f>_xlfn.XLOOKUP('Work Plan Control - ALL'!A15,'SMD After Lot Link'!$D:$D,'SMD After Lot Link'!$V:$V,"")</f>
        <v>0</v>
      </c>
      <c r="D15" s="23">
        <f>_xlfn.XLOOKUP('Work Plan Control - ALL'!A15,'SMD After Lot Link'!$D:$D,'SMD After Lot Link'!$R:$R,"")</f>
        <v>0</v>
      </c>
      <c r="E15" s="22"/>
      <c r="F15" s="83" t="e" cm="1">
        <f t="array" ref="F15">HYPERLINK(_xlfn.CONCAT("#'SMD Started'!",ADDRESS(MATCH(E15, 'SMD Started'!$D:$D,0),COLUMN('SMD Started'!$D:$D))),"Link to Lot")</f>
        <v>#N/A</v>
      </c>
      <c r="G15" s="20" t="str">
        <f>_xlfn.XLOOKUP('Work Plan Control - ALL'!E15,'SMD Started'!$D:$D,'SMD Started'!$V:$V,"")</f>
        <v/>
      </c>
      <c r="H15" s="23">
        <f>_xlfn.XLOOKUP('Work Plan Control - ALL'!E15,'SMD Started'!$D:$D,'SMD Started'!$R:$R,"")</f>
        <v>0</v>
      </c>
      <c r="I15" s="22"/>
      <c r="J15" s="83" t="e" cm="1">
        <f t="array" ref="J15">HYPERLINK(_xlfn.CONCAT("#'SMD Started'!",ADDRESS(MATCH(I15, 'SMD Started'!$D:$D,0),COLUMN('SMD Started'!$D:$D))),"Link to Lot")</f>
        <v>#N/A</v>
      </c>
      <c r="K15" s="20">
        <f>_xlfn.XLOOKUP('Work Plan Control - ALL'!I15,'SMD Started'!$D:$D,'SMD Started'!$V:$V,"")</f>
        <v>0</v>
      </c>
      <c r="L15" s="23">
        <f>_xlfn.XLOOKUP('Work Plan Control - ALL'!I15,'SMD Started'!$D:$D,'SMD Started'!$R:$R,"")</f>
        <v>0</v>
      </c>
      <c r="M15" s="22"/>
      <c r="N15" s="83" t="e" cm="1">
        <f t="array" ref="N15">HYPERLINK(_xlfn.CONCAT("#'SMD Started'!",ADDRESS(MATCH(M15, 'SMD Started'!$D:$D,0),COLUMN('SMD Started'!$D:$D))),"Link to Lot")</f>
        <v>#N/A</v>
      </c>
      <c r="O15" s="20">
        <f>_xlfn.XLOOKUP('Work Plan Control - ALL'!M15,'SMD Started'!$D:$D,'SMD Started'!$V:$V,"")</f>
        <v>0</v>
      </c>
      <c r="P15" s="23">
        <f>_xlfn.XLOOKUP('Work Plan Control - ALL'!M15,'SMD Started'!$D:$D,'SMD Started'!$R:$R,"")</f>
        <v>0</v>
      </c>
      <c r="Q15" s="22"/>
      <c r="R15" s="83" t="e" cm="1">
        <f t="array" ref="R15">HYPERLINK(_xlfn.CONCAT("#'SMD Started'!",ADDRESS(MATCH(Q15, 'SMD Started'!$D:$D,0),COLUMN('SMD Started'!$D:$D))),"Link to Lot")</f>
        <v>#N/A</v>
      </c>
      <c r="S15" s="20" t="str">
        <f>_xlfn.XLOOKUP('Work Plan Control - ALL'!Q15,'SMD Started'!$D:$D,'SMD Started'!$V:$V,"")</f>
        <v/>
      </c>
      <c r="T15" s="23" t="str">
        <f>_xlfn.XLOOKUP('Work Plan Control - ALL'!Q15,'SMD Started'!$D:$D,'SMD Started'!$R:$R,"")</f>
        <v/>
      </c>
      <c r="U15" s="22"/>
      <c r="V15" s="83" t="e" cm="1">
        <f t="array" ref="V15">HYPERLINK(_xlfn.CONCAT("#'SMD Started'!",ADDRESS(MATCH(U15, 'SMD Started'!$D:$D,0),COLUMN('SMD Started'!$D:$D))),"Link to Lot")</f>
        <v>#N/A</v>
      </c>
      <c r="W15" s="20">
        <f>_xlfn.XLOOKUP('Work Plan Control - ALL'!U15,'SMD Started'!$D:$D,'SMD Started'!$V:$V,"")</f>
        <v>0</v>
      </c>
      <c r="X15" s="23">
        <f>_xlfn.XLOOKUP('Work Plan Control - ALL'!U15,'SMD Started'!$D:$D,'SMD Started'!$R:$R,"")</f>
        <v>0</v>
      </c>
      <c r="Y15" s="22"/>
      <c r="Z15" s="83" t="e" cm="1">
        <f t="array" ref="Z15">HYPERLINK(_xlfn.CONCAT("#'SMD Started'!",ADDRESS(MATCH(Y15, 'SMD Started'!$D:$D,0),COLUMN('SMD Started'!$D:$D))),"Link to Lot")</f>
        <v>#N/A</v>
      </c>
      <c r="AA15" s="20">
        <f>_xlfn.XLOOKUP('Work Plan Control - ALL'!Y15,'SMD Started'!$D:$D,'SMD Started'!$V:$V,"")</f>
        <v>0</v>
      </c>
      <c r="AB15" s="23">
        <f>_xlfn.XLOOKUP('Work Plan Control - ALL'!Y15,'SMD Started'!$D:$D,'SMD Started'!$R:$R,"")</f>
        <v>0</v>
      </c>
      <c r="AC15" s="22"/>
      <c r="AD15" s="83" t="e" cm="1">
        <f t="array" ref="AD15">HYPERLINK(_xlfn.CONCAT("#'SMD Started'!",ADDRESS(MATCH(AC15, 'SMD Started'!$D:$D,0),COLUMN('SMD Started'!$D:$D))),"Link to Lot")</f>
        <v>#N/A</v>
      </c>
      <c r="AE15" s="20">
        <f>_xlfn.XLOOKUP('Work Plan Control - ALL'!AC15,'SMD Started'!$D:$D,'SMD Started'!$V:$V,"")</f>
        <v>0</v>
      </c>
      <c r="AF15" s="23">
        <f>_xlfn.XLOOKUP('Work Plan Control - ALL'!AC15,'SMD Started'!$D:$D,'SMD Started'!$R:$R,"")</f>
        <v>0</v>
      </c>
      <c r="AG15" s="24"/>
      <c r="AH15" s="79" t="e" cm="1">
        <f t="array" ref="AH15">HYPERLINK(_xlfn.CONCAT("#'SMD After Lot Link'!",ADDRESS(MATCH(AG15, 'SMD After Lot Link'!$D:$D,0),COLUMN('SMD After Lot Link'!$D:$D))),"Link to Lot")</f>
        <v>#N/A</v>
      </c>
      <c r="AI15" s="20">
        <f>_xlfn.XLOOKUP('Work Plan Control - ALL'!AG15,'SMD After Lot Link'!$D:$D,'SMD After Lot Link'!$V:$V,"")</f>
        <v>0</v>
      </c>
      <c r="AJ15" s="23">
        <f>_xlfn.XLOOKUP('Work Plan Control - ALL'!AG15,'SMD After Lot Link'!$D:$D,'SMD After Lot Link'!$R:$R,"")</f>
        <v>0</v>
      </c>
      <c r="AK15" s="22"/>
      <c r="AL15" s="83" t="e" cm="1">
        <f t="array" ref="AL15">HYPERLINK(_xlfn.CONCAT("#'SMD Started'!",ADDRESS(MATCH(AK15, 'SMD Started'!$D:$D,0),COLUMN('SMD Started'!$D:$D))),"Link to Lot")</f>
        <v>#N/A</v>
      </c>
      <c r="AM15" s="20" t="str">
        <f>_xlfn.XLOOKUP('Work Plan Control - ALL'!AK15,'SMD Started'!$D:$D,'SMD Started'!$V:$V,"")</f>
        <v/>
      </c>
      <c r="AN15" s="20" t="str">
        <f>_xlfn.XLOOKUP('Work Plan Control - ALL'!AK15,'SMD Started'!$D:$D,'SMD Started'!$R:$R,"")</f>
        <v/>
      </c>
      <c r="AO15" s="7"/>
      <c r="AP15" s="7"/>
      <c r="AQ15" s="7"/>
      <c r="AR15" s="11"/>
      <c r="AS15" s="83" t="e" cm="1">
        <f t="array" ref="AS15">HYPERLINK(_xlfn.CONCAT("#'Leaded Started'!",ADDRESS(MATCH(AR15, 'Leaded Started'!$D:$D,0),COLUMN('Leaded Started'!$D:$D))),"Link to Lot")</f>
        <v>#N/A</v>
      </c>
      <c r="AT15" s="20">
        <f>_xlfn.XLOOKUP(AR15,'Leaded Started'!$D:$D,'Leaded Started'!$V:$V,"")</f>
        <v>0</v>
      </c>
      <c r="AU15" s="23">
        <f>_xlfn.XLOOKUP(AR15,'Leaded Started'!$D:$D,'Leaded Started'!$R:$R,"")</f>
        <v>0</v>
      </c>
      <c r="AV15" s="9"/>
      <c r="AW15" s="7"/>
      <c r="AX15" s="7"/>
      <c r="AY15" s="7"/>
      <c r="AZ15" s="7"/>
      <c r="BA15" s="7"/>
      <c r="BB15" s="7"/>
      <c r="BC15" s="7"/>
    </row>
    <row r="16" spans="1:68" ht="31.5" customHeight="1" x14ac:dyDescent="0.25">
      <c r="A16" s="20"/>
      <c r="B16" s="79" t="e" cm="1">
        <f t="array" ref="B16">HYPERLINK(_xlfn.CONCAT("#'SMD After Lot Link'!",ADDRESS(MATCH(A16, 'SMD After Lot Link'!D:D,0),COLUMN('SMD After Lot Link'!D:D))),"Link to Lot")</f>
        <v>#N/A</v>
      </c>
      <c r="C16" s="21">
        <f>_xlfn.XLOOKUP('Work Plan Control - ALL'!A16,'SMD After Lot Link'!$D:$D,'SMD After Lot Link'!$V:$V,"")</f>
        <v>0</v>
      </c>
      <c r="D16" s="23">
        <f>_xlfn.XLOOKUP('Work Plan Control - ALL'!A16,'SMD After Lot Link'!$D:$D,'SMD After Lot Link'!$R:$R,"")</f>
        <v>0</v>
      </c>
      <c r="E16" s="22"/>
      <c r="F16" s="83" t="e" cm="1">
        <f t="array" ref="F16">HYPERLINK(_xlfn.CONCAT("#'SMD Started'!",ADDRESS(MATCH(E16, 'SMD Started'!$D:$D,0),COLUMN('SMD Started'!$D:$D))),"Link to Lot")</f>
        <v>#N/A</v>
      </c>
      <c r="G16" s="20" t="str">
        <f>_xlfn.XLOOKUP('Work Plan Control - ALL'!E16,'SMD Started'!$D:$D,'SMD Started'!$V:$V,"")</f>
        <v/>
      </c>
      <c r="H16" s="23">
        <f>_xlfn.XLOOKUP('Work Plan Control - ALL'!E16,'SMD Started'!$D:$D,'SMD Started'!$R:$R,"")</f>
        <v>0</v>
      </c>
      <c r="I16" s="22"/>
      <c r="J16" s="83" t="e" cm="1">
        <f t="array" ref="J16">HYPERLINK(_xlfn.CONCAT("#'SMD Started'!",ADDRESS(MATCH(I16, 'SMD Started'!$D:$D,0),COLUMN('SMD Started'!$D:$D))),"Link to Lot")</f>
        <v>#N/A</v>
      </c>
      <c r="K16" s="20">
        <f>_xlfn.XLOOKUP('Work Plan Control - ALL'!I16,'SMD Started'!$D:$D,'SMD Started'!$V:$V,"")</f>
        <v>0</v>
      </c>
      <c r="L16" s="23">
        <f>_xlfn.XLOOKUP('Work Plan Control - ALL'!I16,'SMD Started'!$D:$D,'SMD Started'!$R:$R,"")</f>
        <v>0</v>
      </c>
      <c r="M16" s="22"/>
      <c r="N16" s="83" t="e" cm="1">
        <f t="array" ref="N16">HYPERLINK(_xlfn.CONCAT("#'SMD Started'!",ADDRESS(MATCH(M16, 'SMD Started'!$D:$D,0),COLUMN('SMD Started'!$D:$D))),"Link to Lot")</f>
        <v>#N/A</v>
      </c>
      <c r="O16" s="20">
        <f>_xlfn.XLOOKUP('Work Plan Control - ALL'!M16,'SMD Started'!$D:$D,'SMD Started'!$V:$V,"")</f>
        <v>0</v>
      </c>
      <c r="P16" s="23">
        <f>_xlfn.XLOOKUP('Work Plan Control - ALL'!M16,'SMD Started'!$D:$D,'SMD Started'!$R:$R,"")</f>
        <v>0</v>
      </c>
      <c r="Q16" s="22"/>
      <c r="R16" s="83" t="e" cm="1">
        <f t="array" ref="R16">HYPERLINK(_xlfn.CONCAT("#'SMD Started'!",ADDRESS(MATCH(Q16, 'SMD Started'!$D:$D,0),COLUMN('SMD Started'!$D:$D))),"Link to Lot")</f>
        <v>#N/A</v>
      </c>
      <c r="S16" s="20">
        <f>_xlfn.XLOOKUP('Work Plan Control - ALL'!Q16,'SMD Started'!$D:$D,'SMD Started'!$V:$V,"")</f>
        <v>0</v>
      </c>
      <c r="T16" s="23" t="str">
        <f>_xlfn.XLOOKUP('Work Plan Control - ALL'!Q16,'SMD Started'!$D:$D,'SMD Started'!$R:$R,"")</f>
        <v/>
      </c>
      <c r="U16" s="22"/>
      <c r="V16" s="83" t="e" cm="1">
        <f t="array" ref="V16">HYPERLINK(_xlfn.CONCAT("#'SMD Started'!",ADDRESS(MATCH(U16, 'SMD Started'!$D:$D,0),COLUMN('SMD Started'!$D:$D))),"Link to Lot")</f>
        <v>#N/A</v>
      </c>
      <c r="W16" s="20">
        <f>_xlfn.XLOOKUP('Work Plan Control - ALL'!U16,'SMD Started'!$D:$D,'SMD Started'!$V:$V,"")</f>
        <v>0</v>
      </c>
      <c r="X16" s="23">
        <f>_xlfn.XLOOKUP('Work Plan Control - ALL'!U16,'SMD Started'!$D:$D,'SMD Started'!$R:$R,"")</f>
        <v>0</v>
      </c>
      <c r="Y16" s="22"/>
      <c r="Z16" s="83" t="e" cm="1">
        <f t="array" ref="Z16">HYPERLINK(_xlfn.CONCAT("#'SMD Started'!",ADDRESS(MATCH(Y16, 'SMD Started'!$D:$D,0),COLUMN('SMD Started'!$D:$D))),"Link to Lot")</f>
        <v>#N/A</v>
      </c>
      <c r="AA16" s="20">
        <f>_xlfn.XLOOKUP('Work Plan Control - ALL'!Y16,'SMD Started'!$D:$D,'SMD Started'!$V:$V,"")</f>
        <v>0</v>
      </c>
      <c r="AB16" s="23">
        <f>_xlfn.XLOOKUP('Work Plan Control - ALL'!Y16,'SMD Started'!$D:$D,'SMD Started'!$R:$R,"")</f>
        <v>0</v>
      </c>
      <c r="AC16" s="22"/>
      <c r="AD16" s="83" t="e" cm="1">
        <f t="array" ref="AD16">HYPERLINK(_xlfn.CONCAT("#'SMD Started'!",ADDRESS(MATCH(AC16, 'SMD Started'!$D:$D,0),COLUMN('SMD Started'!$D:$D))),"Link to Lot")</f>
        <v>#N/A</v>
      </c>
      <c r="AE16" s="20">
        <f>_xlfn.XLOOKUP('Work Plan Control - ALL'!AC16,'SMD Started'!$D:$D,'SMD Started'!$V:$V,"")</f>
        <v>0</v>
      </c>
      <c r="AF16" s="23">
        <f>_xlfn.XLOOKUP('Work Plan Control - ALL'!AC16,'SMD Started'!$D:$D,'SMD Started'!$R:$R,"")</f>
        <v>0</v>
      </c>
      <c r="AG16" s="24"/>
      <c r="AH16" s="79" t="e" cm="1">
        <f t="array" ref="AH16">HYPERLINK(_xlfn.CONCAT("#'SMD After Lot Link'!",ADDRESS(MATCH(AG16, 'SMD After Lot Link'!$D:$D,0),COLUMN('SMD After Lot Link'!$D:$D))),"Link to Lot")</f>
        <v>#N/A</v>
      </c>
      <c r="AI16" s="20">
        <f>_xlfn.XLOOKUP('Work Plan Control - ALL'!AG16,'SMD After Lot Link'!$D:$D,'SMD After Lot Link'!$V:$V,"")</f>
        <v>0</v>
      </c>
      <c r="AJ16" s="23">
        <f>_xlfn.XLOOKUP('Work Plan Control - ALL'!AG16,'SMD After Lot Link'!$D:$D,'SMD After Lot Link'!$R:$R,"")</f>
        <v>0</v>
      </c>
      <c r="AK16" s="22"/>
      <c r="AL16" s="83" t="e" cm="1">
        <f t="array" ref="AL16">HYPERLINK(_xlfn.CONCAT("#'SMD Started'!",ADDRESS(MATCH(AK16, 'SMD Started'!$D:$D,0),COLUMN('SMD Started'!$D:$D))),"Link to Lot")</f>
        <v>#N/A</v>
      </c>
      <c r="AM16" s="20" t="str">
        <f>_xlfn.XLOOKUP('Work Plan Control - ALL'!AK16,'SMD Started'!$D:$D,'SMD Started'!$V:$V,"")</f>
        <v/>
      </c>
      <c r="AN16" s="20" t="str">
        <f>_xlfn.XLOOKUP('Work Plan Control - ALL'!AK16,'SMD Started'!$D:$D,'SMD Started'!$R:$R,"")</f>
        <v/>
      </c>
      <c r="AO16" s="7"/>
      <c r="AP16" s="7"/>
      <c r="AQ16" s="7"/>
      <c r="AR16" s="11"/>
      <c r="AS16" s="83" t="e" cm="1">
        <f t="array" ref="AS16">HYPERLINK(_xlfn.CONCAT("#'Leaded Started'!",ADDRESS(MATCH(AR16, 'Leaded Started'!$D:$D,0),COLUMN('Leaded Started'!$D:$D))),"Link to Lot")</f>
        <v>#N/A</v>
      </c>
      <c r="AT16" s="20">
        <f>_xlfn.XLOOKUP(AR16,'Leaded Started'!$D:$D,'Leaded Started'!$V:$V,"")</f>
        <v>0</v>
      </c>
      <c r="AU16" s="23">
        <f>_xlfn.XLOOKUP(AR16,'Leaded Started'!$D:$D,'Leaded Started'!$R:$R,"")</f>
        <v>0</v>
      </c>
      <c r="AV16" s="7"/>
      <c r="AW16" s="7"/>
      <c r="AX16" s="7"/>
      <c r="AY16" s="7"/>
      <c r="AZ16" s="7"/>
      <c r="BA16" s="7"/>
      <c r="BB16" s="7"/>
      <c r="BC16" s="7"/>
      <c r="BD16" s="7"/>
    </row>
    <row r="17" spans="1:47" ht="31.5" customHeight="1" x14ac:dyDescent="0.25">
      <c r="A17" s="20"/>
      <c r="B17" s="79" t="e" cm="1">
        <f t="array" ref="B17">HYPERLINK(_xlfn.CONCAT("#'SMD After Lot Link'!",ADDRESS(MATCH(A17, 'SMD After Lot Link'!D:D,0),COLUMN('SMD After Lot Link'!D:D))),"Link to Lot")</f>
        <v>#N/A</v>
      </c>
      <c r="C17" s="21">
        <f>_xlfn.XLOOKUP('Work Plan Control - ALL'!A17,'SMD After Lot Link'!$D:$D,'SMD After Lot Link'!$V:$V,"")</f>
        <v>0</v>
      </c>
      <c r="D17" s="23">
        <f>_xlfn.XLOOKUP('Work Plan Control - ALL'!A17,'SMD After Lot Link'!$D:$D,'SMD After Lot Link'!$R:$R,"")</f>
        <v>0</v>
      </c>
      <c r="E17" s="22"/>
      <c r="F17" s="83" t="e" cm="1">
        <f t="array" ref="F17">HYPERLINK(_xlfn.CONCAT("#'SMD Started'!",ADDRESS(MATCH(E17, 'SMD Started'!$D:$D,0),COLUMN('SMD Started'!$D:$D))),"Link to Lot")</f>
        <v>#N/A</v>
      </c>
      <c r="G17" s="20" t="str">
        <f>_xlfn.XLOOKUP('Work Plan Control - ALL'!E17,'SMD Started'!$D:$D,'SMD Started'!$V:$V,"")</f>
        <v/>
      </c>
      <c r="H17" s="23" t="str">
        <f>_xlfn.XLOOKUP('Work Plan Control - ALL'!E17,'SMD Started'!$D:$D,'SMD Started'!$R:$R,"")</f>
        <v/>
      </c>
      <c r="I17" s="22"/>
      <c r="J17" s="83" t="e" cm="1">
        <f t="array" ref="J17">HYPERLINK(_xlfn.CONCAT("#'SMD Started'!",ADDRESS(MATCH(I17, 'SMD Started'!$D:$D,0),COLUMN('SMD Started'!$D:$D))),"Link to Lot")</f>
        <v>#N/A</v>
      </c>
      <c r="K17" s="20">
        <f>_xlfn.XLOOKUP('Work Plan Control - ALL'!I17,'SMD Started'!$D:$D,'SMD Started'!$V:$V,"")</f>
        <v>0</v>
      </c>
      <c r="L17" s="23">
        <f>_xlfn.XLOOKUP('Work Plan Control - ALL'!I17,'SMD Started'!$D:$D,'SMD Started'!$R:$R,"")</f>
        <v>0</v>
      </c>
      <c r="M17" s="22"/>
      <c r="N17" s="83" t="e" cm="1">
        <f t="array" ref="N17">HYPERLINK(_xlfn.CONCAT("#'SMD Started'!",ADDRESS(MATCH(M17, 'SMD Started'!$D:$D,0),COLUMN('SMD Started'!$D:$D))),"Link to Lot")</f>
        <v>#N/A</v>
      </c>
      <c r="O17" s="20">
        <f>_xlfn.XLOOKUP('Work Plan Control - ALL'!M17,'SMD Started'!$D:$D,'SMD Started'!$V:$V,"")</f>
        <v>0</v>
      </c>
      <c r="P17" s="23">
        <f>_xlfn.XLOOKUP('Work Plan Control - ALL'!M17,'SMD Started'!$D:$D,'SMD Started'!$R:$R,"")</f>
        <v>0</v>
      </c>
      <c r="Q17" s="22"/>
      <c r="R17" s="83" t="e" cm="1">
        <f t="array" ref="R17">HYPERLINK(_xlfn.CONCAT("#'SMD Started'!",ADDRESS(MATCH(Q17, 'SMD Started'!$D:$D,0),COLUMN('SMD Started'!$D:$D))),"Link to Lot")</f>
        <v>#N/A</v>
      </c>
      <c r="S17" s="20">
        <f>_xlfn.XLOOKUP('Work Plan Control - ALL'!Q17,'SMD Started'!$D:$D,'SMD Started'!$V:$V,"")</f>
        <v>0</v>
      </c>
      <c r="T17" s="23" t="str">
        <f>_xlfn.XLOOKUP('Work Plan Control - ALL'!Q17,'SMD Started'!$D:$D,'SMD Started'!$R:$R,"")</f>
        <v/>
      </c>
      <c r="U17" s="22"/>
      <c r="V17" s="83" t="e" cm="1">
        <f t="array" ref="V17">HYPERLINK(_xlfn.CONCAT("#'SMD Started'!",ADDRESS(MATCH(U17, 'SMD Started'!$D:$D,0),COLUMN('SMD Started'!$D:$D))),"Link to Lot")</f>
        <v>#N/A</v>
      </c>
      <c r="W17" s="20">
        <f>_xlfn.XLOOKUP('Work Plan Control - ALL'!U17,'SMD Started'!$D:$D,'SMD Started'!$V:$V,"")</f>
        <v>0</v>
      </c>
      <c r="X17" s="23">
        <f>_xlfn.XLOOKUP('Work Plan Control - ALL'!U17,'SMD Started'!$D:$D,'SMD Started'!$R:$R,"")</f>
        <v>0</v>
      </c>
      <c r="Y17" s="22"/>
      <c r="Z17" s="83" t="e" cm="1">
        <f t="array" ref="Z17">HYPERLINK(_xlfn.CONCAT("#'SMD Started'!",ADDRESS(MATCH(Y17, 'SMD Started'!$D:$D,0),COLUMN('SMD Started'!$D:$D))),"Link to Lot")</f>
        <v>#N/A</v>
      </c>
      <c r="AA17" s="20">
        <f>_xlfn.XLOOKUP('Work Plan Control - ALL'!Y17,'SMD Started'!$D:$D,'SMD Started'!$V:$V,"")</f>
        <v>0</v>
      </c>
      <c r="AB17" s="23">
        <f>_xlfn.XLOOKUP('Work Plan Control - ALL'!Y17,'SMD Started'!$D:$D,'SMD Started'!$R:$R,"")</f>
        <v>0</v>
      </c>
      <c r="AC17" s="22"/>
      <c r="AD17" s="83" t="e" cm="1">
        <f t="array" ref="AD17">HYPERLINK(_xlfn.CONCAT("#'SMD Started'!",ADDRESS(MATCH(AC17, 'SMD Started'!$D:$D,0),COLUMN('SMD Started'!$D:$D))),"Link to Lot")</f>
        <v>#N/A</v>
      </c>
      <c r="AE17" s="20">
        <f>_xlfn.XLOOKUP('Work Plan Control - ALL'!AC17,'SMD Started'!$D:$D,'SMD Started'!$V:$V,"")</f>
        <v>0</v>
      </c>
      <c r="AF17" s="23">
        <f>_xlfn.XLOOKUP('Work Plan Control - ALL'!AC17,'SMD Started'!$D:$D,'SMD Started'!$R:$R,"")</f>
        <v>0</v>
      </c>
      <c r="AG17" s="24"/>
      <c r="AH17" s="79" t="e" cm="1">
        <f t="array" ref="AH17">HYPERLINK(_xlfn.CONCAT("#'SMD After Lot Link'!",ADDRESS(MATCH(AG17, 'SMD After Lot Link'!$D:$D,0),COLUMN('SMD After Lot Link'!$D:$D))),"Link to Lot")</f>
        <v>#N/A</v>
      </c>
      <c r="AI17" s="20">
        <f>_xlfn.XLOOKUP('Work Plan Control - ALL'!AG17,'SMD After Lot Link'!$D:$D,'SMD After Lot Link'!$V:$V,"")</f>
        <v>0</v>
      </c>
      <c r="AJ17" s="23">
        <f>_xlfn.XLOOKUP('Work Plan Control - ALL'!AG17,'SMD After Lot Link'!$D:$D,'SMD After Lot Link'!$R:$R,"")</f>
        <v>0</v>
      </c>
      <c r="AK17" s="22"/>
      <c r="AL17" s="83" t="e" cm="1">
        <f t="array" ref="AL17">HYPERLINK(_xlfn.CONCAT("#'SMD Started'!",ADDRESS(MATCH(AK17, 'SMD Started'!$D:$D,0),COLUMN('SMD Started'!$D:$D))),"Link to Lot")</f>
        <v>#N/A</v>
      </c>
      <c r="AM17" s="20">
        <f>_xlfn.XLOOKUP('Work Plan Control - ALL'!AK17,'SMD Started'!$D:$D,'SMD Started'!$V:$V,"")</f>
        <v>0</v>
      </c>
      <c r="AN17" s="20">
        <f>_xlfn.XLOOKUP('Work Plan Control - ALL'!AK17,'SMD Started'!$D:$D,'SMD Started'!$R:$R,"")</f>
        <v>0</v>
      </c>
      <c r="AO17" s="7"/>
      <c r="AP17" s="7"/>
      <c r="AQ17" s="7"/>
      <c r="AR17" s="11"/>
      <c r="AS17" s="83" t="e" cm="1">
        <f t="array" ref="AS17">HYPERLINK(_xlfn.CONCAT("#'Leaded Started'!",ADDRESS(MATCH(AR17, 'Leaded Started'!$D:$D,0),COLUMN('Leaded Started'!$D:$D))),"Link to Lot")</f>
        <v>#N/A</v>
      </c>
      <c r="AT17" s="20">
        <f>_xlfn.XLOOKUP(AR17,'Leaded Started'!$D:$D,'Leaded Started'!$V:$V,"")</f>
        <v>0</v>
      </c>
      <c r="AU17" s="23">
        <f>_xlfn.XLOOKUP(AR17,'Leaded Started'!$D:$D,'Leaded Started'!$R:$R,"")</f>
        <v>0</v>
      </c>
    </row>
    <row r="18" spans="1:47" ht="31.5" customHeight="1" x14ac:dyDescent="0.25">
      <c r="A18" s="20"/>
      <c r="B18" s="79" t="e" cm="1">
        <f t="array" ref="B18">HYPERLINK(_xlfn.CONCAT("#'SMD After Lot Link'!",ADDRESS(MATCH(A18, 'SMD After Lot Link'!D:D,0),COLUMN('SMD After Lot Link'!D:D))),"Link to Lot")</f>
        <v>#N/A</v>
      </c>
      <c r="C18" s="21">
        <f>_xlfn.XLOOKUP('Work Plan Control - ALL'!A18,'SMD After Lot Link'!$D:$D,'SMD After Lot Link'!$V:$V,"")</f>
        <v>0</v>
      </c>
      <c r="D18" s="23">
        <f>_xlfn.XLOOKUP('Work Plan Control - ALL'!A18,'SMD After Lot Link'!$D:$D,'SMD After Lot Link'!$R:$R,"")</f>
        <v>0</v>
      </c>
      <c r="E18" s="22"/>
      <c r="F18" s="83" t="e" cm="1">
        <f t="array" ref="F18">HYPERLINK(_xlfn.CONCAT("#'SMD Started'!",ADDRESS(MATCH(E18, 'SMD Started'!$D:$D,0),COLUMN('SMD Started'!$D:$D))),"Link to Lot")</f>
        <v>#N/A</v>
      </c>
      <c r="G18" s="20">
        <f>_xlfn.XLOOKUP('Work Plan Control - ALL'!E18,'SMD Started'!$D:$D,'SMD Started'!$V:$V,"")</f>
        <v>0</v>
      </c>
      <c r="H18" s="23" t="str">
        <f>_xlfn.XLOOKUP('Work Plan Control - ALL'!E18,'SMD Started'!$D:$D,'SMD Started'!$R:$R,"")</f>
        <v/>
      </c>
      <c r="I18" s="22"/>
      <c r="J18" s="83" t="e" cm="1">
        <f t="array" ref="J18">HYPERLINK(_xlfn.CONCAT("#'SMD Started'!",ADDRESS(MATCH(I18, 'SMD Started'!$D:$D,0),COLUMN('SMD Started'!$D:$D))),"Link to Lot")</f>
        <v>#N/A</v>
      </c>
      <c r="K18" s="20">
        <f>_xlfn.XLOOKUP('Work Plan Control - ALL'!I18,'SMD Started'!$D:$D,'SMD Started'!$V:$V,"")</f>
        <v>0</v>
      </c>
      <c r="L18" s="23">
        <f>_xlfn.XLOOKUP('Work Plan Control - ALL'!I18,'SMD Started'!$D:$D,'SMD Started'!$R:$R,"")</f>
        <v>0</v>
      </c>
      <c r="M18" s="22"/>
      <c r="N18" s="83" t="e" cm="1">
        <f t="array" ref="N18">HYPERLINK(_xlfn.CONCAT("#'SMD Started'!",ADDRESS(MATCH(M18, 'SMD Started'!$D:$D,0),COLUMN('SMD Started'!$D:$D))),"Link to Lot")</f>
        <v>#N/A</v>
      </c>
      <c r="O18" s="20">
        <f>_xlfn.XLOOKUP('Work Plan Control - ALL'!M18,'SMD Started'!$D:$D,'SMD Started'!$V:$V,"")</f>
        <v>0</v>
      </c>
      <c r="P18" s="23">
        <f>_xlfn.XLOOKUP('Work Plan Control - ALL'!M18,'SMD Started'!$D:$D,'SMD Started'!$R:$R,"")</f>
        <v>0</v>
      </c>
      <c r="Q18" s="22"/>
      <c r="R18" s="83" t="e" cm="1">
        <f t="array" ref="R18">HYPERLINK(_xlfn.CONCAT("#'SMD Started'!",ADDRESS(MATCH(Q18, 'SMD Started'!$D:$D,0),COLUMN('SMD Started'!$D:$D))),"Link to Lot")</f>
        <v>#N/A</v>
      </c>
      <c r="S18" s="20" t="str">
        <f>_xlfn.XLOOKUP('Work Plan Control - ALL'!Q18,'SMD Started'!$D:$D,'SMD Started'!$V:$V,"")</f>
        <v/>
      </c>
      <c r="T18" s="23">
        <f>_xlfn.XLOOKUP('Work Plan Control - ALL'!Q18,'SMD Started'!$D:$D,'SMD Started'!$R:$R,"")</f>
        <v>0</v>
      </c>
      <c r="U18" s="22"/>
      <c r="V18" s="83" t="e" cm="1">
        <f t="array" ref="V18">HYPERLINK(_xlfn.CONCAT("#'SMD Started'!",ADDRESS(MATCH(U18, 'SMD Started'!$D:$D,0),COLUMN('SMD Started'!$D:$D))),"Link to Lot")</f>
        <v>#N/A</v>
      </c>
      <c r="W18" s="20">
        <f>_xlfn.XLOOKUP('Work Plan Control - ALL'!U18,'SMD Started'!$D:$D,'SMD Started'!$V:$V,"")</f>
        <v>0</v>
      </c>
      <c r="X18" s="23">
        <f>_xlfn.XLOOKUP('Work Plan Control - ALL'!U18,'SMD Started'!$D:$D,'SMD Started'!$R:$R,"")</f>
        <v>0</v>
      </c>
      <c r="Y18" s="22"/>
      <c r="Z18" s="83" t="e" cm="1">
        <f t="array" ref="Z18">HYPERLINK(_xlfn.CONCAT("#'SMD Started'!",ADDRESS(MATCH(Y18, 'SMD Started'!$D:$D,0),COLUMN('SMD Started'!$D:$D))),"Link to Lot")</f>
        <v>#N/A</v>
      </c>
      <c r="AA18" s="20">
        <f>_xlfn.XLOOKUP('Work Plan Control - ALL'!Y18,'SMD Started'!$D:$D,'SMD Started'!$V:$V,"")</f>
        <v>0</v>
      </c>
      <c r="AB18" s="23">
        <f>_xlfn.XLOOKUP('Work Plan Control - ALL'!Y18,'SMD Started'!$D:$D,'SMD Started'!$R:$R,"")</f>
        <v>0</v>
      </c>
      <c r="AC18" s="22"/>
      <c r="AD18" s="83" t="e" cm="1">
        <f t="array" ref="AD18">HYPERLINK(_xlfn.CONCAT("#'SMD Started'!",ADDRESS(MATCH(AC18, 'SMD Started'!$D:$D,0),COLUMN('SMD Started'!$D:$D))),"Link to Lot")</f>
        <v>#N/A</v>
      </c>
      <c r="AE18" s="20">
        <f>_xlfn.XLOOKUP('Work Plan Control - ALL'!AC18,'SMD Started'!$D:$D,'SMD Started'!$V:$V,"")</f>
        <v>0</v>
      </c>
      <c r="AF18" s="23">
        <f>_xlfn.XLOOKUP('Work Plan Control - ALL'!AC18,'SMD Started'!$D:$D,'SMD Started'!$R:$R,"")</f>
        <v>0</v>
      </c>
      <c r="AG18" s="24"/>
      <c r="AH18" s="79" t="e" cm="1">
        <f t="array" ref="AH18">HYPERLINK(_xlfn.CONCAT("#'SMD After Lot Link'!",ADDRESS(MATCH(AG18, 'SMD After Lot Link'!$D:$D,0),COLUMN('SMD After Lot Link'!$D:$D))),"Link to Lot")</f>
        <v>#N/A</v>
      </c>
      <c r="AI18" s="20">
        <f>_xlfn.XLOOKUP('Work Plan Control - ALL'!AG18,'SMD After Lot Link'!$D:$D,'SMD After Lot Link'!$V:$V,"")</f>
        <v>0</v>
      </c>
      <c r="AJ18" s="23">
        <f>_xlfn.XLOOKUP('Work Plan Control - ALL'!AG18,'SMD After Lot Link'!$D:$D,'SMD After Lot Link'!$R:$R,"")</f>
        <v>0</v>
      </c>
      <c r="AK18" s="22"/>
      <c r="AL18" s="83" t="e" cm="1">
        <f t="array" ref="AL18">HYPERLINK(_xlfn.CONCAT("#'SMD Started'!",ADDRESS(MATCH(AK18, 'SMD Started'!$D:$D,0),COLUMN('SMD Started'!$D:$D))),"Link to Lot")</f>
        <v>#N/A</v>
      </c>
      <c r="AM18" s="20">
        <f>_xlfn.XLOOKUP('Work Plan Control - ALL'!AK18,'SMD Started'!$D:$D,'SMD Started'!$V:$V,"")</f>
        <v>0</v>
      </c>
      <c r="AN18" s="20">
        <f>_xlfn.XLOOKUP('Work Plan Control - ALL'!AK18,'SMD Started'!$D:$D,'SMD Started'!$R:$R,"")</f>
        <v>0</v>
      </c>
      <c r="AO18" s="7"/>
      <c r="AP18" s="7"/>
      <c r="AQ18" s="7"/>
      <c r="AR18" s="11"/>
      <c r="AS18" s="83" t="e" cm="1">
        <f t="array" ref="AS18">HYPERLINK(_xlfn.CONCAT("#'Leaded Started'!",ADDRESS(MATCH(AR18, 'Leaded Started'!$D:$D,0),COLUMN('Leaded Started'!$D:$D))),"Link to Lot")</f>
        <v>#N/A</v>
      </c>
      <c r="AT18" s="20">
        <f>_xlfn.XLOOKUP(AR18,'Leaded Started'!$D:$D,'Leaded Started'!$V:$V,"")</f>
        <v>0</v>
      </c>
      <c r="AU18" s="23">
        <f>_xlfn.XLOOKUP(AR18,'Leaded Started'!$D:$D,'Leaded Started'!$R:$R,"")</f>
        <v>0</v>
      </c>
    </row>
    <row r="19" spans="1:47" ht="31.5" customHeight="1" x14ac:dyDescent="0.25">
      <c r="A19" s="20"/>
      <c r="B19" s="79" t="e" cm="1">
        <f t="array" ref="B19">HYPERLINK(_xlfn.CONCAT("#'SMD After Lot Link'!",ADDRESS(MATCH(A19, 'SMD After Lot Link'!D:D,0),COLUMN('SMD After Lot Link'!D:D))),"Link to Lot")</f>
        <v>#N/A</v>
      </c>
      <c r="C19" s="21">
        <f>_xlfn.XLOOKUP('Work Plan Control - ALL'!A19,'SMD After Lot Link'!$D:$D,'SMD After Lot Link'!$V:$V,"")</f>
        <v>0</v>
      </c>
      <c r="D19" s="23">
        <f>_xlfn.XLOOKUP('Work Plan Control - ALL'!A19,'SMD After Lot Link'!$D:$D,'SMD After Lot Link'!$R:$R,"")</f>
        <v>0</v>
      </c>
      <c r="E19" s="22"/>
      <c r="F19" s="83" t="e" cm="1">
        <f t="array" ref="F19">HYPERLINK(_xlfn.CONCAT("#'SMD Started'!",ADDRESS(MATCH(E19, 'SMD Started'!$D:$D,0),COLUMN('SMD Started'!$D:$D))),"Link to Lot")</f>
        <v>#N/A</v>
      </c>
      <c r="G19" s="20">
        <f>_xlfn.XLOOKUP('Work Plan Control - ALL'!E19,'SMD Started'!$D:$D,'SMD Started'!$V:$V,"")</f>
        <v>0</v>
      </c>
      <c r="H19" s="23">
        <f>_xlfn.XLOOKUP('Work Plan Control - ALL'!E19,'SMD Started'!$D:$D,'SMD Started'!$R:$R,"")</f>
        <v>0</v>
      </c>
      <c r="I19" s="22"/>
      <c r="J19" s="83" t="e" cm="1">
        <f t="array" ref="J19">HYPERLINK(_xlfn.CONCAT("#'SMD Started'!",ADDRESS(MATCH(I19, 'SMD Started'!$D:$D,0),COLUMN('SMD Started'!$D:$D))),"Link to Lot")</f>
        <v>#N/A</v>
      </c>
      <c r="K19" s="20">
        <f>_xlfn.XLOOKUP('Work Plan Control - ALL'!I19,'SMD Started'!$D:$D,'SMD Started'!$V:$V,"")</f>
        <v>0</v>
      </c>
      <c r="L19" s="23">
        <f>_xlfn.XLOOKUP('Work Plan Control - ALL'!I19,'SMD Started'!$D:$D,'SMD Started'!$R:$R,"")</f>
        <v>0</v>
      </c>
      <c r="M19" s="22"/>
      <c r="N19" s="83" t="e" cm="1">
        <f t="array" ref="N19">HYPERLINK(_xlfn.CONCAT("#'SMD Started'!",ADDRESS(MATCH(M19, 'SMD Started'!$D:$D,0),COLUMN('SMD Started'!$D:$D))),"Link to Lot")</f>
        <v>#N/A</v>
      </c>
      <c r="O19" s="20">
        <f>_xlfn.XLOOKUP('Work Plan Control - ALL'!M19,'SMD Started'!$D:$D,'SMD Started'!$V:$V,"")</f>
        <v>0</v>
      </c>
      <c r="P19" s="23">
        <f>_xlfn.XLOOKUP('Work Plan Control - ALL'!M19,'SMD Started'!$D:$D,'SMD Started'!$R:$R,"")</f>
        <v>0</v>
      </c>
      <c r="Q19" s="22"/>
      <c r="R19" s="83" t="e" cm="1">
        <f t="array" ref="R19">HYPERLINK(_xlfn.CONCAT("#'SMD Started'!",ADDRESS(MATCH(Q19, 'SMD Started'!$D:$D,0),COLUMN('SMD Started'!$D:$D))),"Link to Lot")</f>
        <v>#N/A</v>
      </c>
      <c r="S19" s="20">
        <f>_xlfn.XLOOKUP('Work Plan Control - ALL'!Q19,'SMD Started'!$D:$D,'SMD Started'!$V:$V,"")</f>
        <v>0</v>
      </c>
      <c r="T19" s="23" t="str">
        <f>_xlfn.XLOOKUP('Work Plan Control - ALL'!Q19,'SMD Started'!$D:$D,'SMD Started'!$R:$R,"")</f>
        <v/>
      </c>
      <c r="U19" s="22"/>
      <c r="V19" s="83" t="e" cm="1">
        <f t="array" ref="V19">HYPERLINK(_xlfn.CONCAT("#'SMD Started'!",ADDRESS(MATCH(U19, 'SMD Started'!$D:$D,0),COLUMN('SMD Started'!$D:$D))),"Link to Lot")</f>
        <v>#N/A</v>
      </c>
      <c r="W19" s="20">
        <f>_xlfn.XLOOKUP('Work Plan Control - ALL'!U19,'SMD Started'!$D:$D,'SMD Started'!$V:$V,"")</f>
        <v>0</v>
      </c>
      <c r="X19" s="23">
        <f>_xlfn.XLOOKUP('Work Plan Control - ALL'!U19,'SMD Started'!$D:$D,'SMD Started'!$R:$R,"")</f>
        <v>0</v>
      </c>
      <c r="Y19" s="22"/>
      <c r="Z19" s="83" t="e" cm="1">
        <f t="array" ref="Z19">HYPERLINK(_xlfn.CONCAT("#'SMD Started'!",ADDRESS(MATCH(Y19, 'SMD Started'!$D:$D,0),COLUMN('SMD Started'!$D:$D))),"Link to Lot")</f>
        <v>#N/A</v>
      </c>
      <c r="AA19" s="20">
        <f>_xlfn.XLOOKUP('Work Plan Control - ALL'!Y19,'SMD Started'!$D:$D,'SMD Started'!$V:$V,"")</f>
        <v>0</v>
      </c>
      <c r="AB19" s="23">
        <f>_xlfn.XLOOKUP('Work Plan Control - ALL'!Y19,'SMD Started'!$D:$D,'SMD Started'!$R:$R,"")</f>
        <v>0</v>
      </c>
      <c r="AC19" s="22"/>
      <c r="AD19" s="83" t="e" cm="1">
        <f t="array" ref="AD19">HYPERLINK(_xlfn.CONCAT("#'SMD Started'!",ADDRESS(MATCH(AC19, 'SMD Started'!$D:$D,0),COLUMN('SMD Started'!$D:$D))),"Link to Lot")</f>
        <v>#N/A</v>
      </c>
      <c r="AE19" s="20">
        <f>_xlfn.XLOOKUP('Work Plan Control - ALL'!AC19,'SMD Started'!$D:$D,'SMD Started'!$V:$V,"")</f>
        <v>0</v>
      </c>
      <c r="AF19" s="23">
        <f>_xlfn.XLOOKUP('Work Plan Control - ALL'!AC19,'SMD Started'!$D:$D,'SMD Started'!$R:$R,"")</f>
        <v>0</v>
      </c>
      <c r="AG19" s="24"/>
      <c r="AH19" s="79" t="e" cm="1">
        <f t="array" ref="AH19">HYPERLINK(_xlfn.CONCAT("#'SMD After Lot Link'!",ADDRESS(MATCH(AG19, 'SMD After Lot Link'!$D:$D,0),COLUMN('SMD After Lot Link'!$D:$D))),"Link to Lot")</f>
        <v>#N/A</v>
      </c>
      <c r="AI19" s="20">
        <f>_xlfn.XLOOKUP('Work Plan Control - ALL'!AG19,'SMD After Lot Link'!$D:$D,'SMD After Lot Link'!$V:$V,"")</f>
        <v>0</v>
      </c>
      <c r="AJ19" s="23">
        <f>_xlfn.XLOOKUP('Work Plan Control - ALL'!AG19,'SMD After Lot Link'!$D:$D,'SMD After Lot Link'!$R:$R,"")</f>
        <v>0</v>
      </c>
      <c r="AK19" s="22"/>
      <c r="AL19" s="83" t="e" cm="1">
        <f t="array" ref="AL19">HYPERLINK(_xlfn.CONCAT("#'SMD Started'!",ADDRESS(MATCH(AK19, 'SMD Started'!$D:$D,0),COLUMN('SMD Started'!$D:$D))),"Link to Lot")</f>
        <v>#N/A</v>
      </c>
      <c r="AM19" s="20">
        <f>_xlfn.XLOOKUP('Work Plan Control - ALL'!AK19,'SMD Started'!$D:$D,'SMD Started'!$V:$V,"")</f>
        <v>0</v>
      </c>
      <c r="AN19" s="20">
        <f>_xlfn.XLOOKUP('Work Plan Control - ALL'!AK19,'SMD Started'!$D:$D,'SMD Started'!$R:$R,"")</f>
        <v>0</v>
      </c>
      <c r="AO19" s="7"/>
      <c r="AP19" s="7"/>
      <c r="AQ19" s="7"/>
      <c r="AR19" s="11"/>
      <c r="AS19" s="83" t="e" cm="1">
        <f t="array" ref="AS19">HYPERLINK(_xlfn.CONCAT("#'Leaded Started'!",ADDRESS(MATCH(AR19, 'Leaded Started'!$D:$D,0),COLUMN('Leaded Started'!$D:$D))),"Link to Lot")</f>
        <v>#N/A</v>
      </c>
      <c r="AT19" s="20">
        <f>_xlfn.XLOOKUP(AR19,'Leaded Started'!$D:$D,'Leaded Started'!$V:$V,"")</f>
        <v>0</v>
      </c>
      <c r="AU19" s="23">
        <f>_xlfn.XLOOKUP(AR19,'Leaded Started'!$D:$D,'Leaded Started'!$R:$R,"")</f>
        <v>0</v>
      </c>
    </row>
    <row r="20" spans="1:47" ht="31.5" customHeight="1" thickBot="1" x14ac:dyDescent="0.3">
      <c r="A20" s="20"/>
      <c r="B20" s="79" t="e" cm="1">
        <f t="array" ref="B20">HYPERLINK(_xlfn.CONCAT("#'SMD After Lot Link'!",ADDRESS(MATCH(A20, 'SMD After Lot Link'!D:D,0),COLUMN('SMD After Lot Link'!D:D))),"Link to Lot")</f>
        <v>#N/A</v>
      </c>
      <c r="C20" s="21">
        <f>_xlfn.XLOOKUP('Work Plan Control - ALL'!A20,'SMD After Lot Link'!$D:$D,'SMD After Lot Link'!$V:$V,"")</f>
        <v>0</v>
      </c>
      <c r="D20" s="23">
        <f>_xlfn.XLOOKUP('Work Plan Control - ALL'!A20,'SMD After Lot Link'!$D:$D,'SMD After Lot Link'!$R:$R,"")</f>
        <v>0</v>
      </c>
      <c r="E20" s="22"/>
      <c r="F20" s="83" t="e" cm="1">
        <f t="array" ref="F20">HYPERLINK(_xlfn.CONCAT("#'SMD Started'!",ADDRESS(MATCH(E20, 'SMD Started'!$D:$D,0),COLUMN('SMD Started'!$D:$D))),"Link to Lot")</f>
        <v>#N/A</v>
      </c>
      <c r="G20" s="20">
        <f>_xlfn.XLOOKUP('Work Plan Control - ALL'!E20,'SMD Started'!$D:$D,'SMD Started'!$V:$V,"")</f>
        <v>0</v>
      </c>
      <c r="H20" s="23">
        <f>_xlfn.XLOOKUP('Work Plan Control - ALL'!E20,'SMD Started'!$D:$D,'SMD Started'!$R:$R,"")</f>
        <v>0</v>
      </c>
      <c r="I20" s="22"/>
      <c r="J20" s="83" t="e" cm="1">
        <f t="array" ref="J20">HYPERLINK(_xlfn.CONCAT("#'SMD Started'!",ADDRESS(MATCH(I20, 'SMD Started'!$D:$D,0),COLUMN('SMD Started'!$D:$D))),"Link to Lot")</f>
        <v>#N/A</v>
      </c>
      <c r="K20" s="20">
        <f>_xlfn.XLOOKUP('Work Plan Control - ALL'!I20,'SMD Started'!$D:$D,'SMD Started'!$V:$V,"")</f>
        <v>0</v>
      </c>
      <c r="L20" s="23">
        <f>_xlfn.XLOOKUP('Work Plan Control - ALL'!I20,'SMD Started'!$D:$D,'SMD Started'!$R:$R,"")</f>
        <v>0</v>
      </c>
      <c r="M20" s="22"/>
      <c r="N20" s="83" t="e" cm="1">
        <f t="array" ref="N20">HYPERLINK(_xlfn.CONCAT("#'SMD Started'!",ADDRESS(MATCH(M20, 'SMD Started'!$D:$D,0),COLUMN('SMD Started'!$D:$D))),"Link to Lot")</f>
        <v>#N/A</v>
      </c>
      <c r="O20" s="20">
        <f>_xlfn.XLOOKUP('Work Plan Control - ALL'!M20,'SMD Started'!$D:$D,'SMD Started'!$V:$V,"")</f>
        <v>0</v>
      </c>
      <c r="P20" s="23">
        <f>_xlfn.XLOOKUP('Work Plan Control - ALL'!M20,'SMD Started'!$D:$D,'SMD Started'!$R:$R,"")</f>
        <v>0</v>
      </c>
      <c r="Q20" s="22"/>
      <c r="R20" s="83" t="e" cm="1">
        <f t="array" ref="R20">HYPERLINK(_xlfn.CONCAT("#'SMD Started'!",ADDRESS(MATCH(Q20, 'SMD Started'!$D:$D,0),COLUMN('SMD Started'!$D:$D))),"Link to Lot")</f>
        <v>#N/A</v>
      </c>
      <c r="S20" s="20" t="str">
        <f>_xlfn.XLOOKUP('Work Plan Control - ALL'!Q20,'SMD Started'!$D:$D,'SMD Started'!$V:$V,"")</f>
        <v/>
      </c>
      <c r="T20" s="23">
        <f>_xlfn.XLOOKUP('Work Plan Control - ALL'!Q20,'SMD Started'!$D:$D,'SMD Started'!$R:$R,"")</f>
        <v>0</v>
      </c>
      <c r="U20" s="22"/>
      <c r="V20" s="83" t="e" cm="1">
        <f t="array" ref="V20">HYPERLINK(_xlfn.CONCAT("#'SMD Started'!",ADDRESS(MATCH(U20, 'SMD Started'!$D:$D,0),COLUMN('SMD Started'!$D:$D))),"Link to Lot")</f>
        <v>#N/A</v>
      </c>
      <c r="W20" s="20">
        <f>_xlfn.XLOOKUP('Work Plan Control - ALL'!U20,'SMD Started'!$D:$D,'SMD Started'!$V:$V,"")</f>
        <v>0</v>
      </c>
      <c r="X20" s="23">
        <f>_xlfn.XLOOKUP('Work Plan Control - ALL'!U20,'SMD Started'!$D:$D,'SMD Started'!$R:$R,"")</f>
        <v>0</v>
      </c>
      <c r="Y20" s="22"/>
      <c r="Z20" s="83" t="e" cm="1">
        <f t="array" ref="Z20">HYPERLINK(_xlfn.CONCAT("#'SMD Started'!",ADDRESS(MATCH(Y20, 'SMD Started'!$D:$D,0),COLUMN('SMD Started'!$D:$D))),"Link to Lot")</f>
        <v>#N/A</v>
      </c>
      <c r="AA20" s="20">
        <f>_xlfn.XLOOKUP('Work Plan Control - ALL'!Y20,'SMD Started'!$D:$D,'SMD Started'!$V:$V,"")</f>
        <v>0</v>
      </c>
      <c r="AB20" s="23">
        <f>_xlfn.XLOOKUP('Work Plan Control - ALL'!Y20,'SMD Started'!$D:$D,'SMD Started'!$R:$R,"")</f>
        <v>0</v>
      </c>
      <c r="AC20" s="22"/>
      <c r="AD20" s="83" t="e" cm="1">
        <f t="array" ref="AD20">HYPERLINK(_xlfn.CONCAT("#'SMD Started'!",ADDRESS(MATCH(AC20, 'SMD Started'!$D:$D,0),COLUMN('SMD Started'!$D:$D))),"Link to Lot")</f>
        <v>#N/A</v>
      </c>
      <c r="AE20" s="20">
        <f>_xlfn.XLOOKUP('Work Plan Control - ALL'!AC20,'SMD Started'!$D:$D,'SMD Started'!$V:$V,"")</f>
        <v>0</v>
      </c>
      <c r="AF20" s="23">
        <f>_xlfn.XLOOKUP('Work Plan Control - ALL'!AC20,'SMD Started'!$D:$D,'SMD Started'!$R:$R,"")</f>
        <v>0</v>
      </c>
      <c r="AG20" s="24"/>
      <c r="AH20" s="79" t="e" cm="1">
        <f t="array" ref="AH20">HYPERLINK(_xlfn.CONCAT("#'SMD After Lot Link'!",ADDRESS(MATCH(AG20, 'SMD After Lot Link'!$D:$D,0),COLUMN('SMD After Lot Link'!$D:$D))),"Link to Lot")</f>
        <v>#N/A</v>
      </c>
      <c r="AI20" s="20">
        <f>_xlfn.XLOOKUP('Work Plan Control - ALL'!AG20,'SMD After Lot Link'!$D:$D,'SMD After Lot Link'!$V:$V,"")</f>
        <v>0</v>
      </c>
      <c r="AJ20" s="23">
        <f>_xlfn.XLOOKUP('Work Plan Control - ALL'!AG20,'SMD After Lot Link'!$D:$D,'SMD After Lot Link'!$R:$R,"")</f>
        <v>0</v>
      </c>
      <c r="AK20" s="22"/>
      <c r="AL20" s="83" t="e" cm="1">
        <f t="array" ref="AL20">HYPERLINK(_xlfn.CONCAT("#'SMD Started'!",ADDRESS(MATCH(AK20, 'SMD Started'!$D:$D,0),COLUMN('SMD Started'!$D:$D))),"Link to Lot")</f>
        <v>#N/A</v>
      </c>
      <c r="AM20" s="20">
        <f>_xlfn.XLOOKUP('Work Plan Control - ALL'!AK20,'SMD Started'!$D:$D,'SMD Started'!$V:$V,"")</f>
        <v>0</v>
      </c>
      <c r="AN20" s="20">
        <f>_xlfn.XLOOKUP('Work Plan Control - ALL'!AK20,'SMD Started'!$D:$D,'SMD Started'!$R:$R,"")</f>
        <v>0</v>
      </c>
      <c r="AO20" s="7"/>
      <c r="AP20" s="7"/>
      <c r="AQ20" s="7"/>
      <c r="AR20" s="27"/>
      <c r="AS20" s="83" t="e" cm="1">
        <f t="array" ref="AS20">HYPERLINK(_xlfn.CONCAT("#'Leaded Started'!",ADDRESS(MATCH(AR20, 'Leaded Started'!$D:$D,0),COLUMN('Leaded Started'!$D:$D))),"Link to Lot")</f>
        <v>#N/A</v>
      </c>
      <c r="AT20" s="20">
        <f>_xlfn.XLOOKUP(AR20,'Leaded Started'!$D:$D,'Leaded Started'!$V:$V,"")</f>
        <v>0</v>
      </c>
      <c r="AU20" s="23">
        <f>_xlfn.XLOOKUP(AR20,'Leaded Started'!$D:$D,'Leaded Started'!$R:$R,"")</f>
        <v>0</v>
      </c>
    </row>
    <row r="21" spans="1:47" ht="31.5" customHeight="1" x14ac:dyDescent="0.25">
      <c r="A21" s="20"/>
      <c r="B21" s="79" t="e" cm="1">
        <f t="array" ref="B21">HYPERLINK(_xlfn.CONCAT("#'SMD After Lot Link'!",ADDRESS(MATCH(A21, 'SMD After Lot Link'!D:D,0),COLUMN('SMD After Lot Link'!D:D))),"Link to Lot")</f>
        <v>#N/A</v>
      </c>
      <c r="C21" s="21">
        <f>_xlfn.XLOOKUP('Work Plan Control - ALL'!A21,'SMD After Lot Link'!$D:$D,'SMD After Lot Link'!$V:$V,"")</f>
        <v>0</v>
      </c>
      <c r="D21" s="23">
        <f>_xlfn.XLOOKUP('Work Plan Control - ALL'!A21,'SMD After Lot Link'!$D:$D,'SMD After Lot Link'!$R:$R,"")</f>
        <v>0</v>
      </c>
      <c r="E21" s="22"/>
      <c r="F21" s="83" t="e" cm="1">
        <f t="array" ref="F21">HYPERLINK(_xlfn.CONCAT("#'SMD Started'!",ADDRESS(MATCH(E21, 'SMD Started'!$D:$D,0),COLUMN('SMD Started'!$D:$D))),"Link to Lot")</f>
        <v>#N/A</v>
      </c>
      <c r="G21" s="20">
        <f>_xlfn.XLOOKUP('Work Plan Control - ALL'!E21,'SMD Started'!$D:$D,'SMD Started'!$V:$V,"")</f>
        <v>0</v>
      </c>
      <c r="H21" s="23">
        <f>_xlfn.XLOOKUP('Work Plan Control - ALL'!E21,'SMD Started'!$D:$D,'SMD Started'!$R:$R,"")</f>
        <v>0</v>
      </c>
      <c r="I21" s="22"/>
      <c r="J21" s="83" t="e" cm="1">
        <f t="array" ref="J21">HYPERLINK(_xlfn.CONCAT("#'SMD Started'!",ADDRESS(MATCH(I21, 'SMD Started'!$D:$D,0),COLUMN('SMD Started'!$D:$D))),"Link to Lot")</f>
        <v>#N/A</v>
      </c>
      <c r="K21" s="20">
        <f>_xlfn.XLOOKUP('Work Plan Control - ALL'!I21,'SMD Started'!$D:$D,'SMD Started'!$V:$V,"")</f>
        <v>0</v>
      </c>
      <c r="L21" s="23">
        <f>_xlfn.XLOOKUP('Work Plan Control - ALL'!I21,'SMD Started'!$D:$D,'SMD Started'!$R:$R,"")</f>
        <v>0</v>
      </c>
      <c r="M21" s="22"/>
      <c r="N21" s="83" t="e" cm="1">
        <f t="array" ref="N21">HYPERLINK(_xlfn.CONCAT("#'SMD Started'!",ADDRESS(MATCH(M21, 'SMD Started'!$D:$D,0),COLUMN('SMD Started'!$D:$D))),"Link to Lot")</f>
        <v>#N/A</v>
      </c>
      <c r="O21" s="20">
        <f>_xlfn.XLOOKUP('Work Plan Control - ALL'!M21,'SMD Started'!$D:$D,'SMD Started'!$V:$V,"")</f>
        <v>0</v>
      </c>
      <c r="P21" s="23">
        <f>_xlfn.XLOOKUP('Work Plan Control - ALL'!M21,'SMD Started'!$D:$D,'SMD Started'!$R:$R,"")</f>
        <v>0</v>
      </c>
      <c r="Q21" s="22"/>
      <c r="R21" s="83" t="e" cm="1">
        <f t="array" ref="R21">HYPERLINK(_xlfn.CONCAT("#'SMD Started'!",ADDRESS(MATCH(Q21, 'SMD Started'!$D:$D,0),COLUMN('SMD Started'!$D:$D))),"Link to Lot")</f>
        <v>#N/A</v>
      </c>
      <c r="S21" s="20" t="str">
        <f>_xlfn.XLOOKUP('Work Plan Control - ALL'!Q21,'SMD Started'!$D:$D,'SMD Started'!$V:$V,"")</f>
        <v/>
      </c>
      <c r="T21" s="23" t="str">
        <f>_xlfn.XLOOKUP('Work Plan Control - ALL'!Q21,'SMD Started'!$D:$D,'SMD Started'!$R:$R,"")</f>
        <v/>
      </c>
      <c r="U21" s="22"/>
      <c r="V21" s="83" t="e" cm="1">
        <f t="array" ref="V21">HYPERLINK(_xlfn.CONCAT("#'SMD Started'!",ADDRESS(MATCH(U21, 'SMD Started'!$D:$D,0),COLUMN('SMD Started'!$D:$D))),"Link to Lot")</f>
        <v>#N/A</v>
      </c>
      <c r="W21" s="20">
        <f>_xlfn.XLOOKUP('Work Plan Control - ALL'!U21,'SMD Started'!$D:$D,'SMD Started'!$V:$V,"")</f>
        <v>0</v>
      </c>
      <c r="X21" s="23">
        <f>_xlfn.XLOOKUP('Work Plan Control - ALL'!U21,'SMD Started'!$D:$D,'SMD Started'!$R:$R,"")</f>
        <v>0</v>
      </c>
      <c r="Y21" s="22"/>
      <c r="Z21" s="83" t="e" cm="1">
        <f t="array" ref="Z21">HYPERLINK(_xlfn.CONCAT("#'SMD Started'!",ADDRESS(MATCH(Y21, 'SMD Started'!$D:$D,0),COLUMN('SMD Started'!$D:$D))),"Link to Lot")</f>
        <v>#N/A</v>
      </c>
      <c r="AA21" s="20">
        <f>_xlfn.XLOOKUP('Work Plan Control - ALL'!Y21,'SMD Started'!$D:$D,'SMD Started'!$V:$V,"")</f>
        <v>0</v>
      </c>
      <c r="AB21" s="23">
        <f>_xlfn.XLOOKUP('Work Plan Control - ALL'!Y21,'SMD Started'!$D:$D,'SMD Started'!$R:$R,"")</f>
        <v>0</v>
      </c>
      <c r="AC21" s="22"/>
      <c r="AD21" s="83" t="e" cm="1">
        <f t="array" ref="AD21">HYPERLINK(_xlfn.CONCAT("#'SMD Started'!",ADDRESS(MATCH(AC21, 'SMD Started'!$D:$D,0),COLUMN('SMD Started'!$D:$D))),"Link to Lot")</f>
        <v>#N/A</v>
      </c>
      <c r="AE21" s="20">
        <f>_xlfn.XLOOKUP('Work Plan Control - ALL'!AC21,'SMD Started'!$D:$D,'SMD Started'!$V:$V,"")</f>
        <v>0</v>
      </c>
      <c r="AF21" s="23">
        <f>_xlfn.XLOOKUP('Work Plan Control - ALL'!AC21,'SMD Started'!$D:$D,'SMD Started'!$R:$R,"")</f>
        <v>0</v>
      </c>
      <c r="AG21" s="24"/>
      <c r="AH21" s="79" t="e" cm="1">
        <f t="array" ref="AH21">HYPERLINK(_xlfn.CONCAT("#'SMD After Lot Link'!",ADDRESS(MATCH(AG21, 'SMD After Lot Link'!$D:$D,0),COLUMN('SMD After Lot Link'!$D:$D))),"Link to Lot")</f>
        <v>#N/A</v>
      </c>
      <c r="AI21" s="20">
        <f>_xlfn.XLOOKUP('Work Plan Control - ALL'!AG21,'SMD After Lot Link'!$D:$D,'SMD After Lot Link'!$V:$V,"")</f>
        <v>0</v>
      </c>
      <c r="AJ21" s="23">
        <f>_xlfn.XLOOKUP('Work Plan Control - ALL'!AG21,'SMD After Lot Link'!$D:$D,'SMD After Lot Link'!$R:$R,"")</f>
        <v>0</v>
      </c>
      <c r="AK21" s="22"/>
      <c r="AL21" s="83" t="e" cm="1">
        <f t="array" ref="AL21">HYPERLINK(_xlfn.CONCAT("#'SMD Started'!",ADDRESS(MATCH(AK21, 'SMD Started'!$D:$D,0),COLUMN('SMD Started'!$D:$D))),"Link to Lot")</f>
        <v>#N/A</v>
      </c>
      <c r="AM21" s="20">
        <f>_xlfn.XLOOKUP('Work Plan Control - ALL'!AK21,'SMD Started'!$D:$D,'SMD Started'!$V:$V,"")</f>
        <v>0</v>
      </c>
      <c r="AN21" s="20">
        <f>_xlfn.XLOOKUP('Work Plan Control - ALL'!AK21,'SMD Started'!$D:$D,'SMD Started'!$R:$R,"")</f>
        <v>0</v>
      </c>
      <c r="AO21" s="7"/>
      <c r="AP21" s="7"/>
      <c r="AQ21" s="7"/>
      <c r="AR21" s="7"/>
      <c r="AS21" s="7"/>
    </row>
    <row r="22" spans="1:47" ht="31.5" customHeight="1" x14ac:dyDescent="0.25">
      <c r="A22" s="20"/>
      <c r="B22" s="79" t="e" cm="1">
        <f t="array" ref="B22">HYPERLINK(_xlfn.CONCAT("#'SMD After Lot Link'!",ADDRESS(MATCH(A22, 'SMD After Lot Link'!D:D,0),COLUMN('SMD After Lot Link'!D:D))),"Link to Lot")</f>
        <v>#N/A</v>
      </c>
      <c r="C22" s="21">
        <f>_xlfn.XLOOKUP('Work Plan Control - ALL'!A22,'SMD After Lot Link'!$D:$D,'SMD After Lot Link'!$V:$V,"")</f>
        <v>0</v>
      </c>
      <c r="D22" s="23">
        <f>_xlfn.XLOOKUP('Work Plan Control - ALL'!A22,'SMD After Lot Link'!$D:$D,'SMD After Lot Link'!$R:$R,"")</f>
        <v>0</v>
      </c>
      <c r="E22" s="22"/>
      <c r="F22" s="83" t="e" cm="1">
        <f t="array" ref="F22">HYPERLINK(_xlfn.CONCAT("#'SMD Started'!",ADDRESS(MATCH(E22, 'SMD Started'!$D:$D,0),COLUMN('SMD Started'!$D:$D))),"Link to Lot")</f>
        <v>#N/A</v>
      </c>
      <c r="G22" s="20">
        <f>_xlfn.XLOOKUP('Work Plan Control - ALL'!E22,'SMD Started'!$D:$D,'SMD Started'!$V:$V,"")</f>
        <v>0</v>
      </c>
      <c r="H22" s="23">
        <f>_xlfn.XLOOKUP('Work Plan Control - ALL'!E22,'SMD Started'!$D:$D,'SMD Started'!$R:$R,"")</f>
        <v>0</v>
      </c>
      <c r="I22" s="22"/>
      <c r="J22" s="83" t="e" cm="1">
        <f t="array" ref="J22">HYPERLINK(_xlfn.CONCAT("#'SMD Started'!",ADDRESS(MATCH(I22, 'SMD Started'!$D:$D,0),COLUMN('SMD Started'!$D:$D))),"Link to Lot")</f>
        <v>#N/A</v>
      </c>
      <c r="K22" s="20">
        <f>_xlfn.XLOOKUP('Work Plan Control - ALL'!I22,'SMD Started'!$D:$D,'SMD Started'!$V:$V,"")</f>
        <v>0</v>
      </c>
      <c r="L22" s="23">
        <f>_xlfn.XLOOKUP('Work Plan Control - ALL'!I22,'SMD Started'!$D:$D,'SMD Started'!$R:$R,"")</f>
        <v>0</v>
      </c>
      <c r="M22" s="22"/>
      <c r="N22" s="83" t="e" cm="1">
        <f t="array" ref="N22">HYPERLINK(_xlfn.CONCAT("#'SMD Started'!",ADDRESS(MATCH(M22, 'SMD Started'!$D:$D,0),COLUMN('SMD Started'!$D:$D))),"Link to Lot")</f>
        <v>#N/A</v>
      </c>
      <c r="O22" s="20">
        <f>_xlfn.XLOOKUP('Work Plan Control - ALL'!M22,'SMD Started'!$D:$D,'SMD Started'!$V:$V,"")</f>
        <v>0</v>
      </c>
      <c r="P22" s="23">
        <f>_xlfn.XLOOKUP('Work Plan Control - ALL'!M22,'SMD Started'!$D:$D,'SMD Started'!$R:$R,"")</f>
        <v>0</v>
      </c>
      <c r="Q22" s="22"/>
      <c r="R22" s="83" t="e" cm="1">
        <f t="array" ref="R22">HYPERLINK(_xlfn.CONCAT("#'SMD Started'!",ADDRESS(MATCH(Q22, 'SMD Started'!$D:$D,0),COLUMN('SMD Started'!$D:$D))),"Link to Lot")</f>
        <v>#N/A</v>
      </c>
      <c r="S22" s="20" t="str">
        <f>_xlfn.XLOOKUP('Work Plan Control - ALL'!Q22,'SMD Started'!$D:$D,'SMD Started'!$V:$V,"")</f>
        <v/>
      </c>
      <c r="T22" s="23">
        <f>_xlfn.XLOOKUP('Work Plan Control - ALL'!Q22,'SMD Started'!$D:$D,'SMD Started'!$R:$R,"")</f>
        <v>0</v>
      </c>
      <c r="U22" s="22"/>
      <c r="V22" s="83" t="e" cm="1">
        <f t="array" ref="V22">HYPERLINK(_xlfn.CONCAT("#'SMD Started'!",ADDRESS(MATCH(U22, 'SMD Started'!$D:$D,0),COLUMN('SMD Started'!$D:$D))),"Link to Lot")</f>
        <v>#N/A</v>
      </c>
      <c r="W22" s="20">
        <f>_xlfn.XLOOKUP('Work Plan Control - ALL'!U22,'SMD Started'!$D:$D,'SMD Started'!$V:$V,"")</f>
        <v>0</v>
      </c>
      <c r="X22" s="23">
        <f>_xlfn.XLOOKUP('Work Plan Control - ALL'!U22,'SMD Started'!$D:$D,'SMD Started'!$R:$R,"")</f>
        <v>0</v>
      </c>
      <c r="Y22" s="22"/>
      <c r="Z22" s="83" t="e" cm="1">
        <f t="array" ref="Z22">HYPERLINK(_xlfn.CONCAT("#'SMD Started'!",ADDRESS(MATCH(Y22, 'SMD Started'!$D:$D,0),COLUMN('SMD Started'!$D:$D))),"Link to Lot")</f>
        <v>#N/A</v>
      </c>
      <c r="AA22" s="20">
        <f>_xlfn.XLOOKUP('Work Plan Control - ALL'!Y22,'SMD Started'!$D:$D,'SMD Started'!$V:$V,"")</f>
        <v>0</v>
      </c>
      <c r="AB22" s="23">
        <f>_xlfn.XLOOKUP('Work Plan Control - ALL'!Y22,'SMD Started'!$D:$D,'SMD Started'!$R:$R,"")</f>
        <v>0</v>
      </c>
      <c r="AC22" s="22"/>
      <c r="AD22" s="83" t="e" cm="1">
        <f t="array" ref="AD22">HYPERLINK(_xlfn.CONCAT("#'SMD Started'!",ADDRESS(MATCH(AC22, 'SMD Started'!$D:$D,0),COLUMN('SMD Started'!$D:$D))),"Link to Lot")</f>
        <v>#N/A</v>
      </c>
      <c r="AE22" s="20">
        <f>_xlfn.XLOOKUP('Work Plan Control - ALL'!AC22,'SMD Started'!$D:$D,'SMD Started'!$V:$V,"")</f>
        <v>0</v>
      </c>
      <c r="AF22" s="23">
        <f>_xlfn.XLOOKUP('Work Plan Control - ALL'!AC22,'SMD Started'!$D:$D,'SMD Started'!$R:$R,"")</f>
        <v>0</v>
      </c>
      <c r="AG22" s="24"/>
      <c r="AH22" s="79" t="e" cm="1">
        <f t="array" ref="AH22">HYPERLINK(_xlfn.CONCAT("#'SMD After Lot Link'!",ADDRESS(MATCH(AG22, 'SMD After Lot Link'!$D:$D,0),COLUMN('SMD After Lot Link'!$D:$D))),"Link to Lot")</f>
        <v>#N/A</v>
      </c>
      <c r="AI22" s="20">
        <f>_xlfn.XLOOKUP('Work Plan Control - ALL'!AG22,'SMD After Lot Link'!$D:$D,'SMD After Lot Link'!$V:$V,"")</f>
        <v>0</v>
      </c>
      <c r="AJ22" s="23">
        <f>_xlfn.XLOOKUP('Work Plan Control - ALL'!AG22,'SMD After Lot Link'!$D:$D,'SMD After Lot Link'!$R:$R,"")</f>
        <v>0</v>
      </c>
      <c r="AK22" s="22"/>
      <c r="AL22" s="83" t="e" cm="1">
        <f t="array" ref="AL22">HYPERLINK(_xlfn.CONCAT("#'SMD Started'!",ADDRESS(MATCH(AK22, 'SMD Started'!$D:$D,0),COLUMN('SMD Started'!$D:$D))),"Link to Lot")</f>
        <v>#N/A</v>
      </c>
      <c r="AM22" s="20">
        <f>_xlfn.XLOOKUP('Work Plan Control - ALL'!AK22,'SMD Started'!$D:$D,'SMD Started'!$V:$V,"")</f>
        <v>0</v>
      </c>
      <c r="AN22" s="20">
        <f>_xlfn.XLOOKUP('Work Plan Control - ALL'!AK22,'SMD Started'!$D:$D,'SMD Started'!$R:$R,"")</f>
        <v>0</v>
      </c>
      <c r="AO22" s="7"/>
      <c r="AP22" s="7"/>
      <c r="AQ22" s="7"/>
      <c r="AR22" s="7"/>
      <c r="AS22" s="7"/>
    </row>
    <row r="23" spans="1:47" ht="31.5" customHeight="1" x14ac:dyDescent="0.25">
      <c r="A23" s="20"/>
      <c r="B23" s="79" t="e" cm="1">
        <f t="array" ref="B23">HYPERLINK(_xlfn.CONCAT("#'SMD After Lot Link'!",ADDRESS(MATCH(A23, 'SMD After Lot Link'!D:D,0),COLUMN('SMD After Lot Link'!D:D))),"Link to Lot")</f>
        <v>#N/A</v>
      </c>
      <c r="C23" s="21">
        <f>_xlfn.XLOOKUP('Work Plan Control - ALL'!A23,'SMD After Lot Link'!$D:$D,'SMD After Lot Link'!$V:$V,"")</f>
        <v>0</v>
      </c>
      <c r="D23" s="23">
        <f>_xlfn.XLOOKUP('Work Plan Control - ALL'!A23,'SMD After Lot Link'!$D:$D,'SMD After Lot Link'!$R:$R,"")</f>
        <v>0</v>
      </c>
      <c r="E23" s="22"/>
      <c r="F23" s="83" t="e" cm="1">
        <f t="array" ref="F23">HYPERLINK(_xlfn.CONCAT("#'SMD Started'!",ADDRESS(MATCH(E23, 'SMD Started'!$D:$D,0),COLUMN('SMD Started'!$D:$D))),"Link to Lot")</f>
        <v>#N/A</v>
      </c>
      <c r="G23" s="20">
        <f>_xlfn.XLOOKUP('Work Plan Control - ALL'!E23,'SMD Started'!$D:$D,'SMD Started'!$V:$V,"")</f>
        <v>0</v>
      </c>
      <c r="H23" s="23">
        <f>_xlfn.XLOOKUP('Work Plan Control - ALL'!E23,'SMD Started'!$D:$D,'SMD Started'!$R:$R,"")</f>
        <v>0</v>
      </c>
      <c r="I23" s="22"/>
      <c r="J23" s="83" t="e" cm="1">
        <f t="array" ref="J23">HYPERLINK(_xlfn.CONCAT("#'SMD Started'!",ADDRESS(MATCH(I23, 'SMD Started'!$D:$D,0),COLUMN('SMD Started'!$D:$D))),"Link to Lot")</f>
        <v>#N/A</v>
      </c>
      <c r="K23" s="20">
        <f>_xlfn.XLOOKUP('Work Plan Control - ALL'!I23,'SMD Started'!$D:$D,'SMD Started'!$V:$V,"")</f>
        <v>0</v>
      </c>
      <c r="L23" s="23">
        <f>_xlfn.XLOOKUP('Work Plan Control - ALL'!I23,'SMD Started'!$D:$D,'SMD Started'!$R:$R,"")</f>
        <v>0</v>
      </c>
      <c r="M23" s="22"/>
      <c r="N23" s="83" t="e" cm="1">
        <f t="array" ref="N23">HYPERLINK(_xlfn.CONCAT("#'SMD Started'!",ADDRESS(MATCH(M23, 'SMD Started'!$D:$D,0),COLUMN('SMD Started'!$D:$D))),"Link to Lot")</f>
        <v>#N/A</v>
      </c>
      <c r="O23" s="20">
        <f>_xlfn.XLOOKUP('Work Plan Control - ALL'!M23,'SMD Started'!$D:$D,'SMD Started'!$V:$V,"")</f>
        <v>0</v>
      </c>
      <c r="P23" s="23">
        <f>_xlfn.XLOOKUP('Work Plan Control - ALL'!M23,'SMD Started'!$D:$D,'SMD Started'!$R:$R,"")</f>
        <v>0</v>
      </c>
      <c r="Q23" s="22"/>
      <c r="R23" s="83" t="e" cm="1">
        <f t="array" ref="R23">HYPERLINK(_xlfn.CONCAT("#'SMD Started'!",ADDRESS(MATCH(Q23, 'SMD Started'!$D:$D,0),COLUMN('SMD Started'!$D:$D))),"Link to Lot")</f>
        <v>#N/A</v>
      </c>
      <c r="S23" s="20">
        <f>_xlfn.XLOOKUP('Work Plan Control - ALL'!Q23,'SMD Started'!$D:$D,'SMD Started'!$V:$V,"")</f>
        <v>0</v>
      </c>
      <c r="T23" s="23">
        <f>_xlfn.XLOOKUP('Work Plan Control - ALL'!Q23,'SMD Started'!$D:$D,'SMD Started'!$R:$R,"")</f>
        <v>0</v>
      </c>
      <c r="U23" s="22"/>
      <c r="V23" s="83" t="e" cm="1">
        <f t="array" ref="V23">HYPERLINK(_xlfn.CONCAT("#'SMD Started'!",ADDRESS(MATCH(U23, 'SMD Started'!$D:$D,0),COLUMN('SMD Started'!$D:$D))),"Link to Lot")</f>
        <v>#N/A</v>
      </c>
      <c r="W23" s="20">
        <f>_xlfn.XLOOKUP('Work Plan Control - ALL'!U23,'SMD Started'!$D:$D,'SMD Started'!$V:$V,"")</f>
        <v>0</v>
      </c>
      <c r="X23" s="23">
        <f>_xlfn.XLOOKUP('Work Plan Control - ALL'!U23,'SMD Started'!$D:$D,'SMD Started'!$R:$R,"")</f>
        <v>0</v>
      </c>
      <c r="Y23" s="22"/>
      <c r="Z23" s="83" t="e" cm="1">
        <f t="array" ref="Z23">HYPERLINK(_xlfn.CONCAT("#'SMD Started'!",ADDRESS(MATCH(Y23, 'SMD Started'!$D:$D,0),COLUMN('SMD Started'!$D:$D))),"Link to Lot")</f>
        <v>#N/A</v>
      </c>
      <c r="AA23" s="20">
        <f>_xlfn.XLOOKUP('Work Plan Control - ALL'!Y23,'SMD Started'!$D:$D,'SMD Started'!$V:$V,"")</f>
        <v>0</v>
      </c>
      <c r="AB23" s="23">
        <f>_xlfn.XLOOKUP('Work Plan Control - ALL'!Y23,'SMD Started'!$D:$D,'SMD Started'!$R:$R,"")</f>
        <v>0</v>
      </c>
      <c r="AC23" s="22"/>
      <c r="AD23" s="83" t="e" cm="1">
        <f t="array" ref="AD23">HYPERLINK(_xlfn.CONCAT("#'SMD Started'!",ADDRESS(MATCH(AC23, 'SMD Started'!$D:$D,0),COLUMN('SMD Started'!$D:$D))),"Link to Lot")</f>
        <v>#N/A</v>
      </c>
      <c r="AE23" s="20">
        <f>_xlfn.XLOOKUP('Work Plan Control - ALL'!AC23,'SMD Started'!$D:$D,'SMD Started'!$V:$V,"")</f>
        <v>0</v>
      </c>
      <c r="AF23" s="23">
        <f>_xlfn.XLOOKUP('Work Plan Control - ALL'!AC23,'SMD Started'!$D:$D,'SMD Started'!$R:$R,"")</f>
        <v>0</v>
      </c>
      <c r="AG23" s="24"/>
      <c r="AH23" s="79" t="e" cm="1">
        <f t="array" ref="AH23">HYPERLINK(_xlfn.CONCAT("#'SMD After Lot Link'!",ADDRESS(MATCH(AG23, 'SMD After Lot Link'!$D:$D,0),COLUMN('SMD After Lot Link'!$D:$D))),"Link to Lot")</f>
        <v>#N/A</v>
      </c>
      <c r="AI23" s="20">
        <f>_xlfn.XLOOKUP('Work Plan Control - ALL'!AG23,'SMD After Lot Link'!$D:$D,'SMD After Lot Link'!$V:$V,"")</f>
        <v>0</v>
      </c>
      <c r="AJ23" s="23">
        <f>_xlfn.XLOOKUP('Work Plan Control - ALL'!AG23,'SMD After Lot Link'!$D:$D,'SMD After Lot Link'!$R:$R,"")</f>
        <v>0</v>
      </c>
      <c r="AK23" s="22"/>
      <c r="AL23" s="83" t="e" cm="1">
        <f t="array" ref="AL23">HYPERLINK(_xlfn.CONCAT("#'SMD Started'!",ADDRESS(MATCH(AK23, 'SMD Started'!$D:$D,0),COLUMN('SMD Started'!$D:$D))),"Link to Lot")</f>
        <v>#N/A</v>
      </c>
      <c r="AM23" s="20">
        <f>_xlfn.XLOOKUP('Work Plan Control - ALL'!AK23,'SMD Started'!$D:$D,'SMD Started'!$V:$V,"")</f>
        <v>0</v>
      </c>
      <c r="AN23" s="20">
        <f>_xlfn.XLOOKUP('Work Plan Control - ALL'!AK23,'SMD Started'!$D:$D,'SMD Started'!$R:$R,"")</f>
        <v>0</v>
      </c>
      <c r="AO23" s="7"/>
      <c r="AP23" s="7"/>
      <c r="AQ23" s="7"/>
      <c r="AR23" s="7"/>
      <c r="AS23" s="7"/>
    </row>
    <row r="24" spans="1:47" ht="31.5" customHeight="1" x14ac:dyDescent="0.25">
      <c r="A24" s="20"/>
      <c r="B24" s="79" t="e" cm="1">
        <f t="array" ref="B24">HYPERLINK(_xlfn.CONCAT("#'SMD After Lot Link'!",ADDRESS(MATCH(A24, 'SMD After Lot Link'!D:D,0),COLUMN('SMD After Lot Link'!D:D))),"Link to Lot")</f>
        <v>#N/A</v>
      </c>
      <c r="C24" s="21">
        <f>_xlfn.XLOOKUP('Work Plan Control - ALL'!A24,'SMD After Lot Link'!$D:$D,'SMD After Lot Link'!$V:$V,"")</f>
        <v>0</v>
      </c>
      <c r="D24" s="23">
        <f>_xlfn.XLOOKUP('Work Plan Control - ALL'!A24,'SMD After Lot Link'!$D:$D,'SMD After Lot Link'!$R:$R,"")</f>
        <v>0</v>
      </c>
      <c r="E24" s="22"/>
      <c r="F24" s="83" t="e" cm="1">
        <f t="array" ref="F24">HYPERLINK(_xlfn.CONCAT("#'SMD Started'!",ADDRESS(MATCH(E24, 'SMD Started'!$D:$D,0),COLUMN('SMD Started'!$D:$D))),"Link to Lot")</f>
        <v>#N/A</v>
      </c>
      <c r="G24" s="20">
        <f>_xlfn.XLOOKUP('Work Plan Control - ALL'!E24,'SMD Started'!$D:$D,'SMD Started'!$V:$V,"")</f>
        <v>0</v>
      </c>
      <c r="H24" s="23">
        <f>_xlfn.XLOOKUP('Work Plan Control - ALL'!E24,'SMD Started'!$D:$D,'SMD Started'!$R:$R,"")</f>
        <v>0</v>
      </c>
      <c r="I24" s="22"/>
      <c r="J24" s="83" t="e" cm="1">
        <f t="array" ref="J24">HYPERLINK(_xlfn.CONCAT("#'SMD Started'!",ADDRESS(MATCH(I24, 'SMD Started'!$D:$D,0),COLUMN('SMD Started'!$D:$D))),"Link to Lot")</f>
        <v>#N/A</v>
      </c>
      <c r="K24" s="20">
        <f>_xlfn.XLOOKUP('Work Plan Control - ALL'!I24,'SMD Started'!$D:$D,'SMD Started'!$V:$V,"")</f>
        <v>0</v>
      </c>
      <c r="L24" s="23">
        <f>_xlfn.XLOOKUP('Work Plan Control - ALL'!I24,'SMD Started'!$D:$D,'SMD Started'!$R:$R,"")</f>
        <v>0</v>
      </c>
      <c r="M24" s="22"/>
      <c r="N24" s="83" t="e" cm="1">
        <f t="array" ref="N24">HYPERLINK(_xlfn.CONCAT("#'SMD Started'!",ADDRESS(MATCH(M24, 'SMD Started'!$D:$D,0),COLUMN('SMD Started'!$D:$D))),"Link to Lot")</f>
        <v>#N/A</v>
      </c>
      <c r="O24" s="20">
        <f>_xlfn.XLOOKUP('Work Plan Control - ALL'!M24,'SMD Started'!$D:$D,'SMD Started'!$V:$V,"")</f>
        <v>0</v>
      </c>
      <c r="P24" s="23">
        <f>_xlfn.XLOOKUP('Work Plan Control - ALL'!M24,'SMD Started'!$D:$D,'SMD Started'!$R:$R,"")</f>
        <v>0</v>
      </c>
      <c r="Q24" s="22"/>
      <c r="R24" s="83" t="e" cm="1">
        <f t="array" ref="R24">HYPERLINK(_xlfn.CONCAT("#'SMD Started'!",ADDRESS(MATCH(Q24, 'SMD Started'!$D:$D,0),COLUMN('SMD Started'!$D:$D))),"Link to Lot")</f>
        <v>#N/A</v>
      </c>
      <c r="S24" s="20">
        <f>_xlfn.XLOOKUP('Work Plan Control - ALL'!Q24,'SMD Started'!$D:$D,'SMD Started'!$V:$V,"")</f>
        <v>0</v>
      </c>
      <c r="T24" s="23">
        <f>_xlfn.XLOOKUP('Work Plan Control - ALL'!Q24,'SMD Started'!$D:$D,'SMD Started'!$R:$R,"")</f>
        <v>0</v>
      </c>
      <c r="U24" s="22"/>
      <c r="V24" s="83" t="e" cm="1">
        <f t="array" ref="V24">HYPERLINK(_xlfn.CONCAT("#'SMD Started'!",ADDRESS(MATCH(U24, 'SMD Started'!$D:$D,0),COLUMN('SMD Started'!$D:$D))),"Link to Lot")</f>
        <v>#N/A</v>
      </c>
      <c r="W24" s="20">
        <f>_xlfn.XLOOKUP('Work Plan Control - ALL'!U24,'SMD Started'!$D:$D,'SMD Started'!$V:$V,"")</f>
        <v>0</v>
      </c>
      <c r="X24" s="23">
        <f>_xlfn.XLOOKUP('Work Plan Control - ALL'!U24,'SMD Started'!$D:$D,'SMD Started'!$R:$R,"")</f>
        <v>0</v>
      </c>
      <c r="Y24" s="22"/>
      <c r="Z24" s="83" t="e" cm="1">
        <f t="array" ref="Z24">HYPERLINK(_xlfn.CONCAT("#'SMD Started'!",ADDRESS(MATCH(Y24, 'SMD Started'!$D:$D,0),COLUMN('SMD Started'!$D:$D))),"Link to Lot")</f>
        <v>#N/A</v>
      </c>
      <c r="AA24" s="20">
        <f>_xlfn.XLOOKUP('Work Plan Control - ALL'!Y24,'SMD Started'!$D:$D,'SMD Started'!$V:$V,"")</f>
        <v>0</v>
      </c>
      <c r="AB24" s="23">
        <f>_xlfn.XLOOKUP('Work Plan Control - ALL'!Y24,'SMD Started'!$D:$D,'SMD Started'!$R:$R,"")</f>
        <v>0</v>
      </c>
      <c r="AC24" s="22"/>
      <c r="AD24" s="83" t="e" cm="1">
        <f t="array" ref="AD24">HYPERLINK(_xlfn.CONCAT("#'SMD Started'!",ADDRESS(MATCH(AC24, 'SMD Started'!$D:$D,0),COLUMN('SMD Started'!$D:$D))),"Link to Lot")</f>
        <v>#N/A</v>
      </c>
      <c r="AE24" s="20">
        <f>_xlfn.XLOOKUP('Work Plan Control - ALL'!AC24,'SMD Started'!$D:$D,'SMD Started'!$V:$V,"")</f>
        <v>0</v>
      </c>
      <c r="AF24" s="23">
        <f>_xlfn.XLOOKUP('Work Plan Control - ALL'!AC24,'SMD Started'!$D:$D,'SMD Started'!$R:$R,"")</f>
        <v>0</v>
      </c>
      <c r="AG24" s="24"/>
      <c r="AH24" s="79" t="e" cm="1">
        <f t="array" ref="AH24">HYPERLINK(_xlfn.CONCAT("#'SMD After Lot Link'!",ADDRESS(MATCH(AG24, 'SMD After Lot Link'!$D:$D,0),COLUMN('SMD After Lot Link'!$D:$D))),"Link to Lot")</f>
        <v>#N/A</v>
      </c>
      <c r="AI24" s="20">
        <f>_xlfn.XLOOKUP('Work Plan Control - ALL'!AG24,'SMD After Lot Link'!$D:$D,'SMD After Lot Link'!$V:$V,"")</f>
        <v>0</v>
      </c>
      <c r="AJ24" s="23">
        <f>_xlfn.XLOOKUP('Work Plan Control - ALL'!AG24,'SMD After Lot Link'!$D:$D,'SMD After Lot Link'!$R:$R,"")</f>
        <v>0</v>
      </c>
      <c r="AK24" s="22"/>
      <c r="AL24" s="83" t="e" cm="1">
        <f t="array" ref="AL24">HYPERLINK(_xlfn.CONCAT("#'SMD Started'!",ADDRESS(MATCH(AK24, 'SMD Started'!$D:$D,0),COLUMN('SMD Started'!$D:$D))),"Link to Lot")</f>
        <v>#N/A</v>
      </c>
      <c r="AM24" s="20">
        <f>_xlfn.XLOOKUP('Work Plan Control - ALL'!AK24,'SMD Started'!$D:$D,'SMD Started'!$V:$V,"")</f>
        <v>0</v>
      </c>
      <c r="AN24" s="20">
        <f>_xlfn.XLOOKUP('Work Plan Control - ALL'!AK24,'SMD Started'!$D:$D,'SMD Started'!$R:$R,"")</f>
        <v>0</v>
      </c>
      <c r="AO24" s="7"/>
      <c r="AP24" s="7"/>
      <c r="AQ24" s="7"/>
      <c r="AR24" s="7"/>
      <c r="AS24" s="7"/>
    </row>
    <row r="25" spans="1:47" ht="31.5" customHeight="1" x14ac:dyDescent="0.25">
      <c r="A25" s="20"/>
      <c r="B25" s="79" t="e" cm="1">
        <f t="array" ref="B25">HYPERLINK(_xlfn.CONCAT("#'SMD After Lot Link'!",ADDRESS(MATCH(A25, 'SMD After Lot Link'!D:D,0),COLUMN('SMD After Lot Link'!D:D))),"Link to Lot")</f>
        <v>#N/A</v>
      </c>
      <c r="C25" s="21">
        <f>_xlfn.XLOOKUP('Work Plan Control - ALL'!A25,'SMD After Lot Link'!$D:$D,'SMD After Lot Link'!$V:$V,"")</f>
        <v>0</v>
      </c>
      <c r="D25" s="23">
        <f>_xlfn.XLOOKUP('Work Plan Control - ALL'!A25,'SMD After Lot Link'!$D:$D,'SMD After Lot Link'!$R:$R,"")</f>
        <v>0</v>
      </c>
      <c r="E25" s="80"/>
      <c r="F25" s="83" t="e" cm="1">
        <f t="array" ref="F25">HYPERLINK(_xlfn.CONCAT("#'SMD Started'!",ADDRESS(MATCH(E25, 'SMD Started'!$D:$D,0),COLUMN('SMD Started'!$D:$D))),"Link to Lot")</f>
        <v>#N/A</v>
      </c>
      <c r="G25" s="20">
        <f>_xlfn.XLOOKUP('Work Plan Control - ALL'!E25,'SMD Started'!$D:$D,'SMD Started'!$V:$V,"")</f>
        <v>0</v>
      </c>
      <c r="H25" s="23">
        <f>_xlfn.XLOOKUP('Work Plan Control - ALL'!E25,'SMD Started'!$D:$D,'SMD Started'!$R:$R,"")</f>
        <v>0</v>
      </c>
      <c r="I25" s="22"/>
      <c r="J25" s="83" t="e" cm="1">
        <f t="array" ref="J25">HYPERLINK(_xlfn.CONCAT("#'SMD Started'!",ADDRESS(MATCH(I25, 'SMD Started'!$D:$D,0),COLUMN('SMD Started'!$D:$D))),"Link to Lot")</f>
        <v>#N/A</v>
      </c>
      <c r="K25" s="20">
        <f>_xlfn.XLOOKUP('Work Plan Control - ALL'!I25,'SMD Started'!$D:$D,'SMD Started'!$V:$V,"")</f>
        <v>0</v>
      </c>
      <c r="L25" s="23">
        <f>_xlfn.XLOOKUP('Work Plan Control - ALL'!I25,'SMD Started'!$D:$D,'SMD Started'!$R:$R,"")</f>
        <v>0</v>
      </c>
      <c r="M25" s="22"/>
      <c r="N25" s="83" t="e" cm="1">
        <f t="array" ref="N25">HYPERLINK(_xlfn.CONCAT("#'SMD Started'!",ADDRESS(MATCH(M25, 'SMD Started'!$D:$D,0),COLUMN('SMD Started'!$D:$D))),"Link to Lot")</f>
        <v>#N/A</v>
      </c>
      <c r="O25" s="20">
        <f>_xlfn.XLOOKUP('Work Plan Control - ALL'!M25,'SMD Started'!$D:$D,'SMD Started'!$V:$V,"")</f>
        <v>0</v>
      </c>
      <c r="P25" s="23">
        <f>_xlfn.XLOOKUP('Work Plan Control - ALL'!M25,'SMD Started'!$D:$D,'SMD Started'!$R:$R,"")</f>
        <v>0</v>
      </c>
      <c r="Q25" s="22"/>
      <c r="R25" s="83" t="e" cm="1">
        <f t="array" ref="R25">HYPERLINK(_xlfn.CONCAT("#'SMD Started'!",ADDRESS(MATCH(Q25, 'SMD Started'!$D:$D,0),COLUMN('SMD Started'!$D:$D))),"Link to Lot")</f>
        <v>#N/A</v>
      </c>
      <c r="S25" s="20">
        <f>_xlfn.XLOOKUP('Work Plan Control - ALL'!Q25,'SMD Started'!$D:$D,'SMD Started'!$V:$V,"")</f>
        <v>0</v>
      </c>
      <c r="T25" s="23">
        <f>_xlfn.XLOOKUP('Work Plan Control - ALL'!Q25,'SMD Started'!$D:$D,'SMD Started'!$R:$R,"")</f>
        <v>0</v>
      </c>
      <c r="U25" s="22"/>
      <c r="V25" s="83" t="e" cm="1">
        <f t="array" ref="V25">HYPERLINK(_xlfn.CONCAT("#'SMD Started'!",ADDRESS(MATCH(U25, 'SMD Started'!$D:$D,0),COLUMN('SMD Started'!$D:$D))),"Link to Lot")</f>
        <v>#N/A</v>
      </c>
      <c r="W25" s="20">
        <f>_xlfn.XLOOKUP('Work Plan Control - ALL'!U25,'SMD Started'!$D:$D,'SMD Started'!$V:$V,"")</f>
        <v>0</v>
      </c>
      <c r="X25" s="23">
        <f>_xlfn.XLOOKUP('Work Plan Control - ALL'!U25,'SMD Started'!$D:$D,'SMD Started'!$R:$R,"")</f>
        <v>0</v>
      </c>
      <c r="Y25" s="22"/>
      <c r="Z25" s="83" t="e" cm="1">
        <f t="array" ref="Z25">HYPERLINK(_xlfn.CONCAT("#'SMD Started'!",ADDRESS(MATCH(Y25, 'SMD Started'!$D:$D,0),COLUMN('SMD Started'!$D:$D))),"Link to Lot")</f>
        <v>#N/A</v>
      </c>
      <c r="AA25" s="20">
        <f>_xlfn.XLOOKUP('Work Plan Control - ALL'!Y25,'SMD Started'!$D:$D,'SMD Started'!$V:$V,"")</f>
        <v>0</v>
      </c>
      <c r="AB25" s="23">
        <f>_xlfn.XLOOKUP('Work Plan Control - ALL'!Y25,'SMD Started'!$D:$D,'SMD Started'!$R:$R,"")</f>
        <v>0</v>
      </c>
      <c r="AC25" s="22"/>
      <c r="AD25" s="83" t="e" cm="1">
        <f t="array" ref="AD25">HYPERLINK(_xlfn.CONCAT("#'SMD Started'!",ADDRESS(MATCH(AC25, 'SMD Started'!$D:$D,0),COLUMN('SMD Started'!$D:$D))),"Link to Lot")</f>
        <v>#N/A</v>
      </c>
      <c r="AE25" s="20">
        <f>_xlfn.XLOOKUP('Work Plan Control - ALL'!AC25,'SMD Started'!$D:$D,'SMD Started'!$V:$V,"")</f>
        <v>0</v>
      </c>
      <c r="AF25" s="23">
        <f>_xlfn.XLOOKUP('Work Plan Control - ALL'!AC25,'SMD Started'!$D:$D,'SMD Started'!$R:$R,"")</f>
        <v>0</v>
      </c>
      <c r="AG25" s="24"/>
      <c r="AH25" s="79" t="e" cm="1">
        <f t="array" ref="AH25">HYPERLINK(_xlfn.CONCAT("#'SMD After Lot Link'!",ADDRESS(MATCH(AG25, 'SMD After Lot Link'!$D:$D,0),COLUMN('SMD After Lot Link'!$D:$D))),"Link to Lot")</f>
        <v>#N/A</v>
      </c>
      <c r="AI25" s="20">
        <f>_xlfn.XLOOKUP('Work Plan Control - ALL'!AG25,'SMD After Lot Link'!$D:$D,'SMD After Lot Link'!$V:$V,"")</f>
        <v>0</v>
      </c>
      <c r="AJ25" s="23">
        <f>_xlfn.XLOOKUP('Work Plan Control - ALL'!AG25,'SMD After Lot Link'!$D:$D,'SMD After Lot Link'!$R:$R,"")</f>
        <v>0</v>
      </c>
      <c r="AK25" s="22"/>
      <c r="AL25" s="83" t="e" cm="1">
        <f t="array" ref="AL25">HYPERLINK(_xlfn.CONCAT("#'SMD Started'!",ADDRESS(MATCH(AK25, 'SMD Started'!$D:$D,0),COLUMN('SMD Started'!$D:$D))),"Link to Lot")</f>
        <v>#N/A</v>
      </c>
      <c r="AM25" s="20">
        <f>_xlfn.XLOOKUP('Work Plan Control - ALL'!AK25,'SMD Started'!$D:$D,'SMD Started'!$V:$V,"")</f>
        <v>0</v>
      </c>
      <c r="AN25" s="20">
        <f>_xlfn.XLOOKUP('Work Plan Control - ALL'!AK25,'SMD Started'!$D:$D,'SMD Started'!$R:$R,"")</f>
        <v>0</v>
      </c>
      <c r="AO25" s="7"/>
      <c r="AP25" s="7"/>
      <c r="AQ25" s="7"/>
      <c r="AR25" s="7"/>
      <c r="AS25" s="7"/>
    </row>
    <row r="26" spans="1:47" ht="31.5" customHeight="1" x14ac:dyDescent="0.25">
      <c r="A26" s="20"/>
      <c r="B26" s="79" t="e" cm="1">
        <f t="array" ref="B26">HYPERLINK(_xlfn.CONCAT("#'SMD After Lot Link'!",ADDRESS(MATCH(A26, 'SMD After Lot Link'!D:D,0),COLUMN('SMD After Lot Link'!D:D))),"Link to Lot")</f>
        <v>#N/A</v>
      </c>
      <c r="C26" s="21">
        <f>_xlfn.XLOOKUP('Work Plan Control - ALL'!A26,'SMD After Lot Link'!$D:$D,'SMD After Lot Link'!$V:$V,"")</f>
        <v>0</v>
      </c>
      <c r="D26" s="82">
        <f>_xlfn.XLOOKUP('Work Plan Control - ALL'!A26,'SMD After Lot Link'!$D:$D,'SMD After Lot Link'!$R:$R,"")</f>
        <v>0</v>
      </c>
      <c r="E26" s="22"/>
      <c r="F26" s="83" t="e" cm="1">
        <f t="array" ref="F26">HYPERLINK(_xlfn.CONCAT("#'SMD Started'!",ADDRESS(MATCH(E26, 'SMD Started'!$D:$D,0),COLUMN('SMD Started'!$D:$D))),"Link to Lot")</f>
        <v>#N/A</v>
      </c>
      <c r="G26" s="22">
        <f>_xlfn.XLOOKUP('Work Plan Control - ALL'!E26,'SMD Started'!$D:$D,'SMD Started'!$V:$V,"")</f>
        <v>0</v>
      </c>
      <c r="H26" s="23">
        <f>_xlfn.XLOOKUP('Work Plan Control - ALL'!E26,'SMD Started'!$D:$D,'SMD Started'!$R:$R,"")</f>
        <v>0</v>
      </c>
      <c r="I26" s="22"/>
      <c r="J26" s="83" t="e" cm="1">
        <f t="array" ref="J26">HYPERLINK(_xlfn.CONCAT("#'SMD Started'!",ADDRESS(MATCH(I26, 'SMD Started'!$D:$D,0),COLUMN('SMD Started'!$D:$D))),"Link to Lot")</f>
        <v>#N/A</v>
      </c>
      <c r="K26" s="20">
        <f>_xlfn.XLOOKUP('Work Plan Control - ALL'!I26,'SMD Started'!$D:$D,'SMD Started'!$V:$V,"")</f>
        <v>0</v>
      </c>
      <c r="L26" s="23">
        <f>_xlfn.XLOOKUP('Work Plan Control - ALL'!I26,'SMD Started'!$D:$D,'SMD Started'!$R:$R,"")</f>
        <v>0</v>
      </c>
      <c r="M26" s="22"/>
      <c r="N26" s="83" t="e" cm="1">
        <f t="array" ref="N26">HYPERLINK(_xlfn.CONCAT("#'SMD Started'!",ADDRESS(MATCH(M26, 'SMD Started'!$D:$D,0),COLUMN('SMD Started'!$D:$D))),"Link to Lot")</f>
        <v>#N/A</v>
      </c>
      <c r="O26" s="20">
        <f>_xlfn.XLOOKUP('Work Plan Control - ALL'!M26,'SMD Started'!$D:$D,'SMD Started'!$V:$V,"")</f>
        <v>0</v>
      </c>
      <c r="P26" s="23">
        <f>_xlfn.XLOOKUP('Work Plan Control - ALL'!M26,'SMD Started'!$D:$D,'SMD Started'!$R:$R,"")</f>
        <v>0</v>
      </c>
      <c r="Q26" s="22"/>
      <c r="R26" s="83" t="e" cm="1">
        <f t="array" ref="R26">HYPERLINK(_xlfn.CONCAT("#'SMD Started'!",ADDRESS(MATCH(Q26, 'SMD Started'!$D:$D,0),COLUMN('SMD Started'!$D:$D))),"Link to Lot")</f>
        <v>#N/A</v>
      </c>
      <c r="S26" s="20">
        <f>_xlfn.XLOOKUP('Work Plan Control - ALL'!Q26,'SMD Started'!$D:$D,'SMD Started'!$V:$V,"")</f>
        <v>0</v>
      </c>
      <c r="T26" s="23">
        <f>_xlfn.XLOOKUP('Work Plan Control - ALL'!Q26,'SMD Started'!$D:$D,'SMD Started'!$R:$R,"")</f>
        <v>0</v>
      </c>
      <c r="U26" s="22"/>
      <c r="V26" s="83" t="e" cm="1">
        <f t="array" ref="V26">HYPERLINK(_xlfn.CONCAT("#'SMD Started'!",ADDRESS(MATCH(U26, 'SMD Started'!$D:$D,0),COLUMN('SMD Started'!$D:$D))),"Link to Lot")</f>
        <v>#N/A</v>
      </c>
      <c r="W26" s="20">
        <f>_xlfn.XLOOKUP('Work Plan Control - ALL'!U26,'SMD Started'!$D:$D,'SMD Started'!$V:$V,"")</f>
        <v>0</v>
      </c>
      <c r="X26" s="23">
        <f>_xlfn.XLOOKUP('Work Plan Control - ALL'!U26,'SMD Started'!$D:$D,'SMD Started'!$R:$R,"")</f>
        <v>0</v>
      </c>
      <c r="Y26" s="22"/>
      <c r="Z26" s="83" t="e" cm="1">
        <f t="array" ref="Z26">HYPERLINK(_xlfn.CONCAT("#'SMD Started'!",ADDRESS(MATCH(Y26, 'SMD Started'!$D:$D,0),COLUMN('SMD Started'!$D:$D))),"Link to Lot")</f>
        <v>#N/A</v>
      </c>
      <c r="AA26" s="20">
        <f>_xlfn.XLOOKUP('Work Plan Control - ALL'!Y26,'SMD Started'!$D:$D,'SMD Started'!$V:$V,"")</f>
        <v>0</v>
      </c>
      <c r="AB26" s="23">
        <f>_xlfn.XLOOKUP('Work Plan Control - ALL'!Y26,'SMD Started'!$D:$D,'SMD Started'!$R:$R,"")</f>
        <v>0</v>
      </c>
      <c r="AC26" s="22"/>
      <c r="AD26" s="83" t="e" cm="1">
        <f t="array" ref="AD26">HYPERLINK(_xlfn.CONCAT("#'SMD Started'!",ADDRESS(MATCH(AC26, 'SMD Started'!$D:$D,0),COLUMN('SMD Started'!$D:$D))),"Link to Lot")</f>
        <v>#N/A</v>
      </c>
      <c r="AE26" s="20">
        <f>_xlfn.XLOOKUP('Work Plan Control - ALL'!AC26,'SMD Started'!$D:$D,'SMD Started'!$V:$V,"")</f>
        <v>0</v>
      </c>
      <c r="AF26" s="23">
        <f>_xlfn.XLOOKUP('Work Plan Control - ALL'!AC26,'SMD Started'!$D:$D,'SMD Started'!$R:$R,"")</f>
        <v>0</v>
      </c>
      <c r="AG26" s="24"/>
      <c r="AH26" s="79" t="e" cm="1">
        <f t="array" ref="AH26">HYPERLINK(_xlfn.CONCAT("#'SMD After Lot Link'!",ADDRESS(MATCH(AG26, 'SMD After Lot Link'!$D:$D,0),COLUMN('SMD After Lot Link'!$D:$D))),"Link to Lot")</f>
        <v>#N/A</v>
      </c>
      <c r="AI26" s="20">
        <f>_xlfn.XLOOKUP('Work Plan Control - ALL'!AG26,'SMD After Lot Link'!$D:$D,'SMD After Lot Link'!$V:$V,"")</f>
        <v>0</v>
      </c>
      <c r="AJ26" s="23">
        <f>_xlfn.XLOOKUP('Work Plan Control - ALL'!AG26,'SMD After Lot Link'!$D:$D,'SMD After Lot Link'!$R:$R,"")</f>
        <v>0</v>
      </c>
      <c r="AK26" s="22"/>
      <c r="AL26" s="83" t="e" cm="1">
        <f t="array" ref="AL26">HYPERLINK(_xlfn.CONCAT("#'SMD Started'!",ADDRESS(MATCH(AK26, 'SMD Started'!$D:$D,0),COLUMN('SMD Started'!$D:$D))),"Link to Lot")</f>
        <v>#N/A</v>
      </c>
      <c r="AM26" s="20">
        <f>_xlfn.XLOOKUP('Work Plan Control - ALL'!AK26,'SMD Started'!$D:$D,'SMD Started'!$V:$V,"")</f>
        <v>0</v>
      </c>
      <c r="AN26" s="20">
        <f>_xlfn.XLOOKUP('Work Plan Control - ALL'!AK26,'SMD Started'!$D:$D,'SMD Started'!$R:$R,"")</f>
        <v>0</v>
      </c>
      <c r="AO26" s="7"/>
      <c r="AP26" s="7"/>
      <c r="AQ26" s="7"/>
      <c r="AR26" s="7"/>
      <c r="AS26" s="7"/>
    </row>
    <row r="27" spans="1:47" ht="31.5" customHeight="1" x14ac:dyDescent="0.25">
      <c r="A27" s="20"/>
      <c r="B27" s="79" t="e" cm="1">
        <f t="array" ref="B27">HYPERLINK(_xlfn.CONCAT("#'SMD After Lot Link'!",ADDRESS(MATCH(A27, 'SMD After Lot Link'!D:D,0),COLUMN('SMD After Lot Link'!D:D))),"Link to Lot")</f>
        <v>#N/A</v>
      </c>
      <c r="C27" s="21">
        <f>_xlfn.XLOOKUP('Work Plan Control - ALL'!A27,'SMD After Lot Link'!$D:$D,'SMD After Lot Link'!$V:$V,"")</f>
        <v>0</v>
      </c>
      <c r="D27" s="23">
        <f>_xlfn.XLOOKUP('Work Plan Control - ALL'!A27,'SMD After Lot Link'!$D:$D,'SMD After Lot Link'!$R:$R,"")</f>
        <v>0</v>
      </c>
      <c r="E27" s="22"/>
      <c r="F27" s="83" t="e" cm="1">
        <f t="array" ref="F27">HYPERLINK(_xlfn.CONCAT("#'SMD Started'!",ADDRESS(MATCH(E27, 'SMD Started'!$D:$D,0),COLUMN('SMD Started'!$D:$D))),"Link to Lot")</f>
        <v>#N/A</v>
      </c>
      <c r="G27" s="22">
        <f>_xlfn.XLOOKUP('Work Plan Control - ALL'!E27,'SMD Started'!$D:$D,'SMD Started'!$V:$V,"")</f>
        <v>0</v>
      </c>
      <c r="H27" s="23">
        <f>_xlfn.XLOOKUP('Work Plan Control - ALL'!E27,'SMD Started'!$D:$D,'SMD Started'!$R:$R,"")</f>
        <v>0</v>
      </c>
      <c r="I27" s="22"/>
      <c r="J27" s="83" t="e" cm="1">
        <f t="array" ref="J27">HYPERLINK(_xlfn.CONCAT("#'SMD Started'!",ADDRESS(MATCH(I27, 'SMD Started'!$D:$D,0),COLUMN('SMD Started'!$D:$D))),"Link to Lot")</f>
        <v>#N/A</v>
      </c>
      <c r="K27" s="20">
        <f>_xlfn.XLOOKUP('Work Plan Control - ALL'!I27,'SMD Started'!$D:$D,'SMD Started'!$V:$V,"")</f>
        <v>0</v>
      </c>
      <c r="L27" s="23">
        <f>_xlfn.XLOOKUP('Work Plan Control - ALL'!I27,'SMD Started'!$D:$D,'SMD Started'!$R:$R,"")</f>
        <v>0</v>
      </c>
      <c r="M27" s="22"/>
      <c r="N27" s="83" t="e" cm="1">
        <f t="array" ref="N27">HYPERLINK(_xlfn.CONCAT("#'SMD Started'!",ADDRESS(MATCH(M27, 'SMD Started'!$D:$D,0),COLUMN('SMD Started'!$D:$D))),"Link to Lot")</f>
        <v>#N/A</v>
      </c>
      <c r="O27" s="20">
        <f>_xlfn.XLOOKUP('Work Plan Control - ALL'!M27,'SMD Started'!$D:$D,'SMD Started'!$V:$V,"")</f>
        <v>0</v>
      </c>
      <c r="P27" s="23">
        <f>_xlfn.XLOOKUP('Work Plan Control - ALL'!M27,'SMD Started'!$D:$D,'SMD Started'!$R:$R,"")</f>
        <v>0</v>
      </c>
      <c r="Q27" s="22"/>
      <c r="R27" s="83" t="e" cm="1">
        <f t="array" ref="R27">HYPERLINK(_xlfn.CONCAT("#'SMD Started'!",ADDRESS(MATCH(Q27, 'SMD Started'!$D:$D,0),COLUMN('SMD Started'!$D:$D))),"Link to Lot")</f>
        <v>#N/A</v>
      </c>
      <c r="S27" s="20">
        <f>_xlfn.XLOOKUP('Work Plan Control - ALL'!Q27,'SMD Started'!$D:$D,'SMD Started'!$V:$V,"")</f>
        <v>0</v>
      </c>
      <c r="T27" s="23">
        <f>_xlfn.XLOOKUP('Work Plan Control - ALL'!Q27,'SMD Started'!$D:$D,'SMD Started'!$R:$R,"")</f>
        <v>0</v>
      </c>
      <c r="U27" s="22"/>
      <c r="V27" s="83" t="e" cm="1">
        <f t="array" ref="V27">HYPERLINK(_xlfn.CONCAT("#'SMD Started'!",ADDRESS(MATCH(U27, 'SMD Started'!$D:$D,0),COLUMN('SMD Started'!$D:$D))),"Link to Lot")</f>
        <v>#N/A</v>
      </c>
      <c r="W27" s="20">
        <f>_xlfn.XLOOKUP('Work Plan Control - ALL'!U27,'SMD Started'!$D:$D,'SMD Started'!$V:$V,"")</f>
        <v>0</v>
      </c>
      <c r="X27" s="23">
        <f>_xlfn.XLOOKUP('Work Plan Control - ALL'!U27,'SMD Started'!$D:$D,'SMD Started'!$R:$R,"")</f>
        <v>0</v>
      </c>
      <c r="Y27" s="22"/>
      <c r="Z27" s="83" t="e" cm="1">
        <f t="array" ref="Z27">HYPERLINK(_xlfn.CONCAT("#'SMD Started'!",ADDRESS(MATCH(Y27, 'SMD Started'!$D:$D,0),COLUMN('SMD Started'!$D:$D))),"Link to Lot")</f>
        <v>#N/A</v>
      </c>
      <c r="AA27" s="20">
        <f>_xlfn.XLOOKUP('Work Plan Control - ALL'!Y27,'SMD Started'!$D:$D,'SMD Started'!$V:$V,"")</f>
        <v>0</v>
      </c>
      <c r="AB27" s="23">
        <f>_xlfn.XLOOKUP('Work Plan Control - ALL'!Y27,'SMD Started'!$D:$D,'SMD Started'!$R:$R,"")</f>
        <v>0</v>
      </c>
      <c r="AC27" s="22"/>
      <c r="AD27" s="83" t="e" cm="1">
        <f t="array" ref="AD27">HYPERLINK(_xlfn.CONCAT("#'SMD Started'!",ADDRESS(MATCH(AC27, 'SMD Started'!$D:$D,0),COLUMN('SMD Started'!$D:$D))),"Link to Lot")</f>
        <v>#N/A</v>
      </c>
      <c r="AE27" s="20">
        <f>_xlfn.XLOOKUP('Work Plan Control - ALL'!AC27,'SMD Started'!$D:$D,'SMD Started'!$V:$V,"")</f>
        <v>0</v>
      </c>
      <c r="AF27" s="23">
        <f>_xlfn.XLOOKUP('Work Plan Control - ALL'!AC27,'SMD Started'!$D:$D,'SMD Started'!$R:$R,"")</f>
        <v>0</v>
      </c>
      <c r="AG27" s="24"/>
      <c r="AH27" s="79" t="e" cm="1">
        <f t="array" ref="AH27">HYPERLINK(_xlfn.CONCAT("#'SMD After Lot Link'!",ADDRESS(MATCH(AG27, 'SMD After Lot Link'!$D:$D,0),COLUMN('SMD After Lot Link'!$D:$D))),"Link to Lot")</f>
        <v>#N/A</v>
      </c>
      <c r="AI27" s="20">
        <f>_xlfn.XLOOKUP('Work Plan Control - ALL'!AG27,'SMD After Lot Link'!$D:$D,'SMD After Lot Link'!$V:$V,"")</f>
        <v>0</v>
      </c>
      <c r="AJ27" s="23">
        <f>_xlfn.XLOOKUP('Work Plan Control - ALL'!AG27,'SMD After Lot Link'!$D:$D,'SMD After Lot Link'!$R:$R,"")</f>
        <v>0</v>
      </c>
      <c r="AK27" s="22"/>
      <c r="AL27" s="83" t="e" cm="1">
        <f t="array" ref="AL27">HYPERLINK(_xlfn.CONCAT("#'SMD Started'!",ADDRESS(MATCH(AK27, 'SMD Started'!$D:$D,0),COLUMN('SMD Started'!$D:$D))),"Link to Lot")</f>
        <v>#N/A</v>
      </c>
      <c r="AM27" s="20">
        <f>_xlfn.XLOOKUP('Work Plan Control - ALL'!AK27,'SMD Started'!$D:$D,'SMD Started'!$V:$V,"")</f>
        <v>0</v>
      </c>
      <c r="AN27" s="20">
        <f>_xlfn.XLOOKUP('Work Plan Control - ALL'!AK27,'SMD Started'!$D:$D,'SMD Started'!$R:$R,"")</f>
        <v>0</v>
      </c>
      <c r="AO27" s="7"/>
      <c r="AP27" s="7"/>
      <c r="AQ27" s="7"/>
      <c r="AR27" s="7"/>
      <c r="AS27" s="7"/>
    </row>
    <row r="28" spans="1:47" ht="31.5" customHeight="1" x14ac:dyDescent="0.25">
      <c r="A28" s="20"/>
      <c r="B28" s="79" t="e" cm="1">
        <f t="array" ref="B28">HYPERLINK(_xlfn.CONCAT("#'SMD After Lot Link'!",ADDRESS(MATCH(A28, 'SMD After Lot Link'!D:D,0),COLUMN('SMD After Lot Link'!D:D))),"Link to Lot")</f>
        <v>#N/A</v>
      </c>
      <c r="C28" s="21">
        <f>_xlfn.XLOOKUP('Work Plan Control - ALL'!A28,'SMD After Lot Link'!$D:$D,'SMD After Lot Link'!$V:$V,"")</f>
        <v>0</v>
      </c>
      <c r="D28" s="23">
        <f>_xlfn.XLOOKUP('Work Plan Control - ALL'!A28,'SMD After Lot Link'!$D:$D,'SMD After Lot Link'!$R:$R,"")</f>
        <v>0</v>
      </c>
      <c r="E28" s="22"/>
      <c r="F28" s="83" t="e" cm="1">
        <f t="array" ref="F28">HYPERLINK(_xlfn.CONCAT("#'SMD Started'!",ADDRESS(MATCH(E28, 'SMD Started'!$D:$D,0),COLUMN('SMD Started'!$D:$D))),"Link to Lot")</f>
        <v>#N/A</v>
      </c>
      <c r="G28" s="22">
        <f>_xlfn.XLOOKUP('Work Plan Control - ALL'!E28,'SMD Started'!$D:$D,'SMD Started'!$V:$V,"")</f>
        <v>0</v>
      </c>
      <c r="H28" s="23">
        <f>_xlfn.XLOOKUP('Work Plan Control - ALL'!E28,'SMD Started'!$D:$D,'SMD Started'!$R:$R,"")</f>
        <v>0</v>
      </c>
      <c r="I28" s="22"/>
      <c r="J28" s="83" t="e" cm="1">
        <f t="array" ref="J28">HYPERLINK(_xlfn.CONCAT("#'SMD Started'!",ADDRESS(MATCH(I28, 'SMD Started'!$D:$D,0),COLUMN('SMD Started'!$D:$D))),"Link to Lot")</f>
        <v>#N/A</v>
      </c>
      <c r="K28" s="20">
        <f>_xlfn.XLOOKUP('Work Plan Control - ALL'!I28,'SMD Started'!$D:$D,'SMD Started'!$V:$V,"")</f>
        <v>0</v>
      </c>
      <c r="L28" s="23">
        <f>_xlfn.XLOOKUP('Work Plan Control - ALL'!I28,'SMD Started'!$D:$D,'SMD Started'!$R:$R,"")</f>
        <v>0</v>
      </c>
      <c r="M28" s="22"/>
      <c r="N28" s="83" t="e" cm="1">
        <f t="array" ref="N28">HYPERLINK(_xlfn.CONCAT("#'SMD Started'!",ADDRESS(MATCH(M28, 'SMD Started'!$D:$D,0),COLUMN('SMD Started'!$D:$D))),"Link to Lot")</f>
        <v>#N/A</v>
      </c>
      <c r="O28" s="20">
        <f>_xlfn.XLOOKUP('Work Plan Control - ALL'!M28,'SMD Started'!$D:$D,'SMD Started'!$V:$V,"")</f>
        <v>0</v>
      </c>
      <c r="P28" s="23">
        <f>_xlfn.XLOOKUP('Work Plan Control - ALL'!M28,'SMD Started'!$D:$D,'SMD Started'!$R:$R,"")</f>
        <v>0</v>
      </c>
      <c r="Q28" s="22"/>
      <c r="R28" s="83" t="e" cm="1">
        <f t="array" ref="R28">HYPERLINK(_xlfn.CONCAT("#'SMD Started'!",ADDRESS(MATCH(Q28, 'SMD Started'!$D:$D,0),COLUMN('SMD Started'!$D:$D))),"Link to Lot")</f>
        <v>#N/A</v>
      </c>
      <c r="S28" s="20">
        <f>_xlfn.XLOOKUP('Work Plan Control - ALL'!Q28,'SMD Started'!$D:$D,'SMD Started'!$V:$V,"")</f>
        <v>0</v>
      </c>
      <c r="T28" s="23">
        <f>_xlfn.XLOOKUP('Work Plan Control - ALL'!Q28,'SMD Started'!$D:$D,'SMD Started'!$R:$R,"")</f>
        <v>0</v>
      </c>
      <c r="U28" s="22"/>
      <c r="V28" s="83" t="e" cm="1">
        <f t="array" ref="V28">HYPERLINK(_xlfn.CONCAT("#'SMD Started'!",ADDRESS(MATCH(U28, 'SMD Started'!$D:$D,0),COLUMN('SMD Started'!$D:$D))),"Link to Lot")</f>
        <v>#N/A</v>
      </c>
      <c r="W28" s="20">
        <f>_xlfn.XLOOKUP('Work Plan Control - ALL'!U28,'SMD Started'!$D:$D,'SMD Started'!$V:$V,"")</f>
        <v>0</v>
      </c>
      <c r="X28" s="23">
        <f>_xlfn.XLOOKUP('Work Plan Control - ALL'!U28,'SMD Started'!$D:$D,'SMD Started'!$R:$R,"")</f>
        <v>0</v>
      </c>
      <c r="Y28" s="22"/>
      <c r="Z28" s="83" t="e" cm="1">
        <f t="array" ref="Z28">HYPERLINK(_xlfn.CONCAT("#'SMD Started'!",ADDRESS(MATCH(Y28, 'SMD Started'!$D:$D,0),COLUMN('SMD Started'!$D:$D))),"Link to Lot")</f>
        <v>#N/A</v>
      </c>
      <c r="AA28" s="20">
        <f>_xlfn.XLOOKUP('Work Plan Control - ALL'!Y28,'SMD Started'!$D:$D,'SMD Started'!$V:$V,"")</f>
        <v>0</v>
      </c>
      <c r="AB28" s="23">
        <f>_xlfn.XLOOKUP('Work Plan Control - ALL'!Y28,'SMD Started'!$D:$D,'SMD Started'!$R:$R,"")</f>
        <v>0</v>
      </c>
      <c r="AC28" s="22"/>
      <c r="AD28" s="83" t="e" cm="1">
        <f t="array" ref="AD28">HYPERLINK(_xlfn.CONCAT("#'SMD Started'!",ADDRESS(MATCH(AC28, 'SMD Started'!$D:$D,0),COLUMN('SMD Started'!$D:$D))),"Link to Lot")</f>
        <v>#N/A</v>
      </c>
      <c r="AE28" s="20">
        <f>_xlfn.XLOOKUP('Work Plan Control - ALL'!AC28,'SMD Started'!$D:$D,'SMD Started'!$V:$V,"")</f>
        <v>0</v>
      </c>
      <c r="AF28" s="23">
        <f>_xlfn.XLOOKUP('Work Plan Control - ALL'!AC28,'SMD Started'!$D:$D,'SMD Started'!$R:$R,"")</f>
        <v>0</v>
      </c>
      <c r="AG28" s="24"/>
      <c r="AH28" s="79" t="e" cm="1">
        <f t="array" ref="AH28">HYPERLINK(_xlfn.CONCAT("#'SMD After Lot Link'!",ADDRESS(MATCH(AG28, 'SMD After Lot Link'!$D:$D,0),COLUMN('SMD After Lot Link'!$D:$D))),"Link to Lot")</f>
        <v>#N/A</v>
      </c>
      <c r="AI28" s="20">
        <f>_xlfn.XLOOKUP('Work Plan Control - ALL'!AG28,'SMD After Lot Link'!$D:$D,'SMD After Lot Link'!$V:$V,"")</f>
        <v>0</v>
      </c>
      <c r="AJ28" s="23">
        <f>_xlfn.XLOOKUP('Work Plan Control - ALL'!AG28,'SMD After Lot Link'!$D:$D,'SMD After Lot Link'!$R:$R,"")</f>
        <v>0</v>
      </c>
      <c r="AK28" s="22"/>
      <c r="AL28" s="83" t="e" cm="1">
        <f t="array" ref="AL28">HYPERLINK(_xlfn.CONCAT("#'SMD Started'!",ADDRESS(MATCH(AK28, 'SMD Started'!$D:$D,0),COLUMN('SMD Started'!$D:$D))),"Link to Lot")</f>
        <v>#N/A</v>
      </c>
      <c r="AM28" s="20">
        <f>_xlfn.XLOOKUP('Work Plan Control - ALL'!AK28,'SMD Started'!$D:$D,'SMD Started'!$V:$V,"")</f>
        <v>0</v>
      </c>
      <c r="AN28" s="20">
        <f>_xlfn.XLOOKUP('Work Plan Control - ALL'!AK28,'SMD Started'!$D:$D,'SMD Started'!$R:$R,"")</f>
        <v>0</v>
      </c>
      <c r="AO28" s="7"/>
      <c r="AP28" s="7"/>
      <c r="AQ28" s="7"/>
      <c r="AR28" s="7"/>
      <c r="AS28" s="7"/>
    </row>
    <row r="29" spans="1:47" ht="31.5" customHeight="1" x14ac:dyDescent="0.25">
      <c r="A29" s="20"/>
      <c r="B29" s="79" t="e" cm="1">
        <f t="array" ref="B29">HYPERLINK(_xlfn.CONCAT("#'SMD After Lot Link'!",ADDRESS(MATCH(A29, 'SMD After Lot Link'!D:D,0),COLUMN('SMD After Lot Link'!D:D))),"Link to Lot")</f>
        <v>#N/A</v>
      </c>
      <c r="C29" s="21">
        <f>_xlfn.XLOOKUP('Work Plan Control - ALL'!A29,'SMD After Lot Link'!$D:$D,'SMD After Lot Link'!$V:$V,"")</f>
        <v>0</v>
      </c>
      <c r="D29" s="23">
        <f>_xlfn.XLOOKUP('Work Plan Control - ALL'!A29,'SMD After Lot Link'!$D:$D,'SMD After Lot Link'!$R:$R,"")</f>
        <v>0</v>
      </c>
      <c r="E29" s="22"/>
      <c r="F29" s="83" t="e" cm="1">
        <f t="array" ref="F29">HYPERLINK(_xlfn.CONCAT("#'SMD Started'!",ADDRESS(MATCH(E29, 'SMD Started'!$D:$D,0),COLUMN('SMD Started'!$D:$D))),"Link to Lot")</f>
        <v>#N/A</v>
      </c>
      <c r="G29" s="22">
        <f>_xlfn.XLOOKUP('Work Plan Control - ALL'!E29,'SMD Started'!$D:$D,'SMD Started'!$V:$V,"")</f>
        <v>0</v>
      </c>
      <c r="H29" s="23">
        <f>_xlfn.XLOOKUP('Work Plan Control - ALL'!E29,'SMD Started'!$D:$D,'SMD Started'!$R:$R,"")</f>
        <v>0</v>
      </c>
      <c r="I29" s="22"/>
      <c r="J29" s="83" t="e" cm="1">
        <f t="array" ref="J29">HYPERLINK(_xlfn.CONCAT("#'SMD Started'!",ADDRESS(MATCH(I29, 'SMD Started'!$D:$D,0),COLUMN('SMD Started'!$D:$D))),"Link to Lot")</f>
        <v>#N/A</v>
      </c>
      <c r="K29" s="20">
        <f>_xlfn.XLOOKUP('Work Plan Control - ALL'!I29,'SMD Started'!$D:$D,'SMD Started'!$V:$V,"")</f>
        <v>0</v>
      </c>
      <c r="L29" s="23">
        <f>_xlfn.XLOOKUP('Work Plan Control - ALL'!I29,'SMD Started'!$D:$D,'SMD Started'!$R:$R,"")</f>
        <v>0</v>
      </c>
      <c r="M29" s="22"/>
      <c r="N29" s="83" t="e" cm="1">
        <f t="array" ref="N29">HYPERLINK(_xlfn.CONCAT("#'SMD Started'!",ADDRESS(MATCH(M29, 'SMD Started'!$D:$D,0),COLUMN('SMD Started'!$D:$D))),"Link to Lot")</f>
        <v>#N/A</v>
      </c>
      <c r="O29" s="20">
        <f>_xlfn.XLOOKUP('Work Plan Control - ALL'!M29,'SMD Started'!$D:$D,'SMD Started'!$V:$V,"")</f>
        <v>0</v>
      </c>
      <c r="P29" s="23">
        <f>_xlfn.XLOOKUP('Work Plan Control - ALL'!M29,'SMD Started'!$D:$D,'SMD Started'!$R:$R,"")</f>
        <v>0</v>
      </c>
      <c r="Q29" s="22"/>
      <c r="R29" s="83" t="e" cm="1">
        <f t="array" ref="R29">HYPERLINK(_xlfn.CONCAT("#'SMD Started'!",ADDRESS(MATCH(Q29, 'SMD Started'!$D:$D,0),COLUMN('SMD Started'!$D:$D))),"Link to Lot")</f>
        <v>#N/A</v>
      </c>
      <c r="S29" s="20">
        <f>_xlfn.XLOOKUP('Work Plan Control - ALL'!Q29,'SMD Started'!$D:$D,'SMD Started'!$V:$V,"")</f>
        <v>0</v>
      </c>
      <c r="T29" s="23">
        <f>_xlfn.XLOOKUP('Work Plan Control - ALL'!Q29,'SMD Started'!$D:$D,'SMD Started'!$R:$R,"")</f>
        <v>0</v>
      </c>
      <c r="U29" s="22"/>
      <c r="V29" s="83" t="e" cm="1">
        <f t="array" ref="V29">HYPERLINK(_xlfn.CONCAT("#'SMD Started'!",ADDRESS(MATCH(U29, 'SMD Started'!$D:$D,0),COLUMN('SMD Started'!$D:$D))),"Link to Lot")</f>
        <v>#N/A</v>
      </c>
      <c r="W29" s="20">
        <f>_xlfn.XLOOKUP('Work Plan Control - ALL'!U29,'SMD Started'!$D:$D,'SMD Started'!$V:$V,"")</f>
        <v>0</v>
      </c>
      <c r="X29" s="23">
        <f>_xlfn.XLOOKUP('Work Plan Control - ALL'!U29,'SMD Started'!$D:$D,'SMD Started'!$R:$R,"")</f>
        <v>0</v>
      </c>
      <c r="Y29" s="22"/>
      <c r="Z29" s="83" t="e" cm="1">
        <f t="array" ref="Z29">HYPERLINK(_xlfn.CONCAT("#'SMD Started'!",ADDRESS(MATCH(Y29, 'SMD Started'!$D:$D,0),COLUMN('SMD Started'!$D:$D))),"Link to Lot")</f>
        <v>#N/A</v>
      </c>
      <c r="AA29" s="20">
        <f>_xlfn.XLOOKUP('Work Plan Control - ALL'!Y29,'SMD Started'!$D:$D,'SMD Started'!$V:$V,"")</f>
        <v>0</v>
      </c>
      <c r="AB29" s="23">
        <f>_xlfn.XLOOKUP('Work Plan Control - ALL'!Y29,'SMD Started'!$D:$D,'SMD Started'!$R:$R,"")</f>
        <v>0</v>
      </c>
      <c r="AC29" s="22"/>
      <c r="AD29" s="83" t="e" cm="1">
        <f t="array" ref="AD29">HYPERLINK(_xlfn.CONCAT("#'SMD Started'!",ADDRESS(MATCH(AC29, 'SMD Started'!$D:$D,0),COLUMN('SMD Started'!$D:$D))),"Link to Lot")</f>
        <v>#N/A</v>
      </c>
      <c r="AE29" s="20">
        <f>_xlfn.XLOOKUP('Work Plan Control - ALL'!AC29,'SMD Started'!$D:$D,'SMD Started'!$V:$V,"")</f>
        <v>0</v>
      </c>
      <c r="AF29" s="23">
        <f>_xlfn.XLOOKUP('Work Plan Control - ALL'!AC29,'SMD Started'!$D:$D,'SMD Started'!$R:$R,"")</f>
        <v>0</v>
      </c>
      <c r="AG29" s="24"/>
      <c r="AH29" s="79" t="e" cm="1">
        <f t="array" ref="AH29">HYPERLINK(_xlfn.CONCAT("#'SMD After Lot Link'!",ADDRESS(MATCH(AG29, 'SMD After Lot Link'!$D:$D,0),COLUMN('SMD After Lot Link'!$D:$D))),"Link to Lot")</f>
        <v>#N/A</v>
      </c>
      <c r="AI29" s="20">
        <f>_xlfn.XLOOKUP('Work Plan Control - ALL'!AG29,'SMD After Lot Link'!$D:$D,'SMD After Lot Link'!$V:$V,"")</f>
        <v>0</v>
      </c>
      <c r="AJ29" s="23">
        <f>_xlfn.XLOOKUP('Work Plan Control - ALL'!AG29,'SMD After Lot Link'!$D:$D,'SMD After Lot Link'!$R:$R,"")</f>
        <v>0</v>
      </c>
      <c r="AK29" s="22"/>
      <c r="AL29" s="83" t="e" cm="1">
        <f t="array" ref="AL29">HYPERLINK(_xlfn.CONCAT("#'SMD Started'!",ADDRESS(MATCH(AK29, 'SMD Started'!$D:$D,0),COLUMN('SMD Started'!$D:$D))),"Link to Lot")</f>
        <v>#N/A</v>
      </c>
      <c r="AM29" s="20">
        <f>_xlfn.XLOOKUP('Work Plan Control - ALL'!AK29,'SMD Started'!$D:$D,'SMD Started'!$V:$V,"")</f>
        <v>0</v>
      </c>
      <c r="AN29" s="20">
        <f>_xlfn.XLOOKUP('Work Plan Control - ALL'!AK29,'SMD Started'!$D:$D,'SMD Started'!$R:$R,"")</f>
        <v>0</v>
      </c>
      <c r="AO29" s="7"/>
      <c r="AP29" s="7"/>
      <c r="AQ29" s="7"/>
      <c r="AR29" s="7"/>
      <c r="AS29" s="7"/>
    </row>
    <row r="30" spans="1:47" ht="31.5" customHeight="1" x14ac:dyDescent="0.25">
      <c r="A30" s="20"/>
      <c r="B30" s="79" t="e" cm="1">
        <f t="array" ref="B30">HYPERLINK(_xlfn.CONCAT("#'SMD After Lot Link'!",ADDRESS(MATCH(A30, 'SMD After Lot Link'!D:D,0),COLUMN('SMD After Lot Link'!D:D))),"Link to Lot")</f>
        <v>#N/A</v>
      </c>
      <c r="C30" s="21">
        <f>_xlfn.XLOOKUP('Work Plan Control - ALL'!A30,'SMD After Lot Link'!$D:$D,'SMD After Lot Link'!$V:$V,"")</f>
        <v>0</v>
      </c>
      <c r="D30" s="23">
        <f>_xlfn.XLOOKUP('Work Plan Control - ALL'!A30,'SMD After Lot Link'!$D:$D,'SMD After Lot Link'!$R:$R,"")</f>
        <v>0</v>
      </c>
      <c r="E30" s="22"/>
      <c r="F30" s="83" t="e" cm="1">
        <f t="array" ref="F30">HYPERLINK(_xlfn.CONCAT("#'SMD Started'!",ADDRESS(MATCH(E30, 'SMD Started'!$D:$D,0),COLUMN('SMD Started'!$D:$D))),"Link to Lot")</f>
        <v>#N/A</v>
      </c>
      <c r="G30" s="22">
        <f>_xlfn.XLOOKUP('Work Plan Control - ALL'!E30,'SMD Started'!$D:$D,'SMD Started'!$V:$V,"")</f>
        <v>0</v>
      </c>
      <c r="H30" s="23">
        <f>_xlfn.XLOOKUP('Work Plan Control - ALL'!E30,'SMD Started'!$D:$D,'SMD Started'!$R:$R,"")</f>
        <v>0</v>
      </c>
      <c r="I30" s="22"/>
      <c r="J30" s="83" t="e" cm="1">
        <f t="array" ref="J30">HYPERLINK(_xlfn.CONCAT("#'SMD Started'!",ADDRESS(MATCH(I30, 'SMD Started'!$D:$D,0),COLUMN('SMD Started'!$D:$D))),"Link to Lot")</f>
        <v>#N/A</v>
      </c>
      <c r="K30" s="20">
        <f>_xlfn.XLOOKUP('Work Plan Control - ALL'!I30,'SMD Started'!$D:$D,'SMD Started'!$V:$V,"")</f>
        <v>0</v>
      </c>
      <c r="L30" s="23">
        <f>_xlfn.XLOOKUP('Work Plan Control - ALL'!I30,'SMD Started'!$D:$D,'SMD Started'!$R:$R,"")</f>
        <v>0</v>
      </c>
      <c r="M30" s="22"/>
      <c r="N30" s="83" t="e" cm="1">
        <f t="array" ref="N30">HYPERLINK(_xlfn.CONCAT("#'SMD Started'!",ADDRESS(MATCH(M30, 'SMD Started'!$D:$D,0),COLUMN('SMD Started'!$D:$D))),"Link to Lot")</f>
        <v>#N/A</v>
      </c>
      <c r="O30" s="20">
        <f>_xlfn.XLOOKUP('Work Plan Control - ALL'!M30,'SMD Started'!$D:$D,'SMD Started'!$V:$V,"")</f>
        <v>0</v>
      </c>
      <c r="P30" s="23">
        <f>_xlfn.XLOOKUP('Work Plan Control - ALL'!M30,'SMD Started'!$D:$D,'SMD Started'!$R:$R,"")</f>
        <v>0</v>
      </c>
      <c r="Q30" s="22"/>
      <c r="R30" s="83" t="e" cm="1">
        <f t="array" ref="R30">HYPERLINK(_xlfn.CONCAT("#'SMD Started'!",ADDRESS(MATCH(Q30, 'SMD Started'!$D:$D,0),COLUMN('SMD Started'!$D:$D))),"Link to Lot")</f>
        <v>#N/A</v>
      </c>
      <c r="S30" s="20">
        <f>_xlfn.XLOOKUP('Work Plan Control - ALL'!Q30,'SMD Started'!$D:$D,'SMD Started'!$V:$V,"")</f>
        <v>0</v>
      </c>
      <c r="T30" s="23">
        <f>_xlfn.XLOOKUP('Work Plan Control - ALL'!Q30,'SMD Started'!$D:$D,'SMD Started'!$R:$R,"")</f>
        <v>0</v>
      </c>
      <c r="U30" s="22"/>
      <c r="V30" s="83" t="e" cm="1">
        <f t="array" ref="V30">HYPERLINK(_xlfn.CONCAT("#'SMD Started'!",ADDRESS(MATCH(U30, 'SMD Started'!$D:$D,0),COLUMN('SMD Started'!$D:$D))),"Link to Lot")</f>
        <v>#N/A</v>
      </c>
      <c r="W30" s="20">
        <f>_xlfn.XLOOKUP('Work Plan Control - ALL'!U30,'SMD Started'!$D:$D,'SMD Started'!$V:$V,"")</f>
        <v>0</v>
      </c>
      <c r="X30" s="23">
        <f>_xlfn.XLOOKUP('Work Plan Control - ALL'!U30,'SMD Started'!$D:$D,'SMD Started'!$R:$R,"")</f>
        <v>0</v>
      </c>
      <c r="Y30" s="22"/>
      <c r="Z30" s="83" t="e" cm="1">
        <f t="array" ref="Z30">HYPERLINK(_xlfn.CONCAT("#'SMD Started'!",ADDRESS(MATCH(Y30, 'SMD Started'!$D:$D,0),COLUMN('SMD Started'!$D:$D))),"Link to Lot")</f>
        <v>#N/A</v>
      </c>
      <c r="AA30" s="20">
        <f>_xlfn.XLOOKUP('Work Plan Control - ALL'!Y30,'SMD Started'!$D:$D,'SMD Started'!$V:$V,"")</f>
        <v>0</v>
      </c>
      <c r="AB30" s="23">
        <f>_xlfn.XLOOKUP('Work Plan Control - ALL'!Y30,'SMD Started'!$D:$D,'SMD Started'!$R:$R,"")</f>
        <v>0</v>
      </c>
      <c r="AC30" s="22"/>
      <c r="AD30" s="83" t="e" cm="1">
        <f t="array" ref="AD30">HYPERLINK(_xlfn.CONCAT("#'SMD Started'!",ADDRESS(MATCH(AC30, 'SMD Started'!$D:$D,0),COLUMN('SMD Started'!$D:$D))),"Link to Lot")</f>
        <v>#N/A</v>
      </c>
      <c r="AE30" s="20">
        <f>_xlfn.XLOOKUP('Work Plan Control - ALL'!AC30,'SMD Started'!$D:$D,'SMD Started'!$V:$V,"")</f>
        <v>0</v>
      </c>
      <c r="AF30" s="23">
        <f>_xlfn.XLOOKUP('Work Plan Control - ALL'!AC30,'SMD Started'!$D:$D,'SMD Started'!$R:$R,"")</f>
        <v>0</v>
      </c>
      <c r="AG30" s="24"/>
      <c r="AH30" s="79" t="e" cm="1">
        <f t="array" ref="AH30">HYPERLINK(_xlfn.CONCAT("#'SMD After Lot Link'!",ADDRESS(MATCH(AG30, 'SMD After Lot Link'!$D:$D,0),COLUMN('SMD After Lot Link'!$D:$D))),"Link to Lot")</f>
        <v>#N/A</v>
      </c>
      <c r="AI30" s="20">
        <f>_xlfn.XLOOKUP('Work Plan Control - ALL'!AG30,'SMD After Lot Link'!$D:$D,'SMD After Lot Link'!$V:$V,"")</f>
        <v>0</v>
      </c>
      <c r="AJ30" s="23">
        <f>_xlfn.XLOOKUP('Work Plan Control - ALL'!AG30,'SMD After Lot Link'!$D:$D,'SMD After Lot Link'!$R:$R,"")</f>
        <v>0</v>
      </c>
      <c r="AK30" s="22"/>
      <c r="AL30" s="83" t="e" cm="1">
        <f t="array" ref="AL30">HYPERLINK(_xlfn.CONCAT("#'SMD Started'!",ADDRESS(MATCH(AK30, 'SMD Started'!$D:$D,0),COLUMN('SMD Started'!$D:$D))),"Link to Lot")</f>
        <v>#N/A</v>
      </c>
      <c r="AM30" s="20">
        <f>_xlfn.XLOOKUP('Work Plan Control - ALL'!AK30,'SMD Started'!$D:$D,'SMD Started'!$V:$V,"")</f>
        <v>0</v>
      </c>
      <c r="AN30" s="20">
        <f>_xlfn.XLOOKUP('Work Plan Control - ALL'!AK30,'SMD Started'!$D:$D,'SMD Started'!$R:$R,"")</f>
        <v>0</v>
      </c>
      <c r="AO30" s="7"/>
      <c r="AP30" s="7"/>
      <c r="AQ30" s="7"/>
      <c r="AR30" s="7"/>
      <c r="AS30" s="7"/>
    </row>
    <row r="31" spans="1:47" ht="31.5" customHeight="1" x14ac:dyDescent="0.25">
      <c r="A31" s="20"/>
      <c r="B31" s="79" t="e" cm="1">
        <f t="array" ref="B31">HYPERLINK(_xlfn.CONCAT("#'SMD After Lot Link'!",ADDRESS(MATCH(A31, 'SMD After Lot Link'!D:D,0),COLUMN('SMD After Lot Link'!D:D))),"Link to Lot")</f>
        <v>#N/A</v>
      </c>
      <c r="C31" s="21">
        <f>_xlfn.XLOOKUP('Work Plan Control - ALL'!A31,'SMD After Lot Link'!$D:$D,'SMD After Lot Link'!$V:$V,"")</f>
        <v>0</v>
      </c>
      <c r="D31" s="23">
        <f>_xlfn.XLOOKUP('Work Plan Control - ALL'!A31,'SMD After Lot Link'!$D:$D,'SMD After Lot Link'!$R:$R,"")</f>
        <v>0</v>
      </c>
      <c r="E31" s="22"/>
      <c r="F31" s="83" t="e" cm="1">
        <f t="array" ref="F31">HYPERLINK(_xlfn.CONCAT("#'SMD Started'!",ADDRESS(MATCH(E31, 'SMD Started'!$D:$D,0),COLUMN('SMD Started'!$D:$D))),"Link to Lot")</f>
        <v>#N/A</v>
      </c>
      <c r="G31" s="22">
        <f>_xlfn.XLOOKUP('Work Plan Control - ALL'!E31,'SMD Started'!$D:$D,'SMD Started'!$V:$V,"")</f>
        <v>0</v>
      </c>
      <c r="H31" s="23">
        <f>_xlfn.XLOOKUP('Work Plan Control - ALL'!E31,'SMD Started'!$D:$D,'SMD Started'!$R:$R,"")</f>
        <v>0</v>
      </c>
      <c r="I31" s="22"/>
      <c r="J31" s="83" t="e" cm="1">
        <f t="array" ref="J31">HYPERLINK(_xlfn.CONCAT("#'SMD Started'!",ADDRESS(MATCH(I31, 'SMD Started'!$D:$D,0),COLUMN('SMD Started'!$D:$D))),"Link to Lot")</f>
        <v>#N/A</v>
      </c>
      <c r="K31" s="20">
        <f>_xlfn.XLOOKUP('Work Plan Control - ALL'!I31,'SMD Started'!$D:$D,'SMD Started'!$V:$V,"")</f>
        <v>0</v>
      </c>
      <c r="L31" s="23">
        <f>_xlfn.XLOOKUP('Work Plan Control - ALL'!I31,'SMD Started'!$D:$D,'SMD Started'!$R:$R,"")</f>
        <v>0</v>
      </c>
      <c r="M31" s="22"/>
      <c r="N31" s="83" t="e" cm="1">
        <f t="array" ref="N31">HYPERLINK(_xlfn.CONCAT("#'SMD Started'!",ADDRESS(MATCH(M31, 'SMD Started'!$D:$D,0),COLUMN('SMD Started'!$D:$D))),"Link to Lot")</f>
        <v>#N/A</v>
      </c>
      <c r="O31" s="20">
        <f>_xlfn.XLOOKUP('Work Plan Control - ALL'!M31,'SMD Started'!$D:$D,'SMD Started'!$V:$V,"")</f>
        <v>0</v>
      </c>
      <c r="P31" s="23">
        <f>_xlfn.XLOOKUP('Work Plan Control - ALL'!M31,'SMD Started'!$D:$D,'SMD Started'!$R:$R,"")</f>
        <v>0</v>
      </c>
      <c r="Q31" s="22"/>
      <c r="R31" s="83" t="e" cm="1">
        <f t="array" ref="R31">HYPERLINK(_xlfn.CONCAT("#'SMD Started'!",ADDRESS(MATCH(Q31, 'SMD Started'!$D:$D,0),COLUMN('SMD Started'!$D:$D))),"Link to Lot")</f>
        <v>#N/A</v>
      </c>
      <c r="S31" s="20">
        <f>_xlfn.XLOOKUP('Work Plan Control - ALL'!Q31,'SMD Started'!$D:$D,'SMD Started'!$V:$V,"")</f>
        <v>0</v>
      </c>
      <c r="T31" s="23">
        <f>_xlfn.XLOOKUP('Work Plan Control - ALL'!Q31,'SMD Started'!$D:$D,'SMD Started'!$R:$R,"")</f>
        <v>0</v>
      </c>
      <c r="U31" s="22"/>
      <c r="V31" s="83" t="e" cm="1">
        <f t="array" ref="V31">HYPERLINK(_xlfn.CONCAT("#'SMD Started'!",ADDRESS(MATCH(U31, 'SMD Started'!$D:$D,0),COLUMN('SMD Started'!$D:$D))),"Link to Lot")</f>
        <v>#N/A</v>
      </c>
      <c r="W31" s="20">
        <f>_xlfn.XLOOKUP('Work Plan Control - ALL'!U31,'SMD Started'!$D:$D,'SMD Started'!$V:$V,"")</f>
        <v>0</v>
      </c>
      <c r="X31" s="23">
        <f>_xlfn.XLOOKUP('Work Plan Control - ALL'!U31,'SMD Started'!$D:$D,'SMD Started'!$R:$R,"")</f>
        <v>0</v>
      </c>
      <c r="Y31" s="22"/>
      <c r="Z31" s="83" t="e" cm="1">
        <f t="array" ref="Z31">HYPERLINK(_xlfn.CONCAT("#'SMD Started'!",ADDRESS(MATCH(Y31, 'SMD Started'!$D:$D,0),COLUMN('SMD Started'!$D:$D))),"Link to Lot")</f>
        <v>#N/A</v>
      </c>
      <c r="AA31" s="20">
        <f>_xlfn.XLOOKUP('Work Plan Control - ALL'!Y31,'SMD Started'!$D:$D,'SMD Started'!$V:$V,"")</f>
        <v>0</v>
      </c>
      <c r="AB31" s="23">
        <f>_xlfn.XLOOKUP('Work Plan Control - ALL'!Y31,'SMD Started'!$D:$D,'SMD Started'!$R:$R,"")</f>
        <v>0</v>
      </c>
      <c r="AC31" s="22"/>
      <c r="AD31" s="83" t="e" cm="1">
        <f t="array" ref="AD31">HYPERLINK(_xlfn.CONCAT("#'SMD Started'!",ADDRESS(MATCH(AC31, 'SMD Started'!$D:$D,0),COLUMN('SMD Started'!$D:$D))),"Link to Lot")</f>
        <v>#N/A</v>
      </c>
      <c r="AE31" s="20">
        <f>_xlfn.XLOOKUP('Work Plan Control - ALL'!AC31,'SMD Started'!$D:$D,'SMD Started'!$V:$V,"")</f>
        <v>0</v>
      </c>
      <c r="AF31" s="23">
        <f>_xlfn.XLOOKUP('Work Plan Control - ALL'!AC31,'SMD Started'!$D:$D,'SMD Started'!$R:$R,"")</f>
        <v>0</v>
      </c>
      <c r="AG31" s="24"/>
      <c r="AH31" s="79" t="e" cm="1">
        <f t="array" ref="AH31">HYPERLINK(_xlfn.CONCAT("#'SMD After Lot Link'!",ADDRESS(MATCH(AG31, 'SMD After Lot Link'!$D:$D,0),COLUMN('SMD After Lot Link'!$D:$D))),"Link to Lot")</f>
        <v>#N/A</v>
      </c>
      <c r="AI31" s="20">
        <f>_xlfn.XLOOKUP('Work Plan Control - ALL'!AG31,'SMD After Lot Link'!$D:$D,'SMD After Lot Link'!$V:$V,"")</f>
        <v>0</v>
      </c>
      <c r="AJ31" s="23">
        <f>_xlfn.XLOOKUP('Work Plan Control - ALL'!AG31,'SMD After Lot Link'!$D:$D,'SMD After Lot Link'!$R:$R,"")</f>
        <v>0</v>
      </c>
      <c r="AK31" s="22"/>
      <c r="AL31" s="83" t="e" cm="1">
        <f t="array" ref="AL31">HYPERLINK(_xlfn.CONCAT("#'SMD Started'!",ADDRESS(MATCH(AK31, 'SMD Started'!$D:$D,0),COLUMN('SMD Started'!$D:$D))),"Link to Lot")</f>
        <v>#N/A</v>
      </c>
      <c r="AM31" s="20">
        <f>_xlfn.XLOOKUP('Work Plan Control - ALL'!AK31,'SMD Started'!$D:$D,'SMD Started'!$V:$V,"")</f>
        <v>0</v>
      </c>
      <c r="AN31" s="20">
        <f>_xlfn.XLOOKUP('Work Plan Control - ALL'!AK31,'SMD Started'!$D:$D,'SMD Started'!$R:$R,"")</f>
        <v>0</v>
      </c>
      <c r="AO31" s="7"/>
      <c r="AP31" s="7"/>
      <c r="AQ31" s="7"/>
      <c r="AR31" s="7"/>
      <c r="AS31" s="7"/>
    </row>
    <row r="32" spans="1:47" ht="31.5" customHeight="1" x14ac:dyDescent="0.25">
      <c r="A32" s="20"/>
      <c r="B32" s="79" t="e" cm="1">
        <f t="array" ref="B32">HYPERLINK(_xlfn.CONCAT("#'SMD After Lot Link'!",ADDRESS(MATCH(A32, 'SMD After Lot Link'!D:D,0),COLUMN('SMD After Lot Link'!D:D))),"Link to Lot")</f>
        <v>#N/A</v>
      </c>
      <c r="C32" s="21">
        <f>_xlfn.XLOOKUP('Work Plan Control - ALL'!A32,'SMD After Lot Link'!$D:$D,'SMD After Lot Link'!$V:$V,"")</f>
        <v>0</v>
      </c>
      <c r="D32" s="23">
        <f>_xlfn.XLOOKUP('Work Plan Control - ALL'!A32,'SMD After Lot Link'!$D:$D,'SMD After Lot Link'!$R:$R,"")</f>
        <v>0</v>
      </c>
      <c r="E32" s="22"/>
      <c r="F32" s="83" t="e" cm="1">
        <f t="array" ref="F32">HYPERLINK(_xlfn.CONCAT("#'SMD Started'!",ADDRESS(MATCH(E32, 'SMD Started'!$D:$D,0),COLUMN('SMD Started'!$D:$D))),"Link to Lot")</f>
        <v>#N/A</v>
      </c>
      <c r="G32" s="22">
        <f>_xlfn.XLOOKUP('Work Plan Control - ALL'!E32,'SMD Started'!$D:$D,'SMD Started'!$V:$V,"")</f>
        <v>0</v>
      </c>
      <c r="H32" s="23">
        <f>_xlfn.XLOOKUP('Work Plan Control - ALL'!E32,'SMD Started'!$D:$D,'SMD Started'!$R:$R,"")</f>
        <v>0</v>
      </c>
      <c r="I32" s="22"/>
      <c r="J32" s="83" t="e" cm="1">
        <f t="array" ref="J32">HYPERLINK(_xlfn.CONCAT("#'SMD Started'!",ADDRESS(MATCH(I32, 'SMD Started'!$D:$D,0),COLUMN('SMD Started'!$D:$D))),"Link to Lot")</f>
        <v>#N/A</v>
      </c>
      <c r="K32" s="20">
        <f>_xlfn.XLOOKUP('Work Plan Control - ALL'!I32,'SMD Started'!$D:$D,'SMD Started'!$V:$V,"")</f>
        <v>0</v>
      </c>
      <c r="L32" s="23">
        <f>_xlfn.XLOOKUP('Work Plan Control - ALL'!I32,'SMD Started'!$D:$D,'SMD Started'!$R:$R,"")</f>
        <v>0</v>
      </c>
      <c r="M32" s="22"/>
      <c r="N32" s="83" t="e" cm="1">
        <f t="array" ref="N32">HYPERLINK(_xlfn.CONCAT("#'SMD Started'!",ADDRESS(MATCH(M32, 'SMD Started'!$D:$D,0),COLUMN('SMD Started'!$D:$D))),"Link to Lot")</f>
        <v>#N/A</v>
      </c>
      <c r="O32" s="20">
        <f>_xlfn.XLOOKUP('Work Plan Control - ALL'!M32,'SMD Started'!$D:$D,'SMD Started'!$V:$V,"")</f>
        <v>0</v>
      </c>
      <c r="P32" s="23">
        <f>_xlfn.XLOOKUP('Work Plan Control - ALL'!M32,'SMD Started'!$D:$D,'SMD Started'!$R:$R,"")</f>
        <v>0</v>
      </c>
      <c r="Q32" s="22"/>
      <c r="R32" s="83" t="e" cm="1">
        <f t="array" ref="R32">HYPERLINK(_xlfn.CONCAT("#'SMD Started'!",ADDRESS(MATCH(Q32, 'SMD Started'!$D:$D,0),COLUMN('SMD Started'!$D:$D))),"Link to Lot")</f>
        <v>#N/A</v>
      </c>
      <c r="S32" s="20">
        <f>_xlfn.XLOOKUP('Work Plan Control - ALL'!Q32,'SMD Started'!$D:$D,'SMD Started'!$V:$V,"")</f>
        <v>0</v>
      </c>
      <c r="T32" s="23">
        <f>_xlfn.XLOOKUP('Work Plan Control - ALL'!Q32,'SMD Started'!$D:$D,'SMD Started'!$R:$R,"")</f>
        <v>0</v>
      </c>
      <c r="U32" s="22"/>
      <c r="V32" s="83" t="e" cm="1">
        <f t="array" ref="V32">HYPERLINK(_xlfn.CONCAT("#'SMD Started'!",ADDRESS(MATCH(U32, 'SMD Started'!$D:$D,0),COLUMN('SMD Started'!$D:$D))),"Link to Lot")</f>
        <v>#N/A</v>
      </c>
      <c r="W32" s="20">
        <f>_xlfn.XLOOKUP('Work Plan Control - ALL'!U32,'SMD Started'!$D:$D,'SMD Started'!$V:$V,"")</f>
        <v>0</v>
      </c>
      <c r="X32" s="23">
        <f>_xlfn.XLOOKUP('Work Plan Control - ALL'!U32,'SMD Started'!$D:$D,'SMD Started'!$R:$R,"")</f>
        <v>0</v>
      </c>
      <c r="Y32" s="22"/>
      <c r="Z32" s="83" t="e" cm="1">
        <f t="array" ref="Z32">HYPERLINK(_xlfn.CONCAT("#'SMD Started'!",ADDRESS(MATCH(Y32, 'SMD Started'!$D:$D,0),COLUMN('SMD Started'!$D:$D))),"Link to Lot")</f>
        <v>#N/A</v>
      </c>
      <c r="AA32" s="20">
        <f>_xlfn.XLOOKUP('Work Plan Control - ALL'!Y32,'SMD Started'!$D:$D,'SMD Started'!$V:$V,"")</f>
        <v>0</v>
      </c>
      <c r="AB32" s="23">
        <f>_xlfn.XLOOKUP('Work Plan Control - ALL'!Y32,'SMD Started'!$D:$D,'SMD Started'!$R:$R,"")</f>
        <v>0</v>
      </c>
      <c r="AC32" s="22"/>
      <c r="AD32" s="83" t="e" cm="1">
        <f t="array" ref="AD32">HYPERLINK(_xlfn.CONCAT("#'SMD Started'!",ADDRESS(MATCH(AC32, 'SMD Started'!$D:$D,0),COLUMN('SMD Started'!$D:$D))),"Link to Lot")</f>
        <v>#N/A</v>
      </c>
      <c r="AE32" s="20">
        <f>_xlfn.XLOOKUP('Work Plan Control - ALL'!AC32,'SMD Started'!$D:$D,'SMD Started'!$V:$V,"")</f>
        <v>0</v>
      </c>
      <c r="AF32" s="23">
        <f>_xlfn.XLOOKUP('Work Plan Control - ALL'!AC32,'SMD Started'!$D:$D,'SMD Started'!$R:$R,"")</f>
        <v>0</v>
      </c>
      <c r="AG32" s="24"/>
      <c r="AH32" s="79" t="e" cm="1">
        <f t="array" ref="AH32">HYPERLINK(_xlfn.CONCAT("#'SMD After Lot Link'!",ADDRESS(MATCH(AG32, 'SMD After Lot Link'!$D:$D,0),COLUMN('SMD After Lot Link'!$D:$D))),"Link to Lot")</f>
        <v>#N/A</v>
      </c>
      <c r="AI32" s="20">
        <f>_xlfn.XLOOKUP('Work Plan Control - ALL'!AG32,'SMD After Lot Link'!$D:$D,'SMD After Lot Link'!$V:$V,"")</f>
        <v>0</v>
      </c>
      <c r="AJ32" s="23">
        <f>_xlfn.XLOOKUP('Work Plan Control - ALL'!AG32,'SMD After Lot Link'!$D:$D,'SMD After Lot Link'!$R:$R,"")</f>
        <v>0</v>
      </c>
      <c r="AK32" s="22"/>
      <c r="AL32" s="83" t="e" cm="1">
        <f t="array" ref="AL32">HYPERLINK(_xlfn.CONCAT("#'SMD Started'!",ADDRESS(MATCH(AK32, 'SMD Started'!$D:$D,0),COLUMN('SMD Started'!$D:$D))),"Link to Lot")</f>
        <v>#N/A</v>
      </c>
      <c r="AM32" s="20">
        <f>_xlfn.XLOOKUP('Work Plan Control - ALL'!AK32,'SMD Started'!$D:$D,'SMD Started'!$V:$V,"")</f>
        <v>0</v>
      </c>
      <c r="AN32" s="20">
        <f>_xlfn.XLOOKUP('Work Plan Control - ALL'!AK32,'SMD Started'!$D:$D,'SMD Started'!$R:$R,"")</f>
        <v>0</v>
      </c>
      <c r="AO32" s="7"/>
      <c r="AP32" s="7"/>
      <c r="AQ32" s="7"/>
      <c r="AR32" s="7"/>
      <c r="AS32" s="7"/>
    </row>
    <row r="33" spans="1:45" ht="31.5" customHeight="1" x14ac:dyDescent="0.25">
      <c r="A33" s="20"/>
      <c r="B33" s="79" t="e" cm="1">
        <f t="array" ref="B33">HYPERLINK(_xlfn.CONCAT("#'SMD After Lot Link'!",ADDRESS(MATCH(A33, 'SMD After Lot Link'!D:D,0),COLUMN('SMD After Lot Link'!D:D))),"Link to Lot")</f>
        <v>#N/A</v>
      </c>
      <c r="C33" s="21">
        <f>_xlfn.XLOOKUP('Work Plan Control - ALL'!A33,'SMD After Lot Link'!$D:$D,'SMD After Lot Link'!$V:$V,"")</f>
        <v>0</v>
      </c>
      <c r="D33" s="23">
        <f>_xlfn.XLOOKUP('Work Plan Control - ALL'!A33,'SMD After Lot Link'!$D:$D,'SMD After Lot Link'!$R:$R,"")</f>
        <v>0</v>
      </c>
      <c r="E33" s="22"/>
      <c r="F33" s="83" t="e" cm="1">
        <f t="array" ref="F33">HYPERLINK(_xlfn.CONCAT("#'SMD Started'!",ADDRESS(MATCH(E33, 'SMD Started'!$D:$D,0),COLUMN('SMD Started'!$D:$D))),"Link to Lot")</f>
        <v>#N/A</v>
      </c>
      <c r="G33" s="22">
        <f>_xlfn.XLOOKUP('Work Plan Control - ALL'!E33,'SMD Started'!$D:$D,'SMD Started'!$V:$V,"")</f>
        <v>0</v>
      </c>
      <c r="H33" s="23">
        <f>_xlfn.XLOOKUP('Work Plan Control - ALL'!E33,'SMD Started'!$D:$D,'SMD Started'!$R:$R,"")</f>
        <v>0</v>
      </c>
      <c r="I33" s="22"/>
      <c r="J33" s="83" t="e" cm="1">
        <f t="array" ref="J33">HYPERLINK(_xlfn.CONCAT("#'SMD Started'!",ADDRESS(MATCH(I33, 'SMD Started'!$D:$D,0),COLUMN('SMD Started'!$D:$D))),"Link to Lot")</f>
        <v>#N/A</v>
      </c>
      <c r="K33" s="20">
        <f>_xlfn.XLOOKUP('Work Plan Control - ALL'!I33,'SMD Started'!$D:$D,'SMD Started'!$V:$V,"")</f>
        <v>0</v>
      </c>
      <c r="L33" s="23">
        <f>_xlfn.XLOOKUP('Work Plan Control - ALL'!I33,'SMD Started'!$D:$D,'SMD Started'!$R:$R,"")</f>
        <v>0</v>
      </c>
      <c r="M33" s="22"/>
      <c r="N33" s="83" t="e" cm="1">
        <f t="array" ref="N33">HYPERLINK(_xlfn.CONCAT("#'SMD Started'!",ADDRESS(MATCH(M33, 'SMD Started'!$D:$D,0),COLUMN('SMD Started'!$D:$D))),"Link to Lot")</f>
        <v>#N/A</v>
      </c>
      <c r="O33" s="20">
        <f>_xlfn.XLOOKUP('Work Plan Control - ALL'!M33,'SMD Started'!$D:$D,'SMD Started'!$V:$V,"")</f>
        <v>0</v>
      </c>
      <c r="P33" s="23">
        <f>_xlfn.XLOOKUP('Work Plan Control - ALL'!M33,'SMD Started'!$D:$D,'SMD Started'!$R:$R,"")</f>
        <v>0</v>
      </c>
      <c r="Q33" s="22"/>
      <c r="R33" s="83" t="e" cm="1">
        <f t="array" ref="R33">HYPERLINK(_xlfn.CONCAT("#'SMD Started'!",ADDRESS(MATCH(Q33, 'SMD Started'!$D:$D,0),COLUMN('SMD Started'!$D:$D))),"Link to Lot")</f>
        <v>#N/A</v>
      </c>
      <c r="S33" s="20">
        <f>_xlfn.XLOOKUP('Work Plan Control - ALL'!Q33,'SMD Started'!$D:$D,'SMD Started'!$V:$V,"")</f>
        <v>0</v>
      </c>
      <c r="T33" s="23">
        <f>_xlfn.XLOOKUP('Work Plan Control - ALL'!Q33,'SMD Started'!$D:$D,'SMD Started'!$R:$R,"")</f>
        <v>0</v>
      </c>
      <c r="U33" s="22"/>
      <c r="V33" s="83" t="e" cm="1">
        <f t="array" ref="V33">HYPERLINK(_xlfn.CONCAT("#'SMD Started'!",ADDRESS(MATCH(U33, 'SMD Started'!$D:$D,0),COLUMN('SMD Started'!$D:$D))),"Link to Lot")</f>
        <v>#N/A</v>
      </c>
      <c r="W33" s="20">
        <f>_xlfn.XLOOKUP('Work Plan Control - ALL'!U33,'SMD Started'!$D:$D,'SMD Started'!$V:$V,"")</f>
        <v>0</v>
      </c>
      <c r="X33" s="23">
        <f>_xlfn.XLOOKUP('Work Plan Control - ALL'!U33,'SMD Started'!$D:$D,'SMD Started'!$R:$R,"")</f>
        <v>0</v>
      </c>
      <c r="Y33" s="22"/>
      <c r="Z33" s="83" t="e" cm="1">
        <f t="array" ref="Z33">HYPERLINK(_xlfn.CONCAT("#'SMD Started'!",ADDRESS(MATCH(Y33, 'SMD Started'!$D:$D,0),COLUMN('SMD Started'!$D:$D))),"Link to Lot")</f>
        <v>#N/A</v>
      </c>
      <c r="AA33" s="20">
        <f>_xlfn.XLOOKUP('Work Plan Control - ALL'!Y33,'SMD Started'!$D:$D,'SMD Started'!$V:$V,"")</f>
        <v>0</v>
      </c>
      <c r="AB33" s="23">
        <f>_xlfn.XLOOKUP('Work Plan Control - ALL'!Y33,'SMD Started'!$D:$D,'SMD Started'!$R:$R,"")</f>
        <v>0</v>
      </c>
      <c r="AC33" s="22"/>
      <c r="AD33" s="83" t="e" cm="1">
        <f t="array" ref="AD33">HYPERLINK(_xlfn.CONCAT("#'SMD Started'!",ADDRESS(MATCH(AC33, 'SMD Started'!$D:$D,0),COLUMN('SMD Started'!$D:$D))),"Link to Lot")</f>
        <v>#N/A</v>
      </c>
      <c r="AE33" s="20">
        <f>_xlfn.XLOOKUP('Work Plan Control - ALL'!AC33,'SMD Started'!$D:$D,'SMD Started'!$V:$V,"")</f>
        <v>0</v>
      </c>
      <c r="AF33" s="23">
        <f>_xlfn.XLOOKUP('Work Plan Control - ALL'!AC33,'SMD Started'!$D:$D,'SMD Started'!$R:$R,"")</f>
        <v>0</v>
      </c>
      <c r="AG33" s="24"/>
      <c r="AH33" s="79" t="e" cm="1">
        <f t="array" ref="AH33">HYPERLINK(_xlfn.CONCAT("#'SMD After Lot Link'!",ADDRESS(MATCH(AG33, 'SMD After Lot Link'!$D:$D,0),COLUMN('SMD After Lot Link'!$D:$D))),"Link to Lot")</f>
        <v>#N/A</v>
      </c>
      <c r="AI33" s="20">
        <f>_xlfn.XLOOKUP('Work Plan Control - ALL'!AG33,'SMD After Lot Link'!$D:$D,'SMD After Lot Link'!$V:$V,"")</f>
        <v>0</v>
      </c>
      <c r="AJ33" s="23">
        <f>_xlfn.XLOOKUP('Work Plan Control - ALL'!AG33,'SMD After Lot Link'!$D:$D,'SMD After Lot Link'!$R:$R,"")</f>
        <v>0</v>
      </c>
      <c r="AK33" s="22"/>
      <c r="AL33" s="83" t="e" cm="1">
        <f t="array" ref="AL33">HYPERLINK(_xlfn.CONCAT("#'SMD Started'!",ADDRESS(MATCH(AK33, 'SMD Started'!$D:$D,0),COLUMN('SMD Started'!$D:$D))),"Link to Lot")</f>
        <v>#N/A</v>
      </c>
      <c r="AM33" s="20">
        <f>_xlfn.XLOOKUP('Work Plan Control - ALL'!AK33,'SMD Started'!$D:$D,'SMD Started'!$V:$V,"")</f>
        <v>0</v>
      </c>
      <c r="AN33" s="20">
        <f>_xlfn.XLOOKUP('Work Plan Control - ALL'!AK33,'SMD Started'!$D:$D,'SMD Started'!$R:$R,"")</f>
        <v>0</v>
      </c>
      <c r="AO33" s="7"/>
      <c r="AP33" s="7"/>
      <c r="AQ33" s="7"/>
      <c r="AR33" s="7"/>
      <c r="AS33" s="7"/>
    </row>
    <row r="34" spans="1:45" ht="31.5" customHeight="1" x14ac:dyDescent="0.25">
      <c r="A34" s="20"/>
      <c r="B34" s="79" t="e" cm="1">
        <f t="array" ref="B34">HYPERLINK(_xlfn.CONCAT("#'SMD After Lot Link'!",ADDRESS(MATCH(A34, 'SMD After Lot Link'!D:D,0),COLUMN('SMD After Lot Link'!D:D))),"Link to Lot")</f>
        <v>#N/A</v>
      </c>
      <c r="C34" s="21">
        <f>_xlfn.XLOOKUP('Work Plan Control - ALL'!A34,'SMD After Lot Link'!$D:$D,'SMD After Lot Link'!$V:$V,"")</f>
        <v>0</v>
      </c>
      <c r="D34" s="23">
        <f>_xlfn.XLOOKUP('Work Plan Control - ALL'!A34,'SMD After Lot Link'!$D:$D,'SMD After Lot Link'!$R:$R,"")</f>
        <v>0</v>
      </c>
      <c r="E34" s="22"/>
      <c r="F34" s="83" t="e" cm="1">
        <f t="array" ref="F34">HYPERLINK(_xlfn.CONCAT("#'SMD Started'!",ADDRESS(MATCH(E34, 'SMD Started'!$D:$D,0),COLUMN('SMD Started'!$D:$D))),"Link to Lot")</f>
        <v>#N/A</v>
      </c>
      <c r="G34" s="22">
        <f>_xlfn.XLOOKUP('Work Plan Control - ALL'!E34,'SMD Started'!$D:$D,'SMD Started'!$V:$V,"")</f>
        <v>0</v>
      </c>
      <c r="H34" s="23">
        <f>_xlfn.XLOOKUP('Work Plan Control - ALL'!E34,'SMD Started'!$D:$D,'SMD Started'!$R:$R,"")</f>
        <v>0</v>
      </c>
      <c r="I34" s="22"/>
      <c r="J34" s="83" t="e" cm="1">
        <f t="array" ref="J34">HYPERLINK(_xlfn.CONCAT("#'SMD Started'!",ADDRESS(MATCH(I34, 'SMD Started'!$D:$D,0),COLUMN('SMD Started'!$D:$D))),"Link to Lot")</f>
        <v>#N/A</v>
      </c>
      <c r="K34" s="20">
        <f>_xlfn.XLOOKUP('Work Plan Control - ALL'!I34,'SMD Started'!$D:$D,'SMD Started'!$V:$V,"")</f>
        <v>0</v>
      </c>
      <c r="L34" s="23">
        <f>_xlfn.XLOOKUP('Work Plan Control - ALL'!I34,'SMD Started'!$D:$D,'SMD Started'!$R:$R,"")</f>
        <v>0</v>
      </c>
      <c r="M34" s="22"/>
      <c r="N34" s="83" t="e" cm="1">
        <f t="array" ref="N34">HYPERLINK(_xlfn.CONCAT("#'SMD Started'!",ADDRESS(MATCH(M34, 'SMD Started'!$D:$D,0),COLUMN('SMD Started'!$D:$D))),"Link to Lot")</f>
        <v>#N/A</v>
      </c>
      <c r="O34" s="20">
        <f>_xlfn.XLOOKUP('Work Plan Control - ALL'!M34,'SMD Started'!$D:$D,'SMD Started'!$V:$V,"")</f>
        <v>0</v>
      </c>
      <c r="P34" s="23">
        <f>_xlfn.XLOOKUP('Work Plan Control - ALL'!M34,'SMD Started'!$D:$D,'SMD Started'!$R:$R,"")</f>
        <v>0</v>
      </c>
      <c r="Q34" s="22"/>
      <c r="R34" s="83" t="e" cm="1">
        <f t="array" ref="R34">HYPERLINK(_xlfn.CONCAT("#'SMD Started'!",ADDRESS(MATCH(Q34, 'SMD Started'!$D:$D,0),COLUMN('SMD Started'!$D:$D))),"Link to Lot")</f>
        <v>#N/A</v>
      </c>
      <c r="S34" s="20">
        <f>_xlfn.XLOOKUP('Work Plan Control - ALL'!Q34,'SMD Started'!$D:$D,'SMD Started'!$V:$V,"")</f>
        <v>0</v>
      </c>
      <c r="T34" s="23">
        <f>_xlfn.XLOOKUP('Work Plan Control - ALL'!Q34,'SMD Started'!$D:$D,'SMD Started'!$R:$R,"")</f>
        <v>0</v>
      </c>
      <c r="U34" s="22"/>
      <c r="V34" s="83" t="e" cm="1">
        <f t="array" ref="V34">HYPERLINK(_xlfn.CONCAT("#'SMD Started'!",ADDRESS(MATCH(U34, 'SMD Started'!$D:$D,0),COLUMN('SMD Started'!$D:$D))),"Link to Lot")</f>
        <v>#N/A</v>
      </c>
      <c r="W34" s="20">
        <f>_xlfn.XLOOKUP('Work Plan Control - ALL'!U34,'SMD Started'!$D:$D,'SMD Started'!$V:$V,"")</f>
        <v>0</v>
      </c>
      <c r="X34" s="23">
        <f>_xlfn.XLOOKUP('Work Plan Control - ALL'!U34,'SMD Started'!$D:$D,'SMD Started'!$R:$R,"")</f>
        <v>0</v>
      </c>
      <c r="Y34" s="22"/>
      <c r="Z34" s="83" t="e" cm="1">
        <f t="array" ref="Z34">HYPERLINK(_xlfn.CONCAT("#'SMD Started'!",ADDRESS(MATCH(Y34, 'SMD Started'!$D:$D,0),COLUMN('SMD Started'!$D:$D))),"Link to Lot")</f>
        <v>#N/A</v>
      </c>
      <c r="AA34" s="20">
        <f>_xlfn.XLOOKUP('Work Plan Control - ALL'!Y34,'SMD Started'!$D:$D,'SMD Started'!$V:$V,"")</f>
        <v>0</v>
      </c>
      <c r="AB34" s="23">
        <f>_xlfn.XLOOKUP('Work Plan Control - ALL'!Y34,'SMD Started'!$D:$D,'SMD Started'!$R:$R,"")</f>
        <v>0</v>
      </c>
      <c r="AC34" s="22"/>
      <c r="AD34" s="83" t="e" cm="1">
        <f t="array" ref="AD34">HYPERLINK(_xlfn.CONCAT("#'SMD Started'!",ADDRESS(MATCH(AC34, 'SMD Started'!$D:$D,0),COLUMN('SMD Started'!$D:$D))),"Link to Lot")</f>
        <v>#N/A</v>
      </c>
      <c r="AE34" s="20">
        <f>_xlfn.XLOOKUP('Work Plan Control - ALL'!AC34,'SMD Started'!$D:$D,'SMD Started'!$V:$V,"")</f>
        <v>0</v>
      </c>
      <c r="AF34" s="23">
        <f>_xlfn.XLOOKUP('Work Plan Control - ALL'!AC34,'SMD Started'!$D:$D,'SMD Started'!$R:$R,"")</f>
        <v>0</v>
      </c>
      <c r="AG34" s="24"/>
      <c r="AH34" s="79" t="e" cm="1">
        <f t="array" ref="AH34">HYPERLINK(_xlfn.CONCAT("#'SMD After Lot Link'!",ADDRESS(MATCH(AG34, 'SMD After Lot Link'!$D:$D,0),COLUMN('SMD After Lot Link'!$D:$D))),"Link to Lot")</f>
        <v>#N/A</v>
      </c>
      <c r="AI34" s="20">
        <f>_xlfn.XLOOKUP('Work Plan Control - ALL'!AG34,'SMD After Lot Link'!$D:$D,'SMD After Lot Link'!$V:$V,"")</f>
        <v>0</v>
      </c>
      <c r="AJ34" s="23">
        <f>_xlfn.XLOOKUP('Work Plan Control - ALL'!AG34,'SMD After Lot Link'!$D:$D,'SMD After Lot Link'!$R:$R,"")</f>
        <v>0</v>
      </c>
      <c r="AK34" s="22"/>
      <c r="AL34" s="83" t="e" cm="1">
        <f t="array" ref="AL34">HYPERLINK(_xlfn.CONCAT("#'SMD Started'!",ADDRESS(MATCH(AK34, 'SMD Started'!$D:$D,0),COLUMN('SMD Started'!$D:$D))),"Link to Lot")</f>
        <v>#N/A</v>
      </c>
      <c r="AM34" s="20">
        <f>_xlfn.XLOOKUP('Work Plan Control - ALL'!AK34,'SMD Started'!$D:$D,'SMD Started'!$V:$V,"")</f>
        <v>0</v>
      </c>
      <c r="AN34" s="20">
        <f>_xlfn.XLOOKUP('Work Plan Control - ALL'!AK34,'SMD Started'!$D:$D,'SMD Started'!$R:$R,"")</f>
        <v>0</v>
      </c>
      <c r="AO34" s="7"/>
      <c r="AP34" s="7"/>
      <c r="AQ34" s="7"/>
      <c r="AR34" s="7"/>
      <c r="AS34" s="7"/>
    </row>
    <row r="35" spans="1:45" ht="31.5" customHeight="1" x14ac:dyDescent="0.25">
      <c r="A35" s="20"/>
      <c r="B35" s="79" t="e" cm="1">
        <f t="array" ref="B35">HYPERLINK(_xlfn.CONCAT("#'SMD After Lot Link'!",ADDRESS(MATCH(A35, 'SMD After Lot Link'!D:D,0),COLUMN('SMD After Lot Link'!D:D))),"Link to Lot")</f>
        <v>#N/A</v>
      </c>
      <c r="C35" s="21">
        <f>_xlfn.XLOOKUP('Work Plan Control - ALL'!A35,'SMD After Lot Link'!$D:$D,'SMD After Lot Link'!$V:$V,"")</f>
        <v>0</v>
      </c>
      <c r="D35" s="23">
        <f>_xlfn.XLOOKUP('Work Plan Control - ALL'!A35,'SMD After Lot Link'!$D:$D,'SMD After Lot Link'!$R:$R,"")</f>
        <v>0</v>
      </c>
      <c r="E35" s="22"/>
      <c r="F35" s="83" t="e" cm="1">
        <f t="array" ref="F35">HYPERLINK(_xlfn.CONCAT("#'SMD Started'!",ADDRESS(MATCH(E35, 'SMD Started'!$D:$D,0),COLUMN('SMD Started'!$D:$D))),"Link to Lot")</f>
        <v>#N/A</v>
      </c>
      <c r="G35" s="22">
        <f>_xlfn.XLOOKUP('Work Plan Control - ALL'!E35,'SMD Started'!$D:$D,'SMD Started'!$V:$V,"")</f>
        <v>0</v>
      </c>
      <c r="H35" s="23">
        <f>_xlfn.XLOOKUP('Work Plan Control - ALL'!E35,'SMD Started'!$D:$D,'SMD Started'!$R:$R,"")</f>
        <v>0</v>
      </c>
      <c r="I35" s="22"/>
      <c r="J35" s="83" t="e" cm="1">
        <f t="array" ref="J35">HYPERLINK(_xlfn.CONCAT("#'SMD Started'!",ADDRESS(MATCH(I35, 'SMD Started'!$D:$D,0),COLUMN('SMD Started'!$D:$D))),"Link to Lot")</f>
        <v>#N/A</v>
      </c>
      <c r="K35" s="20">
        <f>_xlfn.XLOOKUP('Work Plan Control - ALL'!I35,'SMD Started'!$D:$D,'SMD Started'!$V:$V,"")</f>
        <v>0</v>
      </c>
      <c r="L35" s="23">
        <f>_xlfn.XLOOKUP('Work Plan Control - ALL'!I35,'SMD Started'!$D:$D,'SMD Started'!$R:$R,"")</f>
        <v>0</v>
      </c>
      <c r="M35" s="22"/>
      <c r="N35" s="83" t="e" cm="1">
        <f t="array" ref="N35">HYPERLINK(_xlfn.CONCAT("#'SMD Started'!",ADDRESS(MATCH(M35, 'SMD Started'!$D:$D,0),COLUMN('SMD Started'!$D:$D))),"Link to Lot")</f>
        <v>#N/A</v>
      </c>
      <c r="O35" s="20">
        <f>_xlfn.XLOOKUP('Work Plan Control - ALL'!M35,'SMD Started'!$D:$D,'SMD Started'!$V:$V,"")</f>
        <v>0</v>
      </c>
      <c r="P35" s="23">
        <f>_xlfn.XLOOKUP('Work Plan Control - ALL'!M35,'SMD Started'!$D:$D,'SMD Started'!$R:$R,"")</f>
        <v>0</v>
      </c>
      <c r="Q35" s="22"/>
      <c r="R35" s="83" t="e" cm="1">
        <f t="array" ref="R35">HYPERLINK(_xlfn.CONCAT("#'SMD Started'!",ADDRESS(MATCH(Q35, 'SMD Started'!$D:$D,0),COLUMN('SMD Started'!$D:$D))),"Link to Lot")</f>
        <v>#N/A</v>
      </c>
      <c r="S35" s="20">
        <f>_xlfn.XLOOKUP('Work Plan Control - ALL'!Q35,'SMD Started'!$D:$D,'SMD Started'!$V:$V,"")</f>
        <v>0</v>
      </c>
      <c r="T35" s="23">
        <f>_xlfn.XLOOKUP('Work Plan Control - ALL'!Q35,'SMD Started'!$D:$D,'SMD Started'!$R:$R,"")</f>
        <v>0</v>
      </c>
      <c r="U35" s="22"/>
      <c r="V35" s="83" t="e" cm="1">
        <f t="array" ref="V35">HYPERLINK(_xlfn.CONCAT("#'SMD Started'!",ADDRESS(MATCH(U35, 'SMD Started'!$D:$D,0),COLUMN('SMD Started'!$D:$D))),"Link to Lot")</f>
        <v>#N/A</v>
      </c>
      <c r="W35" s="20">
        <f>_xlfn.XLOOKUP('Work Plan Control - ALL'!U35,'SMD Started'!$D:$D,'SMD Started'!$V:$V,"")</f>
        <v>0</v>
      </c>
      <c r="X35" s="23">
        <f>_xlfn.XLOOKUP('Work Plan Control - ALL'!U35,'SMD Started'!$D:$D,'SMD Started'!$R:$R,"")</f>
        <v>0</v>
      </c>
      <c r="Y35" s="22"/>
      <c r="Z35" s="83" t="e" cm="1">
        <f t="array" ref="Z35">HYPERLINK(_xlfn.CONCAT("#'SMD Started'!",ADDRESS(MATCH(Y35, 'SMD Started'!$D:$D,0),COLUMN('SMD Started'!$D:$D))),"Link to Lot")</f>
        <v>#N/A</v>
      </c>
      <c r="AA35" s="20">
        <f>_xlfn.XLOOKUP('Work Plan Control - ALL'!Y35,'SMD Started'!$D:$D,'SMD Started'!$V:$V,"")</f>
        <v>0</v>
      </c>
      <c r="AB35" s="23">
        <f>_xlfn.XLOOKUP('Work Plan Control - ALL'!Y35,'SMD Started'!$D:$D,'SMD Started'!$R:$R,"")</f>
        <v>0</v>
      </c>
      <c r="AC35" s="22"/>
      <c r="AD35" s="83" t="e" cm="1">
        <f t="array" ref="AD35">HYPERLINK(_xlfn.CONCAT("#'SMD Started'!",ADDRESS(MATCH(AC35, 'SMD Started'!$D:$D,0),COLUMN('SMD Started'!$D:$D))),"Link to Lot")</f>
        <v>#N/A</v>
      </c>
      <c r="AE35" s="20">
        <f>_xlfn.XLOOKUP('Work Plan Control - ALL'!AC35,'SMD Started'!$D:$D,'SMD Started'!$V:$V,"")</f>
        <v>0</v>
      </c>
      <c r="AF35" s="23">
        <f>_xlfn.XLOOKUP('Work Plan Control - ALL'!AC35,'SMD Started'!$D:$D,'SMD Started'!$R:$R,"")</f>
        <v>0</v>
      </c>
      <c r="AG35" s="24"/>
      <c r="AH35" s="79" t="e" cm="1">
        <f t="array" ref="AH35">HYPERLINK(_xlfn.CONCAT("#'SMD After Lot Link'!",ADDRESS(MATCH(AG35, 'SMD After Lot Link'!$D:$D,0),COLUMN('SMD After Lot Link'!$D:$D))),"Link to Lot")</f>
        <v>#N/A</v>
      </c>
      <c r="AI35" s="20">
        <f>_xlfn.XLOOKUP('Work Plan Control - ALL'!AG35,'SMD After Lot Link'!$D:$D,'SMD After Lot Link'!$V:$V,"")</f>
        <v>0</v>
      </c>
      <c r="AJ35" s="23">
        <f>_xlfn.XLOOKUP('Work Plan Control - ALL'!AG35,'SMD After Lot Link'!$D:$D,'SMD After Lot Link'!$R:$R,"")</f>
        <v>0</v>
      </c>
      <c r="AK35" s="22"/>
      <c r="AL35" s="83" t="e" cm="1">
        <f t="array" ref="AL35">HYPERLINK(_xlfn.CONCAT("#'SMD Started'!",ADDRESS(MATCH(AK35, 'SMD Started'!$D:$D,0),COLUMN('SMD Started'!$D:$D))),"Link to Lot")</f>
        <v>#N/A</v>
      </c>
      <c r="AM35" s="20">
        <f>_xlfn.XLOOKUP('Work Plan Control - ALL'!AK35,'SMD Started'!$D:$D,'SMD Started'!$V:$V,"")</f>
        <v>0</v>
      </c>
      <c r="AN35" s="20">
        <f>_xlfn.XLOOKUP('Work Plan Control - ALL'!AK35,'SMD Started'!$D:$D,'SMD Started'!$R:$R,"")</f>
        <v>0</v>
      </c>
      <c r="AO35" s="7"/>
      <c r="AP35" s="7"/>
      <c r="AQ35" s="7"/>
      <c r="AR35" s="7"/>
      <c r="AS35" s="7"/>
    </row>
    <row r="36" spans="1:45" ht="31.5" customHeight="1" x14ac:dyDescent="0.25">
      <c r="A36" s="20"/>
      <c r="B36" s="79" t="e" cm="1">
        <f t="array" ref="B36">HYPERLINK(_xlfn.CONCAT("#'SMD After Lot Link'!",ADDRESS(MATCH(A36, 'SMD After Lot Link'!D:D,0),COLUMN('SMD After Lot Link'!D:D))),"Link to Lot")</f>
        <v>#N/A</v>
      </c>
      <c r="C36" s="21">
        <f>_xlfn.XLOOKUP('Work Plan Control - ALL'!A36,'SMD After Lot Link'!$D:$D,'SMD After Lot Link'!$V:$V,"")</f>
        <v>0</v>
      </c>
      <c r="D36" s="23">
        <f>_xlfn.XLOOKUP('Work Plan Control - ALL'!A36,'SMD After Lot Link'!$D:$D,'SMD After Lot Link'!$R:$R,"")</f>
        <v>0</v>
      </c>
      <c r="E36" s="22"/>
      <c r="F36" s="83" t="e" cm="1">
        <f t="array" ref="F36">HYPERLINK(_xlfn.CONCAT("#'SMD Started'!",ADDRESS(MATCH(E36, 'SMD Started'!$D:$D,0),COLUMN('SMD Started'!$D:$D))),"Link to Lot")</f>
        <v>#N/A</v>
      </c>
      <c r="G36" s="22">
        <f>_xlfn.XLOOKUP('Work Plan Control - ALL'!E36,'SMD Started'!$D:$D,'SMD Started'!$V:$V,"")</f>
        <v>0</v>
      </c>
      <c r="H36" s="23">
        <f>_xlfn.XLOOKUP('Work Plan Control - ALL'!E36,'SMD Started'!$D:$D,'SMD Started'!$R:$R,"")</f>
        <v>0</v>
      </c>
      <c r="I36" s="22"/>
      <c r="J36" s="83" t="e" cm="1">
        <f t="array" ref="J36">HYPERLINK(_xlfn.CONCAT("#'SMD Started'!",ADDRESS(MATCH(I36, 'SMD Started'!$D:$D,0),COLUMN('SMD Started'!$D:$D))),"Link to Lot")</f>
        <v>#N/A</v>
      </c>
      <c r="K36" s="20">
        <f>_xlfn.XLOOKUP('Work Plan Control - ALL'!I36,'SMD Started'!$D:$D,'SMD Started'!$V:$V,"")</f>
        <v>0</v>
      </c>
      <c r="L36" s="23">
        <f>_xlfn.XLOOKUP('Work Plan Control - ALL'!I36,'SMD Started'!$D:$D,'SMD Started'!$R:$R,"")</f>
        <v>0</v>
      </c>
      <c r="M36" s="22"/>
      <c r="N36" s="83" t="e" cm="1">
        <f t="array" ref="N36">HYPERLINK(_xlfn.CONCAT("#'SMD Started'!",ADDRESS(MATCH(M36, 'SMD Started'!$D:$D,0),COLUMN('SMD Started'!$D:$D))),"Link to Lot")</f>
        <v>#N/A</v>
      </c>
      <c r="O36" s="20">
        <f>_xlfn.XLOOKUP('Work Plan Control - ALL'!M36,'SMD Started'!$D:$D,'SMD Started'!$V:$V,"")</f>
        <v>0</v>
      </c>
      <c r="P36" s="23">
        <f>_xlfn.XLOOKUP('Work Plan Control - ALL'!M36,'SMD Started'!$D:$D,'SMD Started'!$R:$R,"")</f>
        <v>0</v>
      </c>
      <c r="Q36" s="22"/>
      <c r="R36" s="83" t="e" cm="1">
        <f t="array" ref="R36">HYPERLINK(_xlfn.CONCAT("#'SMD Started'!",ADDRESS(MATCH(Q36, 'SMD Started'!$D:$D,0),COLUMN('SMD Started'!$D:$D))),"Link to Lot")</f>
        <v>#N/A</v>
      </c>
      <c r="S36" s="20">
        <f>_xlfn.XLOOKUP('Work Plan Control - ALL'!Q36,'SMD Started'!$D:$D,'SMD Started'!$V:$V,"")</f>
        <v>0</v>
      </c>
      <c r="T36" s="23">
        <f>_xlfn.XLOOKUP('Work Plan Control - ALL'!Q36,'SMD Started'!$D:$D,'SMD Started'!$R:$R,"")</f>
        <v>0</v>
      </c>
      <c r="U36" s="22"/>
      <c r="V36" s="83" t="e" cm="1">
        <f t="array" ref="V36">HYPERLINK(_xlfn.CONCAT("#'SMD Started'!",ADDRESS(MATCH(U36, 'SMD Started'!$D:$D,0),COLUMN('SMD Started'!$D:$D))),"Link to Lot")</f>
        <v>#N/A</v>
      </c>
      <c r="W36" s="20">
        <f>_xlfn.XLOOKUP('Work Plan Control - ALL'!U36,'SMD Started'!$D:$D,'SMD Started'!$V:$V,"")</f>
        <v>0</v>
      </c>
      <c r="X36" s="23">
        <f>_xlfn.XLOOKUP('Work Plan Control - ALL'!U36,'SMD Started'!$D:$D,'SMD Started'!$R:$R,"")</f>
        <v>0</v>
      </c>
      <c r="Y36" s="22"/>
      <c r="Z36" s="83" t="e" cm="1">
        <f t="array" ref="Z36">HYPERLINK(_xlfn.CONCAT("#'SMD Started'!",ADDRESS(MATCH(Y36, 'SMD Started'!$D:$D,0),COLUMN('SMD Started'!$D:$D))),"Link to Lot")</f>
        <v>#N/A</v>
      </c>
      <c r="AA36" s="20">
        <f>_xlfn.XLOOKUP('Work Plan Control - ALL'!Y36,'SMD Started'!$D:$D,'SMD Started'!$V:$V,"")</f>
        <v>0</v>
      </c>
      <c r="AB36" s="23">
        <f>_xlfn.XLOOKUP('Work Plan Control - ALL'!Y36,'SMD Started'!$D:$D,'SMD Started'!$R:$R,"")</f>
        <v>0</v>
      </c>
      <c r="AC36" s="22"/>
      <c r="AD36" s="83" t="e" cm="1">
        <f t="array" ref="AD36">HYPERLINK(_xlfn.CONCAT("#'SMD Started'!",ADDRESS(MATCH(AC36, 'SMD Started'!$D:$D,0),COLUMN('SMD Started'!$D:$D))),"Link to Lot")</f>
        <v>#N/A</v>
      </c>
      <c r="AE36" s="20">
        <f>_xlfn.XLOOKUP('Work Plan Control - ALL'!AC36,'SMD Started'!$D:$D,'SMD Started'!$V:$V,"")</f>
        <v>0</v>
      </c>
      <c r="AF36" s="23">
        <f>_xlfn.XLOOKUP('Work Plan Control - ALL'!AC36,'SMD Started'!$D:$D,'SMD Started'!$R:$R,"")</f>
        <v>0</v>
      </c>
      <c r="AG36" s="24"/>
      <c r="AH36" s="79" t="e" cm="1">
        <f t="array" ref="AH36">HYPERLINK(_xlfn.CONCAT("#'SMD After Lot Link'!",ADDRESS(MATCH(AG36, 'SMD After Lot Link'!$D:$D,0),COLUMN('SMD After Lot Link'!$D:$D))),"Link to Lot")</f>
        <v>#N/A</v>
      </c>
      <c r="AI36" s="20">
        <f>_xlfn.XLOOKUP('Work Plan Control - ALL'!AG36,'SMD After Lot Link'!$D:$D,'SMD After Lot Link'!$V:$V,"")</f>
        <v>0</v>
      </c>
      <c r="AJ36" s="23">
        <f>_xlfn.XLOOKUP('Work Plan Control - ALL'!AG36,'SMD After Lot Link'!$D:$D,'SMD After Lot Link'!$R:$R,"")</f>
        <v>0</v>
      </c>
      <c r="AK36" s="22"/>
      <c r="AL36" s="83" t="e" cm="1">
        <f t="array" ref="AL36">HYPERLINK(_xlfn.CONCAT("#'SMD Started'!",ADDRESS(MATCH(AK36, 'SMD Started'!$D:$D,0),COLUMN('SMD Started'!$D:$D))),"Link to Lot")</f>
        <v>#N/A</v>
      </c>
      <c r="AM36" s="20">
        <f>_xlfn.XLOOKUP('Work Plan Control - ALL'!AK36,'SMD Started'!$D:$D,'SMD Started'!$V:$V,"")</f>
        <v>0</v>
      </c>
      <c r="AN36" s="20">
        <f>_xlfn.XLOOKUP('Work Plan Control - ALL'!AK36,'SMD Started'!$D:$D,'SMD Started'!$R:$R,"")</f>
        <v>0</v>
      </c>
      <c r="AO36" s="7"/>
      <c r="AP36" s="7"/>
      <c r="AQ36" s="7"/>
      <c r="AR36" s="7"/>
      <c r="AS36" s="7"/>
    </row>
    <row r="37" spans="1:45" ht="31.5" customHeight="1" x14ac:dyDescent="0.25">
      <c r="A37" s="20"/>
      <c r="B37" s="79" t="e" cm="1">
        <f t="array" ref="B37">HYPERLINK(_xlfn.CONCAT("#'SMD After Lot Link'!",ADDRESS(MATCH(A37, 'SMD After Lot Link'!D:D,0),COLUMN('SMD After Lot Link'!D:D))),"Link to Lot")</f>
        <v>#N/A</v>
      </c>
      <c r="C37" s="21">
        <f>_xlfn.XLOOKUP('Work Plan Control - ALL'!A37,'SMD After Lot Link'!$D:$D,'SMD After Lot Link'!$V:$V,"")</f>
        <v>0</v>
      </c>
      <c r="D37" s="23">
        <f>_xlfn.XLOOKUP('Work Plan Control - ALL'!A37,'SMD After Lot Link'!$D:$D,'SMD After Lot Link'!$R:$R,"")</f>
        <v>0</v>
      </c>
      <c r="E37" s="22"/>
      <c r="F37" s="83" t="e" cm="1">
        <f t="array" ref="F37">HYPERLINK(_xlfn.CONCAT("#'SMD Started'!",ADDRESS(MATCH(E37, 'SMD Started'!$D:$D,0),COLUMN('SMD Started'!$D:$D))),"Link to Lot")</f>
        <v>#N/A</v>
      </c>
      <c r="G37" s="22">
        <f>_xlfn.XLOOKUP('Work Plan Control - ALL'!E37,'SMD Started'!$D:$D,'SMD Started'!$V:$V,"")</f>
        <v>0</v>
      </c>
      <c r="H37" s="23">
        <f>_xlfn.XLOOKUP('Work Plan Control - ALL'!E37,'SMD Started'!$D:$D,'SMD Started'!$R:$R,"")</f>
        <v>0</v>
      </c>
      <c r="I37" s="22"/>
      <c r="J37" s="83" t="e" cm="1">
        <f t="array" ref="J37">HYPERLINK(_xlfn.CONCAT("#'SMD Started'!",ADDRESS(MATCH(I37, 'SMD Started'!$D:$D,0),COLUMN('SMD Started'!$D:$D))),"Link to Lot")</f>
        <v>#N/A</v>
      </c>
      <c r="K37" s="20">
        <f>_xlfn.XLOOKUP('Work Plan Control - ALL'!I37,'SMD Started'!$D:$D,'SMD Started'!$V:$V,"")</f>
        <v>0</v>
      </c>
      <c r="L37" s="23">
        <f>_xlfn.XLOOKUP('Work Plan Control - ALL'!I37,'SMD Started'!$D:$D,'SMD Started'!$R:$R,"")</f>
        <v>0</v>
      </c>
      <c r="M37" s="22"/>
      <c r="N37" s="83" t="e" cm="1">
        <f t="array" ref="N37">HYPERLINK(_xlfn.CONCAT("#'SMD Started'!",ADDRESS(MATCH(M37, 'SMD Started'!$D:$D,0),COLUMN('SMD Started'!$D:$D))),"Link to Lot")</f>
        <v>#N/A</v>
      </c>
      <c r="O37" s="20">
        <f>_xlfn.XLOOKUP('Work Plan Control - ALL'!M37,'SMD Started'!$D:$D,'SMD Started'!$V:$V,"")</f>
        <v>0</v>
      </c>
      <c r="P37" s="23">
        <f>_xlfn.XLOOKUP('Work Plan Control - ALL'!M37,'SMD Started'!$D:$D,'SMD Started'!$R:$R,"")</f>
        <v>0</v>
      </c>
      <c r="Q37" s="22"/>
      <c r="R37" s="83" t="e" cm="1">
        <f t="array" ref="R37">HYPERLINK(_xlfn.CONCAT("#'SMD Started'!",ADDRESS(MATCH(Q37, 'SMD Started'!$D:$D,0),COLUMN('SMD Started'!$D:$D))),"Link to Lot")</f>
        <v>#N/A</v>
      </c>
      <c r="S37" s="20">
        <f>_xlfn.XLOOKUP('Work Plan Control - ALL'!Q37,'SMD Started'!$D:$D,'SMD Started'!$V:$V,"")</f>
        <v>0</v>
      </c>
      <c r="T37" s="23">
        <f>_xlfn.XLOOKUP('Work Plan Control - ALL'!Q37,'SMD Started'!$D:$D,'SMD Started'!$R:$R,"")</f>
        <v>0</v>
      </c>
      <c r="U37" s="22"/>
      <c r="V37" s="83" t="e" cm="1">
        <f t="array" ref="V37">HYPERLINK(_xlfn.CONCAT("#'SMD Started'!",ADDRESS(MATCH(U37, 'SMD Started'!$D:$D,0),COLUMN('SMD Started'!$D:$D))),"Link to Lot")</f>
        <v>#N/A</v>
      </c>
      <c r="W37" s="20">
        <f>_xlfn.XLOOKUP('Work Plan Control - ALL'!U37,'SMD Started'!$D:$D,'SMD Started'!$V:$V,"")</f>
        <v>0</v>
      </c>
      <c r="X37" s="23">
        <f>_xlfn.XLOOKUP('Work Plan Control - ALL'!U37,'SMD Started'!$D:$D,'SMD Started'!$R:$R,"")</f>
        <v>0</v>
      </c>
      <c r="Y37" s="22"/>
      <c r="Z37" s="83" t="e" cm="1">
        <f t="array" ref="Z37">HYPERLINK(_xlfn.CONCAT("#'SMD Started'!",ADDRESS(MATCH(Y37, 'SMD Started'!$D:$D,0),COLUMN('SMD Started'!$D:$D))),"Link to Lot")</f>
        <v>#N/A</v>
      </c>
      <c r="AA37" s="20">
        <f>_xlfn.XLOOKUP('Work Plan Control - ALL'!Y37,'SMD Started'!$D:$D,'SMD Started'!$V:$V,"")</f>
        <v>0</v>
      </c>
      <c r="AB37" s="23">
        <f>_xlfn.XLOOKUP('Work Plan Control - ALL'!Y37,'SMD Started'!$D:$D,'SMD Started'!$R:$R,"")</f>
        <v>0</v>
      </c>
      <c r="AC37" s="22"/>
      <c r="AD37" s="83" t="e" cm="1">
        <f t="array" ref="AD37">HYPERLINK(_xlfn.CONCAT("#'SMD Started'!",ADDRESS(MATCH(AC37, 'SMD Started'!$D:$D,0),COLUMN('SMD Started'!$D:$D))),"Link to Lot")</f>
        <v>#N/A</v>
      </c>
      <c r="AE37" s="20">
        <f>_xlfn.XLOOKUP('Work Plan Control - ALL'!AC37,'SMD Started'!$D:$D,'SMD Started'!$V:$V,"")</f>
        <v>0</v>
      </c>
      <c r="AF37" s="23">
        <f>_xlfn.XLOOKUP('Work Plan Control - ALL'!AC37,'SMD Started'!$D:$D,'SMD Started'!$R:$R,"")</f>
        <v>0</v>
      </c>
      <c r="AG37" s="24"/>
      <c r="AH37" s="79" t="e" cm="1">
        <f t="array" ref="AH37">HYPERLINK(_xlfn.CONCAT("#'SMD After Lot Link'!",ADDRESS(MATCH(AG37, 'SMD After Lot Link'!$D:$D,0),COLUMN('SMD After Lot Link'!$D:$D))),"Link to Lot")</f>
        <v>#N/A</v>
      </c>
      <c r="AI37" s="20">
        <f>_xlfn.XLOOKUP('Work Plan Control - ALL'!AG37,'SMD After Lot Link'!$D:$D,'SMD After Lot Link'!$V:$V,"")</f>
        <v>0</v>
      </c>
      <c r="AJ37" s="23">
        <f>_xlfn.XLOOKUP('Work Plan Control - ALL'!AG37,'SMD After Lot Link'!$D:$D,'SMD After Lot Link'!$R:$R,"")</f>
        <v>0</v>
      </c>
      <c r="AK37" s="22"/>
      <c r="AL37" s="83" t="e" cm="1">
        <f t="array" ref="AL37">HYPERLINK(_xlfn.CONCAT("#'SMD Started'!",ADDRESS(MATCH(AK37, 'SMD Started'!$D:$D,0),COLUMN('SMD Started'!$D:$D))),"Link to Lot")</f>
        <v>#N/A</v>
      </c>
      <c r="AM37" s="20">
        <f>_xlfn.XLOOKUP('Work Plan Control - ALL'!AK37,'SMD Started'!$D:$D,'SMD Started'!$V:$V,"")</f>
        <v>0</v>
      </c>
      <c r="AN37" s="20">
        <f>_xlfn.XLOOKUP('Work Plan Control - ALL'!AK37,'SMD Started'!$D:$D,'SMD Started'!$R:$R,"")</f>
        <v>0</v>
      </c>
      <c r="AO37" s="7"/>
      <c r="AP37" s="7"/>
      <c r="AQ37" s="7"/>
      <c r="AR37" s="7"/>
      <c r="AS37" s="7"/>
    </row>
    <row r="38" spans="1:45" ht="31.5" customHeight="1" x14ac:dyDescent="0.25">
      <c r="A38" s="20"/>
      <c r="B38" s="79" t="e" cm="1">
        <f t="array" ref="B38">HYPERLINK(_xlfn.CONCAT("#'SMD After Lot Link'!",ADDRESS(MATCH(A38, 'SMD After Lot Link'!D:D,0),COLUMN('SMD After Lot Link'!D:D))),"Link to Lot")</f>
        <v>#N/A</v>
      </c>
      <c r="C38" s="21">
        <f>_xlfn.XLOOKUP('Work Plan Control - ALL'!A38,'SMD After Lot Link'!$D:$D,'SMD After Lot Link'!$V:$V,"")</f>
        <v>0</v>
      </c>
      <c r="D38" s="23">
        <f>_xlfn.XLOOKUP('Work Plan Control - ALL'!A38,'SMD After Lot Link'!$D:$D,'SMD After Lot Link'!$R:$R,"")</f>
        <v>0</v>
      </c>
      <c r="E38" s="22"/>
      <c r="F38" s="83" t="e" cm="1">
        <f t="array" ref="F38">HYPERLINK(_xlfn.CONCAT("#'SMD Started'!",ADDRESS(MATCH(E38, 'SMD Started'!$D:$D,0),COLUMN('SMD Started'!$D:$D))),"Link to Lot")</f>
        <v>#N/A</v>
      </c>
      <c r="G38" s="22">
        <f>_xlfn.XLOOKUP('Work Plan Control - ALL'!E38,'SMD Started'!$D:$D,'SMD Started'!$V:$V,"")</f>
        <v>0</v>
      </c>
      <c r="H38" s="23">
        <f>_xlfn.XLOOKUP('Work Plan Control - ALL'!E38,'SMD Started'!$D:$D,'SMD Started'!$R:$R,"")</f>
        <v>0</v>
      </c>
      <c r="I38" s="22"/>
      <c r="J38" s="83" t="e" cm="1">
        <f t="array" ref="J38">HYPERLINK(_xlfn.CONCAT("#'SMD Started'!",ADDRESS(MATCH(I38, 'SMD Started'!$D:$D,0),COLUMN('SMD Started'!$D:$D))),"Link to Lot")</f>
        <v>#N/A</v>
      </c>
      <c r="K38" s="20">
        <f>_xlfn.XLOOKUP('Work Plan Control - ALL'!I38,'SMD Started'!$D:$D,'SMD Started'!$V:$V,"")</f>
        <v>0</v>
      </c>
      <c r="L38" s="23">
        <f>_xlfn.XLOOKUP('Work Plan Control - ALL'!I38,'SMD Started'!$D:$D,'SMD Started'!$R:$R,"")</f>
        <v>0</v>
      </c>
      <c r="M38" s="22"/>
      <c r="N38" s="83" t="e" cm="1">
        <f t="array" ref="N38">HYPERLINK(_xlfn.CONCAT("#'SMD Started'!",ADDRESS(MATCH(M38, 'SMD Started'!$D:$D,0),COLUMN('SMD Started'!$D:$D))),"Link to Lot")</f>
        <v>#N/A</v>
      </c>
      <c r="O38" s="20">
        <f>_xlfn.XLOOKUP('Work Plan Control - ALL'!M38,'SMD Started'!$D:$D,'SMD Started'!$V:$V,"")</f>
        <v>0</v>
      </c>
      <c r="P38" s="23">
        <f>_xlfn.XLOOKUP('Work Plan Control - ALL'!M38,'SMD Started'!$D:$D,'SMD Started'!$R:$R,"")</f>
        <v>0</v>
      </c>
      <c r="Q38" s="22"/>
      <c r="R38" s="83" t="e" cm="1">
        <f t="array" ref="R38">HYPERLINK(_xlfn.CONCAT("#'SMD Started'!",ADDRESS(MATCH(Q38, 'SMD Started'!$D:$D,0),COLUMN('SMD Started'!$D:$D))),"Link to Lot")</f>
        <v>#N/A</v>
      </c>
      <c r="S38" s="20">
        <f>_xlfn.XLOOKUP('Work Plan Control - ALL'!Q38,'SMD Started'!$D:$D,'SMD Started'!$V:$V,"")</f>
        <v>0</v>
      </c>
      <c r="T38" s="23">
        <f>_xlfn.XLOOKUP('Work Plan Control - ALL'!Q38,'SMD Started'!$D:$D,'SMD Started'!$R:$R,"")</f>
        <v>0</v>
      </c>
      <c r="U38" s="22"/>
      <c r="V38" s="83" t="e" cm="1">
        <f t="array" ref="V38">HYPERLINK(_xlfn.CONCAT("#'SMD Started'!",ADDRESS(MATCH(U38, 'SMD Started'!$D:$D,0),COLUMN('SMD Started'!$D:$D))),"Link to Lot")</f>
        <v>#N/A</v>
      </c>
      <c r="W38" s="20">
        <f>_xlfn.XLOOKUP('Work Plan Control - ALL'!U38,'SMD Started'!$D:$D,'SMD Started'!$V:$V,"")</f>
        <v>0</v>
      </c>
      <c r="X38" s="23">
        <f>_xlfn.XLOOKUP('Work Plan Control - ALL'!U38,'SMD Started'!$D:$D,'SMD Started'!$R:$R,"")</f>
        <v>0</v>
      </c>
      <c r="Y38" s="22"/>
      <c r="Z38" s="83" t="e" cm="1">
        <f t="array" ref="Z38">HYPERLINK(_xlfn.CONCAT("#'SMD Started'!",ADDRESS(MATCH(Y38, 'SMD Started'!$D:$D,0),COLUMN('SMD Started'!$D:$D))),"Link to Lot")</f>
        <v>#N/A</v>
      </c>
      <c r="AA38" s="20">
        <f>_xlfn.XLOOKUP('Work Plan Control - ALL'!Y38,'SMD Started'!$D:$D,'SMD Started'!$V:$V,"")</f>
        <v>0</v>
      </c>
      <c r="AB38" s="23">
        <f>_xlfn.XLOOKUP('Work Plan Control - ALL'!Y38,'SMD Started'!$D:$D,'SMD Started'!$R:$R,"")</f>
        <v>0</v>
      </c>
      <c r="AC38" s="22"/>
      <c r="AD38" s="83" t="e" cm="1">
        <f t="array" ref="AD38">HYPERLINK(_xlfn.CONCAT("#'SMD Started'!",ADDRESS(MATCH(AC38, 'SMD Started'!$D:$D,0),COLUMN('SMD Started'!$D:$D))),"Link to Lot")</f>
        <v>#N/A</v>
      </c>
      <c r="AE38" s="20">
        <f>_xlfn.XLOOKUP('Work Plan Control - ALL'!AC38,'SMD Started'!$D:$D,'SMD Started'!$V:$V,"")</f>
        <v>0</v>
      </c>
      <c r="AF38" s="23">
        <f>_xlfn.XLOOKUP('Work Plan Control - ALL'!AC38,'SMD Started'!$D:$D,'SMD Started'!$R:$R,"")</f>
        <v>0</v>
      </c>
      <c r="AG38" s="24"/>
      <c r="AH38" s="79" t="e" cm="1">
        <f t="array" ref="AH38">HYPERLINK(_xlfn.CONCAT("#'SMD After Lot Link'!",ADDRESS(MATCH(AG38, 'SMD After Lot Link'!$D:$D,0),COLUMN('SMD After Lot Link'!$D:$D))),"Link to Lot")</f>
        <v>#N/A</v>
      </c>
      <c r="AI38" s="20">
        <f>_xlfn.XLOOKUP('Work Plan Control - ALL'!AG38,'SMD After Lot Link'!$D:$D,'SMD After Lot Link'!$V:$V,"")</f>
        <v>0</v>
      </c>
      <c r="AJ38" s="23">
        <f>_xlfn.XLOOKUP('Work Plan Control - ALL'!AG38,'SMD After Lot Link'!$D:$D,'SMD After Lot Link'!$R:$R,"")</f>
        <v>0</v>
      </c>
      <c r="AK38" s="22"/>
      <c r="AL38" s="83" t="e" cm="1">
        <f t="array" ref="AL38">HYPERLINK(_xlfn.CONCAT("#'SMD Started'!",ADDRESS(MATCH(AK38, 'SMD Started'!$D:$D,0),COLUMN('SMD Started'!$D:$D))),"Link to Lot")</f>
        <v>#N/A</v>
      </c>
      <c r="AM38" s="20">
        <f>_xlfn.XLOOKUP('Work Plan Control - ALL'!AK38,'SMD Started'!$D:$D,'SMD Started'!$V:$V,"")</f>
        <v>0</v>
      </c>
      <c r="AN38" s="20">
        <f>_xlfn.XLOOKUP('Work Plan Control - ALL'!AK38,'SMD Started'!$D:$D,'SMD Started'!$R:$R,"")</f>
        <v>0</v>
      </c>
      <c r="AO38" s="7"/>
      <c r="AP38" s="7"/>
      <c r="AQ38" s="7"/>
      <c r="AR38" s="7"/>
      <c r="AS38" s="7"/>
    </row>
    <row r="39" spans="1:45" ht="31.5" customHeight="1" x14ac:dyDescent="0.25">
      <c r="A39" s="20"/>
      <c r="B39" s="79" t="e" cm="1">
        <f t="array" ref="B39">HYPERLINK(_xlfn.CONCAT("#'SMD After Lot Link'!",ADDRESS(MATCH(A39, 'SMD After Lot Link'!D:D,0),COLUMN('SMD After Lot Link'!D:D))),"Link to Lot")</f>
        <v>#N/A</v>
      </c>
      <c r="C39" s="21">
        <f>_xlfn.XLOOKUP('Work Plan Control - ALL'!A39,'SMD After Lot Link'!$D:$D,'SMD After Lot Link'!$V:$V,"")</f>
        <v>0</v>
      </c>
      <c r="D39" s="23">
        <f>_xlfn.XLOOKUP('Work Plan Control - ALL'!A39,'SMD After Lot Link'!$D:$D,'SMD After Lot Link'!$R:$R,"")</f>
        <v>0</v>
      </c>
      <c r="E39" s="22"/>
      <c r="F39" s="83" t="e" cm="1">
        <f t="array" ref="F39">HYPERLINK(_xlfn.CONCAT("#'SMD Started'!",ADDRESS(MATCH(E39, 'SMD Started'!$D:$D,0),COLUMN('SMD Started'!$D:$D))),"Link to Lot")</f>
        <v>#N/A</v>
      </c>
      <c r="G39" s="22">
        <f>_xlfn.XLOOKUP('Work Plan Control - ALL'!E39,'SMD Started'!$D:$D,'SMD Started'!$V:$V,"")</f>
        <v>0</v>
      </c>
      <c r="H39" s="23">
        <f>_xlfn.XLOOKUP('Work Plan Control - ALL'!E39,'SMD Started'!$D:$D,'SMD Started'!$R:$R,"")</f>
        <v>0</v>
      </c>
      <c r="I39" s="22"/>
      <c r="J39" s="83" t="e" cm="1">
        <f t="array" ref="J39">HYPERLINK(_xlfn.CONCAT("#'SMD Started'!",ADDRESS(MATCH(I39, 'SMD Started'!$D:$D,0),COLUMN('SMD Started'!$D:$D))),"Link to Lot")</f>
        <v>#N/A</v>
      </c>
      <c r="K39" s="20">
        <f>_xlfn.XLOOKUP('Work Plan Control - ALL'!I39,'SMD Started'!$D:$D,'SMD Started'!$V:$V,"")</f>
        <v>0</v>
      </c>
      <c r="L39" s="23">
        <f>_xlfn.XLOOKUP('Work Plan Control - ALL'!I39,'SMD Started'!$D:$D,'SMD Started'!$R:$R,"")</f>
        <v>0</v>
      </c>
      <c r="M39" s="22"/>
      <c r="N39" s="83" t="e" cm="1">
        <f t="array" ref="N39">HYPERLINK(_xlfn.CONCAT("#'SMD Started'!",ADDRESS(MATCH(M39, 'SMD Started'!$D:$D,0),COLUMN('SMD Started'!$D:$D))),"Link to Lot")</f>
        <v>#N/A</v>
      </c>
      <c r="O39" s="20">
        <f>_xlfn.XLOOKUP('Work Plan Control - ALL'!M39,'SMD Started'!$D:$D,'SMD Started'!$V:$V,"")</f>
        <v>0</v>
      </c>
      <c r="P39" s="23">
        <f>_xlfn.XLOOKUP('Work Plan Control - ALL'!M39,'SMD Started'!$D:$D,'SMD Started'!$R:$R,"")</f>
        <v>0</v>
      </c>
      <c r="Q39" s="22"/>
      <c r="R39" s="83" t="e" cm="1">
        <f t="array" ref="R39">HYPERLINK(_xlfn.CONCAT("#'SMD Started'!",ADDRESS(MATCH(Q39, 'SMD Started'!$D:$D,0),COLUMN('SMD Started'!$D:$D))),"Link to Lot")</f>
        <v>#N/A</v>
      </c>
      <c r="S39" s="20">
        <f>_xlfn.XLOOKUP('Work Plan Control - ALL'!Q39,'SMD Started'!$D:$D,'SMD Started'!$V:$V,"")</f>
        <v>0</v>
      </c>
      <c r="T39" s="23">
        <f>_xlfn.XLOOKUP('Work Plan Control - ALL'!Q39,'SMD Started'!$D:$D,'SMD Started'!$R:$R,"")</f>
        <v>0</v>
      </c>
      <c r="U39" s="22"/>
      <c r="V39" s="83" t="e" cm="1">
        <f t="array" ref="V39">HYPERLINK(_xlfn.CONCAT("#'SMD Started'!",ADDRESS(MATCH(U39, 'SMD Started'!$D:$D,0),COLUMN('SMD Started'!$D:$D))),"Link to Lot")</f>
        <v>#N/A</v>
      </c>
      <c r="W39" s="20">
        <f>_xlfn.XLOOKUP('Work Plan Control - ALL'!U39,'SMD Started'!$D:$D,'SMD Started'!$V:$V,"")</f>
        <v>0</v>
      </c>
      <c r="X39" s="23">
        <f>_xlfn.XLOOKUP('Work Plan Control - ALL'!U39,'SMD Started'!$D:$D,'SMD Started'!$R:$R,"")</f>
        <v>0</v>
      </c>
      <c r="Y39" s="22"/>
      <c r="Z39" s="83" t="e" cm="1">
        <f t="array" ref="Z39">HYPERLINK(_xlfn.CONCAT("#'SMD Started'!",ADDRESS(MATCH(Y39, 'SMD Started'!$D:$D,0),COLUMN('SMD Started'!$D:$D))),"Link to Lot")</f>
        <v>#N/A</v>
      </c>
      <c r="AA39" s="20">
        <f>_xlfn.XLOOKUP('Work Plan Control - ALL'!Y39,'SMD Started'!$D:$D,'SMD Started'!$V:$V,"")</f>
        <v>0</v>
      </c>
      <c r="AB39" s="23">
        <f>_xlfn.XLOOKUP('Work Plan Control - ALL'!Y39,'SMD Started'!$D:$D,'SMD Started'!$R:$R,"")</f>
        <v>0</v>
      </c>
      <c r="AC39" s="22"/>
      <c r="AD39" s="83" t="e" cm="1">
        <f t="array" ref="AD39">HYPERLINK(_xlfn.CONCAT("#'SMD Started'!",ADDRESS(MATCH(AC39, 'SMD Started'!$D:$D,0),COLUMN('SMD Started'!$D:$D))),"Link to Lot")</f>
        <v>#N/A</v>
      </c>
      <c r="AE39" s="20">
        <f>_xlfn.XLOOKUP('Work Plan Control - ALL'!AC39,'SMD Started'!$D:$D,'SMD Started'!$V:$V,"")</f>
        <v>0</v>
      </c>
      <c r="AF39" s="23">
        <f>_xlfn.XLOOKUP('Work Plan Control - ALL'!AC39,'SMD Started'!$D:$D,'SMD Started'!$R:$R,"")</f>
        <v>0</v>
      </c>
      <c r="AG39" s="24"/>
      <c r="AH39" s="79" t="e" cm="1">
        <f t="array" ref="AH39">HYPERLINK(_xlfn.CONCAT("#'SMD After Lot Link'!",ADDRESS(MATCH(AG39, 'SMD After Lot Link'!$D:$D,0),COLUMN('SMD After Lot Link'!$D:$D))),"Link to Lot")</f>
        <v>#N/A</v>
      </c>
      <c r="AI39" s="20">
        <f>_xlfn.XLOOKUP('Work Plan Control - ALL'!AG39,'SMD After Lot Link'!$D:$D,'SMD After Lot Link'!$V:$V,"")</f>
        <v>0</v>
      </c>
      <c r="AJ39" s="23">
        <f>_xlfn.XLOOKUP('Work Plan Control - ALL'!AG39,'SMD After Lot Link'!$D:$D,'SMD After Lot Link'!$R:$R,"")</f>
        <v>0</v>
      </c>
      <c r="AK39" s="22"/>
      <c r="AL39" s="83" t="e" cm="1">
        <f t="array" ref="AL39">HYPERLINK(_xlfn.CONCAT("#'SMD Started'!",ADDRESS(MATCH(AK39, 'SMD Started'!$D:$D,0),COLUMN('SMD Started'!$D:$D))),"Link to Lot")</f>
        <v>#N/A</v>
      </c>
      <c r="AM39" s="20">
        <f>_xlfn.XLOOKUP('Work Plan Control - ALL'!AK39,'SMD Started'!$D:$D,'SMD Started'!$V:$V,"")</f>
        <v>0</v>
      </c>
      <c r="AN39" s="20">
        <f>_xlfn.XLOOKUP('Work Plan Control - ALL'!AK39,'SMD Started'!$D:$D,'SMD Started'!$R:$R,"")</f>
        <v>0</v>
      </c>
      <c r="AO39" s="7"/>
      <c r="AP39" s="7"/>
      <c r="AQ39" s="7"/>
      <c r="AR39" s="7"/>
      <c r="AS39" s="7"/>
    </row>
    <row r="40" spans="1:45" ht="31.5" customHeight="1" x14ac:dyDescent="0.25">
      <c r="A40" s="20"/>
      <c r="B40" s="79" t="e" cm="1">
        <f t="array" ref="B40">HYPERLINK(_xlfn.CONCAT("#'SMD After Lot Link'!",ADDRESS(MATCH(A40, 'SMD After Lot Link'!D:D,0),COLUMN('SMD After Lot Link'!D:D))),"Link to Lot")</f>
        <v>#N/A</v>
      </c>
      <c r="C40" s="21">
        <f>_xlfn.XLOOKUP('Work Plan Control - ALL'!A40,'SMD After Lot Link'!$D:$D,'SMD After Lot Link'!$V:$V,"")</f>
        <v>0</v>
      </c>
      <c r="D40" s="23">
        <f>_xlfn.XLOOKUP('Work Plan Control - ALL'!A40,'SMD After Lot Link'!$D:$D,'SMD After Lot Link'!$R:$R,"")</f>
        <v>0</v>
      </c>
      <c r="E40" s="22"/>
      <c r="F40" s="83" t="e" cm="1">
        <f t="array" ref="F40">HYPERLINK(_xlfn.CONCAT("#'SMD Started'!",ADDRESS(MATCH(E40, 'SMD Started'!$D:$D,0),COLUMN('SMD Started'!$D:$D))),"Link to Lot")</f>
        <v>#N/A</v>
      </c>
      <c r="G40" s="22">
        <f>_xlfn.XLOOKUP('Work Plan Control - ALL'!E40,'SMD Started'!$D:$D,'SMD Started'!$V:$V,"")</f>
        <v>0</v>
      </c>
      <c r="H40" s="23">
        <f>_xlfn.XLOOKUP('Work Plan Control - ALL'!E40,'SMD Started'!$D:$D,'SMD Started'!$R:$R,"")</f>
        <v>0</v>
      </c>
      <c r="I40" s="22"/>
      <c r="J40" s="83" t="e" cm="1">
        <f t="array" ref="J40">HYPERLINK(_xlfn.CONCAT("#'SMD Started'!",ADDRESS(MATCH(I40, 'SMD Started'!$D:$D,0),COLUMN('SMD Started'!$D:$D))),"Link to Lot")</f>
        <v>#N/A</v>
      </c>
      <c r="K40" s="20">
        <f>_xlfn.XLOOKUP('Work Plan Control - ALL'!I40,'SMD Started'!$D:$D,'SMD Started'!$V:$V,"")</f>
        <v>0</v>
      </c>
      <c r="L40" s="23">
        <f>_xlfn.XLOOKUP('Work Plan Control - ALL'!I40,'SMD Started'!$D:$D,'SMD Started'!$R:$R,"")</f>
        <v>0</v>
      </c>
      <c r="M40" s="22"/>
      <c r="N40" s="83" t="e" cm="1">
        <f t="array" ref="N40">HYPERLINK(_xlfn.CONCAT("#'SMD Started'!",ADDRESS(MATCH(M40, 'SMD Started'!$D:$D,0),COLUMN('SMD Started'!$D:$D))),"Link to Lot")</f>
        <v>#N/A</v>
      </c>
      <c r="O40" s="20">
        <f>_xlfn.XLOOKUP('Work Plan Control - ALL'!M40,'SMD Started'!$D:$D,'SMD Started'!$V:$V,"")</f>
        <v>0</v>
      </c>
      <c r="P40" s="23">
        <f>_xlfn.XLOOKUP('Work Plan Control - ALL'!M40,'SMD Started'!$D:$D,'SMD Started'!$R:$R,"")</f>
        <v>0</v>
      </c>
      <c r="Q40" s="22"/>
      <c r="R40" s="83" t="e" cm="1">
        <f t="array" ref="R40">HYPERLINK(_xlfn.CONCAT("#'SMD Started'!",ADDRESS(MATCH(Q40, 'SMD Started'!$D:$D,0),COLUMN('SMD Started'!$D:$D))),"Link to Lot")</f>
        <v>#N/A</v>
      </c>
      <c r="S40" s="20">
        <f>_xlfn.XLOOKUP('Work Plan Control - ALL'!Q40,'SMD Started'!$D:$D,'SMD Started'!$V:$V,"")</f>
        <v>0</v>
      </c>
      <c r="T40" s="23">
        <f>_xlfn.XLOOKUP('Work Plan Control - ALL'!Q40,'SMD Started'!$D:$D,'SMD Started'!$R:$R,"")</f>
        <v>0</v>
      </c>
      <c r="U40" s="22"/>
      <c r="V40" s="83" t="e" cm="1">
        <f t="array" ref="V40">HYPERLINK(_xlfn.CONCAT("#'SMD Started'!",ADDRESS(MATCH(U40, 'SMD Started'!$D:$D,0),COLUMN('SMD Started'!$D:$D))),"Link to Lot")</f>
        <v>#N/A</v>
      </c>
      <c r="W40" s="20">
        <f>_xlfn.XLOOKUP('Work Plan Control - ALL'!U40,'SMD Started'!$D:$D,'SMD Started'!$V:$V,"")</f>
        <v>0</v>
      </c>
      <c r="X40" s="23">
        <f>_xlfn.XLOOKUP('Work Plan Control - ALL'!U40,'SMD Started'!$D:$D,'SMD Started'!$R:$R,"")</f>
        <v>0</v>
      </c>
      <c r="Y40" s="22"/>
      <c r="Z40" s="83" t="e" cm="1">
        <f t="array" ref="Z40">HYPERLINK(_xlfn.CONCAT("#'SMD Started'!",ADDRESS(MATCH(Y40, 'SMD Started'!$D:$D,0),COLUMN('SMD Started'!$D:$D))),"Link to Lot")</f>
        <v>#N/A</v>
      </c>
      <c r="AA40" s="20">
        <f>_xlfn.XLOOKUP('Work Plan Control - ALL'!Y40,'SMD Started'!$D:$D,'SMD Started'!$V:$V,"")</f>
        <v>0</v>
      </c>
      <c r="AB40" s="23">
        <f>_xlfn.XLOOKUP('Work Plan Control - ALL'!Y40,'SMD Started'!$D:$D,'SMD Started'!$R:$R,"")</f>
        <v>0</v>
      </c>
      <c r="AC40" s="22"/>
      <c r="AD40" s="83" t="e" cm="1">
        <f t="array" ref="AD40">HYPERLINK(_xlfn.CONCAT("#'SMD Started'!",ADDRESS(MATCH(AC40, 'SMD Started'!$D:$D,0),COLUMN('SMD Started'!$D:$D))),"Link to Lot")</f>
        <v>#N/A</v>
      </c>
      <c r="AE40" s="20">
        <f>_xlfn.XLOOKUP('Work Plan Control - ALL'!AC40,'SMD Started'!$D:$D,'SMD Started'!$V:$V,"")</f>
        <v>0</v>
      </c>
      <c r="AF40" s="23">
        <f>_xlfn.XLOOKUP('Work Plan Control - ALL'!AC40,'SMD Started'!$D:$D,'SMD Started'!$R:$R,"")</f>
        <v>0</v>
      </c>
      <c r="AG40" s="24"/>
      <c r="AH40" s="79" t="e" cm="1">
        <f t="array" ref="AH40">HYPERLINK(_xlfn.CONCAT("#'SMD After Lot Link'!",ADDRESS(MATCH(AG40, 'SMD After Lot Link'!$D:$D,0),COLUMN('SMD After Lot Link'!$D:$D))),"Link to Lot")</f>
        <v>#N/A</v>
      </c>
      <c r="AI40" s="20">
        <f>_xlfn.XLOOKUP('Work Plan Control - ALL'!AG40,'SMD After Lot Link'!$D:$D,'SMD After Lot Link'!$V:$V,"")</f>
        <v>0</v>
      </c>
      <c r="AJ40" s="23">
        <f>_xlfn.XLOOKUP('Work Plan Control - ALL'!AG40,'SMD After Lot Link'!$D:$D,'SMD After Lot Link'!$R:$R,"")</f>
        <v>0</v>
      </c>
      <c r="AK40" s="22"/>
      <c r="AL40" s="83" t="e" cm="1">
        <f t="array" ref="AL40">HYPERLINK(_xlfn.CONCAT("#'SMD Started'!",ADDRESS(MATCH(AK40, 'SMD Started'!$D:$D,0),COLUMN('SMD Started'!$D:$D))),"Link to Lot")</f>
        <v>#N/A</v>
      </c>
      <c r="AM40" s="20">
        <f>_xlfn.XLOOKUP('Work Plan Control - ALL'!AK40,'SMD Started'!$D:$D,'SMD Started'!$V:$V,"")</f>
        <v>0</v>
      </c>
      <c r="AN40" s="20">
        <f>_xlfn.XLOOKUP('Work Plan Control - ALL'!AK40,'SMD Started'!$D:$D,'SMD Started'!$R:$R,"")</f>
        <v>0</v>
      </c>
      <c r="AO40" s="7"/>
      <c r="AP40" s="7"/>
      <c r="AQ40" s="7"/>
      <c r="AR40" s="7"/>
      <c r="AS40" s="7"/>
    </row>
    <row r="41" spans="1:45" ht="31.5" customHeight="1" x14ac:dyDescent="0.25">
      <c r="A41" s="20"/>
      <c r="B41" s="79" t="e" cm="1">
        <f t="array" ref="B41">HYPERLINK(_xlfn.CONCAT("#'SMD After Lot Link'!",ADDRESS(MATCH(A41, 'SMD After Lot Link'!D:D,0),COLUMN('SMD After Lot Link'!D:D))),"Link to Lot")</f>
        <v>#N/A</v>
      </c>
      <c r="C41" s="21">
        <f>_xlfn.XLOOKUP('Work Plan Control - ALL'!A41,'SMD After Lot Link'!$D:$D,'SMD After Lot Link'!$V:$V,"")</f>
        <v>0</v>
      </c>
      <c r="D41" s="23">
        <f>_xlfn.XLOOKUP('Work Plan Control - ALL'!A41,'SMD After Lot Link'!$D:$D,'SMD After Lot Link'!$R:$R,"")</f>
        <v>0</v>
      </c>
      <c r="E41" s="22"/>
      <c r="F41" s="83" t="e" cm="1">
        <f t="array" ref="F41">HYPERLINK(_xlfn.CONCAT("#'SMD Started'!",ADDRESS(MATCH(E41, 'SMD Started'!$D:$D,0),COLUMN('SMD Started'!$D:$D))),"Link to Lot")</f>
        <v>#N/A</v>
      </c>
      <c r="G41" s="22">
        <f>_xlfn.XLOOKUP('Work Plan Control - ALL'!E41,'SMD Started'!$D:$D,'SMD Started'!$V:$V,"")</f>
        <v>0</v>
      </c>
      <c r="H41" s="23">
        <f>_xlfn.XLOOKUP('Work Plan Control - ALL'!E41,'SMD Started'!$D:$D,'SMD Started'!$R:$R,"")</f>
        <v>0</v>
      </c>
      <c r="I41" s="22"/>
      <c r="J41" s="83" t="e" cm="1">
        <f t="array" ref="J41">HYPERLINK(_xlfn.CONCAT("#'SMD Started'!",ADDRESS(MATCH(I41, 'SMD Started'!$D:$D,0),COLUMN('SMD Started'!$D:$D))),"Link to Lot")</f>
        <v>#N/A</v>
      </c>
      <c r="K41" s="20">
        <f>_xlfn.XLOOKUP('Work Plan Control - ALL'!I41,'SMD Started'!$D:$D,'SMD Started'!$V:$V,"")</f>
        <v>0</v>
      </c>
      <c r="L41" s="23">
        <f>_xlfn.XLOOKUP('Work Plan Control - ALL'!I41,'SMD Started'!$D:$D,'SMD Started'!$R:$R,"")</f>
        <v>0</v>
      </c>
      <c r="M41" s="22"/>
      <c r="N41" s="83" t="e" cm="1">
        <f t="array" ref="N41">HYPERLINK(_xlfn.CONCAT("#'SMD Started'!",ADDRESS(MATCH(M41, 'SMD Started'!$D:$D,0),COLUMN('SMD Started'!$D:$D))),"Link to Lot")</f>
        <v>#N/A</v>
      </c>
      <c r="O41" s="20">
        <f>_xlfn.XLOOKUP('Work Plan Control - ALL'!M41,'SMD Started'!$D:$D,'SMD Started'!$V:$V,"")</f>
        <v>0</v>
      </c>
      <c r="P41" s="23">
        <f>_xlfn.XLOOKUP('Work Plan Control - ALL'!M41,'SMD Started'!$D:$D,'SMD Started'!$R:$R,"")</f>
        <v>0</v>
      </c>
      <c r="Q41" s="22"/>
      <c r="R41" s="83" t="e" cm="1">
        <f t="array" ref="R41">HYPERLINK(_xlfn.CONCAT("#'SMD Started'!",ADDRESS(MATCH(Q41, 'SMD Started'!$D:$D,0),COLUMN('SMD Started'!$D:$D))),"Link to Lot")</f>
        <v>#N/A</v>
      </c>
      <c r="S41" s="20">
        <f>_xlfn.XLOOKUP('Work Plan Control - ALL'!Q41,'SMD Started'!$D:$D,'SMD Started'!$V:$V,"")</f>
        <v>0</v>
      </c>
      <c r="T41" s="23">
        <f>_xlfn.XLOOKUP('Work Plan Control - ALL'!Q41,'SMD Started'!$D:$D,'SMD Started'!$R:$R,"")</f>
        <v>0</v>
      </c>
      <c r="U41" s="22"/>
      <c r="V41" s="83" t="e" cm="1">
        <f t="array" ref="V41">HYPERLINK(_xlfn.CONCAT("#'SMD Started'!",ADDRESS(MATCH(U41, 'SMD Started'!$D:$D,0),COLUMN('SMD Started'!$D:$D))),"Link to Lot")</f>
        <v>#N/A</v>
      </c>
      <c r="W41" s="20">
        <f>_xlfn.XLOOKUP('Work Plan Control - ALL'!U41,'SMD Started'!$D:$D,'SMD Started'!$V:$V,"")</f>
        <v>0</v>
      </c>
      <c r="X41" s="23">
        <f>_xlfn.XLOOKUP('Work Plan Control - ALL'!U41,'SMD Started'!$D:$D,'SMD Started'!$R:$R,"")</f>
        <v>0</v>
      </c>
      <c r="Y41" s="22"/>
      <c r="Z41" s="83" t="e" cm="1">
        <f t="array" ref="Z41">HYPERLINK(_xlfn.CONCAT("#'SMD Started'!",ADDRESS(MATCH(Y41, 'SMD Started'!$D:$D,0),COLUMN('SMD Started'!$D:$D))),"Link to Lot")</f>
        <v>#N/A</v>
      </c>
      <c r="AA41" s="20">
        <f>_xlfn.XLOOKUP('Work Plan Control - ALL'!Y41,'SMD Started'!$D:$D,'SMD Started'!$V:$V,"")</f>
        <v>0</v>
      </c>
      <c r="AB41" s="23">
        <f>_xlfn.XLOOKUP('Work Plan Control - ALL'!Y41,'SMD Started'!$D:$D,'SMD Started'!$R:$R,"")</f>
        <v>0</v>
      </c>
      <c r="AC41" s="22"/>
      <c r="AD41" s="83" t="e" cm="1">
        <f t="array" ref="AD41">HYPERLINK(_xlfn.CONCAT("#'SMD Started'!",ADDRESS(MATCH(AC41, 'SMD Started'!$D:$D,0),COLUMN('SMD Started'!$D:$D))),"Link to Lot")</f>
        <v>#N/A</v>
      </c>
      <c r="AE41" s="20">
        <f>_xlfn.XLOOKUP('Work Plan Control - ALL'!AC41,'SMD Started'!$D:$D,'SMD Started'!$V:$V,"")</f>
        <v>0</v>
      </c>
      <c r="AF41" s="23">
        <f>_xlfn.XLOOKUP('Work Plan Control - ALL'!AC41,'SMD Started'!$D:$D,'SMD Started'!$R:$R,"")</f>
        <v>0</v>
      </c>
      <c r="AG41" s="24"/>
      <c r="AH41" s="79" t="e" cm="1">
        <f t="array" ref="AH41">HYPERLINK(_xlfn.CONCAT("#'SMD After Lot Link'!",ADDRESS(MATCH(AG41, 'SMD After Lot Link'!$D:$D,0),COLUMN('SMD After Lot Link'!$D:$D))),"Link to Lot")</f>
        <v>#N/A</v>
      </c>
      <c r="AI41" s="20">
        <f>_xlfn.XLOOKUP('Work Plan Control - ALL'!AG41,'SMD After Lot Link'!$D:$D,'SMD After Lot Link'!$V:$V,"")</f>
        <v>0</v>
      </c>
      <c r="AJ41" s="23">
        <f>_xlfn.XLOOKUP('Work Plan Control - ALL'!AG41,'SMD After Lot Link'!$D:$D,'SMD After Lot Link'!$R:$R,"")</f>
        <v>0</v>
      </c>
      <c r="AK41" s="22"/>
      <c r="AL41" s="83" t="e" cm="1">
        <f t="array" ref="AL41">HYPERLINK(_xlfn.CONCAT("#'SMD Started'!",ADDRESS(MATCH(AK41, 'SMD Started'!$D:$D,0),COLUMN('SMD Started'!$D:$D))),"Link to Lot")</f>
        <v>#N/A</v>
      </c>
      <c r="AM41" s="20">
        <f>_xlfn.XLOOKUP('Work Plan Control - ALL'!AK41,'SMD Started'!$D:$D,'SMD Started'!$V:$V,"")</f>
        <v>0</v>
      </c>
      <c r="AN41" s="20">
        <f>_xlfn.XLOOKUP('Work Plan Control - ALL'!AK41,'SMD Started'!$D:$D,'SMD Started'!$R:$R,"")</f>
        <v>0</v>
      </c>
      <c r="AO41" s="7"/>
      <c r="AP41" s="7"/>
      <c r="AQ41" s="7"/>
      <c r="AR41" s="7"/>
      <c r="AS41" s="7"/>
    </row>
    <row r="42" spans="1:45" ht="31.5" customHeight="1" x14ac:dyDescent="0.25">
      <c r="A42" s="20"/>
      <c r="B42" s="79" t="e" cm="1">
        <f t="array" ref="B42">HYPERLINK(_xlfn.CONCAT("#'SMD After Lot Link'!",ADDRESS(MATCH(A42, 'SMD After Lot Link'!D:D,0),COLUMN('SMD After Lot Link'!D:D))),"Link to Lot")</f>
        <v>#N/A</v>
      </c>
      <c r="C42" s="21">
        <f>_xlfn.XLOOKUP('Work Plan Control - ALL'!A42,'SMD After Lot Link'!$D:$D,'SMD After Lot Link'!$V:$V,"")</f>
        <v>0</v>
      </c>
      <c r="D42" s="23">
        <f>_xlfn.XLOOKUP('Work Plan Control - ALL'!A42,'SMD After Lot Link'!$D:$D,'SMD After Lot Link'!$R:$R,"")</f>
        <v>0</v>
      </c>
      <c r="E42" s="22"/>
      <c r="F42" s="83" t="e" cm="1">
        <f t="array" ref="F42">HYPERLINK(_xlfn.CONCAT("#'SMD Started'!",ADDRESS(MATCH(E42, 'SMD Started'!$D:$D,0),COLUMN('SMD Started'!$D:$D))),"Link to Lot")</f>
        <v>#N/A</v>
      </c>
      <c r="G42" s="22">
        <f>_xlfn.XLOOKUP('Work Plan Control - ALL'!E42,'SMD Started'!$D:$D,'SMD Started'!$V:$V,"")</f>
        <v>0</v>
      </c>
      <c r="H42" s="23">
        <f>_xlfn.XLOOKUP('Work Plan Control - ALL'!E42,'SMD Started'!$D:$D,'SMD Started'!$R:$R,"")</f>
        <v>0</v>
      </c>
      <c r="I42" s="22"/>
      <c r="J42" s="83" t="e" cm="1">
        <f t="array" ref="J42">HYPERLINK(_xlfn.CONCAT("#'SMD Started'!",ADDRESS(MATCH(I42, 'SMD Started'!$D:$D,0),COLUMN('SMD Started'!$D:$D))),"Link to Lot")</f>
        <v>#N/A</v>
      </c>
      <c r="K42" s="20">
        <f>_xlfn.XLOOKUP('Work Plan Control - ALL'!I42,'SMD Started'!$D:$D,'SMD Started'!$V:$V,"")</f>
        <v>0</v>
      </c>
      <c r="L42" s="23">
        <f>_xlfn.XLOOKUP('Work Plan Control - ALL'!I42,'SMD Started'!$D:$D,'SMD Started'!$R:$R,"")</f>
        <v>0</v>
      </c>
      <c r="M42" s="22"/>
      <c r="N42" s="83" t="e" cm="1">
        <f t="array" ref="N42">HYPERLINK(_xlfn.CONCAT("#'SMD Started'!",ADDRESS(MATCH(M42, 'SMD Started'!$D:$D,0),COLUMN('SMD Started'!$D:$D))),"Link to Lot")</f>
        <v>#N/A</v>
      </c>
      <c r="O42" s="20">
        <f>_xlfn.XLOOKUP('Work Plan Control - ALL'!M42,'SMD Started'!$D:$D,'SMD Started'!$V:$V,"")</f>
        <v>0</v>
      </c>
      <c r="P42" s="23">
        <f>_xlfn.XLOOKUP('Work Plan Control - ALL'!M42,'SMD Started'!$D:$D,'SMD Started'!$R:$R,"")</f>
        <v>0</v>
      </c>
      <c r="Q42" s="22"/>
      <c r="R42" s="83" t="e" cm="1">
        <f t="array" ref="R42">HYPERLINK(_xlfn.CONCAT("#'SMD Started'!",ADDRESS(MATCH(Q42, 'SMD Started'!$D:$D,0),COLUMN('SMD Started'!$D:$D))),"Link to Lot")</f>
        <v>#N/A</v>
      </c>
      <c r="S42" s="20">
        <f>_xlfn.XLOOKUP('Work Plan Control - ALL'!Q42,'SMD Started'!$D:$D,'SMD Started'!$V:$V,"")</f>
        <v>0</v>
      </c>
      <c r="T42" s="23">
        <f>_xlfn.XLOOKUP('Work Plan Control - ALL'!Q42,'SMD Started'!$D:$D,'SMD Started'!$R:$R,"")</f>
        <v>0</v>
      </c>
      <c r="U42" s="22"/>
      <c r="V42" s="83" t="e" cm="1">
        <f t="array" ref="V42">HYPERLINK(_xlfn.CONCAT("#'SMD Started'!",ADDRESS(MATCH(U42, 'SMD Started'!$D:$D,0),COLUMN('SMD Started'!$D:$D))),"Link to Lot")</f>
        <v>#N/A</v>
      </c>
      <c r="W42" s="20">
        <f>_xlfn.XLOOKUP('Work Plan Control - ALL'!U42,'SMD Started'!$D:$D,'SMD Started'!$V:$V,"")</f>
        <v>0</v>
      </c>
      <c r="X42" s="23">
        <f>_xlfn.XLOOKUP('Work Plan Control - ALL'!U42,'SMD Started'!$D:$D,'SMD Started'!$R:$R,"")</f>
        <v>0</v>
      </c>
      <c r="Y42" s="22"/>
      <c r="Z42" s="83" t="e" cm="1">
        <f t="array" ref="Z42">HYPERLINK(_xlfn.CONCAT("#'SMD Started'!",ADDRESS(MATCH(Y42, 'SMD Started'!$D:$D,0),COLUMN('SMD Started'!$D:$D))),"Link to Lot")</f>
        <v>#N/A</v>
      </c>
      <c r="AA42" s="20">
        <f>_xlfn.XLOOKUP('Work Plan Control - ALL'!Y42,'SMD Started'!$D:$D,'SMD Started'!$V:$V,"")</f>
        <v>0</v>
      </c>
      <c r="AB42" s="23">
        <f>_xlfn.XLOOKUP('Work Plan Control - ALL'!Y42,'SMD Started'!$D:$D,'SMD Started'!$R:$R,"")</f>
        <v>0</v>
      </c>
      <c r="AC42" s="22"/>
      <c r="AD42" s="83" t="e" cm="1">
        <f t="array" ref="AD42">HYPERLINK(_xlfn.CONCAT("#'SMD Started'!",ADDRESS(MATCH(AC42, 'SMD Started'!$D:$D,0),COLUMN('SMD Started'!$D:$D))),"Link to Lot")</f>
        <v>#N/A</v>
      </c>
      <c r="AE42" s="20">
        <f>_xlfn.XLOOKUP('Work Plan Control - ALL'!AC42,'SMD Started'!$D:$D,'SMD Started'!$V:$V,"")</f>
        <v>0</v>
      </c>
      <c r="AF42" s="23">
        <f>_xlfn.XLOOKUP('Work Plan Control - ALL'!AC42,'SMD Started'!$D:$D,'SMD Started'!$R:$R,"")</f>
        <v>0</v>
      </c>
      <c r="AG42" s="24"/>
      <c r="AH42" s="79" t="e" cm="1">
        <f t="array" ref="AH42">HYPERLINK(_xlfn.CONCAT("#'SMD After Lot Link'!",ADDRESS(MATCH(AG42, 'SMD After Lot Link'!$D:$D,0),COLUMN('SMD After Lot Link'!$D:$D))),"Link to Lot")</f>
        <v>#N/A</v>
      </c>
      <c r="AI42" s="20">
        <f>_xlfn.XLOOKUP('Work Plan Control - ALL'!AG42,'SMD After Lot Link'!$D:$D,'SMD After Lot Link'!$V:$V,"")</f>
        <v>0</v>
      </c>
      <c r="AJ42" s="23">
        <f>_xlfn.XLOOKUP('Work Plan Control - ALL'!AG42,'SMD After Lot Link'!$D:$D,'SMD After Lot Link'!$R:$R,"")</f>
        <v>0</v>
      </c>
      <c r="AK42" s="22"/>
      <c r="AL42" s="83" t="e" cm="1">
        <f t="array" ref="AL42">HYPERLINK(_xlfn.CONCAT("#'SMD Started'!",ADDRESS(MATCH(AK42, 'SMD Started'!$D:$D,0),COLUMN('SMD Started'!$D:$D))),"Link to Lot")</f>
        <v>#N/A</v>
      </c>
      <c r="AM42" s="20">
        <f>_xlfn.XLOOKUP('Work Plan Control - ALL'!AK42,'SMD Started'!$D:$D,'SMD Started'!$V:$V,"")</f>
        <v>0</v>
      </c>
      <c r="AN42" s="20">
        <f>_xlfn.XLOOKUP('Work Plan Control - ALL'!AK42,'SMD Started'!$D:$D,'SMD Started'!$R:$R,"")</f>
        <v>0</v>
      </c>
      <c r="AO42" s="7"/>
      <c r="AP42" s="7"/>
      <c r="AQ42" s="7"/>
      <c r="AR42" s="7"/>
      <c r="AS42" s="7"/>
    </row>
    <row r="43" spans="1:45" ht="31.5" customHeight="1" x14ac:dyDescent="0.25">
      <c r="A43" s="20"/>
      <c r="B43" s="79" t="e" cm="1">
        <f t="array" ref="B43">HYPERLINK(_xlfn.CONCAT("#'SMD After Lot Link'!",ADDRESS(MATCH(A43, 'SMD After Lot Link'!D:D,0),COLUMN('SMD After Lot Link'!D:D))),"Link to Lot")</f>
        <v>#N/A</v>
      </c>
      <c r="C43" s="21">
        <f>_xlfn.XLOOKUP('Work Plan Control - ALL'!A43,'SMD After Lot Link'!$D:$D,'SMD After Lot Link'!$V:$V,"")</f>
        <v>0</v>
      </c>
      <c r="D43" s="23">
        <f>_xlfn.XLOOKUP('Work Plan Control - ALL'!A43,'SMD After Lot Link'!$D:$D,'SMD After Lot Link'!$R:$R,"")</f>
        <v>0</v>
      </c>
      <c r="E43" s="22"/>
      <c r="F43" s="83" t="e" cm="1">
        <f t="array" ref="F43">HYPERLINK(_xlfn.CONCAT("#'SMD Started'!",ADDRESS(MATCH(E43, 'SMD Started'!$D:$D,0),COLUMN('SMD Started'!$D:$D))),"Link to Lot")</f>
        <v>#N/A</v>
      </c>
      <c r="G43" s="22">
        <f>_xlfn.XLOOKUP('Work Plan Control - ALL'!E43,'SMD Started'!$D:$D,'SMD Started'!$V:$V,"")</f>
        <v>0</v>
      </c>
      <c r="H43" s="23">
        <f>_xlfn.XLOOKUP('Work Plan Control - ALL'!E43,'SMD Started'!$D:$D,'SMD Started'!$R:$R,"")</f>
        <v>0</v>
      </c>
      <c r="I43" s="22"/>
      <c r="J43" s="83" t="e" cm="1">
        <f t="array" ref="J43">HYPERLINK(_xlfn.CONCAT("#'SMD Started'!",ADDRESS(MATCH(I43, 'SMD Started'!$D:$D,0),COLUMN('SMD Started'!$D:$D))),"Link to Lot")</f>
        <v>#N/A</v>
      </c>
      <c r="K43" s="20">
        <f>_xlfn.XLOOKUP('Work Plan Control - ALL'!I43,'SMD Started'!$D:$D,'SMD Started'!$V:$V,"")</f>
        <v>0</v>
      </c>
      <c r="L43" s="23">
        <f>_xlfn.XLOOKUP('Work Plan Control - ALL'!I43,'SMD Started'!$D:$D,'SMD Started'!$R:$R,"")</f>
        <v>0</v>
      </c>
      <c r="M43" s="22"/>
      <c r="N43" s="83" t="e" cm="1">
        <f t="array" ref="N43">HYPERLINK(_xlfn.CONCAT("#'SMD Started'!",ADDRESS(MATCH(M43, 'SMD Started'!$D:$D,0),COLUMN('SMD Started'!$D:$D))),"Link to Lot")</f>
        <v>#N/A</v>
      </c>
      <c r="O43" s="20">
        <f>_xlfn.XLOOKUP('Work Plan Control - ALL'!M43,'SMD Started'!$D:$D,'SMD Started'!$V:$V,"")</f>
        <v>0</v>
      </c>
      <c r="P43" s="23">
        <f>_xlfn.XLOOKUP('Work Plan Control - ALL'!M43,'SMD Started'!$D:$D,'SMD Started'!$R:$R,"")</f>
        <v>0</v>
      </c>
      <c r="Q43" s="22"/>
      <c r="R43" s="83" t="e" cm="1">
        <f t="array" ref="R43">HYPERLINK(_xlfn.CONCAT("#'SMD Started'!",ADDRESS(MATCH(Q43, 'SMD Started'!$D:$D,0),COLUMN('SMD Started'!$D:$D))),"Link to Lot")</f>
        <v>#N/A</v>
      </c>
      <c r="S43" s="20">
        <f>_xlfn.XLOOKUP('Work Plan Control - ALL'!Q43,'SMD Started'!$D:$D,'SMD Started'!$V:$V,"")</f>
        <v>0</v>
      </c>
      <c r="T43" s="23">
        <f>_xlfn.XLOOKUP('Work Plan Control - ALL'!Q43,'SMD Started'!$D:$D,'SMD Started'!$R:$R,"")</f>
        <v>0</v>
      </c>
      <c r="U43" s="22"/>
      <c r="V43" s="83" t="e" cm="1">
        <f t="array" ref="V43">HYPERLINK(_xlfn.CONCAT("#'SMD Started'!",ADDRESS(MATCH(U43, 'SMD Started'!$D:$D,0),COLUMN('SMD Started'!$D:$D))),"Link to Lot")</f>
        <v>#N/A</v>
      </c>
      <c r="W43" s="20">
        <f>_xlfn.XLOOKUP('Work Plan Control - ALL'!U43,'SMD Started'!$D:$D,'SMD Started'!$V:$V,"")</f>
        <v>0</v>
      </c>
      <c r="X43" s="23">
        <f>_xlfn.XLOOKUP('Work Plan Control - ALL'!U43,'SMD Started'!$D:$D,'SMD Started'!$R:$R,"")</f>
        <v>0</v>
      </c>
      <c r="Y43" s="22"/>
      <c r="Z43" s="83" t="e" cm="1">
        <f t="array" ref="Z43">HYPERLINK(_xlfn.CONCAT("#'SMD Started'!",ADDRESS(MATCH(Y43, 'SMD Started'!$D:$D,0),COLUMN('SMD Started'!$D:$D))),"Link to Lot")</f>
        <v>#N/A</v>
      </c>
      <c r="AA43" s="20">
        <f>_xlfn.XLOOKUP('Work Plan Control - ALL'!Y43,'SMD Started'!$D:$D,'SMD Started'!$V:$V,"")</f>
        <v>0</v>
      </c>
      <c r="AB43" s="23">
        <f>_xlfn.XLOOKUP('Work Plan Control - ALL'!Y43,'SMD Started'!$D:$D,'SMD Started'!$R:$R,"")</f>
        <v>0</v>
      </c>
      <c r="AC43" s="22"/>
      <c r="AD43" s="83" t="e" cm="1">
        <f t="array" ref="AD43">HYPERLINK(_xlfn.CONCAT("#'SMD Started'!",ADDRESS(MATCH(AC43, 'SMD Started'!$D:$D,0),COLUMN('SMD Started'!$D:$D))),"Link to Lot")</f>
        <v>#N/A</v>
      </c>
      <c r="AE43" s="20">
        <f>_xlfn.XLOOKUP('Work Plan Control - ALL'!AC43,'SMD Started'!$D:$D,'SMD Started'!$V:$V,"")</f>
        <v>0</v>
      </c>
      <c r="AF43" s="23">
        <f>_xlfn.XLOOKUP('Work Plan Control - ALL'!AC43,'SMD Started'!$D:$D,'SMD Started'!$R:$R,"")</f>
        <v>0</v>
      </c>
      <c r="AG43" s="24"/>
      <c r="AH43" s="79" t="e" cm="1">
        <f t="array" ref="AH43">HYPERLINK(_xlfn.CONCAT("#'SMD After Lot Link'!",ADDRESS(MATCH(AG43, 'SMD After Lot Link'!$D:$D,0),COLUMN('SMD After Lot Link'!$D:$D))),"Link to Lot")</f>
        <v>#N/A</v>
      </c>
      <c r="AI43" s="20">
        <f>_xlfn.XLOOKUP('Work Plan Control - ALL'!AG43,'SMD After Lot Link'!$D:$D,'SMD After Lot Link'!$V:$V,"")</f>
        <v>0</v>
      </c>
      <c r="AJ43" s="23">
        <f>_xlfn.XLOOKUP('Work Plan Control - ALL'!AG43,'SMD After Lot Link'!$D:$D,'SMD After Lot Link'!$R:$R,"")</f>
        <v>0</v>
      </c>
      <c r="AK43" s="22"/>
      <c r="AL43" s="83" t="e" cm="1">
        <f t="array" ref="AL43">HYPERLINK(_xlfn.CONCAT("#'SMD Started'!",ADDRESS(MATCH(AK43, 'SMD Started'!$D:$D,0),COLUMN('SMD Started'!$D:$D))),"Link to Lot")</f>
        <v>#N/A</v>
      </c>
      <c r="AM43" s="20">
        <f>_xlfn.XLOOKUP('Work Plan Control - ALL'!AK43,'SMD Started'!$D:$D,'SMD Started'!$V:$V,"")</f>
        <v>0</v>
      </c>
      <c r="AN43" s="20">
        <f>_xlfn.XLOOKUP('Work Plan Control - ALL'!AK43,'SMD Started'!$D:$D,'SMD Started'!$R:$R,"")</f>
        <v>0</v>
      </c>
      <c r="AO43" s="7"/>
      <c r="AP43" s="7"/>
      <c r="AQ43" s="7"/>
      <c r="AR43" s="7"/>
      <c r="AS43" s="7"/>
    </row>
    <row r="44" spans="1:45" ht="31.5" customHeight="1" x14ac:dyDescent="0.25">
      <c r="A44" s="20"/>
      <c r="B44" s="79" t="e" cm="1">
        <f t="array" ref="B44">HYPERLINK(_xlfn.CONCAT("#'SMD After Lot Link'!",ADDRESS(MATCH(A44, 'SMD After Lot Link'!D:D,0),COLUMN('SMD After Lot Link'!D:D))),"Link to Lot")</f>
        <v>#N/A</v>
      </c>
      <c r="C44" s="21">
        <f>_xlfn.XLOOKUP('Work Plan Control - ALL'!A44,'SMD After Lot Link'!$D:$D,'SMD After Lot Link'!$V:$V,"")</f>
        <v>0</v>
      </c>
      <c r="D44" s="23">
        <f>_xlfn.XLOOKUP('Work Plan Control - ALL'!A44,'SMD After Lot Link'!$D:$D,'SMD After Lot Link'!$R:$R,"")</f>
        <v>0</v>
      </c>
      <c r="E44" s="22"/>
      <c r="F44" s="83" t="e" cm="1">
        <f t="array" ref="F44">HYPERLINK(_xlfn.CONCAT("#'SMD Started'!",ADDRESS(MATCH(E44, 'SMD Started'!$D:$D,0),COLUMN('SMD Started'!$D:$D))),"Link to Lot")</f>
        <v>#N/A</v>
      </c>
      <c r="G44" s="22">
        <f>_xlfn.XLOOKUP('Work Plan Control - ALL'!E44,'SMD Started'!$D:$D,'SMD Started'!$V:$V,"")</f>
        <v>0</v>
      </c>
      <c r="H44" s="23">
        <f>_xlfn.XLOOKUP('Work Plan Control - ALL'!E44,'SMD Started'!$D:$D,'SMD Started'!$R:$R,"")</f>
        <v>0</v>
      </c>
      <c r="I44" s="22"/>
      <c r="J44" s="83" t="e" cm="1">
        <f t="array" ref="J44">HYPERLINK(_xlfn.CONCAT("#'SMD Started'!",ADDRESS(MATCH(I44, 'SMD Started'!$D:$D,0),COLUMN('SMD Started'!$D:$D))),"Link to Lot")</f>
        <v>#N/A</v>
      </c>
      <c r="K44" s="20">
        <f>_xlfn.XLOOKUP('Work Plan Control - ALL'!I44,'SMD Started'!$D:$D,'SMD Started'!$V:$V,"")</f>
        <v>0</v>
      </c>
      <c r="L44" s="23">
        <f>_xlfn.XLOOKUP('Work Plan Control - ALL'!I44,'SMD Started'!$D:$D,'SMD Started'!$R:$R,"")</f>
        <v>0</v>
      </c>
      <c r="M44" s="22"/>
      <c r="N44" s="83" t="e" cm="1">
        <f t="array" ref="N44">HYPERLINK(_xlfn.CONCAT("#'SMD Started'!",ADDRESS(MATCH(M44, 'SMD Started'!$D:$D,0),COLUMN('SMD Started'!$D:$D))),"Link to Lot")</f>
        <v>#N/A</v>
      </c>
      <c r="O44" s="20">
        <f>_xlfn.XLOOKUP('Work Plan Control - ALL'!M44,'SMD Started'!$D:$D,'SMD Started'!$V:$V,"")</f>
        <v>0</v>
      </c>
      <c r="P44" s="23">
        <f>_xlfn.XLOOKUP('Work Plan Control - ALL'!M44,'SMD Started'!$D:$D,'SMD Started'!$R:$R,"")</f>
        <v>0</v>
      </c>
      <c r="Q44" s="22"/>
      <c r="R44" s="83" t="e" cm="1">
        <f t="array" ref="R44">HYPERLINK(_xlfn.CONCAT("#'SMD Started'!",ADDRESS(MATCH(Q44, 'SMD Started'!$D:$D,0),COLUMN('SMD Started'!$D:$D))),"Link to Lot")</f>
        <v>#N/A</v>
      </c>
      <c r="S44" s="20">
        <f>_xlfn.XLOOKUP('Work Plan Control - ALL'!Q44,'SMD Started'!$D:$D,'SMD Started'!$V:$V,"")</f>
        <v>0</v>
      </c>
      <c r="T44" s="23">
        <f>_xlfn.XLOOKUP('Work Plan Control - ALL'!Q44,'SMD Started'!$D:$D,'SMD Started'!$R:$R,"")</f>
        <v>0</v>
      </c>
      <c r="U44" s="22"/>
      <c r="V44" s="83" t="e" cm="1">
        <f t="array" ref="V44">HYPERLINK(_xlfn.CONCAT("#'SMD Started'!",ADDRESS(MATCH(U44, 'SMD Started'!$D:$D,0),COLUMN('SMD Started'!$D:$D))),"Link to Lot")</f>
        <v>#N/A</v>
      </c>
      <c r="W44" s="20">
        <f>_xlfn.XLOOKUP('Work Plan Control - ALL'!U44,'SMD Started'!$D:$D,'SMD Started'!$V:$V,"")</f>
        <v>0</v>
      </c>
      <c r="X44" s="23">
        <f>_xlfn.XLOOKUP('Work Plan Control - ALL'!U44,'SMD Started'!$D:$D,'SMD Started'!$R:$R,"")</f>
        <v>0</v>
      </c>
      <c r="Y44" s="22"/>
      <c r="Z44" s="83" t="e" cm="1">
        <f t="array" ref="Z44">HYPERLINK(_xlfn.CONCAT("#'SMD Started'!",ADDRESS(MATCH(Y44, 'SMD Started'!$D:$D,0),COLUMN('SMD Started'!$D:$D))),"Link to Lot")</f>
        <v>#N/A</v>
      </c>
      <c r="AA44" s="20">
        <f>_xlfn.XLOOKUP('Work Plan Control - ALL'!Y44,'SMD Started'!$D:$D,'SMD Started'!$V:$V,"")</f>
        <v>0</v>
      </c>
      <c r="AB44" s="23">
        <f>_xlfn.XLOOKUP('Work Plan Control - ALL'!Y44,'SMD Started'!$D:$D,'SMD Started'!$R:$R,"")</f>
        <v>0</v>
      </c>
      <c r="AC44" s="22"/>
      <c r="AD44" s="83" t="e" cm="1">
        <f t="array" ref="AD44">HYPERLINK(_xlfn.CONCAT("#'SMD Started'!",ADDRESS(MATCH(AC44, 'SMD Started'!$D:$D,0),COLUMN('SMD Started'!$D:$D))),"Link to Lot")</f>
        <v>#N/A</v>
      </c>
      <c r="AE44" s="20">
        <f>_xlfn.XLOOKUP('Work Plan Control - ALL'!AC44,'SMD Started'!$D:$D,'SMD Started'!$V:$V,"")</f>
        <v>0</v>
      </c>
      <c r="AF44" s="23">
        <f>_xlfn.XLOOKUP('Work Plan Control - ALL'!AC44,'SMD Started'!$D:$D,'SMD Started'!$R:$R,"")</f>
        <v>0</v>
      </c>
      <c r="AG44" s="24"/>
      <c r="AH44" s="79" t="e" cm="1">
        <f t="array" ref="AH44">HYPERLINK(_xlfn.CONCAT("#'SMD After Lot Link'!",ADDRESS(MATCH(AG44, 'SMD After Lot Link'!$D:$D,0),COLUMN('SMD After Lot Link'!$D:$D))),"Link to Lot")</f>
        <v>#N/A</v>
      </c>
      <c r="AI44" s="20">
        <f>_xlfn.XLOOKUP('Work Plan Control - ALL'!AG44,'SMD After Lot Link'!$D:$D,'SMD After Lot Link'!$V:$V,"")</f>
        <v>0</v>
      </c>
      <c r="AJ44" s="23">
        <f>_xlfn.XLOOKUP('Work Plan Control - ALL'!AG44,'SMD After Lot Link'!$D:$D,'SMD After Lot Link'!$R:$R,"")</f>
        <v>0</v>
      </c>
      <c r="AK44" s="22"/>
      <c r="AL44" s="83" t="e" cm="1">
        <f t="array" ref="AL44">HYPERLINK(_xlfn.CONCAT("#'SMD Started'!",ADDRESS(MATCH(AK44, 'SMD Started'!$D:$D,0),COLUMN('SMD Started'!$D:$D))),"Link to Lot")</f>
        <v>#N/A</v>
      </c>
      <c r="AM44" s="20">
        <f>_xlfn.XLOOKUP('Work Plan Control - ALL'!AK44,'SMD Started'!$D:$D,'SMD Started'!$V:$V,"")</f>
        <v>0</v>
      </c>
      <c r="AN44" s="20">
        <f>_xlfn.XLOOKUP('Work Plan Control - ALL'!AK44,'SMD Started'!$D:$D,'SMD Started'!$R:$R,"")</f>
        <v>0</v>
      </c>
      <c r="AO44" s="7"/>
      <c r="AP44" s="7"/>
      <c r="AQ44" s="7"/>
      <c r="AR44" s="7"/>
      <c r="AS44" s="7"/>
    </row>
    <row r="45" spans="1:45" ht="31.5" customHeight="1" x14ac:dyDescent="0.25">
      <c r="A45" s="78"/>
      <c r="B45" s="79" t="e" cm="1">
        <f t="array" ref="B45">HYPERLINK(_xlfn.CONCAT("#'SMD After Lot Link'!",ADDRESS(MATCH(A45, 'SMD After Lot Link'!D:D,0),COLUMN('SMD After Lot Link'!D:D))),"Link to Lot")</f>
        <v>#N/A</v>
      </c>
      <c r="C45" s="21">
        <f>_xlfn.XLOOKUP('Work Plan Control - ALL'!A45,'SMD After Lot Link'!$D:$D,'SMD After Lot Link'!$V:$V,"")</f>
        <v>0</v>
      </c>
      <c r="D45" s="23">
        <f>_xlfn.XLOOKUP('Work Plan Control - ALL'!A45,'SMD After Lot Link'!$D:$D,'SMD After Lot Link'!$R:$R,"")</f>
        <v>0</v>
      </c>
      <c r="E45" s="22"/>
      <c r="F45" s="83" t="e" cm="1">
        <f t="array" ref="F45">HYPERLINK(_xlfn.CONCAT("#'SMD Started'!",ADDRESS(MATCH(E45, 'SMD Started'!$D:$D,0),COLUMN('SMD Started'!$D:$D))),"Link to Lot")</f>
        <v>#N/A</v>
      </c>
      <c r="G45" s="22">
        <f>_xlfn.XLOOKUP('Work Plan Control - ALL'!E45,'SMD Started'!$D:$D,'SMD Started'!$V:$V,"")</f>
        <v>0</v>
      </c>
      <c r="H45" s="23">
        <f>_xlfn.XLOOKUP('Work Plan Control - ALL'!E45,'SMD Started'!$D:$D,'SMD Started'!$R:$R,"")</f>
        <v>0</v>
      </c>
      <c r="I45" s="22"/>
      <c r="J45" s="83" t="e" cm="1">
        <f t="array" ref="J45">HYPERLINK(_xlfn.CONCAT("#'SMD Started'!",ADDRESS(MATCH(I45, 'SMD Started'!$D:$D,0),COLUMN('SMD Started'!$D:$D))),"Link to Lot")</f>
        <v>#N/A</v>
      </c>
      <c r="K45" s="20">
        <f>_xlfn.XLOOKUP('Work Plan Control - ALL'!I45,'SMD Started'!$D:$D,'SMD Started'!$V:$V,"")</f>
        <v>0</v>
      </c>
      <c r="L45" s="23">
        <f>_xlfn.XLOOKUP('Work Plan Control - ALL'!I45,'SMD Started'!$D:$D,'SMD Started'!$R:$R,"")</f>
        <v>0</v>
      </c>
      <c r="M45" s="22"/>
      <c r="N45" s="83" t="e" cm="1">
        <f t="array" ref="N45">HYPERLINK(_xlfn.CONCAT("#'SMD Started'!",ADDRESS(MATCH(M45, 'SMD Started'!$D:$D,0),COLUMN('SMD Started'!$D:$D))),"Link to Lot")</f>
        <v>#N/A</v>
      </c>
      <c r="O45" s="20">
        <f>_xlfn.XLOOKUP('Work Plan Control - ALL'!M45,'SMD Started'!$D:$D,'SMD Started'!$V:$V,"")</f>
        <v>0</v>
      </c>
      <c r="P45" s="23">
        <f>_xlfn.XLOOKUP('Work Plan Control - ALL'!M45,'SMD Started'!$D:$D,'SMD Started'!$R:$R,"")</f>
        <v>0</v>
      </c>
      <c r="Q45" s="22"/>
      <c r="R45" s="83" t="e" cm="1">
        <f t="array" ref="R45">HYPERLINK(_xlfn.CONCAT("#'SMD Started'!",ADDRESS(MATCH(Q45, 'SMD Started'!$D:$D,0),COLUMN('SMD Started'!$D:$D))),"Link to Lot")</f>
        <v>#N/A</v>
      </c>
      <c r="S45" s="20">
        <f>_xlfn.XLOOKUP('Work Plan Control - ALL'!Q45,'SMD Started'!$D:$D,'SMD Started'!$V:$V,"")</f>
        <v>0</v>
      </c>
      <c r="T45" s="23">
        <f>_xlfn.XLOOKUP('Work Plan Control - ALL'!Q45,'SMD Started'!$D:$D,'SMD Started'!$R:$R,"")</f>
        <v>0</v>
      </c>
      <c r="U45" s="22"/>
      <c r="V45" s="83" t="e" cm="1">
        <f t="array" ref="V45">HYPERLINK(_xlfn.CONCAT("#'SMD Started'!",ADDRESS(MATCH(U45, 'SMD Started'!$D:$D,0),COLUMN('SMD Started'!$D:$D))),"Link to Lot")</f>
        <v>#N/A</v>
      </c>
      <c r="W45" s="20">
        <f>_xlfn.XLOOKUP('Work Plan Control - ALL'!U45,'SMD Started'!$D:$D,'SMD Started'!$V:$V,"")</f>
        <v>0</v>
      </c>
      <c r="X45" s="23">
        <f>_xlfn.XLOOKUP('Work Plan Control - ALL'!U45,'SMD Started'!$D:$D,'SMD Started'!$R:$R,"")</f>
        <v>0</v>
      </c>
      <c r="Y45" s="22"/>
      <c r="Z45" s="83" t="e" cm="1">
        <f t="array" ref="Z45">HYPERLINK(_xlfn.CONCAT("#'SMD Started'!",ADDRESS(MATCH(Y45, 'SMD Started'!$D:$D,0),COLUMN('SMD Started'!$D:$D))),"Link to Lot")</f>
        <v>#N/A</v>
      </c>
      <c r="AA45" s="20">
        <f>_xlfn.XLOOKUP('Work Plan Control - ALL'!Y45,'SMD Started'!$D:$D,'SMD Started'!$V:$V,"")</f>
        <v>0</v>
      </c>
      <c r="AB45" s="23">
        <f>_xlfn.XLOOKUP('Work Plan Control - ALL'!Y45,'SMD Started'!$D:$D,'SMD Started'!$R:$R,"")</f>
        <v>0</v>
      </c>
      <c r="AC45" s="22"/>
      <c r="AD45" s="83" t="e" cm="1">
        <f t="array" ref="AD45">HYPERLINK(_xlfn.CONCAT("#'SMD Started'!",ADDRESS(MATCH(AC45, 'SMD Started'!$D:$D,0),COLUMN('SMD Started'!$D:$D))),"Link to Lot")</f>
        <v>#N/A</v>
      </c>
      <c r="AE45" s="20">
        <f>_xlfn.XLOOKUP('Work Plan Control - ALL'!AC45,'SMD Started'!$D:$D,'SMD Started'!$V:$V,"")</f>
        <v>0</v>
      </c>
      <c r="AF45" s="23">
        <f>_xlfn.XLOOKUP('Work Plan Control - ALL'!AC45,'SMD Started'!$D:$D,'SMD Started'!$R:$R,"")</f>
        <v>0</v>
      </c>
      <c r="AG45" s="24"/>
      <c r="AH45" s="79" t="e" cm="1">
        <f t="array" ref="AH45">HYPERLINK(_xlfn.CONCAT("#'SMD After Lot Link'!",ADDRESS(MATCH(AG45, 'SMD After Lot Link'!$D:$D,0),COLUMN('SMD After Lot Link'!$D:$D))),"Link to Lot")</f>
        <v>#N/A</v>
      </c>
      <c r="AI45" s="20">
        <f>_xlfn.XLOOKUP('Work Plan Control - ALL'!AG45,'SMD After Lot Link'!$D:$D,'SMD After Lot Link'!$V:$V,"")</f>
        <v>0</v>
      </c>
      <c r="AJ45" s="23">
        <f>_xlfn.XLOOKUP('Work Plan Control - ALL'!AG45,'SMD After Lot Link'!$D:$D,'SMD After Lot Link'!$R:$R,"")</f>
        <v>0</v>
      </c>
      <c r="AK45" s="22"/>
      <c r="AL45" s="83" t="e" cm="1">
        <f t="array" ref="AL45">HYPERLINK(_xlfn.CONCAT("#'SMD Started'!",ADDRESS(MATCH(AK45, 'SMD Started'!$D:$D,0),COLUMN('SMD Started'!$D:$D))),"Link to Lot")</f>
        <v>#N/A</v>
      </c>
      <c r="AM45" s="20">
        <f>_xlfn.XLOOKUP('Work Plan Control - ALL'!AK45,'SMD Started'!$D:$D,'SMD Started'!$V:$V,"")</f>
        <v>0</v>
      </c>
      <c r="AN45" s="20">
        <f>_xlfn.XLOOKUP('Work Plan Control - ALL'!AK45,'SMD Started'!$D:$D,'SMD Started'!$R:$R,"")</f>
        <v>0</v>
      </c>
      <c r="AO45" s="7"/>
      <c r="AP45" s="7"/>
      <c r="AQ45" s="7"/>
      <c r="AR45" s="7"/>
      <c r="AS45" s="7"/>
    </row>
    <row r="46" spans="1:45" ht="31.5" customHeight="1" x14ac:dyDescent="0.25">
      <c r="A46" s="78"/>
      <c r="B46" s="79" t="e" cm="1">
        <f t="array" ref="B46">HYPERLINK(_xlfn.CONCAT("#'SMD After Lot Link'!",ADDRESS(MATCH(A46, 'SMD After Lot Link'!D:D,0),COLUMN('SMD After Lot Link'!D:D))),"Link to Lot")</f>
        <v>#N/A</v>
      </c>
      <c r="C46" s="21">
        <f>_xlfn.XLOOKUP('Work Plan Control - ALL'!A46,'SMD After Lot Link'!$D:$D,'SMD After Lot Link'!$V:$V,"")</f>
        <v>0</v>
      </c>
      <c r="D46" s="23">
        <f>_xlfn.XLOOKUP('Work Plan Control - ALL'!A46,'SMD After Lot Link'!$D:$D,'SMD After Lot Link'!$R:$R,"")</f>
        <v>0</v>
      </c>
      <c r="E46" s="22"/>
      <c r="F46" s="83" t="e" cm="1">
        <f t="array" ref="F46">HYPERLINK(_xlfn.CONCAT("#'SMD Started'!",ADDRESS(MATCH(E46, 'SMD Started'!$D:$D,0),COLUMN('SMD Started'!$D:$D))),"Link to Lot")</f>
        <v>#N/A</v>
      </c>
      <c r="G46" s="22">
        <f>_xlfn.XLOOKUP('Work Plan Control - ALL'!E46,'SMD Started'!$D:$D,'SMD Started'!$V:$V,"")</f>
        <v>0</v>
      </c>
      <c r="H46" s="23">
        <f>_xlfn.XLOOKUP('Work Plan Control - ALL'!E46,'SMD Started'!$D:$D,'SMD Started'!$R:$R,"")</f>
        <v>0</v>
      </c>
      <c r="I46" s="22"/>
      <c r="J46" s="83" t="e" cm="1">
        <f t="array" ref="J46">HYPERLINK(_xlfn.CONCAT("#'SMD Started'!",ADDRESS(MATCH(I46, 'SMD Started'!$D:$D,0),COLUMN('SMD Started'!$D:$D))),"Link to Lot")</f>
        <v>#N/A</v>
      </c>
      <c r="K46" s="20">
        <f>_xlfn.XLOOKUP('Work Plan Control - ALL'!I46,'SMD Started'!$D:$D,'SMD Started'!$V:$V,"")</f>
        <v>0</v>
      </c>
      <c r="L46" s="23">
        <f>_xlfn.XLOOKUP('Work Plan Control - ALL'!I46,'SMD Started'!$D:$D,'SMD Started'!$R:$R,"")</f>
        <v>0</v>
      </c>
      <c r="M46" s="22"/>
      <c r="N46" s="83" t="e" cm="1">
        <f t="array" ref="N46">HYPERLINK(_xlfn.CONCAT("#'SMD Started'!",ADDRESS(MATCH(M46, 'SMD Started'!$D:$D,0),COLUMN('SMD Started'!$D:$D))),"Link to Lot")</f>
        <v>#N/A</v>
      </c>
      <c r="O46" s="20">
        <f>_xlfn.XLOOKUP('Work Plan Control - ALL'!M46,'SMD Started'!$D:$D,'SMD Started'!$V:$V,"")</f>
        <v>0</v>
      </c>
      <c r="P46" s="23">
        <f>_xlfn.XLOOKUP('Work Plan Control - ALL'!M46,'SMD Started'!$D:$D,'SMD Started'!$R:$R,"")</f>
        <v>0</v>
      </c>
      <c r="Q46" s="22"/>
      <c r="R46" s="83" t="e" cm="1">
        <f t="array" ref="R46">HYPERLINK(_xlfn.CONCAT("#'SMD Started'!",ADDRESS(MATCH(Q46, 'SMD Started'!$D:$D,0),COLUMN('SMD Started'!$D:$D))),"Link to Lot")</f>
        <v>#N/A</v>
      </c>
      <c r="S46" s="20">
        <f>_xlfn.XLOOKUP('Work Plan Control - ALL'!Q46,'SMD Started'!$D:$D,'SMD Started'!$V:$V,"")</f>
        <v>0</v>
      </c>
      <c r="T46" s="23">
        <f>_xlfn.XLOOKUP('Work Plan Control - ALL'!Q46,'SMD Started'!$D:$D,'SMD Started'!$R:$R,"")</f>
        <v>0</v>
      </c>
      <c r="U46" s="22"/>
      <c r="V46" s="83" t="e" cm="1">
        <f t="array" ref="V46">HYPERLINK(_xlfn.CONCAT("#'SMD Started'!",ADDRESS(MATCH(U46, 'SMD Started'!$D:$D,0),COLUMN('SMD Started'!$D:$D))),"Link to Lot")</f>
        <v>#N/A</v>
      </c>
      <c r="W46" s="20">
        <f>_xlfn.XLOOKUP('Work Plan Control - ALL'!U46,'SMD Started'!$D:$D,'SMD Started'!$V:$V,"")</f>
        <v>0</v>
      </c>
      <c r="X46" s="23">
        <f>_xlfn.XLOOKUP('Work Plan Control - ALL'!U46,'SMD Started'!$D:$D,'SMD Started'!$R:$R,"")</f>
        <v>0</v>
      </c>
      <c r="Y46" s="22"/>
      <c r="Z46" s="83" t="e" cm="1">
        <f t="array" ref="Z46">HYPERLINK(_xlfn.CONCAT("#'SMD Started'!",ADDRESS(MATCH(Y46, 'SMD Started'!$D:$D,0),COLUMN('SMD Started'!$D:$D))),"Link to Lot")</f>
        <v>#N/A</v>
      </c>
      <c r="AA46" s="20">
        <f>_xlfn.XLOOKUP('Work Plan Control - ALL'!Y46,'SMD Started'!$D:$D,'SMD Started'!$V:$V,"")</f>
        <v>0</v>
      </c>
      <c r="AB46" s="23">
        <f>_xlfn.XLOOKUP('Work Plan Control - ALL'!Y46,'SMD Started'!$D:$D,'SMD Started'!$R:$R,"")</f>
        <v>0</v>
      </c>
      <c r="AC46" s="22"/>
      <c r="AD46" s="83" t="e" cm="1">
        <f t="array" ref="AD46">HYPERLINK(_xlfn.CONCAT("#'SMD Started'!",ADDRESS(MATCH(AC46, 'SMD Started'!$D:$D,0),COLUMN('SMD Started'!$D:$D))),"Link to Lot")</f>
        <v>#N/A</v>
      </c>
      <c r="AE46" s="20">
        <f>_xlfn.XLOOKUP('Work Plan Control - ALL'!AC46,'SMD Started'!$D:$D,'SMD Started'!$V:$V,"")</f>
        <v>0</v>
      </c>
      <c r="AF46" s="23">
        <f>_xlfn.XLOOKUP('Work Plan Control - ALL'!AC46,'SMD Started'!$D:$D,'SMD Started'!$R:$R,"")</f>
        <v>0</v>
      </c>
      <c r="AG46" s="24"/>
      <c r="AH46" s="79" t="e" cm="1">
        <f t="array" ref="AH46">HYPERLINK(_xlfn.CONCAT("#'SMD After Lot Link'!",ADDRESS(MATCH(AG46, 'SMD After Lot Link'!$D:$D,0),COLUMN('SMD After Lot Link'!$D:$D))),"Link to Lot")</f>
        <v>#N/A</v>
      </c>
      <c r="AI46" s="20">
        <f>_xlfn.XLOOKUP('Work Plan Control - ALL'!AG46,'SMD After Lot Link'!$D:$D,'SMD After Lot Link'!$V:$V,"")</f>
        <v>0</v>
      </c>
      <c r="AJ46" s="23">
        <f>_xlfn.XLOOKUP('Work Plan Control - ALL'!AG46,'SMD After Lot Link'!$D:$D,'SMD After Lot Link'!$R:$R,"")</f>
        <v>0</v>
      </c>
      <c r="AK46" s="22"/>
      <c r="AL46" s="83" t="e" cm="1">
        <f t="array" ref="AL46">HYPERLINK(_xlfn.CONCAT("#'SMD Started'!",ADDRESS(MATCH(AK46, 'SMD Started'!$D:$D,0),COLUMN('SMD Started'!$D:$D))),"Link to Lot")</f>
        <v>#N/A</v>
      </c>
      <c r="AM46" s="20">
        <f>_xlfn.XLOOKUP('Work Plan Control - ALL'!AK46,'SMD Started'!$D:$D,'SMD Started'!$V:$V,"")</f>
        <v>0</v>
      </c>
      <c r="AN46" s="20">
        <f>_xlfn.XLOOKUP('Work Plan Control - ALL'!AK46,'SMD Started'!$D:$D,'SMD Started'!$R:$R,"")</f>
        <v>0</v>
      </c>
      <c r="AO46" s="7"/>
      <c r="AP46" s="7"/>
      <c r="AQ46" s="7"/>
      <c r="AR46" s="7"/>
      <c r="AS46" s="7"/>
    </row>
    <row r="47" spans="1:45" ht="31.5" customHeight="1" x14ac:dyDescent="0.25">
      <c r="A47" s="78"/>
      <c r="B47" s="79" t="e" cm="1">
        <f t="array" ref="B47">HYPERLINK(_xlfn.CONCAT("#'SMD After Lot Link'!",ADDRESS(MATCH(A47, 'SMD After Lot Link'!D:D,0),COLUMN('SMD After Lot Link'!D:D))),"Link to Lot")</f>
        <v>#N/A</v>
      </c>
      <c r="C47" s="21">
        <f>_xlfn.XLOOKUP('Work Plan Control - ALL'!A47,'SMD After Lot Link'!$D:$D,'SMD After Lot Link'!$V:$V,"")</f>
        <v>0</v>
      </c>
      <c r="D47" s="23">
        <f>_xlfn.XLOOKUP('Work Plan Control - ALL'!A47,'SMD After Lot Link'!$D:$D,'SMD After Lot Link'!$R:$R,"")</f>
        <v>0</v>
      </c>
      <c r="E47" s="22"/>
      <c r="F47" s="83" t="e" cm="1">
        <f t="array" ref="F47">HYPERLINK(_xlfn.CONCAT("#'SMD Started'!",ADDRESS(MATCH(E47, 'SMD Started'!$D:$D,0),COLUMN('SMD Started'!$D:$D))),"Link to Lot")</f>
        <v>#N/A</v>
      </c>
      <c r="G47" s="22">
        <f>_xlfn.XLOOKUP('Work Plan Control - ALL'!E47,'SMD Started'!$D:$D,'SMD Started'!$V:$V,"")</f>
        <v>0</v>
      </c>
      <c r="H47" s="23">
        <f>_xlfn.XLOOKUP('Work Plan Control - ALL'!E47,'SMD Started'!$D:$D,'SMD Started'!$R:$R,"")</f>
        <v>0</v>
      </c>
      <c r="I47" s="22"/>
      <c r="J47" s="83" t="e" cm="1">
        <f t="array" ref="J47">HYPERLINK(_xlfn.CONCAT("#'SMD Started'!",ADDRESS(MATCH(I47, 'SMD Started'!$D:$D,0),COLUMN('SMD Started'!$D:$D))),"Link to Lot")</f>
        <v>#N/A</v>
      </c>
      <c r="K47" s="20">
        <f>_xlfn.XLOOKUP('Work Plan Control - ALL'!I47,'SMD Started'!$D:$D,'SMD Started'!$V:$V,"")</f>
        <v>0</v>
      </c>
      <c r="L47" s="23">
        <f>_xlfn.XLOOKUP('Work Plan Control - ALL'!I47,'SMD Started'!$D:$D,'SMD Started'!$R:$R,"")</f>
        <v>0</v>
      </c>
      <c r="M47" s="22"/>
      <c r="N47" s="83" t="e" cm="1">
        <f t="array" ref="N47">HYPERLINK(_xlfn.CONCAT("#'SMD Started'!",ADDRESS(MATCH(M47, 'SMD Started'!$D:$D,0),COLUMN('SMD Started'!$D:$D))),"Link to Lot")</f>
        <v>#N/A</v>
      </c>
      <c r="O47" s="20">
        <f>_xlfn.XLOOKUP('Work Plan Control - ALL'!M47,'SMD Started'!$D:$D,'SMD Started'!$V:$V,"")</f>
        <v>0</v>
      </c>
      <c r="P47" s="23">
        <f>_xlfn.XLOOKUP('Work Plan Control - ALL'!M47,'SMD Started'!$D:$D,'SMD Started'!$R:$R,"")</f>
        <v>0</v>
      </c>
      <c r="Q47" s="22"/>
      <c r="R47" s="83" t="e" cm="1">
        <f t="array" ref="R47">HYPERLINK(_xlfn.CONCAT("#'SMD Started'!",ADDRESS(MATCH(Q47, 'SMD Started'!$D:$D,0),COLUMN('SMD Started'!$D:$D))),"Link to Lot")</f>
        <v>#N/A</v>
      </c>
      <c r="S47" s="20">
        <f>_xlfn.XLOOKUP('Work Plan Control - ALL'!Q47,'SMD Started'!$D:$D,'SMD Started'!$V:$V,"")</f>
        <v>0</v>
      </c>
      <c r="T47" s="23">
        <f>_xlfn.XLOOKUP('Work Plan Control - ALL'!Q47,'SMD Started'!$D:$D,'SMD Started'!$R:$R,"")</f>
        <v>0</v>
      </c>
      <c r="U47" s="22"/>
      <c r="V47" s="83" t="e" cm="1">
        <f t="array" ref="V47">HYPERLINK(_xlfn.CONCAT("#'SMD Started'!",ADDRESS(MATCH(U47, 'SMD Started'!$D:$D,0),COLUMN('SMD Started'!$D:$D))),"Link to Lot")</f>
        <v>#N/A</v>
      </c>
      <c r="W47" s="20">
        <f>_xlfn.XLOOKUP('Work Plan Control - ALL'!U47,'SMD Started'!$D:$D,'SMD Started'!$V:$V,"")</f>
        <v>0</v>
      </c>
      <c r="X47" s="23">
        <f>_xlfn.XLOOKUP('Work Plan Control - ALL'!U47,'SMD Started'!$D:$D,'SMD Started'!$R:$R,"")</f>
        <v>0</v>
      </c>
      <c r="Y47" s="22"/>
      <c r="Z47" s="83" t="e" cm="1">
        <f t="array" ref="Z47">HYPERLINK(_xlfn.CONCAT("#'SMD Started'!",ADDRESS(MATCH(Y47, 'SMD Started'!$D:$D,0),COLUMN('SMD Started'!$D:$D))),"Link to Lot")</f>
        <v>#N/A</v>
      </c>
      <c r="AA47" s="20">
        <f>_xlfn.XLOOKUP('Work Plan Control - ALL'!Y47,'SMD Started'!$D:$D,'SMD Started'!$V:$V,"")</f>
        <v>0</v>
      </c>
      <c r="AB47" s="23">
        <f>_xlfn.XLOOKUP('Work Plan Control - ALL'!Y47,'SMD Started'!$D:$D,'SMD Started'!$R:$R,"")</f>
        <v>0</v>
      </c>
      <c r="AC47" s="22"/>
      <c r="AD47" s="83" t="e" cm="1">
        <f t="array" ref="AD47">HYPERLINK(_xlfn.CONCAT("#'SMD Started'!",ADDRESS(MATCH(AC47, 'SMD Started'!$D:$D,0),COLUMN('SMD Started'!$D:$D))),"Link to Lot")</f>
        <v>#N/A</v>
      </c>
      <c r="AE47" s="20">
        <f>_xlfn.XLOOKUP('Work Plan Control - ALL'!AC47,'SMD Started'!$D:$D,'SMD Started'!$V:$V,"")</f>
        <v>0</v>
      </c>
      <c r="AF47" s="23">
        <f>_xlfn.XLOOKUP('Work Plan Control - ALL'!AC47,'SMD Started'!$D:$D,'SMD Started'!$R:$R,"")</f>
        <v>0</v>
      </c>
      <c r="AG47" s="24"/>
      <c r="AH47" s="79" t="e" cm="1">
        <f t="array" ref="AH47">HYPERLINK(_xlfn.CONCAT("#'SMD After Lot Link'!",ADDRESS(MATCH(AG47, 'SMD After Lot Link'!$D:$D,0),COLUMN('SMD After Lot Link'!$D:$D))),"Link to Lot")</f>
        <v>#N/A</v>
      </c>
      <c r="AI47" s="20">
        <f>_xlfn.XLOOKUP('Work Plan Control - ALL'!AG47,'SMD After Lot Link'!$D:$D,'SMD After Lot Link'!$V:$V,"")</f>
        <v>0</v>
      </c>
      <c r="AJ47" s="23">
        <f>_xlfn.XLOOKUP('Work Plan Control - ALL'!AG47,'SMD After Lot Link'!$D:$D,'SMD After Lot Link'!$R:$R,"")</f>
        <v>0</v>
      </c>
      <c r="AK47" s="22"/>
      <c r="AL47" s="83" t="e" cm="1">
        <f t="array" ref="AL47">HYPERLINK(_xlfn.CONCAT("#'SMD Started'!",ADDRESS(MATCH(AK47, 'SMD Started'!$D:$D,0),COLUMN('SMD Started'!$D:$D))),"Link to Lot")</f>
        <v>#N/A</v>
      </c>
      <c r="AM47" s="20">
        <f>_xlfn.XLOOKUP('Work Plan Control - ALL'!AK47,'SMD Started'!$D:$D,'SMD Started'!$V:$V,"")</f>
        <v>0</v>
      </c>
      <c r="AN47" s="20">
        <f>_xlfn.XLOOKUP('Work Plan Control - ALL'!AK47,'SMD Started'!$D:$D,'SMD Started'!$R:$R,"")</f>
        <v>0</v>
      </c>
      <c r="AO47" s="7"/>
      <c r="AP47" s="7"/>
      <c r="AQ47" s="7"/>
      <c r="AR47" s="7"/>
      <c r="AS47" s="7"/>
    </row>
    <row r="48" spans="1:45" ht="31.5" customHeight="1" x14ac:dyDescent="0.25">
      <c r="A48" s="78"/>
      <c r="B48" s="79" t="e" cm="1">
        <f t="array" ref="B48">HYPERLINK(_xlfn.CONCAT("#'SMD After Lot Link'!",ADDRESS(MATCH(A48, 'SMD After Lot Link'!D:D,0),COLUMN('SMD After Lot Link'!D:D))),"Link to Lot")</f>
        <v>#N/A</v>
      </c>
      <c r="C48" s="21">
        <f>_xlfn.XLOOKUP('Work Plan Control - ALL'!A48,'SMD After Lot Link'!$D:$D,'SMD After Lot Link'!$V:$V,"")</f>
        <v>0</v>
      </c>
      <c r="D48" s="23">
        <f>_xlfn.XLOOKUP('Work Plan Control - ALL'!A48,'SMD After Lot Link'!$D:$D,'SMD After Lot Link'!$R:$R,"")</f>
        <v>0</v>
      </c>
      <c r="E48" s="22"/>
      <c r="F48" s="83" t="e" cm="1">
        <f t="array" ref="F48">HYPERLINK(_xlfn.CONCAT("#'SMD Started'!",ADDRESS(MATCH(E48, 'SMD Started'!$D:$D,0),COLUMN('SMD Started'!$D:$D))),"Link to Lot")</f>
        <v>#N/A</v>
      </c>
      <c r="G48" s="22">
        <f>_xlfn.XLOOKUP('Work Plan Control - ALL'!E48,'SMD Started'!$D:$D,'SMD Started'!$V:$V,"")</f>
        <v>0</v>
      </c>
      <c r="H48" s="23">
        <f>_xlfn.XLOOKUP('Work Plan Control - ALL'!E48,'SMD Started'!$D:$D,'SMD Started'!$R:$R,"")</f>
        <v>0</v>
      </c>
      <c r="I48" s="22"/>
      <c r="J48" s="83" t="e" cm="1">
        <f t="array" ref="J48">HYPERLINK(_xlfn.CONCAT("#'SMD Started'!",ADDRESS(MATCH(I48, 'SMD Started'!$D:$D,0),COLUMN('SMD Started'!$D:$D))),"Link to Lot")</f>
        <v>#N/A</v>
      </c>
      <c r="K48" s="20">
        <f>_xlfn.XLOOKUP('Work Plan Control - ALL'!I48,'SMD Started'!$D:$D,'SMD Started'!$V:$V,"")</f>
        <v>0</v>
      </c>
      <c r="L48" s="23">
        <f>_xlfn.XLOOKUP('Work Plan Control - ALL'!I48,'SMD Started'!$D:$D,'SMD Started'!$R:$R,"")</f>
        <v>0</v>
      </c>
      <c r="M48" s="22"/>
      <c r="N48" s="83" t="e" cm="1">
        <f t="array" ref="N48">HYPERLINK(_xlfn.CONCAT("#'SMD Started'!",ADDRESS(MATCH(M48, 'SMD Started'!$D:$D,0),COLUMN('SMD Started'!$D:$D))),"Link to Lot")</f>
        <v>#N/A</v>
      </c>
      <c r="O48" s="20">
        <f>_xlfn.XLOOKUP('Work Plan Control - ALL'!M48,'SMD Started'!$D:$D,'SMD Started'!$V:$V,"")</f>
        <v>0</v>
      </c>
      <c r="P48" s="23">
        <f>_xlfn.XLOOKUP('Work Plan Control - ALL'!M48,'SMD Started'!$D:$D,'SMD Started'!$R:$R,"")</f>
        <v>0</v>
      </c>
      <c r="Q48" s="22"/>
      <c r="R48" s="83" t="e" cm="1">
        <f t="array" ref="R48">HYPERLINK(_xlfn.CONCAT("#'SMD Started'!",ADDRESS(MATCH(Q48, 'SMD Started'!$D:$D,0),COLUMN('SMD Started'!$D:$D))),"Link to Lot")</f>
        <v>#N/A</v>
      </c>
      <c r="S48" s="20">
        <f>_xlfn.XLOOKUP('Work Plan Control - ALL'!Q48,'SMD Started'!$D:$D,'SMD Started'!$V:$V,"")</f>
        <v>0</v>
      </c>
      <c r="T48" s="23">
        <f>_xlfn.XLOOKUP('Work Plan Control - ALL'!Q48,'SMD Started'!$D:$D,'SMD Started'!$R:$R,"")</f>
        <v>0</v>
      </c>
      <c r="U48" s="22"/>
      <c r="V48" s="83" t="e" cm="1">
        <f t="array" ref="V48">HYPERLINK(_xlfn.CONCAT("#'SMD Started'!",ADDRESS(MATCH(U48, 'SMD Started'!$D:$D,0),COLUMN('SMD Started'!$D:$D))),"Link to Lot")</f>
        <v>#N/A</v>
      </c>
      <c r="W48" s="20">
        <f>_xlfn.XLOOKUP('Work Plan Control - ALL'!U48,'SMD Started'!$D:$D,'SMD Started'!$V:$V,"")</f>
        <v>0</v>
      </c>
      <c r="X48" s="23">
        <f>_xlfn.XLOOKUP('Work Plan Control - ALL'!U48,'SMD Started'!$D:$D,'SMD Started'!$R:$R,"")</f>
        <v>0</v>
      </c>
      <c r="Y48" s="22"/>
      <c r="Z48" s="83" t="e" cm="1">
        <f t="array" ref="Z48">HYPERLINK(_xlfn.CONCAT("#'SMD Started'!",ADDRESS(MATCH(Y48, 'SMD Started'!$D:$D,0),COLUMN('SMD Started'!$D:$D))),"Link to Lot")</f>
        <v>#N/A</v>
      </c>
      <c r="AA48" s="20">
        <f>_xlfn.XLOOKUP('Work Plan Control - ALL'!Y48,'SMD Started'!$D:$D,'SMD Started'!$V:$V,"")</f>
        <v>0</v>
      </c>
      <c r="AB48" s="23">
        <f>_xlfn.XLOOKUP('Work Plan Control - ALL'!Y48,'SMD Started'!$D:$D,'SMD Started'!$R:$R,"")</f>
        <v>0</v>
      </c>
      <c r="AC48" s="22"/>
      <c r="AD48" s="83" t="e" cm="1">
        <f t="array" ref="AD48">HYPERLINK(_xlfn.CONCAT("#'SMD Started'!",ADDRESS(MATCH(AC48, 'SMD Started'!$D:$D,0),COLUMN('SMD Started'!$D:$D))),"Link to Lot")</f>
        <v>#N/A</v>
      </c>
      <c r="AE48" s="20">
        <f>_xlfn.XLOOKUP('Work Plan Control - ALL'!AC48,'SMD Started'!$D:$D,'SMD Started'!$V:$V,"")</f>
        <v>0</v>
      </c>
      <c r="AF48" s="23">
        <f>_xlfn.XLOOKUP('Work Plan Control - ALL'!AC48,'SMD Started'!$D:$D,'SMD Started'!$R:$R,"")</f>
        <v>0</v>
      </c>
      <c r="AG48" s="24"/>
      <c r="AH48" s="79" t="e" cm="1">
        <f t="array" ref="AH48">HYPERLINK(_xlfn.CONCAT("#'SMD After Lot Link'!",ADDRESS(MATCH(AG48, 'SMD After Lot Link'!$D:$D,0),COLUMN('SMD After Lot Link'!$D:$D))),"Link to Lot")</f>
        <v>#N/A</v>
      </c>
      <c r="AI48" s="20">
        <f>_xlfn.XLOOKUP('Work Plan Control - ALL'!AG48,'SMD After Lot Link'!$D:$D,'SMD After Lot Link'!$V:$V,"")</f>
        <v>0</v>
      </c>
      <c r="AJ48" s="23">
        <f>_xlfn.XLOOKUP('Work Plan Control - ALL'!AG48,'SMD After Lot Link'!$D:$D,'SMD After Lot Link'!$R:$R,"")</f>
        <v>0</v>
      </c>
      <c r="AK48" s="22"/>
      <c r="AL48" s="83" t="e" cm="1">
        <f t="array" ref="AL48">HYPERLINK(_xlfn.CONCAT("#'SMD Started'!",ADDRESS(MATCH(AK48, 'SMD Started'!$D:$D,0),COLUMN('SMD Started'!$D:$D))),"Link to Lot")</f>
        <v>#N/A</v>
      </c>
      <c r="AM48" s="20">
        <f>_xlfn.XLOOKUP('Work Plan Control - ALL'!AK48,'SMD Started'!$D:$D,'SMD Started'!$V:$V,"")</f>
        <v>0</v>
      </c>
      <c r="AN48" s="20">
        <f>_xlfn.XLOOKUP('Work Plan Control - ALL'!AK48,'SMD Started'!$D:$D,'SMD Started'!$R:$R,"")</f>
        <v>0</v>
      </c>
      <c r="AO48" s="7"/>
      <c r="AP48" s="7"/>
      <c r="AQ48" s="7"/>
      <c r="AR48" s="7"/>
      <c r="AS48" s="7"/>
    </row>
    <row r="49" spans="1:60" ht="31.5" customHeight="1" x14ac:dyDescent="0.25">
      <c r="A49" s="78"/>
      <c r="B49" s="79" t="e" cm="1">
        <f t="array" ref="B49">HYPERLINK(_xlfn.CONCAT("#'SMD After Lot Link'!",ADDRESS(MATCH(A49, 'SMD After Lot Link'!D:D,0),COLUMN('SMD After Lot Link'!D:D))),"Link to Lot")</f>
        <v>#N/A</v>
      </c>
      <c r="C49" s="21">
        <f>_xlfn.XLOOKUP('Work Plan Control - ALL'!A49,'SMD After Lot Link'!$D:$D,'SMD After Lot Link'!$V:$V,"")</f>
        <v>0</v>
      </c>
      <c r="D49" s="23">
        <f>_xlfn.XLOOKUP('Work Plan Control - ALL'!A49,'SMD After Lot Link'!$D:$D,'SMD After Lot Link'!$R:$R,"")</f>
        <v>0</v>
      </c>
      <c r="E49" s="22"/>
      <c r="F49" s="83" t="e" cm="1">
        <f t="array" ref="F49">HYPERLINK(_xlfn.CONCAT("#'SMD Started'!",ADDRESS(MATCH(E49, 'SMD Started'!$D:$D,0),COLUMN('SMD Started'!$D:$D))),"Link to Lot")</f>
        <v>#N/A</v>
      </c>
      <c r="G49" s="22">
        <f>_xlfn.XLOOKUP('Work Plan Control - ALL'!E49,'SMD Started'!$D:$D,'SMD Started'!$V:$V,"")</f>
        <v>0</v>
      </c>
      <c r="H49" s="23">
        <f>_xlfn.XLOOKUP('Work Plan Control - ALL'!E49,'SMD Started'!$D:$D,'SMD Started'!$R:$R,"")</f>
        <v>0</v>
      </c>
      <c r="I49" s="22"/>
      <c r="J49" s="83" t="e" cm="1">
        <f t="array" ref="J49">HYPERLINK(_xlfn.CONCAT("#'SMD Started'!",ADDRESS(MATCH(I49, 'SMD Started'!$D:$D,0),COLUMN('SMD Started'!$D:$D))),"Link to Lot")</f>
        <v>#N/A</v>
      </c>
      <c r="K49" s="20">
        <f>_xlfn.XLOOKUP('Work Plan Control - ALL'!I49,'SMD Started'!$D:$D,'SMD Started'!$V:$V,"")</f>
        <v>0</v>
      </c>
      <c r="L49" s="23">
        <f>_xlfn.XLOOKUP('Work Plan Control - ALL'!I49,'SMD Started'!$D:$D,'SMD Started'!$R:$R,"")</f>
        <v>0</v>
      </c>
      <c r="M49" s="22"/>
      <c r="N49" s="83" t="e" cm="1">
        <f t="array" ref="N49">HYPERLINK(_xlfn.CONCAT("#'SMD Started'!",ADDRESS(MATCH(M49, 'SMD Started'!$D:$D,0),COLUMN('SMD Started'!$D:$D))),"Link to Lot")</f>
        <v>#N/A</v>
      </c>
      <c r="O49" s="20">
        <f>_xlfn.XLOOKUP('Work Plan Control - ALL'!M49,'SMD Started'!$D:$D,'SMD Started'!$V:$V,"")</f>
        <v>0</v>
      </c>
      <c r="P49" s="23">
        <f>_xlfn.XLOOKUP('Work Plan Control - ALL'!M49,'SMD Started'!$D:$D,'SMD Started'!$R:$R,"")</f>
        <v>0</v>
      </c>
      <c r="Q49" s="22"/>
      <c r="R49" s="83" t="e" cm="1">
        <f t="array" ref="R49">HYPERLINK(_xlfn.CONCAT("#'SMD Started'!",ADDRESS(MATCH(Q49, 'SMD Started'!$D:$D,0),COLUMN('SMD Started'!$D:$D))),"Link to Lot")</f>
        <v>#N/A</v>
      </c>
      <c r="S49" s="20">
        <f>_xlfn.XLOOKUP('Work Plan Control - ALL'!Q49,'SMD Started'!$D:$D,'SMD Started'!$V:$V,"")</f>
        <v>0</v>
      </c>
      <c r="T49" s="23">
        <f>_xlfn.XLOOKUP('Work Plan Control - ALL'!Q49,'SMD Started'!$D:$D,'SMD Started'!$R:$R,"")</f>
        <v>0</v>
      </c>
      <c r="U49" s="22"/>
      <c r="V49" s="83" t="e" cm="1">
        <f t="array" ref="V49">HYPERLINK(_xlfn.CONCAT("#'SMD Started'!",ADDRESS(MATCH(U49, 'SMD Started'!$D:$D,0),COLUMN('SMD Started'!$D:$D))),"Link to Lot")</f>
        <v>#N/A</v>
      </c>
      <c r="W49" s="20">
        <f>_xlfn.XLOOKUP('Work Plan Control - ALL'!U49,'SMD Started'!$D:$D,'SMD Started'!$V:$V,"")</f>
        <v>0</v>
      </c>
      <c r="X49" s="23">
        <f>_xlfn.XLOOKUP('Work Plan Control - ALL'!U49,'SMD Started'!$D:$D,'SMD Started'!$R:$R,"")</f>
        <v>0</v>
      </c>
      <c r="Y49" s="22"/>
      <c r="Z49" s="83" t="e" cm="1">
        <f t="array" ref="Z49">HYPERLINK(_xlfn.CONCAT("#'SMD Started'!",ADDRESS(MATCH(Y49, 'SMD Started'!$D:$D,0),COLUMN('SMD Started'!$D:$D))),"Link to Lot")</f>
        <v>#N/A</v>
      </c>
      <c r="AA49" s="20">
        <f>_xlfn.XLOOKUP('Work Plan Control - ALL'!Y49,'SMD Started'!$D:$D,'SMD Started'!$V:$V,"")</f>
        <v>0</v>
      </c>
      <c r="AB49" s="23">
        <f>_xlfn.XLOOKUP('Work Plan Control - ALL'!Y49,'SMD Started'!$D:$D,'SMD Started'!$R:$R,"")</f>
        <v>0</v>
      </c>
      <c r="AC49" s="22"/>
      <c r="AD49" s="83" t="e" cm="1">
        <f t="array" ref="AD49">HYPERLINK(_xlfn.CONCAT("#'SMD Started'!",ADDRESS(MATCH(AC49, 'SMD Started'!$D:$D,0),COLUMN('SMD Started'!$D:$D))),"Link to Lot")</f>
        <v>#N/A</v>
      </c>
      <c r="AE49" s="20">
        <f>_xlfn.XLOOKUP('Work Plan Control - ALL'!AC49,'SMD Started'!$D:$D,'SMD Started'!$V:$V,"")</f>
        <v>0</v>
      </c>
      <c r="AF49" s="23">
        <f>_xlfn.XLOOKUP('Work Plan Control - ALL'!AC49,'SMD Started'!$D:$D,'SMD Started'!$R:$R,"")</f>
        <v>0</v>
      </c>
      <c r="AG49" s="24"/>
      <c r="AH49" s="79" t="e" cm="1">
        <f t="array" ref="AH49">HYPERLINK(_xlfn.CONCAT("#'SMD After Lot Link'!",ADDRESS(MATCH(AG49, 'SMD After Lot Link'!$D:$D,0),COLUMN('SMD After Lot Link'!$D:$D))),"Link to Lot")</f>
        <v>#N/A</v>
      </c>
      <c r="AI49" s="20">
        <f>_xlfn.XLOOKUP('Work Plan Control - ALL'!AG49,'SMD After Lot Link'!$D:$D,'SMD After Lot Link'!$V:$V,"")</f>
        <v>0</v>
      </c>
      <c r="AJ49" s="23">
        <f>_xlfn.XLOOKUP('Work Plan Control - ALL'!AG49,'SMD After Lot Link'!$D:$D,'SMD After Lot Link'!$R:$R,"")</f>
        <v>0</v>
      </c>
      <c r="AK49" s="22"/>
      <c r="AL49" s="83" t="e" cm="1">
        <f t="array" ref="AL49">HYPERLINK(_xlfn.CONCAT("#'SMD Started'!",ADDRESS(MATCH(AK49, 'SMD Started'!$D:$D,0),COLUMN('SMD Started'!$D:$D))),"Link to Lot")</f>
        <v>#N/A</v>
      </c>
      <c r="AM49" s="20">
        <f>_xlfn.XLOOKUP('Work Plan Control - ALL'!AK49,'SMD Started'!$D:$D,'SMD Started'!$V:$V,"")</f>
        <v>0</v>
      </c>
      <c r="AN49" s="20">
        <f>_xlfn.XLOOKUP('Work Plan Control - ALL'!AK49,'SMD Started'!$D:$D,'SMD Started'!$R:$R,"")</f>
        <v>0</v>
      </c>
      <c r="AO49" s="7"/>
      <c r="AP49" s="7"/>
      <c r="AQ49" s="7"/>
      <c r="AR49" s="7"/>
      <c r="AS49" s="7"/>
    </row>
    <row r="50" spans="1:60" ht="31.5" customHeight="1" thickBot="1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60" ht="31.5" customHeight="1" thickBot="1" x14ac:dyDescent="0.3">
      <c r="A51" s="119" t="s">
        <v>121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1"/>
    </row>
    <row r="52" spans="1:60" ht="42" customHeight="1" x14ac:dyDescent="0.25">
      <c r="A52" s="13" t="s">
        <v>129</v>
      </c>
      <c r="B52" s="14" t="s">
        <v>223</v>
      </c>
      <c r="C52" s="16" t="s">
        <v>120</v>
      </c>
      <c r="D52" s="81" t="s">
        <v>124</v>
      </c>
      <c r="E52" s="15" t="s">
        <v>39</v>
      </c>
      <c r="F52" s="14" t="s">
        <v>223</v>
      </c>
      <c r="G52" s="16" t="s">
        <v>120</v>
      </c>
      <c r="H52" s="81" t="s">
        <v>124</v>
      </c>
      <c r="I52" s="15" t="s">
        <v>49</v>
      </c>
      <c r="J52" s="14" t="s">
        <v>223</v>
      </c>
      <c r="K52" s="16" t="s">
        <v>120</v>
      </c>
      <c r="L52" s="81" t="s">
        <v>124</v>
      </c>
      <c r="M52" s="15" t="s">
        <v>59</v>
      </c>
      <c r="N52" s="14" t="s">
        <v>223</v>
      </c>
      <c r="O52" s="16" t="s">
        <v>120</v>
      </c>
      <c r="P52" s="81" t="s">
        <v>124</v>
      </c>
      <c r="Q52" s="15" t="s">
        <v>67</v>
      </c>
      <c r="R52" s="14" t="s">
        <v>223</v>
      </c>
      <c r="S52" s="16" t="s">
        <v>120</v>
      </c>
      <c r="T52" s="81" t="s">
        <v>124</v>
      </c>
      <c r="U52" s="15" t="s">
        <v>75</v>
      </c>
      <c r="V52" s="14" t="s">
        <v>223</v>
      </c>
      <c r="W52" s="16" t="s">
        <v>120</v>
      </c>
      <c r="X52" s="81" t="s">
        <v>124</v>
      </c>
      <c r="Y52" s="15" t="s">
        <v>78</v>
      </c>
      <c r="Z52" s="14" t="s">
        <v>223</v>
      </c>
      <c r="AA52" s="16" t="s">
        <v>120</v>
      </c>
      <c r="AB52" s="81" t="s">
        <v>124</v>
      </c>
      <c r="AC52" s="15" t="s">
        <v>81</v>
      </c>
      <c r="AD52" s="14" t="s">
        <v>223</v>
      </c>
      <c r="AE52" s="16" t="s">
        <v>120</v>
      </c>
      <c r="AF52" s="81" t="s">
        <v>124</v>
      </c>
      <c r="AG52" s="15" t="s">
        <v>82</v>
      </c>
      <c r="AH52" s="14" t="s">
        <v>223</v>
      </c>
      <c r="AI52" s="16" t="s">
        <v>120</v>
      </c>
      <c r="AJ52" s="81" t="s">
        <v>124</v>
      </c>
      <c r="AK52" s="15" t="s">
        <v>84</v>
      </c>
      <c r="AL52" s="14" t="s">
        <v>223</v>
      </c>
      <c r="AM52" s="16" t="s">
        <v>120</v>
      </c>
      <c r="AN52" s="81" t="s">
        <v>124</v>
      </c>
      <c r="AO52" s="15" t="s">
        <v>87</v>
      </c>
      <c r="AP52" s="14" t="s">
        <v>223</v>
      </c>
      <c r="AQ52" s="16" t="s">
        <v>120</v>
      </c>
      <c r="AR52" s="81" t="s">
        <v>124</v>
      </c>
      <c r="AS52" s="15" t="s">
        <v>90</v>
      </c>
      <c r="AT52" s="14" t="s">
        <v>223</v>
      </c>
      <c r="AU52" s="16" t="s">
        <v>120</v>
      </c>
      <c r="AV52" s="81" t="s">
        <v>124</v>
      </c>
      <c r="AW52" s="15" t="s">
        <v>92</v>
      </c>
      <c r="AX52" s="14" t="s">
        <v>226</v>
      </c>
      <c r="AY52" s="16" t="s">
        <v>227</v>
      </c>
      <c r="AZ52" s="81" t="s">
        <v>124</v>
      </c>
      <c r="BA52" s="15" t="s">
        <v>93</v>
      </c>
      <c r="BB52" s="14" t="s">
        <v>223</v>
      </c>
      <c r="BC52" s="16" t="s">
        <v>120</v>
      </c>
      <c r="BD52" s="19" t="s">
        <v>124</v>
      </c>
      <c r="BE52" s="15" t="s">
        <v>92</v>
      </c>
      <c r="BF52" s="14" t="s">
        <v>225</v>
      </c>
      <c r="BG52" s="16" t="s">
        <v>224</v>
      </c>
      <c r="BH52" s="81" t="s">
        <v>124</v>
      </c>
    </row>
    <row r="53" spans="1:60" ht="31.5" customHeight="1" x14ac:dyDescent="0.25">
      <c r="A53" s="20" cm="1">
        <f t="array" ref="A53:A78">_xlfn._xlws.FILTER('Leaded After Lot Link'!$D$2:$D$200,('Leaded After Lot Link'!$B$2:$B$200='Work Plan Control - ALL'!A52)*('Leaded After Lot Link'!$Q$2:$Q$200&lt;&gt;"DRP"),"")</f>
        <v>9189643</v>
      </c>
      <c r="B53" s="79" t="str" cm="1">
        <f t="array" ref="B53">HYPERLINK(_xlfn.CONCAT("#'Leaded After Lot Link'!",ADDRESS(MATCH(A53, 'Leaded After Lot Link'!$D:$D,0),COLUMN('Leaded After Lot Link'!$D:$D))),"Link to Lot")</f>
        <v>Link to Lot</v>
      </c>
      <c r="C53" s="20">
        <f>_xlfn.XLOOKUP(A53,'Leaded After Lot Link'!$D:$D,'Leaded After Lot Link'!$V:$V,"")</f>
        <v>36</v>
      </c>
      <c r="D53" s="23">
        <f>_xlfn.XLOOKUP(A53,'Leaded After Lot Link'!$D:$D,'Leaded After Lot Link'!$R:$R,"")</f>
        <v>202303</v>
      </c>
      <c r="E53" s="22" cm="1">
        <f t="array" ref="E53:E54">_xlfn._xlws.FILTER('Leaded Started'!$D$2:$D$200,('Leaded Started'!$B$2:$B$200='Work Plan Control - ALL'!E52)*('Leaded Started'!$Q$2:$Q$200&lt;&gt;"DRP"),"")</f>
        <v>9202704</v>
      </c>
      <c r="F53" s="83" t="str" cm="1">
        <f t="array" ref="F53">HYPERLINK(_xlfn.CONCAT("#'Leaded Started'!",ADDRESS(MATCH(E53, 'Leaded Started'!$D:$D,0),COLUMN('Leaded Started'!$D:$D))),"Link to Lot")</f>
        <v>Link to Lot</v>
      </c>
      <c r="G53" s="20">
        <f>_xlfn.XLOOKUP(E53,'Leaded Started'!$D:$D,'Leaded Started'!$V:$V,"")</f>
        <v>1</v>
      </c>
      <c r="H53" s="23">
        <f>_xlfn.XLOOKUP(E53,'Leaded Started'!$D:$D,'Leaded Started'!$R:$R,"")</f>
        <v>202320</v>
      </c>
      <c r="I53" s="22" t="str" cm="1">
        <f t="array" ref="I53">_xlfn._xlws.FILTER('Leaded Started'!$D$2:$D$200,('Leaded Started'!$B$2:$B$200='Work Plan Control - ALL'!I52)*('Leaded Started'!$Q$2:$Q$200&lt;&gt;"DRP"),"")</f>
        <v/>
      </c>
      <c r="J53" s="83" t="e" cm="1">
        <f t="array" ref="J53">HYPERLINK(_xlfn.CONCAT("#'Leaded Started'!",ADDRESS(MATCH(I53, 'Leaded Started'!$D:$D,0),COLUMN('Leaded Started'!$D:$D))),"Link to Lot")</f>
        <v>#N/A</v>
      </c>
      <c r="K53" s="20" t="str">
        <f>_xlfn.XLOOKUP(I53,'Leaded Started'!$D:$D,'Leaded Started'!$V:$V,"")</f>
        <v/>
      </c>
      <c r="L53" s="23" t="str">
        <f>_xlfn.XLOOKUP(I53,'Leaded Started'!$D:$D,'Leaded Started'!$R:$R,"")</f>
        <v/>
      </c>
      <c r="M53" s="22" cm="1">
        <f t="array" ref="M53:M65">_xlfn._xlws.FILTER('Leaded Started'!$D$2:$D$200,('Leaded Started'!$B$2:$B$200='Work Plan Control - ALL'!M52)*('Leaded Started'!$Q$2:$Q$200&lt;&gt;"DRP"),"")</f>
        <v>9189975</v>
      </c>
      <c r="N53" s="83" t="str" cm="1">
        <f t="array" ref="N53">HYPERLINK(_xlfn.CONCAT("#'Leaded Started'!",ADDRESS(MATCH(M53, 'Leaded Started'!$D:$D,0),COLUMN('Leaded Started'!$D:$D))),"Link to Lot")</f>
        <v>Link to Lot</v>
      </c>
      <c r="O53" s="20">
        <f>_xlfn.XLOOKUP(M53,'Leaded Started'!$D:$D,'Leaded Started'!$V:$V,"")</f>
        <v>37</v>
      </c>
      <c r="P53" s="23">
        <f>_xlfn.XLOOKUP(M53,'Leaded Started'!$D:$D,'Leaded Started'!$R:$R,"")</f>
        <v>202318</v>
      </c>
      <c r="Q53" s="22" cm="1">
        <f t="array" ref="Q53:Q54">_xlfn._xlws.FILTER('Leaded Started'!$D$2:$D$200,('Leaded Started'!$B$2:$B$200='Work Plan Control - ALL'!Q52)*('Leaded Started'!$Q$2:$Q$200&lt;&gt;"DRP"),"")</f>
        <v>9202704</v>
      </c>
      <c r="R53" s="83" t="str" cm="1">
        <f t="array" ref="R53">HYPERLINK(_xlfn.CONCAT("#'Leaded Started'!",ADDRESS(MATCH(Q53, 'Leaded Started'!$D:$D,0),COLUMN('Leaded Started'!$D:$D))),"Link to Lot")</f>
        <v>Link to Lot</v>
      </c>
      <c r="S53" s="20">
        <f>_xlfn.XLOOKUP(Q53,'Leaded Started'!$D:$D,'Leaded Started'!$V:$V,"")</f>
        <v>1</v>
      </c>
      <c r="T53" s="23">
        <f>_xlfn.XLOOKUP(Q53,'Leaded Started'!$D:$D,'Leaded Started'!$R:$R,"")</f>
        <v>202320</v>
      </c>
      <c r="U53" s="22" cm="1">
        <f t="array" ref="U53">_xlfn._xlws.FILTER('Leaded Started'!$D$2:$D$200,('Leaded Started'!$B$2:$B$200='Work Plan Control - ALL'!U52)*('Leaded Started'!$Q$2:$Q$200&lt;&gt;"DRP"),"")</f>
        <v>9222068</v>
      </c>
      <c r="V53" s="83" t="str" cm="1">
        <f t="array" ref="V53">HYPERLINK(_xlfn.CONCAT("#'Leaded Started'!",ADDRESS(MATCH(U53, 'Leaded Started'!$D:$D,0),COLUMN('Leaded Started'!$D:$D))),"Link to Lot")</f>
        <v>Link to Lot</v>
      </c>
      <c r="W53" s="20">
        <f>_xlfn.XLOOKUP(U53,'Leaded Started'!$D:$D,'Leaded Started'!$V:$V,"")</f>
        <v>0</v>
      </c>
      <c r="X53" s="23">
        <f>_xlfn.XLOOKUP(U53,'Leaded Started'!$D:$D,'Leaded Started'!$R:$R,"")</f>
        <v>202322</v>
      </c>
      <c r="Y53" s="22" t="str" cm="1">
        <f t="array" ref="Y53">_xlfn._xlws.FILTER('Leaded Started'!$D$2:$D$200,('Leaded Started'!$B$2:$B$200='Work Plan Control - ALL'!Y52)*('Leaded Started'!$Q$2:$Q$200&lt;&gt;"DRP"),"")</f>
        <v/>
      </c>
      <c r="Z53" s="83" t="e" cm="1">
        <f t="array" ref="Z53">HYPERLINK(_xlfn.CONCAT("#'Leaded Started'!",ADDRESS(MATCH(Y53, 'Leaded Started'!$D:$D,0),COLUMN('Leaded Started'!$D:$D))),"Link to Lot")</f>
        <v>#N/A</v>
      </c>
      <c r="AA53" s="20" t="str">
        <f>_xlfn.XLOOKUP(Y53,'Leaded Started'!$D:$D,'Leaded Started'!$V:$V,"")</f>
        <v/>
      </c>
      <c r="AB53" s="23" t="str">
        <f>_xlfn.XLOOKUP(Y53,'Leaded Started'!$D:$D,'Leaded Started'!$R:$R,"")</f>
        <v/>
      </c>
      <c r="AC53" s="22" cm="1">
        <f t="array" ref="AC53">_xlfn._xlws.FILTER('Leaded Started'!$D$2:$D$200,('Leaded Started'!$B$2:$B$200='Work Plan Control - ALL'!AC52)*('Leaded Started'!$Q$2:$Q$200&lt;&gt;"DRP"),"")</f>
        <v>9229564</v>
      </c>
      <c r="AD53" s="83" t="str" cm="1">
        <f t="array" ref="AD53">HYPERLINK(_xlfn.CONCAT("#'Leaded Started'!",ADDRESS(MATCH(AC53, 'Leaded Started'!$D:$D,0),COLUMN('Leaded Started'!$D:$D))),"Link to Lot")</f>
        <v>Link to Lot</v>
      </c>
      <c r="AE53" s="20">
        <f>_xlfn.XLOOKUP(AC53,'Leaded Started'!$D:$D,'Leaded Started'!$V:$V,"")</f>
        <v>1</v>
      </c>
      <c r="AF53" s="23">
        <f>_xlfn.XLOOKUP(AC53,'Leaded Started'!$D:$D,'Leaded Started'!$R:$R,"")</f>
        <v>202323</v>
      </c>
      <c r="AG53" s="22" t="str" cm="1">
        <f t="array" ref="AG53">_xlfn._xlws.FILTER('Leaded Started'!$D$2:$D$200,('Leaded Started'!$B$2:$B$200='Work Plan Control - ALL'!AG52)*('Leaded Started'!$Q$2:$Q$200&lt;&gt;"DRP"),"")</f>
        <v/>
      </c>
      <c r="AH53" s="83" t="e" cm="1">
        <f t="array" ref="AH53">HYPERLINK(_xlfn.CONCAT("#'Leaded Started'!",ADDRESS(MATCH(AG53, 'Leaded Started'!$D:$D,0),COLUMN('Leaded Started'!$D:$D))),"Link to Lot")</f>
        <v>#N/A</v>
      </c>
      <c r="AI53" s="20" t="str">
        <f>_xlfn.XLOOKUP(AG53,'Leaded Started'!$D:$D,'Leaded Started'!$V:$V,"")</f>
        <v/>
      </c>
      <c r="AJ53" s="23" t="str">
        <f>_xlfn.XLOOKUP(AG53,'Leaded Started'!$D:$D,'Leaded Started'!$R:$R,"")</f>
        <v/>
      </c>
      <c r="AK53" s="22" cm="1">
        <f t="array" ref="AK53">_xlfn._xlws.FILTER('Leaded Started'!$D$2:$D$200,('Leaded Started'!$B$2:$B$200='Work Plan Control - ALL'!AK52)*('Leaded Started'!$Q$2:$Q$200&lt;&gt;"DRP"),"")</f>
        <v>9140279</v>
      </c>
      <c r="AL53" s="83" t="str" cm="1">
        <f t="array" ref="AL53">HYPERLINK(_xlfn.CONCAT("#'Leaded Started'!",ADDRESS(MATCH(AK53, 'Leaded Started'!$D:$D,0),COLUMN('Leaded Started'!$D:$D))),"Link to Lot")</f>
        <v>Link to Lot</v>
      </c>
      <c r="AM53" s="20">
        <f>_xlfn.XLOOKUP(AK53,'Leaded Started'!$D:$D,'Leaded Started'!$V:$V,"")</f>
        <v>0</v>
      </c>
      <c r="AN53" s="23">
        <f>_xlfn.XLOOKUP(AK53,'Leaded Started'!$D:$D,'Leaded Started'!$R:$R,"")</f>
        <v>202310</v>
      </c>
      <c r="AO53" s="22" cm="1">
        <f t="array" ref="AO53:AO55">_xlfn._xlws.FILTER('Leaded Started'!$D$2:$D$200,('Leaded Started'!$B$2:$B$200='Work Plan Control - ALL'!AO52)*('Leaded Started'!$Q$2:$Q$200&lt;&gt;"DRP"),"")</f>
        <v>9161162</v>
      </c>
      <c r="AP53" s="83" t="str" cm="1">
        <f t="array" ref="AP53">HYPERLINK(_xlfn.CONCAT("#'Leaded Started'!",ADDRESS(MATCH(AO53, 'Leaded Started'!$D:$D,0),COLUMN('Leaded Started'!$D:$D))),"Link to Lot")</f>
        <v>Link to Lot</v>
      </c>
      <c r="AQ53" s="20">
        <f>_xlfn.XLOOKUP(AO53,'Leaded Started'!$D:$D,'Leaded Started'!$V:$V,"")</f>
        <v>0</v>
      </c>
      <c r="AR53" s="23">
        <f>_xlfn.XLOOKUP(AO53,'Leaded Started'!$D:$D,'Leaded Started'!$R:$R,"")</f>
        <v>202313</v>
      </c>
      <c r="AS53" s="22" cm="1">
        <f t="array" ref="AS53:AS55">_xlfn._xlws.FILTER('Leaded Started'!$D$2:$D$200,('Leaded Started'!$B$2:$B$200='Work Plan Control - ALL'!AS52)*('Leaded Started'!$Q$2:$Q$200&lt;&gt;"DRP"),"")</f>
        <v>9215409</v>
      </c>
      <c r="AT53" s="83" t="str" cm="1">
        <f t="array" ref="AT53">HYPERLINK(_xlfn.CONCAT("#'Leaded Started'!",ADDRESS(MATCH(AS53, 'Leaded Started'!$D:$D,0),COLUMN('Leaded Started'!$D:$D))),"Link to Lot")</f>
        <v>Link to Lot</v>
      </c>
      <c r="AU53" s="20">
        <f>_xlfn.XLOOKUP(AS53,'Leaded Started'!$D:$D,'Leaded Started'!$V:$V,"")</f>
        <v>1</v>
      </c>
      <c r="AV53" s="23">
        <f>_xlfn.XLOOKUP(AS53,'Leaded Started'!$D:$D,'Leaded Started'!$R:$R,"")</f>
        <v>202321</v>
      </c>
      <c r="AW53" s="22" t="str" cm="1">
        <f t="array" ref="AW53">_xlfn._xlws.FILTER('Leaded Started'!$D$2:$D$200,('Leaded Started'!$B$2:$B$200='Work Plan Control - ALL'!AW52)*('Leaded Started'!$Q$2:$Q$200&lt;&gt;"DRP"),"")</f>
        <v/>
      </c>
      <c r="AX53" s="83" t="e" cm="1">
        <f t="array" ref="AX53">HYPERLINK(_xlfn.CONCAT("#'Leaded Started'!",ADDRESS(MATCH(AW53, 'Leaded Started'!$D:$D,0),COLUMN('Leaded Started'!$D:$D))),"Link to Lot")</f>
        <v>#N/A</v>
      </c>
      <c r="AY53" s="20" t="str">
        <f>_xlfn.XLOOKUP(AW53,'Leaded Started'!$D:$D,'Leaded Started'!$V:$V,"")</f>
        <v/>
      </c>
      <c r="AZ53" s="23" t="str">
        <f>_xlfn.XLOOKUP(AW53,'Leaded Started'!$D:$D,'Leaded Started'!$R:$R,"")</f>
        <v/>
      </c>
      <c r="BA53" s="22" cm="1">
        <f t="array" ref="BA53:BA55">_xlfn._xlws.FILTER('Leaded Started'!$D$2:$D$200,('Leaded Started'!$B$2:$B$200='Work Plan Control - ALL'!BA52)*('Leaded Started'!$Q$2:$Q$200&lt;&gt;"DRP"),"")</f>
        <v>9213536</v>
      </c>
      <c r="BB53" s="83" t="str" cm="1">
        <f t="array" ref="BB53">HYPERLINK(_xlfn.CONCAT("#'Leaded Started'!",ADDRESS(MATCH(BA53, 'Leaded Started'!$D:$D,0),COLUMN('Leaded Started'!$D:$D))),"Link to Lot")</f>
        <v>Link to Lot</v>
      </c>
      <c r="BC53" s="20">
        <f>_xlfn.XLOOKUP(BA53,'Leaded Started'!$D:$D,'Leaded Started'!$V:$V,"")</f>
        <v>35</v>
      </c>
      <c r="BD53" s="23">
        <f>_xlfn.XLOOKUP(BA53,'Leaded Started'!$D:$D,'Leaded Started'!$R:$R,"")</f>
        <v>202321</v>
      </c>
      <c r="BE53" s="22" cm="1">
        <f t="array" ref="BE53">_xlfn._xlws.FILTER('Leaded After Lot Link'!$D$2:$D$200,('Leaded After Lot Link'!$B$2:$B$200='Work Plan Control - ALL'!BE52)*('Leaded After Lot Link'!$Q$2:$Q$200&lt;&gt;"DRP"),"")</f>
        <v>9239023</v>
      </c>
      <c r="BF53" s="79" t="str" cm="1">
        <f t="array" ref="BF53">HYPERLINK(_xlfn.CONCAT("#'Leaded After Lot Link'!",ADDRESS(MATCH(BE53, 'Leaded After Lot Link'!$D:$D,0),COLUMN('Leaded After Lot Link'!$D:$D))),"Link to Lot")</f>
        <v>Link to Lot</v>
      </c>
      <c r="BG53" s="20">
        <f>_xlfn.XLOOKUP(BE53,'Leaded After Lot Link'!$D:$D,'Leaded After Lot Link'!$V:$V,"")</f>
        <v>5</v>
      </c>
      <c r="BH53" s="23">
        <f>_xlfn.XLOOKUP(BE53,'Leaded After Lot Link'!$D:$D,'Leaded After Lot Link'!$R:$R,"")</f>
        <v>202324</v>
      </c>
    </row>
    <row r="54" spans="1:60" ht="31.5" customHeight="1" x14ac:dyDescent="0.25">
      <c r="A54" s="20">
        <v>9151593</v>
      </c>
      <c r="B54" s="79" t="str" cm="1">
        <f t="array" ref="B54">HYPERLINK(_xlfn.CONCAT("#'Leaded After Lot Link'!",ADDRESS(MATCH(A54, 'Leaded After Lot Link'!$D:$D,0),COLUMN('Leaded After Lot Link'!$D:$D))),"Link to Lot")</f>
        <v>Link to Lot</v>
      </c>
      <c r="C54" s="20">
        <f>_xlfn.XLOOKUP(A54,'Leaded After Lot Link'!$D:$D,'Leaded After Lot Link'!$V:$V,"")</f>
        <v>112</v>
      </c>
      <c r="D54" s="23">
        <f>_xlfn.XLOOKUP(A54,'Leaded After Lot Link'!$D:$D,'Leaded After Lot Link'!$R:$R,"")</f>
        <v>202312</v>
      </c>
      <c r="E54" s="22">
        <v>9227035</v>
      </c>
      <c r="F54" s="83" t="str" cm="1">
        <f t="array" ref="F54">HYPERLINK(_xlfn.CONCAT("#'Leaded Started'!",ADDRESS(MATCH(E54, 'Leaded Started'!$D:$D,0),COLUMN('Leaded Started'!$D:$D))),"Link to Lot")</f>
        <v>Link to Lot</v>
      </c>
      <c r="G54" s="20">
        <f>_xlfn.XLOOKUP(E54,'Leaded Started'!$D:$D,'Leaded Started'!$V:$V,"")</f>
        <v>1</v>
      </c>
      <c r="H54" s="23">
        <f>_xlfn.XLOOKUP(E54,'Leaded Started'!$D:$D,'Leaded Started'!$R:$R,"")</f>
        <v>202323</v>
      </c>
      <c r="I54" s="22"/>
      <c r="J54" s="83" t="e" cm="1">
        <f t="array" ref="J54">HYPERLINK(_xlfn.CONCAT("#'Leaded Started'!",ADDRESS(MATCH(I54, 'Leaded Started'!$D:$D,0),COLUMN('Leaded Started'!$D:$D))),"Link to Lot")</f>
        <v>#N/A</v>
      </c>
      <c r="K54" s="20">
        <f>_xlfn.XLOOKUP(I54,'Leaded Started'!$D:$D,'Leaded Started'!$V:$V,"")</f>
        <v>0</v>
      </c>
      <c r="L54" s="23">
        <f>_xlfn.XLOOKUP(I54,'Leaded Started'!$D:$D,'Leaded Started'!$R:$R,"")</f>
        <v>0</v>
      </c>
      <c r="M54" s="22">
        <v>9217043</v>
      </c>
      <c r="N54" s="83" t="str" cm="1">
        <f t="array" ref="N54">HYPERLINK(_xlfn.CONCAT("#'Leaded Started'!",ADDRESS(MATCH(M54, 'Leaded Started'!$D:$D,0),COLUMN('Leaded Started'!$D:$D))),"Link to Lot")</f>
        <v>Link to Lot</v>
      </c>
      <c r="O54" s="20">
        <f>_xlfn.XLOOKUP(M54,'Leaded Started'!$D:$D,'Leaded Started'!$V:$V,"")</f>
        <v>23</v>
      </c>
      <c r="P54" s="23">
        <f>_xlfn.XLOOKUP(M54,'Leaded Started'!$D:$D,'Leaded Started'!$R:$R,"")</f>
        <v>202319</v>
      </c>
      <c r="Q54" s="22">
        <v>9227035</v>
      </c>
      <c r="R54" s="83" t="str" cm="1">
        <f t="array" ref="R54">HYPERLINK(_xlfn.CONCAT("#'Leaded Started'!",ADDRESS(MATCH(Q54, 'Leaded Started'!$D:$D,0),COLUMN('Leaded Started'!$D:$D))),"Link to Lot")</f>
        <v>Link to Lot</v>
      </c>
      <c r="S54" s="20">
        <f>_xlfn.XLOOKUP(Q54,'Leaded Started'!$D:$D,'Leaded Started'!$V:$V,"")</f>
        <v>1</v>
      </c>
      <c r="T54" s="23">
        <f>_xlfn.XLOOKUP(Q54,'Leaded Started'!$D:$D,'Leaded Started'!$R:$R,"")</f>
        <v>202323</v>
      </c>
      <c r="U54" s="22"/>
      <c r="V54" s="83" t="e" cm="1">
        <f t="array" ref="V54">HYPERLINK(_xlfn.CONCAT("#'Leaded Started'!",ADDRESS(MATCH(U54, 'Leaded Started'!$D:$D,0),COLUMN('Leaded Started'!$D:$D))),"Link to Lot")</f>
        <v>#N/A</v>
      </c>
      <c r="W54" s="20">
        <f>_xlfn.XLOOKUP(U54,'Leaded Started'!$D:$D,'Leaded Started'!$V:$V,"")</f>
        <v>0</v>
      </c>
      <c r="X54" s="23">
        <f>_xlfn.XLOOKUP(U54,'Leaded Started'!$D:$D,'Leaded Started'!$R:$R,"")</f>
        <v>0</v>
      </c>
      <c r="Y54" s="22"/>
      <c r="Z54" s="83" t="e" cm="1">
        <f t="array" ref="Z54">HYPERLINK(_xlfn.CONCAT("#'Leaded Started'!",ADDRESS(MATCH(Y54, 'Leaded Started'!$D:$D,0),COLUMN('Leaded Started'!$D:$D))),"Link to Lot")</f>
        <v>#N/A</v>
      </c>
      <c r="AA54" s="20">
        <f>_xlfn.XLOOKUP(Y54,'Leaded Started'!$D:$D,'Leaded Started'!$V:$V,"")</f>
        <v>0</v>
      </c>
      <c r="AB54" s="23">
        <f>_xlfn.XLOOKUP(Y54,'Leaded Started'!$D:$D,'Leaded Started'!$R:$R,"")</f>
        <v>0</v>
      </c>
      <c r="AC54" s="22"/>
      <c r="AD54" s="83" t="e" cm="1">
        <f t="array" ref="AD54">HYPERLINK(_xlfn.CONCAT("#'Leaded Started'!",ADDRESS(MATCH(AC54, 'Leaded Started'!$D:$D,0),COLUMN('Leaded Started'!$D:$D))),"Link to Lot")</f>
        <v>#N/A</v>
      </c>
      <c r="AE54" s="20">
        <f>_xlfn.XLOOKUP(AC54,'Leaded Started'!$D:$D,'Leaded Started'!$V:$V,"")</f>
        <v>0</v>
      </c>
      <c r="AF54" s="23">
        <f>_xlfn.XLOOKUP(AC54,'Leaded Started'!$D:$D,'Leaded Started'!$R:$R,"")</f>
        <v>0</v>
      </c>
      <c r="AG54" s="22"/>
      <c r="AH54" s="83" t="e" cm="1">
        <f t="array" ref="AH54">HYPERLINK(_xlfn.CONCAT("#'Leaded Started'!",ADDRESS(MATCH(AG54, 'Leaded Started'!$D:$D,0),COLUMN('Leaded Started'!$D:$D))),"Link to Lot")</f>
        <v>#N/A</v>
      </c>
      <c r="AI54" s="20">
        <f>_xlfn.XLOOKUP(AG54,'Leaded Started'!$D:$D,'Leaded Started'!$V:$V,"")</f>
        <v>0</v>
      </c>
      <c r="AJ54" s="23">
        <f>_xlfn.XLOOKUP(AG54,'Leaded Started'!$D:$D,'Leaded Started'!$R:$R,"")</f>
        <v>0</v>
      </c>
      <c r="AK54" s="22"/>
      <c r="AL54" s="83" t="e" cm="1">
        <f t="array" ref="AL54">HYPERLINK(_xlfn.CONCAT("#'Leaded Started'!",ADDRESS(MATCH(AK54, 'Leaded Started'!$D:$D,0),COLUMN('Leaded Started'!$D:$D))),"Link to Lot")</f>
        <v>#N/A</v>
      </c>
      <c r="AM54" s="20">
        <f>_xlfn.XLOOKUP(AK54,'Leaded Started'!$D:$D,'Leaded Started'!$V:$V,"")</f>
        <v>0</v>
      </c>
      <c r="AN54" s="23">
        <f>_xlfn.XLOOKUP(AK54,'Leaded Started'!$D:$D,'Leaded Started'!$R:$R,"")</f>
        <v>0</v>
      </c>
      <c r="AO54" s="22">
        <v>9195693</v>
      </c>
      <c r="AP54" s="83" t="str" cm="1">
        <f t="array" ref="AP54">HYPERLINK(_xlfn.CONCAT("#'Leaded Started'!",ADDRESS(MATCH(AO54, 'Leaded Started'!$D:$D,0),COLUMN('Leaded Started'!$D:$D))),"Link to Lot")</f>
        <v>Link to Lot</v>
      </c>
      <c r="AQ54" s="20">
        <f>_xlfn.XLOOKUP(AO54,'Leaded Started'!$D:$D,'Leaded Started'!$V:$V,"")</f>
        <v>0</v>
      </c>
      <c r="AR54" s="23">
        <f>_xlfn.XLOOKUP(AO54,'Leaded Started'!$D:$D,'Leaded Started'!$R:$R,"")</f>
        <v>202319</v>
      </c>
      <c r="AS54" s="22">
        <v>9215438</v>
      </c>
      <c r="AT54" s="83" t="str" cm="1">
        <f t="array" ref="AT54">HYPERLINK(_xlfn.CONCAT("#'Leaded Started'!",ADDRESS(MATCH(AS54, 'Leaded Started'!$D:$D,0),COLUMN('Leaded Started'!$D:$D))),"Link to Lot")</f>
        <v>Link to Lot</v>
      </c>
      <c r="AU54" s="20">
        <f>_xlfn.XLOOKUP(AS54,'Leaded Started'!$D:$D,'Leaded Started'!$V:$V,"")</f>
        <v>1</v>
      </c>
      <c r="AV54" s="23">
        <f>_xlfn.XLOOKUP(AS54,'Leaded Started'!$D:$D,'Leaded Started'!$R:$R,"")</f>
        <v>202321</v>
      </c>
      <c r="AW54" s="22"/>
      <c r="AX54" s="83" t="e" cm="1">
        <f t="array" ref="AX54">HYPERLINK(_xlfn.CONCAT("#'Leaded Started'!",ADDRESS(MATCH(AW54, 'Leaded Started'!$D:$D,0),COLUMN('Leaded Started'!$D:$D))),"Link to Lot")</f>
        <v>#N/A</v>
      </c>
      <c r="AY54" s="20">
        <f>_xlfn.XLOOKUP(AW54,'Leaded Started'!$D:$D,'Leaded Started'!$V:$V,"")</f>
        <v>0</v>
      </c>
      <c r="AZ54" s="23">
        <f>_xlfn.XLOOKUP(AW54,'Leaded Started'!$D:$D,'Leaded Started'!$R:$R,"")</f>
        <v>0</v>
      </c>
      <c r="BA54" s="22">
        <v>9215874</v>
      </c>
      <c r="BB54" s="83" t="str" cm="1">
        <f t="array" ref="BB54">HYPERLINK(_xlfn.CONCAT("#'Leaded Started'!",ADDRESS(MATCH(BA54, 'Leaded Started'!$D:$D,0),COLUMN('Leaded Started'!$D:$D))),"Link to Lot")</f>
        <v>Link to Lot</v>
      </c>
      <c r="BC54" s="20">
        <f>_xlfn.XLOOKUP(BA54,'Leaded Started'!$D:$D,'Leaded Started'!$V:$V,"")</f>
        <v>21</v>
      </c>
      <c r="BD54" s="23">
        <f>_xlfn.XLOOKUP(BA54,'Leaded Started'!$D:$D,'Leaded Started'!$R:$R,"")</f>
        <v>202321</v>
      </c>
      <c r="BE54" s="22"/>
      <c r="BF54" s="79" t="e" cm="1">
        <f t="array" ref="BF54">HYPERLINK(_xlfn.CONCAT("#'Leaded After Lot Link'!",ADDRESS(MATCH(BE54, 'Leaded After Lot Link'!$D:$D,0),COLUMN('Leaded After Lot Link'!$D:$D))),"Link to Lot")</f>
        <v>#N/A</v>
      </c>
      <c r="BG54" s="20">
        <f>_xlfn.XLOOKUP(BE54,'Leaded After Lot Link'!$D:$D,'Leaded After Lot Link'!$V:$V,"")</f>
        <v>0</v>
      </c>
      <c r="BH54" s="23">
        <f>_xlfn.XLOOKUP(BE54,'Leaded After Lot Link'!$D:$D,'Leaded After Lot Link'!$R:$R,"")</f>
        <v>0</v>
      </c>
    </row>
    <row r="55" spans="1:60" ht="31.5" customHeight="1" x14ac:dyDescent="0.25">
      <c r="A55" s="20">
        <v>9188553</v>
      </c>
      <c r="B55" s="79" t="str" cm="1">
        <f t="array" ref="B55">HYPERLINK(_xlfn.CONCAT("#'Leaded After Lot Link'!",ADDRESS(MATCH(A55, 'Leaded After Lot Link'!$D:$D,0),COLUMN('Leaded After Lot Link'!$D:$D))),"Link to Lot")</f>
        <v>Link to Lot</v>
      </c>
      <c r="C55" s="20">
        <f>_xlfn.XLOOKUP(A55,'Leaded After Lot Link'!$D:$D,'Leaded After Lot Link'!$V:$V,"")</f>
        <v>75</v>
      </c>
      <c r="D55" s="23">
        <f>_xlfn.XLOOKUP(A55,'Leaded After Lot Link'!$D:$D,'Leaded After Lot Link'!$R:$R,"")</f>
        <v>202317</v>
      </c>
      <c r="E55" s="22"/>
      <c r="F55" s="83" t="e" cm="1">
        <f t="array" ref="F55">HYPERLINK(_xlfn.CONCAT("#'Leaded Started'!",ADDRESS(MATCH(E55, 'Leaded Started'!$D:$D,0),COLUMN('Leaded Started'!$D:$D))),"Link to Lot")</f>
        <v>#N/A</v>
      </c>
      <c r="G55" s="20">
        <f>_xlfn.XLOOKUP(E55,'Leaded Started'!$D:$D,'Leaded Started'!$V:$V,"")</f>
        <v>0</v>
      </c>
      <c r="H55" s="23">
        <f>_xlfn.XLOOKUP(E55,'Leaded Started'!$D:$D,'Leaded Started'!$R:$R,"")</f>
        <v>0</v>
      </c>
      <c r="I55" s="22"/>
      <c r="J55" s="83" t="e" cm="1">
        <f t="array" ref="J55">HYPERLINK(_xlfn.CONCAT("#'Leaded Started'!",ADDRESS(MATCH(I55, 'Leaded Started'!$D:$D,0),COLUMN('Leaded Started'!$D:$D))),"Link to Lot")</f>
        <v>#N/A</v>
      </c>
      <c r="K55" s="20">
        <f>_xlfn.XLOOKUP(I55,'Leaded Started'!$D:$D,'Leaded Started'!$V:$V,"")</f>
        <v>0</v>
      </c>
      <c r="L55" s="23">
        <f>_xlfn.XLOOKUP(I55,'Leaded Started'!$D:$D,'Leaded Started'!$R:$R,"")</f>
        <v>0</v>
      </c>
      <c r="M55" s="22">
        <v>9200260</v>
      </c>
      <c r="N55" s="83" t="str" cm="1">
        <f t="array" ref="N55">HYPERLINK(_xlfn.CONCAT("#'Leaded Started'!",ADDRESS(MATCH(M55, 'Leaded Started'!$D:$D,0),COLUMN('Leaded Started'!$D:$D))),"Link to Lot")</f>
        <v>Link to Lot</v>
      </c>
      <c r="O55" s="20">
        <f>_xlfn.XLOOKUP(M55,'Leaded Started'!$D:$D,'Leaded Started'!$V:$V,"")</f>
        <v>37</v>
      </c>
      <c r="P55" s="23">
        <f>_xlfn.XLOOKUP(M55,'Leaded Started'!$D:$D,'Leaded Started'!$R:$R,"")</f>
        <v>202320</v>
      </c>
      <c r="Q55" s="22"/>
      <c r="R55" s="83" t="e" cm="1">
        <f t="array" ref="R55">HYPERLINK(_xlfn.CONCAT("#'Leaded Started'!",ADDRESS(MATCH(Q55, 'Leaded Started'!$D:$D,0),COLUMN('Leaded Started'!$D:$D))),"Link to Lot")</f>
        <v>#N/A</v>
      </c>
      <c r="S55" s="20">
        <f>_xlfn.XLOOKUP(Q55,'Leaded Started'!$D:$D,'Leaded Started'!$V:$V,"")</f>
        <v>0</v>
      </c>
      <c r="T55" s="23">
        <f>_xlfn.XLOOKUP(Q55,'Leaded Started'!$D:$D,'Leaded Started'!$R:$R,"")</f>
        <v>0</v>
      </c>
      <c r="U55" s="22"/>
      <c r="V55" s="83" t="e" cm="1">
        <f t="array" ref="V55">HYPERLINK(_xlfn.CONCAT("#'Leaded Started'!",ADDRESS(MATCH(U55, 'Leaded Started'!$D:$D,0),COLUMN('Leaded Started'!$D:$D))),"Link to Lot")</f>
        <v>#N/A</v>
      </c>
      <c r="W55" s="20">
        <f>_xlfn.XLOOKUP(U55,'Leaded Started'!$D:$D,'Leaded Started'!$V:$V,"")</f>
        <v>0</v>
      </c>
      <c r="X55" s="23">
        <f>_xlfn.XLOOKUP(U55,'Leaded Started'!$D:$D,'Leaded Started'!$R:$R,"")</f>
        <v>0</v>
      </c>
      <c r="Y55" s="22"/>
      <c r="Z55" s="83" t="e" cm="1">
        <f t="array" ref="Z55">HYPERLINK(_xlfn.CONCAT("#'Leaded Started'!",ADDRESS(MATCH(Y55, 'Leaded Started'!$D:$D,0),COLUMN('Leaded Started'!$D:$D))),"Link to Lot")</f>
        <v>#N/A</v>
      </c>
      <c r="AA55" s="20">
        <f>_xlfn.XLOOKUP(Y55,'Leaded Started'!$D:$D,'Leaded Started'!$V:$V,"")</f>
        <v>0</v>
      </c>
      <c r="AB55" s="23">
        <f>_xlfn.XLOOKUP(Y55,'Leaded Started'!$D:$D,'Leaded Started'!$R:$R,"")</f>
        <v>0</v>
      </c>
      <c r="AC55" s="22"/>
      <c r="AD55" s="83" t="e" cm="1">
        <f t="array" ref="AD55">HYPERLINK(_xlfn.CONCAT("#'Leaded Started'!",ADDRESS(MATCH(AC55, 'Leaded Started'!$D:$D,0),COLUMN('Leaded Started'!$D:$D))),"Link to Lot")</f>
        <v>#N/A</v>
      </c>
      <c r="AE55" s="20">
        <f>_xlfn.XLOOKUP(AC55,'Leaded Started'!$D:$D,'Leaded Started'!$V:$V,"")</f>
        <v>0</v>
      </c>
      <c r="AF55" s="23">
        <f>_xlfn.XLOOKUP(AC55,'Leaded Started'!$D:$D,'Leaded Started'!$R:$R,"")</f>
        <v>0</v>
      </c>
      <c r="AG55" s="22"/>
      <c r="AH55" s="83" t="e" cm="1">
        <f t="array" ref="AH55">HYPERLINK(_xlfn.CONCAT("#'Leaded Started'!",ADDRESS(MATCH(AG55, 'Leaded Started'!$D:$D,0),COLUMN('Leaded Started'!$D:$D))),"Link to Lot")</f>
        <v>#N/A</v>
      </c>
      <c r="AI55" s="20">
        <f>_xlfn.XLOOKUP(AG55,'Leaded Started'!$D:$D,'Leaded Started'!$V:$V,"")</f>
        <v>0</v>
      </c>
      <c r="AJ55" s="23">
        <f>_xlfn.XLOOKUP(AG55,'Leaded Started'!$D:$D,'Leaded Started'!$R:$R,"")</f>
        <v>0</v>
      </c>
      <c r="AK55" s="22"/>
      <c r="AL55" s="83" t="e" cm="1">
        <f t="array" ref="AL55">HYPERLINK(_xlfn.CONCAT("#'Leaded Started'!",ADDRESS(MATCH(AK55, 'Leaded Started'!$D:$D,0),COLUMN('Leaded Started'!$D:$D))),"Link to Lot")</f>
        <v>#N/A</v>
      </c>
      <c r="AM55" s="20">
        <f>_xlfn.XLOOKUP(AK55,'Leaded Started'!$D:$D,'Leaded Started'!$V:$V,"")</f>
        <v>0</v>
      </c>
      <c r="AN55" s="23">
        <f>_xlfn.XLOOKUP(AK55,'Leaded Started'!$D:$D,'Leaded Started'!$R:$R,"")</f>
        <v>0</v>
      </c>
      <c r="AO55" s="22">
        <v>9231711</v>
      </c>
      <c r="AP55" s="83" t="str" cm="1">
        <f t="array" ref="AP55">HYPERLINK(_xlfn.CONCAT("#'Leaded Started'!",ADDRESS(MATCH(AO55, 'Leaded Started'!$D:$D,0),COLUMN('Leaded Started'!$D:$D))),"Link to Lot")</f>
        <v>Link to Lot</v>
      </c>
      <c r="AQ55" s="20">
        <f>_xlfn.XLOOKUP(AO55,'Leaded Started'!$D:$D,'Leaded Started'!$V:$V,"")</f>
        <v>1</v>
      </c>
      <c r="AR55" s="23">
        <f>_xlfn.XLOOKUP(AO55,'Leaded Started'!$D:$D,'Leaded Started'!$R:$R,"")</f>
        <v>202324</v>
      </c>
      <c r="AS55" s="22">
        <v>9231712</v>
      </c>
      <c r="AT55" s="83" t="str" cm="1">
        <f t="array" ref="AT55">HYPERLINK(_xlfn.CONCAT("#'Leaded Started'!",ADDRESS(MATCH(AS55, 'Leaded Started'!$D:$D,0),COLUMN('Leaded Started'!$D:$D))),"Link to Lot")</f>
        <v>Link to Lot</v>
      </c>
      <c r="AU55" s="20">
        <f>_xlfn.XLOOKUP(AS55,'Leaded Started'!$D:$D,'Leaded Started'!$V:$V,"")</f>
        <v>0</v>
      </c>
      <c r="AV55" s="23">
        <f>_xlfn.XLOOKUP(AS55,'Leaded Started'!$D:$D,'Leaded Started'!$R:$R,"")</f>
        <v>202324</v>
      </c>
      <c r="AW55" s="22"/>
      <c r="AX55" s="83" t="e" cm="1">
        <f t="array" ref="AX55">HYPERLINK(_xlfn.CONCAT("#'Leaded Started'!",ADDRESS(MATCH(AW55, 'Leaded Started'!$D:$D,0),COLUMN('Leaded Started'!$D:$D))),"Link to Lot")</f>
        <v>#N/A</v>
      </c>
      <c r="AY55" s="20">
        <f>_xlfn.XLOOKUP(AW55,'Leaded Started'!$D:$D,'Leaded Started'!$V:$V,"")</f>
        <v>0</v>
      </c>
      <c r="AZ55" s="23">
        <f>_xlfn.XLOOKUP(AW55,'Leaded Started'!$D:$D,'Leaded Started'!$R:$R,"")</f>
        <v>0</v>
      </c>
      <c r="BA55" s="22">
        <v>9244366</v>
      </c>
      <c r="BB55" s="83" t="str" cm="1">
        <f t="array" ref="BB55">HYPERLINK(_xlfn.CONCAT("#'Leaded Started'!",ADDRESS(MATCH(BA55, 'Leaded Started'!$D:$D,0),COLUMN('Leaded Started'!$D:$D))),"Link to Lot")</f>
        <v>Link to Lot</v>
      </c>
      <c r="BC55" s="20">
        <f>_xlfn.XLOOKUP(BA55,'Leaded Started'!$D:$D,'Leaded Started'!$V:$V,"")</f>
        <v>2</v>
      </c>
      <c r="BD55" s="23">
        <f>_xlfn.XLOOKUP(BA55,'Leaded Started'!$D:$D,'Leaded Started'!$R:$R,"")</f>
        <v>202321</v>
      </c>
      <c r="BE55" s="22"/>
      <c r="BF55" s="79" t="e" cm="1">
        <f t="array" ref="BF55">HYPERLINK(_xlfn.CONCAT("#'Leaded After Lot Link'!",ADDRESS(MATCH(BE55, 'Leaded After Lot Link'!$D:$D,0),COLUMN('Leaded After Lot Link'!$D:$D))),"Link to Lot")</f>
        <v>#N/A</v>
      </c>
      <c r="BG55" s="20">
        <f>_xlfn.XLOOKUP(BE55,'Leaded After Lot Link'!$D:$D,'Leaded After Lot Link'!$V:$V,"")</f>
        <v>0</v>
      </c>
      <c r="BH55" s="23">
        <f>_xlfn.XLOOKUP(BE55,'Leaded After Lot Link'!$D:$D,'Leaded After Lot Link'!$R:$R,"")</f>
        <v>0</v>
      </c>
    </row>
    <row r="56" spans="1:60" ht="31.5" customHeight="1" x14ac:dyDescent="0.25">
      <c r="A56" s="20">
        <v>9202696</v>
      </c>
      <c r="B56" s="79" t="str" cm="1">
        <f t="array" ref="B56">HYPERLINK(_xlfn.CONCAT("#'Leaded After Lot Link'!",ADDRESS(MATCH(A56, 'Leaded After Lot Link'!$D:$D,0),COLUMN('Leaded After Lot Link'!$D:$D))),"Link to Lot")</f>
        <v>Link to Lot</v>
      </c>
      <c r="C56" s="20">
        <f>_xlfn.XLOOKUP(A56,'Leaded After Lot Link'!$D:$D,'Leaded After Lot Link'!$V:$V,"")</f>
        <v>54</v>
      </c>
      <c r="D56" s="23">
        <f>_xlfn.XLOOKUP(A56,'Leaded After Lot Link'!$D:$D,'Leaded After Lot Link'!$R:$R,"")</f>
        <v>202320</v>
      </c>
      <c r="E56" s="22"/>
      <c r="F56" s="83" t="e" cm="1">
        <f t="array" ref="F56">HYPERLINK(_xlfn.CONCAT("#'Leaded Started'!",ADDRESS(MATCH(E56, 'Leaded Started'!$D:$D,0),COLUMN('Leaded Started'!$D:$D))),"Link to Lot")</f>
        <v>#N/A</v>
      </c>
      <c r="G56" s="20">
        <f>_xlfn.XLOOKUP(E56,'Leaded Started'!$D:$D,'Leaded Started'!$V:$V,"")</f>
        <v>0</v>
      </c>
      <c r="H56" s="23">
        <f>_xlfn.XLOOKUP(E56,'Leaded Started'!$D:$D,'Leaded Started'!$R:$R,"")</f>
        <v>0</v>
      </c>
      <c r="I56" s="22"/>
      <c r="J56" s="83" t="e" cm="1">
        <f t="array" ref="J56">HYPERLINK(_xlfn.CONCAT("#'Leaded Started'!",ADDRESS(MATCH(I56, 'Leaded Started'!$D:$D,0),COLUMN('Leaded Started'!$D:$D))),"Link to Lot")</f>
        <v>#N/A</v>
      </c>
      <c r="K56" s="20">
        <f>_xlfn.XLOOKUP(I56,'Leaded Started'!$D:$D,'Leaded Started'!$V:$V,"")</f>
        <v>0</v>
      </c>
      <c r="L56" s="23">
        <f>_xlfn.XLOOKUP(I56,'Leaded Started'!$D:$D,'Leaded Started'!$R:$R,"")</f>
        <v>0</v>
      </c>
      <c r="M56" s="22">
        <v>9200505</v>
      </c>
      <c r="N56" s="83" t="str" cm="1">
        <f t="array" ref="N56">HYPERLINK(_xlfn.CONCAT("#'Leaded Started'!",ADDRESS(MATCH(M56, 'Leaded Started'!$D:$D,0),COLUMN('Leaded Started'!$D:$D))),"Link to Lot")</f>
        <v>Link to Lot</v>
      </c>
      <c r="O56" s="20">
        <f>_xlfn.XLOOKUP(M56,'Leaded Started'!$D:$D,'Leaded Started'!$V:$V,"")</f>
        <v>1</v>
      </c>
      <c r="P56" s="23">
        <f>_xlfn.XLOOKUP(M56,'Leaded Started'!$D:$D,'Leaded Started'!$R:$R,"")</f>
        <v>202320</v>
      </c>
      <c r="Q56" s="22"/>
      <c r="R56" s="83" t="e" cm="1">
        <f t="array" ref="R56">HYPERLINK(_xlfn.CONCAT("#'Leaded Started'!",ADDRESS(MATCH(Q56, 'Leaded Started'!$D:$D,0),COLUMN('Leaded Started'!$D:$D))),"Link to Lot")</f>
        <v>#N/A</v>
      </c>
      <c r="S56" s="20">
        <f>_xlfn.XLOOKUP(Q56,'Leaded Started'!$D:$D,'Leaded Started'!$V:$V,"")</f>
        <v>0</v>
      </c>
      <c r="T56" s="23">
        <f>_xlfn.XLOOKUP(Q56,'Leaded Started'!$D:$D,'Leaded Started'!$R:$R,"")</f>
        <v>0</v>
      </c>
      <c r="U56" s="22"/>
      <c r="V56" s="83" t="e" cm="1">
        <f t="array" ref="V56">HYPERLINK(_xlfn.CONCAT("#'Leaded Started'!",ADDRESS(MATCH(U56, 'Leaded Started'!$D:$D,0),COLUMN('Leaded Started'!$D:$D))),"Link to Lot")</f>
        <v>#N/A</v>
      </c>
      <c r="W56" s="20">
        <f>_xlfn.XLOOKUP(U56,'Leaded Started'!$D:$D,'Leaded Started'!$V:$V,"")</f>
        <v>0</v>
      </c>
      <c r="X56" s="23">
        <f>_xlfn.XLOOKUP(U56,'Leaded Started'!$D:$D,'Leaded Started'!$R:$R,"")</f>
        <v>0</v>
      </c>
      <c r="Y56" s="22"/>
      <c r="Z56" s="83" t="e" cm="1">
        <f t="array" ref="Z56">HYPERLINK(_xlfn.CONCAT("#'Leaded Started'!",ADDRESS(MATCH(Y56, 'Leaded Started'!$D:$D,0),COLUMN('Leaded Started'!$D:$D))),"Link to Lot")</f>
        <v>#N/A</v>
      </c>
      <c r="AA56" s="20">
        <f>_xlfn.XLOOKUP(Y56,'Leaded Started'!$D:$D,'Leaded Started'!$V:$V,"")</f>
        <v>0</v>
      </c>
      <c r="AB56" s="23">
        <f>_xlfn.XLOOKUP(Y56,'Leaded Started'!$D:$D,'Leaded Started'!$R:$R,"")</f>
        <v>0</v>
      </c>
      <c r="AC56" s="22"/>
      <c r="AD56" s="83" t="e" cm="1">
        <f t="array" ref="AD56">HYPERLINK(_xlfn.CONCAT("#'Leaded Started'!",ADDRESS(MATCH(AC56, 'Leaded Started'!$D:$D,0),COLUMN('Leaded Started'!$D:$D))),"Link to Lot")</f>
        <v>#N/A</v>
      </c>
      <c r="AE56" s="20">
        <f>_xlfn.XLOOKUP(AC56,'Leaded Started'!$D:$D,'Leaded Started'!$V:$V,"")</f>
        <v>0</v>
      </c>
      <c r="AF56" s="23">
        <f>_xlfn.XLOOKUP(AC56,'Leaded Started'!$D:$D,'Leaded Started'!$R:$R,"")</f>
        <v>0</v>
      </c>
      <c r="AG56" s="22"/>
      <c r="AH56" s="83" t="e" cm="1">
        <f t="array" ref="AH56">HYPERLINK(_xlfn.CONCAT("#'Leaded Started'!",ADDRESS(MATCH(AG56, 'Leaded Started'!$D:$D,0),COLUMN('Leaded Started'!$D:$D))),"Link to Lot")</f>
        <v>#N/A</v>
      </c>
      <c r="AI56" s="20">
        <f>_xlfn.XLOOKUP(AG56,'Leaded Started'!$D:$D,'Leaded Started'!$V:$V,"")</f>
        <v>0</v>
      </c>
      <c r="AJ56" s="23">
        <f>_xlfn.XLOOKUP(AG56,'Leaded Started'!$D:$D,'Leaded Started'!$R:$R,"")</f>
        <v>0</v>
      </c>
      <c r="AK56" s="22"/>
      <c r="AL56" s="83" t="e" cm="1">
        <f t="array" ref="AL56">HYPERLINK(_xlfn.CONCAT("#'Leaded Started'!",ADDRESS(MATCH(AK56, 'Leaded Started'!$D:$D,0),COLUMN('Leaded Started'!$D:$D))),"Link to Lot")</f>
        <v>#N/A</v>
      </c>
      <c r="AM56" s="20">
        <f>_xlfn.XLOOKUP(AK56,'Leaded Started'!$D:$D,'Leaded Started'!$V:$V,"")</f>
        <v>0</v>
      </c>
      <c r="AN56" s="23">
        <f>_xlfn.XLOOKUP(AK56,'Leaded Started'!$D:$D,'Leaded Started'!$R:$R,"")</f>
        <v>0</v>
      </c>
      <c r="AO56" s="22"/>
      <c r="AP56" s="83" t="e" cm="1">
        <f t="array" ref="AP56">HYPERLINK(_xlfn.CONCAT("#'Leaded Started'!",ADDRESS(MATCH(AO56, 'Leaded Started'!$D:$D,0),COLUMN('Leaded Started'!$D:$D))),"Link to Lot")</f>
        <v>#N/A</v>
      </c>
      <c r="AQ56" s="20">
        <f>_xlfn.XLOOKUP(AO56,'Leaded Started'!$D:$D,'Leaded Started'!$V:$V,"")</f>
        <v>0</v>
      </c>
      <c r="AR56" s="23">
        <f>_xlfn.XLOOKUP(AO56,'Leaded Started'!$D:$D,'Leaded Started'!$R:$R,"")</f>
        <v>0</v>
      </c>
      <c r="AS56" s="22"/>
      <c r="AT56" s="83" t="e" cm="1">
        <f t="array" ref="AT56">HYPERLINK(_xlfn.CONCAT("#'Leaded Started'!",ADDRESS(MATCH(AS56, 'Leaded Started'!$D:$D,0),COLUMN('Leaded Started'!$D:$D))),"Link to Lot")</f>
        <v>#N/A</v>
      </c>
      <c r="AU56" s="20">
        <f>_xlfn.XLOOKUP(AS56,'Leaded Started'!$D:$D,'Leaded Started'!$V:$V,"")</f>
        <v>0</v>
      </c>
      <c r="AV56" s="23">
        <f>_xlfn.XLOOKUP(AS56,'Leaded Started'!$D:$D,'Leaded Started'!$R:$R,"")</f>
        <v>0</v>
      </c>
      <c r="AW56" s="22"/>
      <c r="AX56" s="83" t="e" cm="1">
        <f t="array" ref="AX56">HYPERLINK(_xlfn.CONCAT("#'Leaded Started'!",ADDRESS(MATCH(AW56, 'Leaded Started'!$D:$D,0),COLUMN('Leaded Started'!$D:$D))),"Link to Lot")</f>
        <v>#N/A</v>
      </c>
      <c r="AY56" s="20">
        <f>_xlfn.XLOOKUP(AW56,'Leaded Started'!$D:$D,'Leaded Started'!$V:$V,"")</f>
        <v>0</v>
      </c>
      <c r="AZ56" s="23">
        <f>_xlfn.XLOOKUP(AW56,'Leaded Started'!$D:$D,'Leaded Started'!$R:$R,"")</f>
        <v>0</v>
      </c>
      <c r="BA56" s="22"/>
      <c r="BB56" s="83" t="e" cm="1">
        <f t="array" ref="BB56">HYPERLINK(_xlfn.CONCAT("#'Leaded Started'!",ADDRESS(MATCH(BA56, 'Leaded Started'!$D:$D,0),COLUMN('Leaded Started'!$D:$D))),"Link to Lot")</f>
        <v>#N/A</v>
      </c>
      <c r="BC56" s="20">
        <f>_xlfn.XLOOKUP(BA56,'Leaded Started'!$D:$D,'Leaded Started'!$V:$V,"")</f>
        <v>0</v>
      </c>
      <c r="BD56" s="23">
        <f>_xlfn.XLOOKUP(BA56,'Leaded Started'!$D:$D,'Leaded Started'!$R:$R,"")</f>
        <v>0</v>
      </c>
      <c r="BE56" s="22"/>
      <c r="BF56" s="79" t="e" cm="1">
        <f t="array" ref="BF56">HYPERLINK(_xlfn.CONCAT("#'Leaded After Lot Link'!",ADDRESS(MATCH(BE56, 'Leaded After Lot Link'!$D:$D,0),COLUMN('Leaded After Lot Link'!$D:$D))),"Link to Lot")</f>
        <v>#N/A</v>
      </c>
      <c r="BG56" s="20">
        <f>_xlfn.XLOOKUP(BE56,'Leaded After Lot Link'!$D:$D,'Leaded After Lot Link'!$V:$V,"")</f>
        <v>0</v>
      </c>
      <c r="BH56" s="23">
        <f>_xlfn.XLOOKUP(BE56,'Leaded After Lot Link'!$D:$D,'Leaded After Lot Link'!$R:$R,"")</f>
        <v>0</v>
      </c>
    </row>
    <row r="57" spans="1:60" ht="31.5" customHeight="1" x14ac:dyDescent="0.25">
      <c r="A57" s="20">
        <v>9236605</v>
      </c>
      <c r="B57" s="79" t="str" cm="1">
        <f t="array" ref="B57">HYPERLINK(_xlfn.CONCAT("#'Leaded After Lot Link'!",ADDRESS(MATCH(A57, 'Leaded After Lot Link'!$D:$D,0),COLUMN('Leaded After Lot Link'!$D:$D))),"Link to Lot")</f>
        <v>Link to Lot</v>
      </c>
      <c r="C57" s="20">
        <f>_xlfn.XLOOKUP(A57,'Leaded After Lot Link'!$D:$D,'Leaded After Lot Link'!$V:$V,"")</f>
        <v>8</v>
      </c>
      <c r="D57" s="23">
        <f>_xlfn.XLOOKUP(A57,'Leaded After Lot Link'!$D:$D,'Leaded After Lot Link'!$R:$R,"")</f>
        <v>202320</v>
      </c>
      <c r="E57" s="22"/>
      <c r="F57" s="83" t="e" cm="1">
        <f t="array" ref="F57">HYPERLINK(_xlfn.CONCAT("#'Leaded Started'!",ADDRESS(MATCH(E57, 'Leaded Started'!$D:$D,0),COLUMN('Leaded Started'!$D:$D))),"Link to Lot")</f>
        <v>#N/A</v>
      </c>
      <c r="G57" s="20">
        <f>_xlfn.XLOOKUP(E57,'Leaded Started'!$D:$D,'Leaded Started'!$V:$V,"")</f>
        <v>0</v>
      </c>
      <c r="H57" s="23">
        <f>_xlfn.XLOOKUP(E57,'Leaded Started'!$D:$D,'Leaded Started'!$R:$R,"")</f>
        <v>0</v>
      </c>
      <c r="I57" s="22"/>
      <c r="J57" s="83" t="e" cm="1">
        <f t="array" ref="J57">HYPERLINK(_xlfn.CONCAT("#'Leaded Started'!",ADDRESS(MATCH(I57, 'Leaded Started'!$D:$D,0),COLUMN('Leaded Started'!$D:$D))),"Link to Lot")</f>
        <v>#N/A</v>
      </c>
      <c r="K57" s="20">
        <f>_xlfn.XLOOKUP(I57,'Leaded Started'!$D:$D,'Leaded Started'!$V:$V,"")</f>
        <v>0</v>
      </c>
      <c r="L57" s="23">
        <f>_xlfn.XLOOKUP(I57,'Leaded Started'!$D:$D,'Leaded Started'!$R:$R,"")</f>
        <v>0</v>
      </c>
      <c r="M57" s="22">
        <v>9200515</v>
      </c>
      <c r="N57" s="83" t="str" cm="1">
        <f t="array" ref="N57">HYPERLINK(_xlfn.CONCAT("#'Leaded Started'!",ADDRESS(MATCH(M57, 'Leaded Started'!$D:$D,0),COLUMN('Leaded Started'!$D:$D))),"Link to Lot")</f>
        <v>Link to Lot</v>
      </c>
      <c r="O57" s="20">
        <f>_xlfn.XLOOKUP(M57,'Leaded Started'!$D:$D,'Leaded Started'!$V:$V,"")</f>
        <v>40</v>
      </c>
      <c r="P57" s="23">
        <f>_xlfn.XLOOKUP(M57,'Leaded Started'!$D:$D,'Leaded Started'!$R:$R,"")</f>
        <v>202320</v>
      </c>
      <c r="Q57" s="22"/>
      <c r="R57" s="83" t="e" cm="1">
        <f t="array" ref="R57">HYPERLINK(_xlfn.CONCAT("#'Leaded Started'!",ADDRESS(MATCH(Q57, 'Leaded Started'!$D:$D,0),COLUMN('Leaded Started'!$D:$D))),"Link to Lot")</f>
        <v>#N/A</v>
      </c>
      <c r="S57" s="20">
        <f>_xlfn.XLOOKUP(Q57,'Leaded Started'!$D:$D,'Leaded Started'!$V:$V,"")</f>
        <v>0</v>
      </c>
      <c r="T57" s="23">
        <f>_xlfn.XLOOKUP(Q57,'Leaded Started'!$D:$D,'Leaded Started'!$R:$R,"")</f>
        <v>0</v>
      </c>
      <c r="U57" s="22"/>
      <c r="V57" s="83" t="e" cm="1">
        <f t="array" ref="V57">HYPERLINK(_xlfn.CONCAT("#'Leaded Started'!",ADDRESS(MATCH(U57, 'Leaded Started'!$D:$D,0),COLUMN('Leaded Started'!$D:$D))),"Link to Lot")</f>
        <v>#N/A</v>
      </c>
      <c r="W57" s="20">
        <f>_xlfn.XLOOKUP(U57,'Leaded Started'!$D:$D,'Leaded Started'!$V:$V,"")</f>
        <v>0</v>
      </c>
      <c r="X57" s="23">
        <f>_xlfn.XLOOKUP(U57,'Leaded Started'!$D:$D,'Leaded Started'!$R:$R,"")</f>
        <v>0</v>
      </c>
      <c r="Y57" s="22"/>
      <c r="Z57" s="83" t="e" cm="1">
        <f t="array" ref="Z57">HYPERLINK(_xlfn.CONCAT("#'Leaded Started'!",ADDRESS(MATCH(Y57, 'Leaded Started'!$D:$D,0),COLUMN('Leaded Started'!$D:$D))),"Link to Lot")</f>
        <v>#N/A</v>
      </c>
      <c r="AA57" s="20">
        <f>_xlfn.XLOOKUP(Y57,'Leaded Started'!$D:$D,'Leaded Started'!$V:$V,"")</f>
        <v>0</v>
      </c>
      <c r="AB57" s="23">
        <f>_xlfn.XLOOKUP(Y57,'Leaded Started'!$D:$D,'Leaded Started'!$R:$R,"")</f>
        <v>0</v>
      </c>
      <c r="AC57" s="22"/>
      <c r="AD57" s="83" t="e" cm="1">
        <f t="array" ref="AD57">HYPERLINK(_xlfn.CONCAT("#'Leaded Started'!",ADDRESS(MATCH(AC57, 'Leaded Started'!$D:$D,0),COLUMN('Leaded Started'!$D:$D))),"Link to Lot")</f>
        <v>#N/A</v>
      </c>
      <c r="AE57" s="20">
        <f>_xlfn.XLOOKUP(AC57,'Leaded Started'!$D:$D,'Leaded Started'!$V:$V,"")</f>
        <v>0</v>
      </c>
      <c r="AF57" s="23">
        <f>_xlfn.XLOOKUP(AC57,'Leaded Started'!$D:$D,'Leaded Started'!$R:$R,"")</f>
        <v>0</v>
      </c>
      <c r="AG57" s="22"/>
      <c r="AH57" s="83" t="e" cm="1">
        <f t="array" ref="AH57">HYPERLINK(_xlfn.CONCAT("#'Leaded Started'!",ADDRESS(MATCH(AG57, 'Leaded Started'!$D:$D,0),COLUMN('Leaded Started'!$D:$D))),"Link to Lot")</f>
        <v>#N/A</v>
      </c>
      <c r="AI57" s="20">
        <f>_xlfn.XLOOKUP(AG57,'Leaded Started'!$D:$D,'Leaded Started'!$V:$V,"")</f>
        <v>0</v>
      </c>
      <c r="AJ57" s="23">
        <f>_xlfn.XLOOKUP(AG57,'Leaded Started'!$D:$D,'Leaded Started'!$R:$R,"")</f>
        <v>0</v>
      </c>
      <c r="AK57" s="22"/>
      <c r="AL57" s="83" t="e" cm="1">
        <f t="array" ref="AL57">HYPERLINK(_xlfn.CONCAT("#'Leaded Started'!",ADDRESS(MATCH(AK57, 'Leaded Started'!$D:$D,0),COLUMN('Leaded Started'!$D:$D))),"Link to Lot")</f>
        <v>#N/A</v>
      </c>
      <c r="AM57" s="20">
        <f>_xlfn.XLOOKUP(AK57,'Leaded Started'!$D:$D,'Leaded Started'!$V:$V,"")</f>
        <v>0</v>
      </c>
      <c r="AN57" s="23">
        <f>_xlfn.XLOOKUP(AK57,'Leaded Started'!$D:$D,'Leaded Started'!$R:$R,"")</f>
        <v>0</v>
      </c>
      <c r="AO57" s="22"/>
      <c r="AP57" s="83" t="e" cm="1">
        <f t="array" ref="AP57">HYPERLINK(_xlfn.CONCAT("#'Leaded Started'!",ADDRESS(MATCH(AO57, 'Leaded Started'!$D:$D,0),COLUMN('Leaded Started'!$D:$D))),"Link to Lot")</f>
        <v>#N/A</v>
      </c>
      <c r="AQ57" s="20">
        <f>_xlfn.XLOOKUP(AO57,'Leaded Started'!$D:$D,'Leaded Started'!$V:$V,"")</f>
        <v>0</v>
      </c>
      <c r="AR57" s="23">
        <f>_xlfn.XLOOKUP(AO57,'Leaded Started'!$D:$D,'Leaded Started'!$R:$R,"")</f>
        <v>0</v>
      </c>
      <c r="AS57" s="22"/>
      <c r="AT57" s="83" t="e" cm="1">
        <f t="array" ref="AT57">HYPERLINK(_xlfn.CONCAT("#'Leaded Started'!",ADDRESS(MATCH(AS57, 'Leaded Started'!$D:$D,0),COLUMN('Leaded Started'!$D:$D))),"Link to Lot")</f>
        <v>#N/A</v>
      </c>
      <c r="AU57" s="20">
        <f>_xlfn.XLOOKUP(AS57,'Leaded Started'!$D:$D,'Leaded Started'!$V:$V,"")</f>
        <v>0</v>
      </c>
      <c r="AV57" s="23">
        <f>_xlfn.XLOOKUP(AS57,'Leaded Started'!$D:$D,'Leaded Started'!$R:$R,"")</f>
        <v>0</v>
      </c>
      <c r="AW57" s="22"/>
      <c r="AX57" s="83" t="e" cm="1">
        <f t="array" ref="AX57">HYPERLINK(_xlfn.CONCAT("#'Leaded Started'!",ADDRESS(MATCH(AW57, 'Leaded Started'!$D:$D,0),COLUMN('Leaded Started'!$D:$D))),"Link to Lot")</f>
        <v>#N/A</v>
      </c>
      <c r="AY57" s="20">
        <f>_xlfn.XLOOKUP(AW57,'Leaded Started'!$D:$D,'Leaded Started'!$V:$V,"")</f>
        <v>0</v>
      </c>
      <c r="AZ57" s="23">
        <f>_xlfn.XLOOKUP(AW57,'Leaded Started'!$D:$D,'Leaded Started'!$R:$R,"")</f>
        <v>0</v>
      </c>
      <c r="BA57" s="22"/>
      <c r="BB57" s="83" t="e" cm="1">
        <f t="array" ref="BB57">HYPERLINK(_xlfn.CONCAT("#'Leaded Started'!",ADDRESS(MATCH(BA57, 'Leaded Started'!$D:$D,0),COLUMN('Leaded Started'!$D:$D))),"Link to Lot")</f>
        <v>#N/A</v>
      </c>
      <c r="BC57" s="20">
        <f>_xlfn.XLOOKUP(BA57,'Leaded Started'!$D:$D,'Leaded Started'!$V:$V,"")</f>
        <v>0</v>
      </c>
      <c r="BD57" s="23">
        <f>_xlfn.XLOOKUP(BA57,'Leaded Started'!$D:$D,'Leaded Started'!$R:$R,"")</f>
        <v>0</v>
      </c>
      <c r="BE57" s="22"/>
      <c r="BF57" s="79" t="e" cm="1">
        <f t="array" ref="BF57">HYPERLINK(_xlfn.CONCAT("#'Leaded After Lot Link'!",ADDRESS(MATCH(BE57, 'Leaded After Lot Link'!$D:$D,0),COLUMN('Leaded After Lot Link'!$D:$D))),"Link to Lot")</f>
        <v>#N/A</v>
      </c>
      <c r="BG57" s="20">
        <f>_xlfn.XLOOKUP(BE57,'Leaded After Lot Link'!$D:$D,'Leaded After Lot Link'!$V:$V,"")</f>
        <v>0</v>
      </c>
      <c r="BH57" s="23">
        <f>_xlfn.XLOOKUP(BE57,'Leaded After Lot Link'!$D:$D,'Leaded After Lot Link'!$R:$R,"")</f>
        <v>0</v>
      </c>
    </row>
    <row r="58" spans="1:60" ht="31.5" customHeight="1" x14ac:dyDescent="0.25">
      <c r="A58" s="20">
        <v>9213537</v>
      </c>
      <c r="B58" s="79" t="str" cm="1">
        <f t="array" ref="B58">HYPERLINK(_xlfn.CONCAT("#'Leaded After Lot Link'!",ADDRESS(MATCH(A58, 'Leaded After Lot Link'!$D:$D,0),COLUMN('Leaded After Lot Link'!$D:$D))),"Link to Lot")</f>
        <v>Link to Lot</v>
      </c>
      <c r="C58" s="20">
        <f>_xlfn.XLOOKUP(A58,'Leaded After Lot Link'!$D:$D,'Leaded After Lot Link'!$V:$V,"")</f>
        <v>40</v>
      </c>
      <c r="D58" s="23">
        <f>_xlfn.XLOOKUP(A58,'Leaded After Lot Link'!$D:$D,'Leaded After Lot Link'!$R:$R,"")</f>
        <v>202321</v>
      </c>
      <c r="E58" s="22"/>
      <c r="F58" s="83" t="e" cm="1">
        <f t="array" ref="F58">HYPERLINK(_xlfn.CONCAT("#'Leaded Started'!",ADDRESS(MATCH(E58, 'Leaded Started'!$D:$D,0),COLUMN('Leaded Started'!$D:$D))),"Link to Lot")</f>
        <v>#N/A</v>
      </c>
      <c r="G58" s="20">
        <f>_xlfn.XLOOKUP(E58,'Leaded Started'!$D:$D,'Leaded Started'!$V:$V,"")</f>
        <v>0</v>
      </c>
      <c r="H58" s="23">
        <f>_xlfn.XLOOKUP(E58,'Leaded Started'!$D:$D,'Leaded Started'!$R:$R,"")</f>
        <v>0</v>
      </c>
      <c r="I58" s="22"/>
      <c r="J58" s="83" t="e" cm="1">
        <f t="array" ref="J58">HYPERLINK(_xlfn.CONCAT("#'Leaded Started'!",ADDRESS(MATCH(I58, 'Leaded Started'!$D:$D,0),COLUMN('Leaded Started'!$D:$D))),"Link to Lot")</f>
        <v>#N/A</v>
      </c>
      <c r="K58" s="20">
        <f>_xlfn.XLOOKUP(I58,'Leaded Started'!$D:$D,'Leaded Started'!$V:$V,"")</f>
        <v>0</v>
      </c>
      <c r="L58" s="23">
        <f>_xlfn.XLOOKUP(I58,'Leaded Started'!$D:$D,'Leaded Started'!$R:$R,"")</f>
        <v>0</v>
      </c>
      <c r="M58" s="22">
        <v>9215407</v>
      </c>
      <c r="N58" s="83" t="str" cm="1">
        <f t="array" ref="N58">HYPERLINK(_xlfn.CONCAT("#'Leaded Started'!",ADDRESS(MATCH(M58, 'Leaded Started'!$D:$D,0),COLUMN('Leaded Started'!$D:$D))),"Link to Lot")</f>
        <v>Link to Lot</v>
      </c>
      <c r="O58" s="20">
        <f>_xlfn.XLOOKUP(M58,'Leaded Started'!$D:$D,'Leaded Started'!$V:$V,"")</f>
        <v>7</v>
      </c>
      <c r="P58" s="23">
        <f>_xlfn.XLOOKUP(M58,'Leaded Started'!$D:$D,'Leaded Started'!$R:$R,"")</f>
        <v>202321</v>
      </c>
      <c r="Q58" s="22"/>
      <c r="R58" s="83" t="e" cm="1">
        <f t="array" ref="R58">HYPERLINK(_xlfn.CONCAT("#'Leaded Started'!",ADDRESS(MATCH(Q58, 'Leaded Started'!$D:$D,0),COLUMN('Leaded Started'!$D:$D))),"Link to Lot")</f>
        <v>#N/A</v>
      </c>
      <c r="S58" s="20">
        <f>_xlfn.XLOOKUP(Q58,'Leaded Started'!$D:$D,'Leaded Started'!$V:$V,"")</f>
        <v>0</v>
      </c>
      <c r="T58" s="23">
        <f>_xlfn.XLOOKUP(Q58,'Leaded Started'!$D:$D,'Leaded Started'!$R:$R,"")</f>
        <v>0</v>
      </c>
      <c r="U58" s="22"/>
      <c r="V58" s="83" t="e" cm="1">
        <f t="array" ref="V58">HYPERLINK(_xlfn.CONCAT("#'Leaded Started'!",ADDRESS(MATCH(U58, 'Leaded Started'!$D:$D,0),COLUMN('Leaded Started'!$D:$D))),"Link to Lot")</f>
        <v>#N/A</v>
      </c>
      <c r="W58" s="20">
        <f>_xlfn.XLOOKUP(U58,'Leaded Started'!$D:$D,'Leaded Started'!$V:$V,"")</f>
        <v>0</v>
      </c>
      <c r="X58" s="23">
        <f>_xlfn.XLOOKUP(U58,'Leaded Started'!$D:$D,'Leaded Started'!$R:$R,"")</f>
        <v>0</v>
      </c>
      <c r="Y58" s="22"/>
      <c r="Z58" s="83" t="e" cm="1">
        <f t="array" ref="Z58">HYPERLINK(_xlfn.CONCAT("#'Leaded Started'!",ADDRESS(MATCH(Y58, 'Leaded Started'!$D:$D,0),COLUMN('Leaded Started'!$D:$D))),"Link to Lot")</f>
        <v>#N/A</v>
      </c>
      <c r="AA58" s="20">
        <f>_xlfn.XLOOKUP(Y58,'Leaded Started'!$D:$D,'Leaded Started'!$V:$V,"")</f>
        <v>0</v>
      </c>
      <c r="AB58" s="23">
        <f>_xlfn.XLOOKUP(Y58,'Leaded Started'!$D:$D,'Leaded Started'!$R:$R,"")</f>
        <v>0</v>
      </c>
      <c r="AC58" s="22"/>
      <c r="AD58" s="83" t="e" cm="1">
        <f t="array" ref="AD58">HYPERLINK(_xlfn.CONCAT("#'Leaded Started'!",ADDRESS(MATCH(AC58, 'Leaded Started'!$D:$D,0),COLUMN('Leaded Started'!$D:$D))),"Link to Lot")</f>
        <v>#N/A</v>
      </c>
      <c r="AE58" s="20">
        <f>_xlfn.XLOOKUP(AC58,'Leaded Started'!$D:$D,'Leaded Started'!$V:$V,"")</f>
        <v>0</v>
      </c>
      <c r="AF58" s="23">
        <f>_xlfn.XLOOKUP(AC58,'Leaded Started'!$D:$D,'Leaded Started'!$R:$R,"")</f>
        <v>0</v>
      </c>
      <c r="AG58" s="22"/>
      <c r="AH58" s="83" t="e" cm="1">
        <f t="array" ref="AH58">HYPERLINK(_xlfn.CONCAT("#'Leaded Started'!",ADDRESS(MATCH(AG58, 'Leaded Started'!$D:$D,0),COLUMN('Leaded Started'!$D:$D))),"Link to Lot")</f>
        <v>#N/A</v>
      </c>
      <c r="AI58" s="20">
        <f>_xlfn.XLOOKUP(AG58,'Leaded Started'!$D:$D,'Leaded Started'!$V:$V,"")</f>
        <v>0</v>
      </c>
      <c r="AJ58" s="23">
        <f>_xlfn.XLOOKUP(AG58,'Leaded Started'!$D:$D,'Leaded Started'!$R:$R,"")</f>
        <v>0</v>
      </c>
      <c r="AK58" s="22"/>
      <c r="AL58" s="83" t="e" cm="1">
        <f t="array" ref="AL58">HYPERLINK(_xlfn.CONCAT("#'Leaded Started'!",ADDRESS(MATCH(AK58, 'Leaded Started'!$D:$D,0),COLUMN('Leaded Started'!$D:$D))),"Link to Lot")</f>
        <v>#N/A</v>
      </c>
      <c r="AM58" s="20">
        <f>_xlfn.XLOOKUP(AK58,'Leaded Started'!$D:$D,'Leaded Started'!$V:$V,"")</f>
        <v>0</v>
      </c>
      <c r="AN58" s="23">
        <f>_xlfn.XLOOKUP(AK58,'Leaded Started'!$D:$D,'Leaded Started'!$R:$R,"")</f>
        <v>0</v>
      </c>
      <c r="AO58" s="22"/>
      <c r="AP58" s="83" t="e" cm="1">
        <f t="array" ref="AP58">HYPERLINK(_xlfn.CONCAT("#'Leaded Started'!",ADDRESS(MATCH(AO58, 'Leaded Started'!$D:$D,0),COLUMN('Leaded Started'!$D:$D))),"Link to Lot")</f>
        <v>#N/A</v>
      </c>
      <c r="AQ58" s="20">
        <f>_xlfn.XLOOKUP(AO58,'Leaded Started'!$D:$D,'Leaded Started'!$V:$V,"")</f>
        <v>0</v>
      </c>
      <c r="AR58" s="23">
        <f>_xlfn.XLOOKUP(AO58,'Leaded Started'!$D:$D,'Leaded Started'!$R:$R,"")</f>
        <v>0</v>
      </c>
      <c r="AS58" s="22"/>
      <c r="AT58" s="83" t="e" cm="1">
        <f t="array" ref="AT58">HYPERLINK(_xlfn.CONCAT("#'Leaded Started'!",ADDRESS(MATCH(AS58, 'Leaded Started'!$D:$D,0),COLUMN('Leaded Started'!$D:$D))),"Link to Lot")</f>
        <v>#N/A</v>
      </c>
      <c r="AU58" s="20">
        <f>_xlfn.XLOOKUP(AS58,'Leaded Started'!$D:$D,'Leaded Started'!$V:$V,"")</f>
        <v>0</v>
      </c>
      <c r="AV58" s="23">
        <f>_xlfn.XLOOKUP(AS58,'Leaded Started'!$D:$D,'Leaded Started'!$R:$R,"")</f>
        <v>0</v>
      </c>
      <c r="AW58" s="22"/>
      <c r="AX58" s="83" t="e" cm="1">
        <f t="array" ref="AX58">HYPERLINK(_xlfn.CONCAT("#'Leaded Started'!",ADDRESS(MATCH(AW58, 'Leaded Started'!$D:$D,0),COLUMN('Leaded Started'!$D:$D))),"Link to Lot")</f>
        <v>#N/A</v>
      </c>
      <c r="AY58" s="20">
        <f>_xlfn.XLOOKUP(AW58,'Leaded Started'!$D:$D,'Leaded Started'!$V:$V,"")</f>
        <v>0</v>
      </c>
      <c r="AZ58" s="23">
        <f>_xlfn.XLOOKUP(AW58,'Leaded Started'!$D:$D,'Leaded Started'!$R:$R,"")</f>
        <v>0</v>
      </c>
      <c r="BA58" s="22"/>
      <c r="BB58" s="83" t="e" cm="1">
        <f t="array" ref="BB58">HYPERLINK(_xlfn.CONCAT("#'Leaded Started'!",ADDRESS(MATCH(BA58, 'Leaded Started'!$D:$D,0),COLUMN('Leaded Started'!$D:$D))),"Link to Lot")</f>
        <v>#N/A</v>
      </c>
      <c r="BC58" s="20">
        <f>_xlfn.XLOOKUP(BA58,'Leaded Started'!$D:$D,'Leaded Started'!$V:$V,"")</f>
        <v>0</v>
      </c>
      <c r="BD58" s="23">
        <f>_xlfn.XLOOKUP(BA58,'Leaded Started'!$D:$D,'Leaded Started'!$R:$R,"")</f>
        <v>0</v>
      </c>
      <c r="BE58" s="22"/>
      <c r="BF58" s="79" t="e" cm="1">
        <f t="array" ref="BF58">HYPERLINK(_xlfn.CONCAT("#'Leaded After Lot Link'!",ADDRESS(MATCH(BE58, 'Leaded After Lot Link'!$D:$D,0),COLUMN('Leaded After Lot Link'!$D:$D))),"Link to Lot")</f>
        <v>#N/A</v>
      </c>
      <c r="BG58" s="20">
        <f>_xlfn.XLOOKUP(BE58,'Leaded After Lot Link'!$D:$D,'Leaded After Lot Link'!$V:$V,"")</f>
        <v>0</v>
      </c>
      <c r="BH58" s="23">
        <f>_xlfn.XLOOKUP(BE58,'Leaded After Lot Link'!$D:$D,'Leaded After Lot Link'!$R:$R,"")</f>
        <v>0</v>
      </c>
    </row>
    <row r="59" spans="1:60" ht="31.5" customHeight="1" x14ac:dyDescent="0.25">
      <c r="A59" s="20">
        <v>9215411</v>
      </c>
      <c r="B59" s="79" t="str" cm="1">
        <f t="array" ref="B59">HYPERLINK(_xlfn.CONCAT("#'Leaded After Lot Link'!",ADDRESS(MATCH(A59, 'Leaded After Lot Link'!$D:$D,0),COLUMN('Leaded After Lot Link'!$D:$D))),"Link to Lot")</f>
        <v>Link to Lot</v>
      </c>
      <c r="C59" s="20">
        <f>_xlfn.XLOOKUP(A59,'Leaded After Lot Link'!$D:$D,'Leaded After Lot Link'!$V:$V,"")</f>
        <v>40</v>
      </c>
      <c r="D59" s="23">
        <f>_xlfn.XLOOKUP(A59,'Leaded After Lot Link'!$D:$D,'Leaded After Lot Link'!$R:$R,"")</f>
        <v>202321</v>
      </c>
      <c r="E59" s="22"/>
      <c r="F59" s="83" t="e" cm="1">
        <f t="array" ref="F59">HYPERLINK(_xlfn.CONCAT("#'Leaded Started'!",ADDRESS(MATCH(E59, 'Leaded Started'!$D:$D,0),COLUMN('Leaded Started'!$D:$D))),"Link to Lot")</f>
        <v>#N/A</v>
      </c>
      <c r="G59" s="20">
        <f>_xlfn.XLOOKUP(E59,'Leaded Started'!$D:$D,'Leaded Started'!$V:$V,"")</f>
        <v>0</v>
      </c>
      <c r="H59" s="23">
        <f>_xlfn.XLOOKUP(E59,'Leaded Started'!$D:$D,'Leaded Started'!$R:$R,"")</f>
        <v>0</v>
      </c>
      <c r="I59" s="22"/>
      <c r="J59" s="83" t="e" cm="1">
        <f t="array" ref="J59">HYPERLINK(_xlfn.CONCAT("#'Leaded Started'!",ADDRESS(MATCH(I59, 'Leaded Started'!$D:$D,0),COLUMN('Leaded Started'!$D:$D))),"Link to Lot")</f>
        <v>#N/A</v>
      </c>
      <c r="K59" s="20">
        <f>_xlfn.XLOOKUP(I59,'Leaded Started'!$D:$D,'Leaded Started'!$V:$V,"")</f>
        <v>0</v>
      </c>
      <c r="L59" s="23">
        <f>_xlfn.XLOOKUP(I59,'Leaded Started'!$D:$D,'Leaded Started'!$R:$R,"")</f>
        <v>0</v>
      </c>
      <c r="M59" s="22">
        <v>9215410</v>
      </c>
      <c r="N59" s="83" t="str" cm="1">
        <f t="array" ref="N59">HYPERLINK(_xlfn.CONCAT("#'Leaded Started'!",ADDRESS(MATCH(M59, 'Leaded Started'!$D:$D,0),COLUMN('Leaded Started'!$D:$D))),"Link to Lot")</f>
        <v>Link to Lot</v>
      </c>
      <c r="O59" s="20">
        <f>_xlfn.XLOOKUP(M59,'Leaded Started'!$D:$D,'Leaded Started'!$V:$V,"")</f>
        <v>12</v>
      </c>
      <c r="P59" s="23">
        <f>_xlfn.XLOOKUP(M59,'Leaded Started'!$D:$D,'Leaded Started'!$R:$R,"")</f>
        <v>202321</v>
      </c>
      <c r="Q59" s="22"/>
      <c r="R59" s="83" t="e" cm="1">
        <f t="array" ref="R59">HYPERLINK(_xlfn.CONCAT("#'Leaded Started'!",ADDRESS(MATCH(Q59, 'Leaded Started'!$D:$D,0),COLUMN('Leaded Started'!$D:$D))),"Link to Lot")</f>
        <v>#N/A</v>
      </c>
      <c r="S59" s="20">
        <f>_xlfn.XLOOKUP(Q59,'Leaded Started'!$D:$D,'Leaded Started'!$V:$V,"")</f>
        <v>0</v>
      </c>
      <c r="T59" s="23">
        <f>_xlfn.XLOOKUP(Q59,'Leaded Started'!$D:$D,'Leaded Started'!$R:$R,"")</f>
        <v>0</v>
      </c>
      <c r="U59" s="22"/>
      <c r="V59" s="83" t="e" cm="1">
        <f t="array" ref="V59">HYPERLINK(_xlfn.CONCAT("#'Leaded Started'!",ADDRESS(MATCH(U59, 'Leaded Started'!$D:$D,0),COLUMN('Leaded Started'!$D:$D))),"Link to Lot")</f>
        <v>#N/A</v>
      </c>
      <c r="W59" s="20">
        <f>_xlfn.XLOOKUP(U59,'Leaded Started'!$D:$D,'Leaded Started'!$V:$V,"")</f>
        <v>0</v>
      </c>
      <c r="X59" s="23">
        <f>_xlfn.XLOOKUP(U59,'Leaded Started'!$D:$D,'Leaded Started'!$R:$R,"")</f>
        <v>0</v>
      </c>
      <c r="Y59" s="22"/>
      <c r="Z59" s="83" t="e" cm="1">
        <f t="array" ref="Z59">HYPERLINK(_xlfn.CONCAT("#'Leaded Started'!",ADDRESS(MATCH(Y59, 'Leaded Started'!$D:$D,0),COLUMN('Leaded Started'!$D:$D))),"Link to Lot")</f>
        <v>#N/A</v>
      </c>
      <c r="AA59" s="20">
        <f>_xlfn.XLOOKUP(Y59,'Leaded Started'!$D:$D,'Leaded Started'!$V:$V,"")</f>
        <v>0</v>
      </c>
      <c r="AB59" s="23">
        <f>_xlfn.XLOOKUP(Y59,'Leaded Started'!$D:$D,'Leaded Started'!$R:$R,"")</f>
        <v>0</v>
      </c>
      <c r="AC59" s="22"/>
      <c r="AD59" s="83" t="e" cm="1">
        <f t="array" ref="AD59">HYPERLINK(_xlfn.CONCAT("#'Leaded Started'!",ADDRESS(MATCH(AC59, 'Leaded Started'!$D:$D,0),COLUMN('Leaded Started'!$D:$D))),"Link to Lot")</f>
        <v>#N/A</v>
      </c>
      <c r="AE59" s="20">
        <f>_xlfn.XLOOKUP(AC59,'Leaded Started'!$D:$D,'Leaded Started'!$V:$V,"")</f>
        <v>0</v>
      </c>
      <c r="AF59" s="23">
        <f>_xlfn.XLOOKUP(AC59,'Leaded Started'!$D:$D,'Leaded Started'!$R:$R,"")</f>
        <v>0</v>
      </c>
      <c r="AG59" s="22"/>
      <c r="AH59" s="83" t="e" cm="1">
        <f t="array" ref="AH59">HYPERLINK(_xlfn.CONCAT("#'Leaded Started'!",ADDRESS(MATCH(AG59, 'Leaded Started'!$D:$D,0),COLUMN('Leaded Started'!$D:$D))),"Link to Lot")</f>
        <v>#N/A</v>
      </c>
      <c r="AI59" s="20">
        <f>_xlfn.XLOOKUP(AG59,'Leaded Started'!$D:$D,'Leaded Started'!$V:$V,"")</f>
        <v>0</v>
      </c>
      <c r="AJ59" s="23">
        <f>_xlfn.XLOOKUP(AG59,'Leaded Started'!$D:$D,'Leaded Started'!$R:$R,"")</f>
        <v>0</v>
      </c>
      <c r="AK59" s="22"/>
      <c r="AL59" s="83" t="e" cm="1">
        <f t="array" ref="AL59">HYPERLINK(_xlfn.CONCAT("#'Leaded Started'!",ADDRESS(MATCH(AK59, 'Leaded Started'!$D:$D,0),COLUMN('Leaded Started'!$D:$D))),"Link to Lot")</f>
        <v>#N/A</v>
      </c>
      <c r="AM59" s="20">
        <f>_xlfn.XLOOKUP(AK59,'Leaded Started'!$D:$D,'Leaded Started'!$V:$V,"")</f>
        <v>0</v>
      </c>
      <c r="AN59" s="23">
        <f>_xlfn.XLOOKUP(AK59,'Leaded Started'!$D:$D,'Leaded Started'!$R:$R,"")</f>
        <v>0</v>
      </c>
      <c r="AO59" s="22"/>
      <c r="AP59" s="83" t="e" cm="1">
        <f t="array" ref="AP59">HYPERLINK(_xlfn.CONCAT("#'Leaded Started'!",ADDRESS(MATCH(AO59, 'Leaded Started'!$D:$D,0),COLUMN('Leaded Started'!$D:$D))),"Link to Lot")</f>
        <v>#N/A</v>
      </c>
      <c r="AQ59" s="20">
        <f>_xlfn.XLOOKUP(AO59,'Leaded Started'!$D:$D,'Leaded Started'!$V:$V,"")</f>
        <v>0</v>
      </c>
      <c r="AR59" s="23">
        <f>_xlfn.XLOOKUP(AO59,'Leaded Started'!$D:$D,'Leaded Started'!$R:$R,"")</f>
        <v>0</v>
      </c>
      <c r="AS59" s="22"/>
      <c r="AT59" s="83" t="e" cm="1">
        <f t="array" ref="AT59">HYPERLINK(_xlfn.CONCAT("#'Leaded Started'!",ADDRESS(MATCH(AS59, 'Leaded Started'!$D:$D,0),COLUMN('Leaded Started'!$D:$D))),"Link to Lot")</f>
        <v>#N/A</v>
      </c>
      <c r="AU59" s="20">
        <f>_xlfn.XLOOKUP(AS59,'Leaded Started'!$D:$D,'Leaded Started'!$V:$V,"")</f>
        <v>0</v>
      </c>
      <c r="AV59" s="23">
        <f>_xlfn.XLOOKUP(AS59,'Leaded Started'!$D:$D,'Leaded Started'!$R:$R,"")</f>
        <v>0</v>
      </c>
      <c r="AW59" s="22"/>
      <c r="AX59" s="83" t="e" cm="1">
        <f t="array" ref="AX59">HYPERLINK(_xlfn.CONCAT("#'Leaded Started'!",ADDRESS(MATCH(AW59, 'Leaded Started'!$D:$D,0),COLUMN('Leaded Started'!$D:$D))),"Link to Lot")</f>
        <v>#N/A</v>
      </c>
      <c r="AY59" s="20">
        <f>_xlfn.XLOOKUP(AW59,'Leaded Started'!$D:$D,'Leaded Started'!$V:$V,"")</f>
        <v>0</v>
      </c>
      <c r="AZ59" s="23">
        <f>_xlfn.XLOOKUP(AW59,'Leaded Started'!$D:$D,'Leaded Started'!$R:$R,"")</f>
        <v>0</v>
      </c>
      <c r="BA59" s="22"/>
      <c r="BB59" s="83" t="e" cm="1">
        <f t="array" ref="BB59">HYPERLINK(_xlfn.CONCAT("#'Leaded Started'!",ADDRESS(MATCH(BA59, 'Leaded Started'!$D:$D,0),COLUMN('Leaded Started'!$D:$D))),"Link to Lot")</f>
        <v>#N/A</v>
      </c>
      <c r="BC59" s="20">
        <f>_xlfn.XLOOKUP(BA59,'Leaded Started'!$D:$D,'Leaded Started'!$V:$V,"")</f>
        <v>0</v>
      </c>
      <c r="BD59" s="23">
        <f>_xlfn.XLOOKUP(BA59,'Leaded Started'!$D:$D,'Leaded Started'!$R:$R,"")</f>
        <v>0</v>
      </c>
      <c r="BE59" s="22"/>
      <c r="BF59" s="79" t="e" cm="1">
        <f t="array" ref="BF59">HYPERLINK(_xlfn.CONCAT("#'Leaded After Lot Link'!",ADDRESS(MATCH(BE59, 'Leaded After Lot Link'!$D:$D,0),COLUMN('Leaded After Lot Link'!$D:$D))),"Link to Lot")</f>
        <v>#N/A</v>
      </c>
      <c r="BG59" s="20">
        <f>_xlfn.XLOOKUP(BE59,'Leaded After Lot Link'!$D:$D,'Leaded After Lot Link'!$V:$V,"")</f>
        <v>0</v>
      </c>
      <c r="BH59" s="23">
        <f>_xlfn.XLOOKUP(BE59,'Leaded After Lot Link'!$D:$D,'Leaded After Lot Link'!$R:$R,"")</f>
        <v>0</v>
      </c>
    </row>
    <row r="60" spans="1:60" ht="31.5" customHeight="1" x14ac:dyDescent="0.25">
      <c r="A60" s="20">
        <v>9220013</v>
      </c>
      <c r="B60" s="79" t="str" cm="1">
        <f t="array" ref="B60">HYPERLINK(_xlfn.CONCAT("#'Leaded After Lot Link'!",ADDRESS(MATCH(A60, 'Leaded After Lot Link'!$D:$D,0),COLUMN('Leaded After Lot Link'!$D:$D))),"Link to Lot")</f>
        <v>Link to Lot</v>
      </c>
      <c r="C60" s="20">
        <f>_xlfn.XLOOKUP(A60,'Leaded After Lot Link'!$D:$D,'Leaded After Lot Link'!$V:$V,"")</f>
        <v>33</v>
      </c>
      <c r="D60" s="23">
        <f>_xlfn.XLOOKUP(A60,'Leaded After Lot Link'!$D:$D,'Leaded After Lot Link'!$R:$R,"")</f>
        <v>202322</v>
      </c>
      <c r="E60" s="22"/>
      <c r="F60" s="83" t="e" cm="1">
        <f t="array" ref="F60">HYPERLINK(_xlfn.CONCAT("#'Leaded Started'!",ADDRESS(MATCH(E60, 'Leaded Started'!$D:$D,0),COLUMN('Leaded Started'!$D:$D))),"Link to Lot")</f>
        <v>#N/A</v>
      </c>
      <c r="G60" s="20">
        <f>_xlfn.XLOOKUP(E60,'Leaded Started'!$D:$D,'Leaded Started'!$V:$V,"")</f>
        <v>0</v>
      </c>
      <c r="H60" s="23">
        <f>_xlfn.XLOOKUP(E60,'Leaded Started'!$D:$D,'Leaded Started'!$R:$R,"")</f>
        <v>0</v>
      </c>
      <c r="I60" s="22"/>
      <c r="J60" s="83" t="e" cm="1">
        <f t="array" ref="J60">HYPERLINK(_xlfn.CONCAT("#'Leaded Started'!",ADDRESS(MATCH(I60, 'Leaded Started'!$D:$D,0),COLUMN('Leaded Started'!$D:$D))),"Link to Lot")</f>
        <v>#N/A</v>
      </c>
      <c r="K60" s="20">
        <f>_xlfn.XLOOKUP(I60,'Leaded Started'!$D:$D,'Leaded Started'!$V:$V,"")</f>
        <v>0</v>
      </c>
      <c r="L60" s="23">
        <f>_xlfn.XLOOKUP(I60,'Leaded Started'!$D:$D,'Leaded Started'!$R:$R,"")</f>
        <v>0</v>
      </c>
      <c r="M60" s="22">
        <v>9213289</v>
      </c>
      <c r="N60" s="83" t="str" cm="1">
        <f t="array" ref="N60">HYPERLINK(_xlfn.CONCAT("#'Leaded Started'!",ADDRESS(MATCH(M60, 'Leaded Started'!$D:$D,0),COLUMN('Leaded Started'!$D:$D))),"Link to Lot")</f>
        <v>Link to Lot</v>
      </c>
      <c r="O60" s="20">
        <f>_xlfn.XLOOKUP(M60,'Leaded Started'!$D:$D,'Leaded Started'!$V:$V,"")</f>
        <v>34</v>
      </c>
      <c r="P60" s="23">
        <f>_xlfn.XLOOKUP(M60,'Leaded Started'!$D:$D,'Leaded Started'!$R:$R,"")</f>
        <v>202321</v>
      </c>
      <c r="Q60" s="22"/>
      <c r="R60" s="83" t="e" cm="1">
        <f t="array" ref="R60">HYPERLINK(_xlfn.CONCAT("#'Leaded Started'!",ADDRESS(MATCH(Q60, 'Leaded Started'!$D:$D,0),COLUMN('Leaded Started'!$D:$D))),"Link to Lot")</f>
        <v>#N/A</v>
      </c>
      <c r="S60" s="20">
        <f>_xlfn.XLOOKUP(Q60,'Leaded Started'!$D:$D,'Leaded Started'!$V:$V,"")</f>
        <v>0</v>
      </c>
      <c r="T60" s="23">
        <f>_xlfn.XLOOKUP(Q60,'Leaded Started'!$D:$D,'Leaded Started'!$R:$R,"")</f>
        <v>0</v>
      </c>
      <c r="U60" s="22"/>
      <c r="V60" s="83" t="e" cm="1">
        <f t="array" ref="V60">HYPERLINK(_xlfn.CONCAT("#'Leaded Started'!",ADDRESS(MATCH(U60, 'Leaded Started'!$D:$D,0),COLUMN('Leaded Started'!$D:$D))),"Link to Lot")</f>
        <v>#N/A</v>
      </c>
      <c r="W60" s="20">
        <f>_xlfn.XLOOKUP(U60,'Leaded Started'!$D:$D,'Leaded Started'!$V:$V,"")</f>
        <v>0</v>
      </c>
      <c r="X60" s="23">
        <f>_xlfn.XLOOKUP(U60,'Leaded Started'!$D:$D,'Leaded Started'!$R:$R,"")</f>
        <v>0</v>
      </c>
      <c r="Y60" s="22"/>
      <c r="Z60" s="83" t="e" cm="1">
        <f t="array" ref="Z60">HYPERLINK(_xlfn.CONCAT("#'Leaded Started'!",ADDRESS(MATCH(Y60, 'Leaded Started'!$D:$D,0),COLUMN('Leaded Started'!$D:$D))),"Link to Lot")</f>
        <v>#N/A</v>
      </c>
      <c r="AA60" s="20">
        <f>_xlfn.XLOOKUP(Y60,'Leaded Started'!$D:$D,'Leaded Started'!$V:$V,"")</f>
        <v>0</v>
      </c>
      <c r="AB60" s="23">
        <f>_xlfn.XLOOKUP(Y60,'Leaded Started'!$D:$D,'Leaded Started'!$R:$R,"")</f>
        <v>0</v>
      </c>
      <c r="AC60" s="22"/>
      <c r="AD60" s="83" t="e" cm="1">
        <f t="array" ref="AD60">HYPERLINK(_xlfn.CONCAT("#'Leaded Started'!",ADDRESS(MATCH(AC60, 'Leaded Started'!$D:$D,0),COLUMN('Leaded Started'!$D:$D))),"Link to Lot")</f>
        <v>#N/A</v>
      </c>
      <c r="AE60" s="20">
        <f>_xlfn.XLOOKUP(AC60,'Leaded Started'!$D:$D,'Leaded Started'!$V:$V,"")</f>
        <v>0</v>
      </c>
      <c r="AF60" s="23">
        <f>_xlfn.XLOOKUP(AC60,'Leaded Started'!$D:$D,'Leaded Started'!$R:$R,"")</f>
        <v>0</v>
      </c>
      <c r="AG60" s="22"/>
      <c r="AH60" s="83" t="e" cm="1">
        <f t="array" ref="AH60">HYPERLINK(_xlfn.CONCAT("#'Leaded Started'!",ADDRESS(MATCH(AG60, 'Leaded Started'!$D:$D,0),COLUMN('Leaded Started'!$D:$D))),"Link to Lot")</f>
        <v>#N/A</v>
      </c>
      <c r="AI60" s="20">
        <f>_xlfn.XLOOKUP(AG60,'Leaded Started'!$D:$D,'Leaded Started'!$V:$V,"")</f>
        <v>0</v>
      </c>
      <c r="AJ60" s="23">
        <f>_xlfn.XLOOKUP(AG60,'Leaded Started'!$D:$D,'Leaded Started'!$R:$R,"")</f>
        <v>0</v>
      </c>
      <c r="AK60" s="22"/>
      <c r="AL60" s="83" t="e" cm="1">
        <f t="array" ref="AL60">HYPERLINK(_xlfn.CONCAT("#'Leaded Started'!",ADDRESS(MATCH(AK60, 'Leaded Started'!$D:$D,0),COLUMN('Leaded Started'!$D:$D))),"Link to Lot")</f>
        <v>#N/A</v>
      </c>
      <c r="AM60" s="20">
        <f>_xlfn.XLOOKUP(AK60,'Leaded Started'!$D:$D,'Leaded Started'!$V:$V,"")</f>
        <v>0</v>
      </c>
      <c r="AN60" s="23">
        <f>_xlfn.XLOOKUP(AK60,'Leaded Started'!$D:$D,'Leaded Started'!$R:$R,"")</f>
        <v>0</v>
      </c>
      <c r="AO60" s="22"/>
      <c r="AP60" s="83" t="e" cm="1">
        <f t="array" ref="AP60">HYPERLINK(_xlfn.CONCAT("#'Leaded Started'!",ADDRESS(MATCH(AO60, 'Leaded Started'!$D:$D,0),COLUMN('Leaded Started'!$D:$D))),"Link to Lot")</f>
        <v>#N/A</v>
      </c>
      <c r="AQ60" s="20">
        <f>_xlfn.XLOOKUP(AO60,'Leaded Started'!$D:$D,'Leaded Started'!$V:$V,"")</f>
        <v>0</v>
      </c>
      <c r="AR60" s="23">
        <f>_xlfn.XLOOKUP(AO60,'Leaded Started'!$D:$D,'Leaded Started'!$R:$R,"")</f>
        <v>0</v>
      </c>
      <c r="AS60" s="22"/>
      <c r="AT60" s="83" t="e" cm="1">
        <f t="array" ref="AT60">HYPERLINK(_xlfn.CONCAT("#'Leaded Started'!",ADDRESS(MATCH(AS60, 'Leaded Started'!$D:$D,0),COLUMN('Leaded Started'!$D:$D))),"Link to Lot")</f>
        <v>#N/A</v>
      </c>
      <c r="AU60" s="20">
        <f>_xlfn.XLOOKUP(AS60,'Leaded Started'!$D:$D,'Leaded Started'!$V:$V,"")</f>
        <v>0</v>
      </c>
      <c r="AV60" s="23">
        <f>_xlfn.XLOOKUP(AS60,'Leaded Started'!$D:$D,'Leaded Started'!$R:$R,"")</f>
        <v>0</v>
      </c>
      <c r="AW60" s="22"/>
      <c r="AX60" s="83" t="e" cm="1">
        <f t="array" ref="AX60">HYPERLINK(_xlfn.CONCAT("#'Leaded Started'!",ADDRESS(MATCH(AW60, 'Leaded Started'!$D:$D,0),COLUMN('Leaded Started'!$D:$D))),"Link to Lot")</f>
        <v>#N/A</v>
      </c>
      <c r="AY60" s="20">
        <f>_xlfn.XLOOKUP(AW60,'Leaded Started'!$D:$D,'Leaded Started'!$V:$V,"")</f>
        <v>0</v>
      </c>
      <c r="AZ60" s="23">
        <f>_xlfn.XLOOKUP(AW60,'Leaded Started'!$D:$D,'Leaded Started'!$R:$R,"")</f>
        <v>0</v>
      </c>
      <c r="BA60" s="22"/>
      <c r="BB60" s="83" t="e" cm="1">
        <f t="array" ref="BB60">HYPERLINK(_xlfn.CONCAT("#'Leaded Started'!",ADDRESS(MATCH(BA60, 'Leaded Started'!$D:$D,0),COLUMN('Leaded Started'!$D:$D))),"Link to Lot")</f>
        <v>#N/A</v>
      </c>
      <c r="BC60" s="20">
        <f>_xlfn.XLOOKUP(BA60,'Leaded Started'!$D:$D,'Leaded Started'!$V:$V,"")</f>
        <v>0</v>
      </c>
      <c r="BD60" s="23">
        <f>_xlfn.XLOOKUP(BA60,'Leaded Started'!$D:$D,'Leaded Started'!$R:$R,"")</f>
        <v>0</v>
      </c>
      <c r="BE60" s="22"/>
      <c r="BF60" s="79" t="e" cm="1">
        <f t="array" ref="BF60">HYPERLINK(_xlfn.CONCAT("#'Leaded After Lot Link'!",ADDRESS(MATCH(BE60, 'Leaded After Lot Link'!$D:$D,0),COLUMN('Leaded After Lot Link'!$D:$D))),"Link to Lot")</f>
        <v>#N/A</v>
      </c>
      <c r="BG60" s="20">
        <f>_xlfn.XLOOKUP(BE60,'Leaded After Lot Link'!$D:$D,'Leaded After Lot Link'!$V:$V,"")</f>
        <v>0</v>
      </c>
      <c r="BH60" s="23">
        <f>_xlfn.XLOOKUP(BE60,'Leaded After Lot Link'!$D:$D,'Leaded After Lot Link'!$R:$R,"")</f>
        <v>0</v>
      </c>
    </row>
    <row r="61" spans="1:60" ht="31.5" customHeight="1" x14ac:dyDescent="0.25">
      <c r="A61" s="20">
        <v>9220014</v>
      </c>
      <c r="B61" s="79" t="str" cm="1">
        <f t="array" ref="B61">HYPERLINK(_xlfn.CONCAT("#'Leaded After Lot Link'!",ADDRESS(MATCH(A61, 'Leaded After Lot Link'!$D:$D,0),COLUMN('Leaded After Lot Link'!$D:$D))),"Link to Lot")</f>
        <v>Link to Lot</v>
      </c>
      <c r="C61" s="20">
        <f>_xlfn.XLOOKUP(A61,'Leaded After Lot Link'!$D:$D,'Leaded After Lot Link'!$V:$V,"")</f>
        <v>33</v>
      </c>
      <c r="D61" s="23">
        <f>_xlfn.XLOOKUP(A61,'Leaded After Lot Link'!$D:$D,'Leaded After Lot Link'!$R:$R,"")</f>
        <v>202322</v>
      </c>
      <c r="E61" s="22"/>
      <c r="F61" s="83" t="e" cm="1">
        <f t="array" ref="F61">HYPERLINK(_xlfn.CONCAT("#'Leaded Started'!",ADDRESS(MATCH(E61, 'Leaded Started'!$D:$D,0),COLUMN('Leaded Started'!$D:$D))),"Link to Lot")</f>
        <v>#N/A</v>
      </c>
      <c r="G61" s="20">
        <f>_xlfn.XLOOKUP(E61,'Leaded Started'!$D:$D,'Leaded Started'!$V:$V,"")</f>
        <v>0</v>
      </c>
      <c r="H61" s="23">
        <f>_xlfn.XLOOKUP(E61,'Leaded Started'!$D:$D,'Leaded Started'!$R:$R,"")</f>
        <v>0</v>
      </c>
      <c r="I61" s="22"/>
      <c r="J61" s="83" t="e" cm="1">
        <f t="array" ref="J61">HYPERLINK(_xlfn.CONCAT("#'Leaded Started'!",ADDRESS(MATCH(I61, 'Leaded Started'!$D:$D,0),COLUMN('Leaded Started'!$D:$D))),"Link to Lot")</f>
        <v>#N/A</v>
      </c>
      <c r="K61" s="20">
        <f>_xlfn.XLOOKUP(I61,'Leaded Started'!$D:$D,'Leaded Started'!$V:$V,"")</f>
        <v>0</v>
      </c>
      <c r="L61" s="23">
        <f>_xlfn.XLOOKUP(I61,'Leaded Started'!$D:$D,'Leaded Started'!$R:$R,"")</f>
        <v>0</v>
      </c>
      <c r="M61" s="22">
        <v>9222069</v>
      </c>
      <c r="N61" s="83" t="str" cm="1">
        <f t="array" ref="N61">HYPERLINK(_xlfn.CONCAT("#'Leaded Started'!",ADDRESS(MATCH(M61, 'Leaded Started'!$D:$D,0),COLUMN('Leaded Started'!$D:$D))),"Link to Lot")</f>
        <v>Link to Lot</v>
      </c>
      <c r="O61" s="20">
        <f>_xlfn.XLOOKUP(M61,'Leaded Started'!$D:$D,'Leaded Started'!$V:$V,"")</f>
        <v>9</v>
      </c>
      <c r="P61" s="23">
        <f>_xlfn.XLOOKUP(M61,'Leaded Started'!$D:$D,'Leaded Started'!$R:$R,"")</f>
        <v>202322</v>
      </c>
      <c r="Q61" s="22"/>
      <c r="R61" s="83" t="e" cm="1">
        <f t="array" ref="R61">HYPERLINK(_xlfn.CONCAT("#'Leaded Started'!",ADDRESS(MATCH(Q61, 'Leaded Started'!$D:$D,0),COLUMN('Leaded Started'!$D:$D))),"Link to Lot")</f>
        <v>#N/A</v>
      </c>
      <c r="S61" s="20">
        <f>_xlfn.XLOOKUP(Q61,'Leaded Started'!$D:$D,'Leaded Started'!$V:$V,"")</f>
        <v>0</v>
      </c>
      <c r="T61" s="23">
        <f>_xlfn.XLOOKUP(Q61,'Leaded Started'!$D:$D,'Leaded Started'!$R:$R,"")</f>
        <v>0</v>
      </c>
      <c r="U61" s="22"/>
      <c r="V61" s="83" t="e" cm="1">
        <f t="array" ref="V61">HYPERLINK(_xlfn.CONCAT("#'Leaded Started'!",ADDRESS(MATCH(U61, 'Leaded Started'!$D:$D,0),COLUMN('Leaded Started'!$D:$D))),"Link to Lot")</f>
        <v>#N/A</v>
      </c>
      <c r="W61" s="20">
        <f>_xlfn.XLOOKUP(U61,'Leaded Started'!$D:$D,'Leaded Started'!$V:$V,"")</f>
        <v>0</v>
      </c>
      <c r="X61" s="23">
        <f>_xlfn.XLOOKUP(U61,'Leaded Started'!$D:$D,'Leaded Started'!$R:$R,"")</f>
        <v>0</v>
      </c>
      <c r="Y61" s="22"/>
      <c r="Z61" s="83" t="e" cm="1">
        <f t="array" ref="Z61">HYPERLINK(_xlfn.CONCAT("#'Leaded Started'!",ADDRESS(MATCH(Y61, 'Leaded Started'!$D:$D,0),COLUMN('Leaded Started'!$D:$D))),"Link to Lot")</f>
        <v>#N/A</v>
      </c>
      <c r="AA61" s="20">
        <f>_xlfn.XLOOKUP(Y61,'Leaded Started'!$D:$D,'Leaded Started'!$V:$V,"")</f>
        <v>0</v>
      </c>
      <c r="AB61" s="23">
        <f>_xlfn.XLOOKUP(Y61,'Leaded Started'!$D:$D,'Leaded Started'!$R:$R,"")</f>
        <v>0</v>
      </c>
      <c r="AC61" s="22"/>
      <c r="AD61" s="83" t="e" cm="1">
        <f t="array" ref="AD61">HYPERLINK(_xlfn.CONCAT("#'Leaded Started'!",ADDRESS(MATCH(AC61, 'Leaded Started'!$D:$D,0),COLUMN('Leaded Started'!$D:$D))),"Link to Lot")</f>
        <v>#N/A</v>
      </c>
      <c r="AE61" s="20">
        <f>_xlfn.XLOOKUP(AC61,'Leaded Started'!$D:$D,'Leaded Started'!$V:$V,"")</f>
        <v>0</v>
      </c>
      <c r="AF61" s="23">
        <f>_xlfn.XLOOKUP(AC61,'Leaded Started'!$D:$D,'Leaded Started'!$R:$R,"")</f>
        <v>0</v>
      </c>
      <c r="AG61" s="22"/>
      <c r="AH61" s="83" t="e" cm="1">
        <f t="array" ref="AH61">HYPERLINK(_xlfn.CONCAT("#'Leaded Started'!",ADDRESS(MATCH(AG61, 'Leaded Started'!$D:$D,0),COLUMN('Leaded Started'!$D:$D))),"Link to Lot")</f>
        <v>#N/A</v>
      </c>
      <c r="AI61" s="20">
        <f>_xlfn.XLOOKUP(AG61,'Leaded Started'!$D:$D,'Leaded Started'!$V:$V,"")</f>
        <v>0</v>
      </c>
      <c r="AJ61" s="23">
        <f>_xlfn.XLOOKUP(AG61,'Leaded Started'!$D:$D,'Leaded Started'!$R:$R,"")</f>
        <v>0</v>
      </c>
      <c r="AK61" s="22"/>
      <c r="AL61" s="83" t="e" cm="1">
        <f t="array" ref="AL61">HYPERLINK(_xlfn.CONCAT("#'Leaded Started'!",ADDRESS(MATCH(AK61, 'Leaded Started'!$D:$D,0),COLUMN('Leaded Started'!$D:$D))),"Link to Lot")</f>
        <v>#N/A</v>
      </c>
      <c r="AM61" s="20">
        <f>_xlfn.XLOOKUP(AK61,'Leaded Started'!$D:$D,'Leaded Started'!$V:$V,"")</f>
        <v>0</v>
      </c>
      <c r="AN61" s="23">
        <f>_xlfn.XLOOKUP(AK61,'Leaded Started'!$D:$D,'Leaded Started'!$R:$R,"")</f>
        <v>0</v>
      </c>
      <c r="AO61" s="22"/>
      <c r="AP61" s="83" t="e" cm="1">
        <f t="array" ref="AP61">HYPERLINK(_xlfn.CONCAT("#'Leaded Started'!",ADDRESS(MATCH(AO61, 'Leaded Started'!$D:$D,0),COLUMN('Leaded Started'!$D:$D))),"Link to Lot")</f>
        <v>#N/A</v>
      </c>
      <c r="AQ61" s="20">
        <f>_xlfn.XLOOKUP(AO61,'Leaded Started'!$D:$D,'Leaded Started'!$V:$V,"")</f>
        <v>0</v>
      </c>
      <c r="AR61" s="23">
        <f>_xlfn.XLOOKUP(AO61,'Leaded Started'!$D:$D,'Leaded Started'!$R:$R,"")</f>
        <v>0</v>
      </c>
      <c r="AS61" s="22"/>
      <c r="AT61" s="83" t="e" cm="1">
        <f t="array" ref="AT61">HYPERLINK(_xlfn.CONCAT("#'Leaded Started'!",ADDRESS(MATCH(AS61, 'Leaded Started'!$D:$D,0),COLUMN('Leaded Started'!$D:$D))),"Link to Lot")</f>
        <v>#N/A</v>
      </c>
      <c r="AU61" s="20">
        <f>_xlfn.XLOOKUP(AS61,'Leaded Started'!$D:$D,'Leaded Started'!$V:$V,"")</f>
        <v>0</v>
      </c>
      <c r="AV61" s="23">
        <f>_xlfn.XLOOKUP(AS61,'Leaded Started'!$D:$D,'Leaded Started'!$R:$R,"")</f>
        <v>0</v>
      </c>
      <c r="AW61" s="22"/>
      <c r="AX61" s="83" t="e" cm="1">
        <f t="array" ref="AX61">HYPERLINK(_xlfn.CONCAT("#'Leaded Started'!",ADDRESS(MATCH(AW61, 'Leaded Started'!$D:$D,0),COLUMN('Leaded Started'!$D:$D))),"Link to Lot")</f>
        <v>#N/A</v>
      </c>
      <c r="AY61" s="20">
        <f>_xlfn.XLOOKUP(AW61,'Leaded Started'!$D:$D,'Leaded Started'!$V:$V,"")</f>
        <v>0</v>
      </c>
      <c r="AZ61" s="23">
        <f>_xlfn.XLOOKUP(AW61,'Leaded Started'!$D:$D,'Leaded Started'!$R:$R,"")</f>
        <v>0</v>
      </c>
      <c r="BA61" s="22"/>
      <c r="BB61" s="83" t="e" cm="1">
        <f t="array" ref="BB61">HYPERLINK(_xlfn.CONCAT("#'Leaded Started'!",ADDRESS(MATCH(BA61, 'Leaded Started'!$D:$D,0),COLUMN('Leaded Started'!$D:$D))),"Link to Lot")</f>
        <v>#N/A</v>
      </c>
      <c r="BC61" s="20">
        <f>_xlfn.XLOOKUP(BA61,'Leaded Started'!$D:$D,'Leaded Started'!$V:$V,"")</f>
        <v>0</v>
      </c>
      <c r="BD61" s="23">
        <f>_xlfn.XLOOKUP(BA61,'Leaded Started'!$D:$D,'Leaded Started'!$R:$R,"")</f>
        <v>0</v>
      </c>
      <c r="BE61" s="22"/>
      <c r="BF61" s="79" t="e" cm="1">
        <f t="array" ref="BF61">HYPERLINK(_xlfn.CONCAT("#'Leaded After Lot Link'!",ADDRESS(MATCH(BE61, 'Leaded After Lot Link'!$D:$D,0),COLUMN('Leaded After Lot Link'!$D:$D))),"Link to Lot")</f>
        <v>#N/A</v>
      </c>
      <c r="BG61" s="20">
        <f>_xlfn.XLOOKUP(BE61,'Leaded After Lot Link'!$D:$D,'Leaded After Lot Link'!$V:$V,"")</f>
        <v>0</v>
      </c>
      <c r="BH61" s="23">
        <f>_xlfn.XLOOKUP(BE61,'Leaded After Lot Link'!$D:$D,'Leaded After Lot Link'!$R:$R,"")</f>
        <v>0</v>
      </c>
    </row>
    <row r="62" spans="1:60" ht="31.5" customHeight="1" x14ac:dyDescent="0.25">
      <c r="A62" s="20">
        <v>9222077</v>
      </c>
      <c r="B62" s="79" t="str" cm="1">
        <f t="array" ref="B62">HYPERLINK(_xlfn.CONCAT("#'Leaded After Lot Link'!",ADDRESS(MATCH(A62, 'Leaded After Lot Link'!$D:$D,0),COLUMN('Leaded After Lot Link'!$D:$D))),"Link to Lot")</f>
        <v>Link to Lot</v>
      </c>
      <c r="C62" s="20">
        <f>_xlfn.XLOOKUP(A62,'Leaded After Lot Link'!$D:$D,'Leaded After Lot Link'!$V:$V,"")</f>
        <v>33</v>
      </c>
      <c r="D62" s="23">
        <f>_xlfn.XLOOKUP(A62,'Leaded After Lot Link'!$D:$D,'Leaded After Lot Link'!$R:$R,"")</f>
        <v>202322</v>
      </c>
      <c r="E62" s="22"/>
      <c r="F62" s="83" t="e" cm="1">
        <f t="array" ref="F62">HYPERLINK(_xlfn.CONCAT("#'Leaded Started'!",ADDRESS(MATCH(E62, 'Leaded Started'!$D:$D,0),COLUMN('Leaded Started'!$D:$D))),"Link to Lot")</f>
        <v>#N/A</v>
      </c>
      <c r="G62" s="20">
        <f>_xlfn.XLOOKUP(E62,'Leaded Started'!$D:$D,'Leaded Started'!$V:$V,"")</f>
        <v>0</v>
      </c>
      <c r="H62" s="23">
        <f>_xlfn.XLOOKUP(E62,'Leaded Started'!$D:$D,'Leaded Started'!$R:$R,"")</f>
        <v>0</v>
      </c>
      <c r="I62" s="22"/>
      <c r="J62" s="83" t="e" cm="1">
        <f t="array" ref="J62">HYPERLINK(_xlfn.CONCAT("#'Leaded Started'!",ADDRESS(MATCH(I62, 'Leaded Started'!$D:$D,0),COLUMN('Leaded Started'!$D:$D))),"Link to Lot")</f>
        <v>#N/A</v>
      </c>
      <c r="K62" s="20">
        <f>_xlfn.XLOOKUP(I62,'Leaded Started'!$D:$D,'Leaded Started'!$V:$V,"")</f>
        <v>0</v>
      </c>
      <c r="L62" s="23">
        <f>_xlfn.XLOOKUP(I62,'Leaded Started'!$D:$D,'Leaded Started'!$R:$R,"")</f>
        <v>0</v>
      </c>
      <c r="M62" s="22">
        <v>9220016</v>
      </c>
      <c r="N62" s="83" t="str" cm="1">
        <f t="array" ref="N62">HYPERLINK(_xlfn.CONCAT("#'Leaded Started'!",ADDRESS(MATCH(M62, 'Leaded Started'!$D:$D,0),COLUMN('Leaded Started'!$D:$D))),"Link to Lot")</f>
        <v>Link to Lot</v>
      </c>
      <c r="O62" s="20">
        <f>_xlfn.XLOOKUP(M62,'Leaded Started'!$D:$D,'Leaded Started'!$V:$V,"")</f>
        <v>13</v>
      </c>
      <c r="P62" s="23">
        <f>_xlfn.XLOOKUP(M62,'Leaded Started'!$D:$D,'Leaded Started'!$R:$R,"")</f>
        <v>202322</v>
      </c>
      <c r="Q62" s="22"/>
      <c r="R62" s="83" t="e" cm="1">
        <f t="array" ref="R62">HYPERLINK(_xlfn.CONCAT("#'Leaded Started'!",ADDRESS(MATCH(Q62, 'Leaded Started'!$D:$D,0),COLUMN('Leaded Started'!$D:$D))),"Link to Lot")</f>
        <v>#N/A</v>
      </c>
      <c r="S62" s="20">
        <f>_xlfn.XLOOKUP(Q62,'Leaded Started'!$D:$D,'Leaded Started'!$V:$V,"")</f>
        <v>0</v>
      </c>
      <c r="T62" s="23">
        <f>_xlfn.XLOOKUP(Q62,'Leaded Started'!$D:$D,'Leaded Started'!$R:$R,"")</f>
        <v>0</v>
      </c>
      <c r="U62" s="22"/>
      <c r="V62" s="83" t="e" cm="1">
        <f t="array" ref="V62">HYPERLINK(_xlfn.CONCAT("#'Leaded Started'!",ADDRESS(MATCH(U62, 'Leaded Started'!$D:$D,0),COLUMN('Leaded Started'!$D:$D))),"Link to Lot")</f>
        <v>#N/A</v>
      </c>
      <c r="W62" s="20">
        <f>_xlfn.XLOOKUP(U62,'Leaded Started'!$D:$D,'Leaded Started'!$V:$V,"")</f>
        <v>0</v>
      </c>
      <c r="X62" s="23">
        <f>_xlfn.XLOOKUP(U62,'Leaded Started'!$D:$D,'Leaded Started'!$R:$R,"")</f>
        <v>0</v>
      </c>
      <c r="Y62" s="22"/>
      <c r="Z62" s="83" t="e" cm="1">
        <f t="array" ref="Z62">HYPERLINK(_xlfn.CONCAT("#'Leaded Started'!",ADDRESS(MATCH(Y62, 'Leaded Started'!$D:$D,0),COLUMN('Leaded Started'!$D:$D))),"Link to Lot")</f>
        <v>#N/A</v>
      </c>
      <c r="AA62" s="20">
        <f>_xlfn.XLOOKUP(Y62,'Leaded Started'!$D:$D,'Leaded Started'!$V:$V,"")</f>
        <v>0</v>
      </c>
      <c r="AB62" s="23">
        <f>_xlfn.XLOOKUP(Y62,'Leaded Started'!$D:$D,'Leaded Started'!$R:$R,"")</f>
        <v>0</v>
      </c>
      <c r="AC62" s="22"/>
      <c r="AD62" s="83" t="e" cm="1">
        <f t="array" ref="AD62">HYPERLINK(_xlfn.CONCAT("#'Leaded Started'!",ADDRESS(MATCH(AC62, 'Leaded Started'!$D:$D,0),COLUMN('Leaded Started'!$D:$D))),"Link to Lot")</f>
        <v>#N/A</v>
      </c>
      <c r="AE62" s="20">
        <f>_xlfn.XLOOKUP(AC62,'Leaded Started'!$D:$D,'Leaded Started'!$V:$V,"")</f>
        <v>0</v>
      </c>
      <c r="AF62" s="23">
        <f>_xlfn.XLOOKUP(AC62,'Leaded Started'!$D:$D,'Leaded Started'!$R:$R,"")</f>
        <v>0</v>
      </c>
      <c r="AG62" s="22"/>
      <c r="AH62" s="83" t="e" cm="1">
        <f t="array" ref="AH62">HYPERLINK(_xlfn.CONCAT("#'Leaded Started'!",ADDRESS(MATCH(AG62, 'Leaded Started'!$D:$D,0),COLUMN('Leaded Started'!$D:$D))),"Link to Lot")</f>
        <v>#N/A</v>
      </c>
      <c r="AI62" s="20">
        <f>_xlfn.XLOOKUP(AG62,'Leaded Started'!$D:$D,'Leaded Started'!$V:$V,"")</f>
        <v>0</v>
      </c>
      <c r="AJ62" s="23">
        <f>_xlfn.XLOOKUP(AG62,'Leaded Started'!$D:$D,'Leaded Started'!$R:$R,"")</f>
        <v>0</v>
      </c>
      <c r="AK62" s="22"/>
      <c r="AL62" s="83" t="e" cm="1">
        <f t="array" ref="AL62">HYPERLINK(_xlfn.CONCAT("#'Leaded Started'!",ADDRESS(MATCH(AK62, 'Leaded Started'!$D:$D,0),COLUMN('Leaded Started'!$D:$D))),"Link to Lot")</f>
        <v>#N/A</v>
      </c>
      <c r="AM62" s="20">
        <f>_xlfn.XLOOKUP(AK62,'Leaded Started'!$D:$D,'Leaded Started'!$V:$V,"")</f>
        <v>0</v>
      </c>
      <c r="AN62" s="23">
        <f>_xlfn.XLOOKUP(AK62,'Leaded Started'!$D:$D,'Leaded Started'!$R:$R,"")</f>
        <v>0</v>
      </c>
      <c r="AO62" s="22"/>
      <c r="AP62" s="83" t="e" cm="1">
        <f t="array" ref="AP62">HYPERLINK(_xlfn.CONCAT("#'Leaded Started'!",ADDRESS(MATCH(AO62, 'Leaded Started'!$D:$D,0),COLUMN('Leaded Started'!$D:$D))),"Link to Lot")</f>
        <v>#N/A</v>
      </c>
      <c r="AQ62" s="20">
        <f>_xlfn.XLOOKUP(AO62,'Leaded Started'!$D:$D,'Leaded Started'!$V:$V,"")</f>
        <v>0</v>
      </c>
      <c r="AR62" s="23">
        <f>_xlfn.XLOOKUP(AO62,'Leaded Started'!$D:$D,'Leaded Started'!$R:$R,"")</f>
        <v>0</v>
      </c>
      <c r="AS62" s="22"/>
      <c r="AT62" s="83" t="e" cm="1">
        <f t="array" ref="AT62">HYPERLINK(_xlfn.CONCAT("#'Leaded Started'!",ADDRESS(MATCH(AS62, 'Leaded Started'!$D:$D,0),COLUMN('Leaded Started'!$D:$D))),"Link to Lot")</f>
        <v>#N/A</v>
      </c>
      <c r="AU62" s="20">
        <f>_xlfn.XLOOKUP(AS62,'Leaded Started'!$D:$D,'Leaded Started'!$V:$V,"")</f>
        <v>0</v>
      </c>
      <c r="AV62" s="23">
        <f>_xlfn.XLOOKUP(AS62,'Leaded Started'!$D:$D,'Leaded Started'!$R:$R,"")</f>
        <v>0</v>
      </c>
      <c r="AW62" s="22"/>
      <c r="AX62" s="83" t="e" cm="1">
        <f t="array" ref="AX62">HYPERLINK(_xlfn.CONCAT("#'Leaded Started'!",ADDRESS(MATCH(AW62, 'Leaded Started'!$D:$D,0),COLUMN('Leaded Started'!$D:$D))),"Link to Lot")</f>
        <v>#N/A</v>
      </c>
      <c r="AY62" s="20">
        <f>_xlfn.XLOOKUP(AW62,'Leaded Started'!$D:$D,'Leaded Started'!$V:$V,"")</f>
        <v>0</v>
      </c>
      <c r="AZ62" s="23">
        <f>_xlfn.XLOOKUP(AW62,'Leaded Started'!$D:$D,'Leaded Started'!$R:$R,"")</f>
        <v>0</v>
      </c>
      <c r="BA62" s="22"/>
      <c r="BB62" s="83" t="e" cm="1">
        <f t="array" ref="BB62">HYPERLINK(_xlfn.CONCAT("#'Leaded Started'!",ADDRESS(MATCH(BA62, 'Leaded Started'!$D:$D,0),COLUMN('Leaded Started'!$D:$D))),"Link to Lot")</f>
        <v>#N/A</v>
      </c>
      <c r="BC62" s="20">
        <f>_xlfn.XLOOKUP(BA62,'Leaded Started'!$D:$D,'Leaded Started'!$V:$V,"")</f>
        <v>0</v>
      </c>
      <c r="BD62" s="23">
        <f>_xlfn.XLOOKUP(BA62,'Leaded Started'!$D:$D,'Leaded Started'!$R:$R,"")</f>
        <v>0</v>
      </c>
      <c r="BE62" s="22"/>
      <c r="BF62" s="79" t="e" cm="1">
        <f t="array" ref="BF62">HYPERLINK(_xlfn.CONCAT("#'Leaded After Lot Link'!",ADDRESS(MATCH(BE62, 'Leaded After Lot Link'!$D:$D,0),COLUMN('Leaded After Lot Link'!$D:$D))),"Link to Lot")</f>
        <v>#N/A</v>
      </c>
      <c r="BG62" s="20">
        <f>_xlfn.XLOOKUP(BE62,'Leaded After Lot Link'!$D:$D,'Leaded After Lot Link'!$V:$V,"")</f>
        <v>0</v>
      </c>
      <c r="BH62" s="23">
        <f>_xlfn.XLOOKUP(BE62,'Leaded After Lot Link'!$D:$D,'Leaded After Lot Link'!$R:$R,"")</f>
        <v>0</v>
      </c>
    </row>
    <row r="63" spans="1:60" ht="31.5" customHeight="1" x14ac:dyDescent="0.25">
      <c r="A63" s="20">
        <v>9222079</v>
      </c>
      <c r="B63" s="79" t="str" cm="1">
        <f t="array" ref="B63">HYPERLINK(_xlfn.CONCAT("#'Leaded After Lot Link'!",ADDRESS(MATCH(A63, 'Leaded After Lot Link'!$D:$D,0),COLUMN('Leaded After Lot Link'!$D:$D))),"Link to Lot")</f>
        <v>Link to Lot</v>
      </c>
      <c r="C63" s="20">
        <f>_xlfn.XLOOKUP(A63,'Leaded After Lot Link'!$D:$D,'Leaded After Lot Link'!$V:$V,"")</f>
        <v>33</v>
      </c>
      <c r="D63" s="23">
        <f>_xlfn.XLOOKUP(A63,'Leaded After Lot Link'!$D:$D,'Leaded After Lot Link'!$R:$R,"")</f>
        <v>202322</v>
      </c>
      <c r="E63" s="22"/>
      <c r="F63" s="83" t="e" cm="1">
        <f t="array" ref="F63">HYPERLINK(_xlfn.CONCAT("#'Leaded Started'!",ADDRESS(MATCH(E63, 'Leaded Started'!$D:$D,0),COLUMN('Leaded Started'!$D:$D))),"Link to Lot")</f>
        <v>#N/A</v>
      </c>
      <c r="G63" s="20">
        <f>_xlfn.XLOOKUP(E63,'Leaded Started'!$D:$D,'Leaded Started'!$V:$V,"")</f>
        <v>0</v>
      </c>
      <c r="H63" s="23">
        <f>_xlfn.XLOOKUP(E63,'Leaded Started'!$D:$D,'Leaded Started'!$R:$R,"")</f>
        <v>0</v>
      </c>
      <c r="I63" s="22"/>
      <c r="J63" s="83" t="e" cm="1">
        <f t="array" ref="J63">HYPERLINK(_xlfn.CONCAT("#'Leaded Started'!",ADDRESS(MATCH(I63, 'Leaded Started'!$D:$D,0),COLUMN('Leaded Started'!$D:$D))),"Link to Lot")</f>
        <v>#N/A</v>
      </c>
      <c r="K63" s="20">
        <f>_xlfn.XLOOKUP(I63,'Leaded Started'!$D:$D,'Leaded Started'!$V:$V,"")</f>
        <v>0</v>
      </c>
      <c r="L63" s="23">
        <f>_xlfn.XLOOKUP(I63,'Leaded Started'!$D:$D,'Leaded Started'!$R:$R,"")</f>
        <v>0</v>
      </c>
      <c r="M63" s="22">
        <v>9220022</v>
      </c>
      <c r="N63" s="83" t="str" cm="1">
        <f t="array" ref="N63">HYPERLINK(_xlfn.CONCAT("#'Leaded Started'!",ADDRESS(MATCH(M63, 'Leaded Started'!$D:$D,0),COLUMN('Leaded Started'!$D:$D))),"Link to Lot")</f>
        <v>Link to Lot</v>
      </c>
      <c r="O63" s="20">
        <f>_xlfn.XLOOKUP(M63,'Leaded Started'!$D:$D,'Leaded Started'!$V:$V,"")</f>
        <v>6</v>
      </c>
      <c r="P63" s="23">
        <f>_xlfn.XLOOKUP(M63,'Leaded Started'!$D:$D,'Leaded Started'!$R:$R,"")</f>
        <v>202322</v>
      </c>
      <c r="Q63" s="22"/>
      <c r="R63" s="83" t="e" cm="1">
        <f t="array" ref="R63">HYPERLINK(_xlfn.CONCAT("#'Leaded Started'!",ADDRESS(MATCH(Q63, 'Leaded Started'!$D:$D,0),COLUMN('Leaded Started'!$D:$D))),"Link to Lot")</f>
        <v>#N/A</v>
      </c>
      <c r="S63" s="20">
        <f>_xlfn.XLOOKUP(Q63,'Leaded Started'!$D:$D,'Leaded Started'!$V:$V,"")</f>
        <v>0</v>
      </c>
      <c r="T63" s="23">
        <f>_xlfn.XLOOKUP(Q63,'Leaded Started'!$D:$D,'Leaded Started'!$R:$R,"")</f>
        <v>0</v>
      </c>
      <c r="U63" s="22"/>
      <c r="V63" s="83" t="e" cm="1">
        <f t="array" ref="V63">HYPERLINK(_xlfn.CONCAT("#'Leaded Started'!",ADDRESS(MATCH(U63, 'Leaded Started'!$D:$D,0),COLUMN('Leaded Started'!$D:$D))),"Link to Lot")</f>
        <v>#N/A</v>
      </c>
      <c r="W63" s="20">
        <f>_xlfn.XLOOKUP(U63,'Leaded Started'!$D:$D,'Leaded Started'!$V:$V,"")</f>
        <v>0</v>
      </c>
      <c r="X63" s="23">
        <f>_xlfn.XLOOKUP(U63,'Leaded Started'!$D:$D,'Leaded Started'!$R:$R,"")</f>
        <v>0</v>
      </c>
      <c r="Y63" s="22"/>
      <c r="Z63" s="83" t="e" cm="1">
        <f t="array" ref="Z63">HYPERLINK(_xlfn.CONCAT("#'Leaded Started'!",ADDRESS(MATCH(Y63, 'Leaded Started'!$D:$D,0),COLUMN('Leaded Started'!$D:$D))),"Link to Lot")</f>
        <v>#N/A</v>
      </c>
      <c r="AA63" s="20">
        <f>_xlfn.XLOOKUP(Y63,'Leaded Started'!$D:$D,'Leaded Started'!$V:$V,"")</f>
        <v>0</v>
      </c>
      <c r="AB63" s="23">
        <f>_xlfn.XLOOKUP(Y63,'Leaded Started'!$D:$D,'Leaded Started'!$R:$R,"")</f>
        <v>0</v>
      </c>
      <c r="AC63" s="22"/>
      <c r="AD63" s="83" t="e" cm="1">
        <f t="array" ref="AD63">HYPERLINK(_xlfn.CONCAT("#'Leaded Started'!",ADDRESS(MATCH(AC63, 'Leaded Started'!$D:$D,0),COLUMN('Leaded Started'!$D:$D))),"Link to Lot")</f>
        <v>#N/A</v>
      </c>
      <c r="AE63" s="20">
        <f>_xlfn.XLOOKUP(AC63,'Leaded Started'!$D:$D,'Leaded Started'!$V:$V,"")</f>
        <v>0</v>
      </c>
      <c r="AF63" s="23">
        <f>_xlfn.XLOOKUP(AC63,'Leaded Started'!$D:$D,'Leaded Started'!$R:$R,"")</f>
        <v>0</v>
      </c>
      <c r="AG63" s="22"/>
      <c r="AH63" s="83" t="e" cm="1">
        <f t="array" ref="AH63">HYPERLINK(_xlfn.CONCAT("#'Leaded Started'!",ADDRESS(MATCH(AG63, 'Leaded Started'!$D:$D,0),COLUMN('Leaded Started'!$D:$D))),"Link to Lot")</f>
        <v>#N/A</v>
      </c>
      <c r="AI63" s="20">
        <f>_xlfn.XLOOKUP(AG63,'Leaded Started'!$D:$D,'Leaded Started'!$V:$V,"")</f>
        <v>0</v>
      </c>
      <c r="AJ63" s="23">
        <f>_xlfn.XLOOKUP(AG63,'Leaded Started'!$D:$D,'Leaded Started'!$R:$R,"")</f>
        <v>0</v>
      </c>
      <c r="AK63" s="22"/>
      <c r="AL63" s="83" t="e" cm="1">
        <f t="array" ref="AL63">HYPERLINK(_xlfn.CONCAT("#'Leaded Started'!",ADDRESS(MATCH(AK63, 'Leaded Started'!$D:$D,0),COLUMN('Leaded Started'!$D:$D))),"Link to Lot")</f>
        <v>#N/A</v>
      </c>
      <c r="AM63" s="20">
        <f>_xlfn.XLOOKUP(AK63,'Leaded Started'!$D:$D,'Leaded Started'!$V:$V,"")</f>
        <v>0</v>
      </c>
      <c r="AN63" s="23">
        <f>_xlfn.XLOOKUP(AK63,'Leaded Started'!$D:$D,'Leaded Started'!$R:$R,"")</f>
        <v>0</v>
      </c>
      <c r="AO63" s="22"/>
      <c r="AP63" s="83" t="e" cm="1">
        <f t="array" ref="AP63">HYPERLINK(_xlfn.CONCAT("#'Leaded Started'!",ADDRESS(MATCH(AO63, 'Leaded Started'!$D:$D,0),COLUMN('Leaded Started'!$D:$D))),"Link to Lot")</f>
        <v>#N/A</v>
      </c>
      <c r="AQ63" s="20">
        <f>_xlfn.XLOOKUP(AO63,'Leaded Started'!$D:$D,'Leaded Started'!$V:$V,"")</f>
        <v>0</v>
      </c>
      <c r="AR63" s="23">
        <f>_xlfn.XLOOKUP(AO63,'Leaded Started'!$D:$D,'Leaded Started'!$R:$R,"")</f>
        <v>0</v>
      </c>
      <c r="AS63" s="22"/>
      <c r="AT63" s="83" t="e" cm="1">
        <f t="array" ref="AT63">HYPERLINK(_xlfn.CONCAT("#'Leaded Started'!",ADDRESS(MATCH(AS63, 'Leaded Started'!$D:$D,0),COLUMN('Leaded Started'!$D:$D))),"Link to Lot")</f>
        <v>#N/A</v>
      </c>
      <c r="AU63" s="20">
        <f>_xlfn.XLOOKUP(AS63,'Leaded Started'!$D:$D,'Leaded Started'!$V:$V,"")</f>
        <v>0</v>
      </c>
      <c r="AV63" s="23">
        <f>_xlfn.XLOOKUP(AS63,'Leaded Started'!$D:$D,'Leaded Started'!$R:$R,"")</f>
        <v>0</v>
      </c>
      <c r="AW63" s="22"/>
      <c r="AX63" s="83" t="e" cm="1">
        <f t="array" ref="AX63">HYPERLINK(_xlfn.CONCAT("#'Leaded Started'!",ADDRESS(MATCH(AW63, 'Leaded Started'!$D:$D,0),COLUMN('Leaded Started'!$D:$D))),"Link to Lot")</f>
        <v>#N/A</v>
      </c>
      <c r="AY63" s="20">
        <f>_xlfn.XLOOKUP(AW63,'Leaded Started'!$D:$D,'Leaded Started'!$V:$V,"")</f>
        <v>0</v>
      </c>
      <c r="AZ63" s="23">
        <f>_xlfn.XLOOKUP(AW63,'Leaded Started'!$D:$D,'Leaded Started'!$R:$R,"")</f>
        <v>0</v>
      </c>
      <c r="BA63" s="22"/>
      <c r="BB63" s="83" t="e" cm="1">
        <f t="array" ref="BB63">HYPERLINK(_xlfn.CONCAT("#'Leaded Started'!",ADDRESS(MATCH(BA63, 'Leaded Started'!$D:$D,0),COLUMN('Leaded Started'!$D:$D))),"Link to Lot")</f>
        <v>#N/A</v>
      </c>
      <c r="BC63" s="20">
        <f>_xlfn.XLOOKUP(BA63,'Leaded Started'!$D:$D,'Leaded Started'!$V:$V,"")</f>
        <v>0</v>
      </c>
      <c r="BD63" s="23">
        <f>_xlfn.XLOOKUP(BA63,'Leaded Started'!$D:$D,'Leaded Started'!$R:$R,"")</f>
        <v>0</v>
      </c>
      <c r="BE63" s="22"/>
      <c r="BF63" s="79" t="e" cm="1">
        <f t="array" ref="BF63">HYPERLINK(_xlfn.CONCAT("#'Leaded After Lot Link'!",ADDRESS(MATCH(BE63, 'Leaded After Lot Link'!$D:$D,0),COLUMN('Leaded After Lot Link'!$D:$D))),"Link to Lot")</f>
        <v>#N/A</v>
      </c>
      <c r="BG63" s="20">
        <f>_xlfn.XLOOKUP(BE63,'Leaded After Lot Link'!$D:$D,'Leaded After Lot Link'!$V:$V,"")</f>
        <v>0</v>
      </c>
      <c r="BH63" s="23">
        <f>_xlfn.XLOOKUP(BE63,'Leaded After Lot Link'!$D:$D,'Leaded After Lot Link'!$R:$R,"")</f>
        <v>0</v>
      </c>
    </row>
    <row r="64" spans="1:60" ht="31.5" customHeight="1" x14ac:dyDescent="0.25">
      <c r="A64" s="20">
        <v>9227028</v>
      </c>
      <c r="B64" s="79" t="str" cm="1">
        <f t="array" ref="B64">HYPERLINK(_xlfn.CONCAT("#'Leaded After Lot Link'!",ADDRESS(MATCH(A64, 'Leaded After Lot Link'!$D:$D,0),COLUMN('Leaded After Lot Link'!$D:$D))),"Link to Lot")</f>
        <v>Link to Lot</v>
      </c>
      <c r="C64" s="20">
        <f>_xlfn.XLOOKUP(A64,'Leaded After Lot Link'!$D:$D,'Leaded After Lot Link'!$V:$V,"")</f>
        <v>27</v>
      </c>
      <c r="D64" s="23">
        <f>_xlfn.XLOOKUP(A64,'Leaded After Lot Link'!$D:$D,'Leaded After Lot Link'!$R:$R,"")</f>
        <v>202323</v>
      </c>
      <c r="E64" s="22"/>
      <c r="F64" s="83" t="e" cm="1">
        <f t="array" ref="F64">HYPERLINK(_xlfn.CONCAT("#'Leaded Started'!",ADDRESS(MATCH(E64, 'Leaded Started'!$D:$D,0),COLUMN('Leaded Started'!$D:$D))),"Link to Lot")</f>
        <v>#N/A</v>
      </c>
      <c r="G64" s="20">
        <f>_xlfn.XLOOKUP(E64,'Leaded Started'!$D:$D,'Leaded Started'!$V:$V,"")</f>
        <v>0</v>
      </c>
      <c r="H64" s="23">
        <f>_xlfn.XLOOKUP(E64,'Leaded Started'!$D:$D,'Leaded Started'!$R:$R,"")</f>
        <v>0</v>
      </c>
      <c r="I64" s="22"/>
      <c r="J64" s="83" t="e" cm="1">
        <f t="array" ref="J64">HYPERLINK(_xlfn.CONCAT("#'Leaded Started'!",ADDRESS(MATCH(I64, 'Leaded Started'!$D:$D,0),COLUMN('Leaded Started'!$D:$D))),"Link to Lot")</f>
        <v>#N/A</v>
      </c>
      <c r="K64" s="20">
        <f>_xlfn.XLOOKUP(I64,'Leaded Started'!$D:$D,'Leaded Started'!$V:$V,"")</f>
        <v>0</v>
      </c>
      <c r="L64" s="23">
        <f>_xlfn.XLOOKUP(I64,'Leaded Started'!$D:$D,'Leaded Started'!$R:$R,"")</f>
        <v>0</v>
      </c>
      <c r="M64" s="22">
        <v>9220026</v>
      </c>
      <c r="N64" s="83" t="str" cm="1">
        <f t="array" ref="N64">HYPERLINK(_xlfn.CONCAT("#'Leaded Started'!",ADDRESS(MATCH(M64, 'Leaded Started'!$D:$D,0),COLUMN('Leaded Started'!$D:$D))),"Link to Lot")</f>
        <v>Link to Lot</v>
      </c>
      <c r="O64" s="20">
        <f>_xlfn.XLOOKUP(M64,'Leaded Started'!$D:$D,'Leaded Started'!$V:$V,"")</f>
        <v>6</v>
      </c>
      <c r="P64" s="23">
        <f>_xlfn.XLOOKUP(M64,'Leaded Started'!$D:$D,'Leaded Started'!$R:$R,"")</f>
        <v>202322</v>
      </c>
      <c r="Q64" s="22"/>
      <c r="R64" s="83" t="e" cm="1">
        <f t="array" ref="R64">HYPERLINK(_xlfn.CONCAT("#'Leaded Started'!",ADDRESS(MATCH(Q64, 'Leaded Started'!$D:$D,0),COLUMN('Leaded Started'!$D:$D))),"Link to Lot")</f>
        <v>#N/A</v>
      </c>
      <c r="S64" s="20">
        <f>_xlfn.XLOOKUP(Q64,'Leaded Started'!$D:$D,'Leaded Started'!$V:$V,"")</f>
        <v>0</v>
      </c>
      <c r="T64" s="23">
        <f>_xlfn.XLOOKUP(Q64,'Leaded Started'!$D:$D,'Leaded Started'!$R:$R,"")</f>
        <v>0</v>
      </c>
      <c r="U64" s="22"/>
      <c r="V64" s="83" t="e" cm="1">
        <f t="array" ref="V64">HYPERLINK(_xlfn.CONCAT("#'Leaded Started'!",ADDRESS(MATCH(U64, 'Leaded Started'!$D:$D,0),COLUMN('Leaded Started'!$D:$D))),"Link to Lot")</f>
        <v>#N/A</v>
      </c>
      <c r="W64" s="20">
        <f>_xlfn.XLOOKUP(U64,'Leaded Started'!$D:$D,'Leaded Started'!$V:$V,"")</f>
        <v>0</v>
      </c>
      <c r="X64" s="23">
        <f>_xlfn.XLOOKUP(U64,'Leaded Started'!$D:$D,'Leaded Started'!$R:$R,"")</f>
        <v>0</v>
      </c>
      <c r="Y64" s="22"/>
      <c r="Z64" s="83" t="e" cm="1">
        <f t="array" ref="Z64">HYPERLINK(_xlfn.CONCAT("#'Leaded Started'!",ADDRESS(MATCH(Y64, 'Leaded Started'!$D:$D,0),COLUMN('Leaded Started'!$D:$D))),"Link to Lot")</f>
        <v>#N/A</v>
      </c>
      <c r="AA64" s="20">
        <f>_xlfn.XLOOKUP(Y64,'Leaded Started'!$D:$D,'Leaded Started'!$V:$V,"")</f>
        <v>0</v>
      </c>
      <c r="AB64" s="23">
        <f>_xlfn.XLOOKUP(Y64,'Leaded Started'!$D:$D,'Leaded Started'!$R:$R,"")</f>
        <v>0</v>
      </c>
      <c r="AC64" s="22"/>
      <c r="AD64" s="83" t="e" cm="1">
        <f t="array" ref="AD64">HYPERLINK(_xlfn.CONCAT("#'Leaded Started'!",ADDRESS(MATCH(AC64, 'Leaded Started'!$D:$D,0),COLUMN('Leaded Started'!$D:$D))),"Link to Lot")</f>
        <v>#N/A</v>
      </c>
      <c r="AE64" s="20">
        <f>_xlfn.XLOOKUP(AC64,'Leaded Started'!$D:$D,'Leaded Started'!$V:$V,"")</f>
        <v>0</v>
      </c>
      <c r="AF64" s="23">
        <f>_xlfn.XLOOKUP(AC64,'Leaded Started'!$D:$D,'Leaded Started'!$R:$R,"")</f>
        <v>0</v>
      </c>
      <c r="AG64" s="22"/>
      <c r="AH64" s="83" t="e" cm="1">
        <f t="array" ref="AH64">HYPERLINK(_xlfn.CONCAT("#'Leaded Started'!",ADDRESS(MATCH(AG64, 'Leaded Started'!$D:$D,0),COLUMN('Leaded Started'!$D:$D))),"Link to Lot")</f>
        <v>#N/A</v>
      </c>
      <c r="AI64" s="20">
        <f>_xlfn.XLOOKUP(AG64,'Leaded Started'!$D:$D,'Leaded Started'!$V:$V,"")</f>
        <v>0</v>
      </c>
      <c r="AJ64" s="23">
        <f>_xlfn.XLOOKUP(AG64,'Leaded Started'!$D:$D,'Leaded Started'!$R:$R,"")</f>
        <v>0</v>
      </c>
      <c r="AK64" s="22"/>
      <c r="AL64" s="83" t="e" cm="1">
        <f t="array" ref="AL64">HYPERLINK(_xlfn.CONCAT("#'Leaded Started'!",ADDRESS(MATCH(AK64, 'Leaded Started'!$D:$D,0),COLUMN('Leaded Started'!$D:$D))),"Link to Lot")</f>
        <v>#N/A</v>
      </c>
      <c r="AM64" s="20">
        <f>_xlfn.XLOOKUP(AK64,'Leaded Started'!$D:$D,'Leaded Started'!$V:$V,"")</f>
        <v>0</v>
      </c>
      <c r="AN64" s="23">
        <f>_xlfn.XLOOKUP(AK64,'Leaded Started'!$D:$D,'Leaded Started'!$R:$R,"")</f>
        <v>0</v>
      </c>
      <c r="AO64" s="22"/>
      <c r="AP64" s="83" t="e" cm="1">
        <f t="array" ref="AP64">HYPERLINK(_xlfn.CONCAT("#'Leaded Started'!",ADDRESS(MATCH(AO64, 'Leaded Started'!$D:$D,0),COLUMN('Leaded Started'!$D:$D))),"Link to Lot")</f>
        <v>#N/A</v>
      </c>
      <c r="AQ64" s="20">
        <f>_xlfn.XLOOKUP(AO64,'Leaded Started'!$D:$D,'Leaded Started'!$V:$V,"")</f>
        <v>0</v>
      </c>
      <c r="AR64" s="23">
        <f>_xlfn.XLOOKUP(AO64,'Leaded Started'!$D:$D,'Leaded Started'!$R:$R,"")</f>
        <v>0</v>
      </c>
      <c r="AS64" s="22"/>
      <c r="AT64" s="83" t="e" cm="1">
        <f t="array" ref="AT64">HYPERLINK(_xlfn.CONCAT("#'Leaded Started'!",ADDRESS(MATCH(AS64, 'Leaded Started'!$D:$D,0),COLUMN('Leaded Started'!$D:$D))),"Link to Lot")</f>
        <v>#N/A</v>
      </c>
      <c r="AU64" s="20">
        <f>_xlfn.XLOOKUP(AS64,'Leaded Started'!$D:$D,'Leaded Started'!$V:$V,"")</f>
        <v>0</v>
      </c>
      <c r="AV64" s="23">
        <f>_xlfn.XLOOKUP(AS64,'Leaded Started'!$D:$D,'Leaded Started'!$R:$R,"")</f>
        <v>0</v>
      </c>
      <c r="AW64" s="22"/>
      <c r="AX64" s="83" t="e" cm="1">
        <f t="array" ref="AX64">HYPERLINK(_xlfn.CONCAT("#'Leaded Started'!",ADDRESS(MATCH(AW64, 'Leaded Started'!$D:$D,0),COLUMN('Leaded Started'!$D:$D))),"Link to Lot")</f>
        <v>#N/A</v>
      </c>
      <c r="AY64" s="20">
        <f>_xlfn.XLOOKUP(AW64,'Leaded Started'!$D:$D,'Leaded Started'!$V:$V,"")</f>
        <v>0</v>
      </c>
      <c r="AZ64" s="23">
        <f>_xlfn.XLOOKUP(AW64,'Leaded Started'!$D:$D,'Leaded Started'!$R:$R,"")</f>
        <v>0</v>
      </c>
      <c r="BA64" s="22"/>
      <c r="BB64" s="83" t="e" cm="1">
        <f t="array" ref="BB64">HYPERLINK(_xlfn.CONCAT("#'Leaded Started'!",ADDRESS(MATCH(BA64, 'Leaded Started'!$D:$D,0),COLUMN('Leaded Started'!$D:$D))),"Link to Lot")</f>
        <v>#N/A</v>
      </c>
      <c r="BC64" s="20">
        <f>_xlfn.XLOOKUP(BA64,'Leaded Started'!$D:$D,'Leaded Started'!$V:$V,"")</f>
        <v>0</v>
      </c>
      <c r="BD64" s="23">
        <f>_xlfn.XLOOKUP(BA64,'Leaded Started'!$D:$D,'Leaded Started'!$R:$R,"")</f>
        <v>0</v>
      </c>
      <c r="BE64" s="22"/>
      <c r="BF64" s="79" t="e" cm="1">
        <f t="array" ref="BF64">HYPERLINK(_xlfn.CONCAT("#'Leaded After Lot Link'!",ADDRESS(MATCH(BE64, 'Leaded After Lot Link'!$D:$D,0),COLUMN('Leaded After Lot Link'!$D:$D))),"Link to Lot")</f>
        <v>#N/A</v>
      </c>
      <c r="BG64" s="20">
        <f>_xlfn.XLOOKUP(BE64,'Leaded After Lot Link'!$D:$D,'Leaded After Lot Link'!$V:$V,"")</f>
        <v>0</v>
      </c>
      <c r="BH64" s="23">
        <f>_xlfn.XLOOKUP(BE64,'Leaded After Lot Link'!$D:$D,'Leaded After Lot Link'!$R:$R,"")</f>
        <v>0</v>
      </c>
    </row>
    <row r="65" spans="1:60" ht="31.5" customHeight="1" x14ac:dyDescent="0.25">
      <c r="A65" s="20">
        <v>9229040</v>
      </c>
      <c r="B65" s="79" t="str" cm="1">
        <f t="array" ref="B65">HYPERLINK(_xlfn.CONCAT("#'Leaded After Lot Link'!",ADDRESS(MATCH(A65, 'Leaded After Lot Link'!$D:$D,0),COLUMN('Leaded After Lot Link'!$D:$D))),"Link to Lot")</f>
        <v>Link to Lot</v>
      </c>
      <c r="C65" s="20">
        <f>_xlfn.XLOOKUP(A65,'Leaded After Lot Link'!$D:$D,'Leaded After Lot Link'!$V:$V,"")</f>
        <v>27</v>
      </c>
      <c r="D65" s="23">
        <f>_xlfn.XLOOKUP(A65,'Leaded After Lot Link'!$D:$D,'Leaded After Lot Link'!$R:$R,"")</f>
        <v>202323</v>
      </c>
      <c r="E65" s="22"/>
      <c r="F65" s="83" t="e" cm="1">
        <f t="array" ref="F65">HYPERLINK(_xlfn.CONCAT("#'Leaded Started'!",ADDRESS(MATCH(E65, 'Leaded Started'!$D:$D,0),COLUMN('Leaded Started'!$D:$D))),"Link to Lot")</f>
        <v>#N/A</v>
      </c>
      <c r="G65" s="20">
        <f>_xlfn.XLOOKUP(E65,'Leaded Started'!$D:$D,'Leaded Started'!$V:$V,"")</f>
        <v>0</v>
      </c>
      <c r="H65" s="23">
        <f>_xlfn.XLOOKUP(E65,'Leaded Started'!$D:$D,'Leaded Started'!$R:$R,"")</f>
        <v>0</v>
      </c>
      <c r="I65" s="22"/>
      <c r="J65" s="83" t="e" cm="1">
        <f t="array" ref="J65">HYPERLINK(_xlfn.CONCAT("#'Leaded Started'!",ADDRESS(MATCH(I65, 'Leaded Started'!$D:$D,0),COLUMN('Leaded Started'!$D:$D))),"Link to Lot")</f>
        <v>#N/A</v>
      </c>
      <c r="K65" s="20">
        <f>_xlfn.XLOOKUP(I65,'Leaded Started'!$D:$D,'Leaded Started'!$V:$V,"")</f>
        <v>0</v>
      </c>
      <c r="L65" s="23">
        <f>_xlfn.XLOOKUP(I65,'Leaded Started'!$D:$D,'Leaded Started'!$R:$R,"")</f>
        <v>0</v>
      </c>
      <c r="M65" s="22">
        <v>9222078</v>
      </c>
      <c r="N65" s="83" t="str" cm="1">
        <f t="array" ref="N65">HYPERLINK(_xlfn.CONCAT("#'Leaded Started'!",ADDRESS(MATCH(M65, 'Leaded Started'!$D:$D,0),COLUMN('Leaded Started'!$D:$D))),"Link to Lot")</f>
        <v>Link to Lot</v>
      </c>
      <c r="O65" s="20">
        <f>_xlfn.XLOOKUP(M65,'Leaded Started'!$D:$D,'Leaded Started'!$V:$V,"")</f>
        <v>0</v>
      </c>
      <c r="P65" s="23">
        <f>_xlfn.XLOOKUP(M65,'Leaded Started'!$D:$D,'Leaded Started'!$R:$R,"")</f>
        <v>202322</v>
      </c>
      <c r="Q65" s="22"/>
      <c r="R65" s="83" t="e" cm="1">
        <f t="array" ref="R65">HYPERLINK(_xlfn.CONCAT("#'Leaded Started'!",ADDRESS(MATCH(Q65, 'Leaded Started'!$D:$D,0),COLUMN('Leaded Started'!$D:$D))),"Link to Lot")</f>
        <v>#N/A</v>
      </c>
      <c r="S65" s="20">
        <f>_xlfn.XLOOKUP(Q65,'Leaded Started'!$D:$D,'Leaded Started'!$V:$V,"")</f>
        <v>0</v>
      </c>
      <c r="T65" s="23">
        <f>_xlfn.XLOOKUP(Q65,'Leaded Started'!$D:$D,'Leaded Started'!$R:$R,"")</f>
        <v>0</v>
      </c>
      <c r="U65" s="22"/>
      <c r="V65" s="83" t="e" cm="1">
        <f t="array" ref="V65">HYPERLINK(_xlfn.CONCAT("#'Leaded Started'!",ADDRESS(MATCH(U65, 'Leaded Started'!$D:$D,0),COLUMN('Leaded Started'!$D:$D))),"Link to Lot")</f>
        <v>#N/A</v>
      </c>
      <c r="W65" s="20">
        <f>_xlfn.XLOOKUP(U65,'Leaded Started'!$D:$D,'Leaded Started'!$V:$V,"")</f>
        <v>0</v>
      </c>
      <c r="X65" s="23">
        <f>_xlfn.XLOOKUP(U65,'Leaded Started'!$D:$D,'Leaded Started'!$R:$R,"")</f>
        <v>0</v>
      </c>
      <c r="Y65" s="22"/>
      <c r="Z65" s="83" t="e" cm="1">
        <f t="array" ref="Z65">HYPERLINK(_xlfn.CONCAT("#'Leaded Started'!",ADDRESS(MATCH(Y65, 'Leaded Started'!$D:$D,0),COLUMN('Leaded Started'!$D:$D))),"Link to Lot")</f>
        <v>#N/A</v>
      </c>
      <c r="AA65" s="20">
        <f>_xlfn.XLOOKUP(Y65,'Leaded Started'!$D:$D,'Leaded Started'!$V:$V,"")</f>
        <v>0</v>
      </c>
      <c r="AB65" s="23">
        <f>_xlfn.XLOOKUP(Y65,'Leaded Started'!$D:$D,'Leaded Started'!$R:$R,"")</f>
        <v>0</v>
      </c>
      <c r="AC65" s="22"/>
      <c r="AD65" s="83" t="e" cm="1">
        <f t="array" ref="AD65">HYPERLINK(_xlfn.CONCAT("#'Leaded Started'!",ADDRESS(MATCH(AC65, 'Leaded Started'!$D:$D,0),COLUMN('Leaded Started'!$D:$D))),"Link to Lot")</f>
        <v>#N/A</v>
      </c>
      <c r="AE65" s="20">
        <f>_xlfn.XLOOKUP(AC65,'Leaded Started'!$D:$D,'Leaded Started'!$V:$V,"")</f>
        <v>0</v>
      </c>
      <c r="AF65" s="23">
        <f>_xlfn.XLOOKUP(AC65,'Leaded Started'!$D:$D,'Leaded Started'!$R:$R,"")</f>
        <v>0</v>
      </c>
      <c r="AG65" s="22"/>
      <c r="AH65" s="83" t="e" cm="1">
        <f t="array" ref="AH65">HYPERLINK(_xlfn.CONCAT("#'Leaded Started'!",ADDRESS(MATCH(AG65, 'Leaded Started'!$D:$D,0),COLUMN('Leaded Started'!$D:$D))),"Link to Lot")</f>
        <v>#N/A</v>
      </c>
      <c r="AI65" s="20">
        <f>_xlfn.XLOOKUP(AG65,'Leaded Started'!$D:$D,'Leaded Started'!$V:$V,"")</f>
        <v>0</v>
      </c>
      <c r="AJ65" s="23">
        <f>_xlfn.XLOOKUP(AG65,'Leaded Started'!$D:$D,'Leaded Started'!$R:$R,"")</f>
        <v>0</v>
      </c>
      <c r="AK65" s="22"/>
      <c r="AL65" s="83" t="e" cm="1">
        <f t="array" ref="AL65">HYPERLINK(_xlfn.CONCAT("#'Leaded Started'!",ADDRESS(MATCH(AK65, 'Leaded Started'!$D:$D,0),COLUMN('Leaded Started'!$D:$D))),"Link to Lot")</f>
        <v>#N/A</v>
      </c>
      <c r="AM65" s="20">
        <f>_xlfn.XLOOKUP(AK65,'Leaded Started'!$D:$D,'Leaded Started'!$V:$V,"")</f>
        <v>0</v>
      </c>
      <c r="AN65" s="23">
        <f>_xlfn.XLOOKUP(AK65,'Leaded Started'!$D:$D,'Leaded Started'!$R:$R,"")</f>
        <v>0</v>
      </c>
      <c r="AO65" s="22"/>
      <c r="AP65" s="83" t="e" cm="1">
        <f t="array" ref="AP65">HYPERLINK(_xlfn.CONCAT("#'Leaded Started'!",ADDRESS(MATCH(AO65, 'Leaded Started'!$D:$D,0),COLUMN('Leaded Started'!$D:$D))),"Link to Lot")</f>
        <v>#N/A</v>
      </c>
      <c r="AQ65" s="20">
        <f>_xlfn.XLOOKUP(AO65,'Leaded Started'!$D:$D,'Leaded Started'!$V:$V,"")</f>
        <v>0</v>
      </c>
      <c r="AR65" s="23">
        <f>_xlfn.XLOOKUP(AO65,'Leaded Started'!$D:$D,'Leaded Started'!$R:$R,"")</f>
        <v>0</v>
      </c>
      <c r="AS65" s="22"/>
      <c r="AT65" s="83" t="e" cm="1">
        <f t="array" ref="AT65">HYPERLINK(_xlfn.CONCAT("#'Leaded Started'!",ADDRESS(MATCH(AS65, 'Leaded Started'!$D:$D,0),COLUMN('Leaded Started'!$D:$D))),"Link to Lot")</f>
        <v>#N/A</v>
      </c>
      <c r="AU65" s="20">
        <f>_xlfn.XLOOKUP(AS65,'Leaded Started'!$D:$D,'Leaded Started'!$V:$V,"")</f>
        <v>0</v>
      </c>
      <c r="AV65" s="23">
        <f>_xlfn.XLOOKUP(AS65,'Leaded Started'!$D:$D,'Leaded Started'!$R:$R,"")</f>
        <v>0</v>
      </c>
      <c r="AW65" s="22"/>
      <c r="AX65" s="83" t="e" cm="1">
        <f t="array" ref="AX65">HYPERLINK(_xlfn.CONCAT("#'Leaded Started'!",ADDRESS(MATCH(AW65, 'Leaded Started'!$D:$D,0),COLUMN('Leaded Started'!$D:$D))),"Link to Lot")</f>
        <v>#N/A</v>
      </c>
      <c r="AY65" s="20">
        <f>_xlfn.XLOOKUP(AW65,'Leaded Started'!$D:$D,'Leaded Started'!$V:$V,"")</f>
        <v>0</v>
      </c>
      <c r="AZ65" s="23">
        <f>_xlfn.XLOOKUP(AW65,'Leaded Started'!$D:$D,'Leaded Started'!$R:$R,"")</f>
        <v>0</v>
      </c>
      <c r="BA65" s="22"/>
      <c r="BB65" s="83" t="e" cm="1">
        <f t="array" ref="BB65">HYPERLINK(_xlfn.CONCAT("#'Leaded Started'!",ADDRESS(MATCH(BA65, 'Leaded Started'!$D:$D,0),COLUMN('Leaded Started'!$D:$D))),"Link to Lot")</f>
        <v>#N/A</v>
      </c>
      <c r="BC65" s="20">
        <f>_xlfn.XLOOKUP(BA65,'Leaded Started'!$D:$D,'Leaded Started'!$V:$V,"")</f>
        <v>0</v>
      </c>
      <c r="BD65" s="23">
        <f>_xlfn.XLOOKUP(BA65,'Leaded Started'!$D:$D,'Leaded Started'!$R:$R,"")</f>
        <v>0</v>
      </c>
      <c r="BE65" s="22"/>
      <c r="BF65" s="79" t="e" cm="1">
        <f t="array" ref="BF65">HYPERLINK(_xlfn.CONCAT("#'Leaded After Lot Link'!",ADDRESS(MATCH(BE65, 'Leaded After Lot Link'!$D:$D,0),COLUMN('Leaded After Lot Link'!$D:$D))),"Link to Lot")</f>
        <v>#N/A</v>
      </c>
      <c r="BG65" s="20">
        <f>_xlfn.XLOOKUP(BE65,'Leaded After Lot Link'!$D:$D,'Leaded After Lot Link'!$V:$V,"")</f>
        <v>0</v>
      </c>
      <c r="BH65" s="23">
        <f>_xlfn.XLOOKUP(BE65,'Leaded After Lot Link'!$D:$D,'Leaded After Lot Link'!$R:$R,"")</f>
        <v>0</v>
      </c>
    </row>
    <row r="66" spans="1:60" ht="31.5" customHeight="1" x14ac:dyDescent="0.25">
      <c r="A66" s="20">
        <v>9229041</v>
      </c>
      <c r="B66" s="79" t="str" cm="1">
        <f t="array" ref="B66">HYPERLINK(_xlfn.CONCAT("#'Leaded After Lot Link'!",ADDRESS(MATCH(A66, 'Leaded After Lot Link'!$D:$D,0),COLUMN('Leaded After Lot Link'!$D:$D))),"Link to Lot")</f>
        <v>Link to Lot</v>
      </c>
      <c r="C66" s="20">
        <f>_xlfn.XLOOKUP(A66,'Leaded After Lot Link'!$D:$D,'Leaded After Lot Link'!$V:$V,"")</f>
        <v>27</v>
      </c>
      <c r="D66" s="23">
        <f>_xlfn.XLOOKUP(A66,'Leaded After Lot Link'!$D:$D,'Leaded After Lot Link'!$R:$R,"")</f>
        <v>202323</v>
      </c>
      <c r="E66" s="22"/>
      <c r="F66" s="83" t="e" cm="1">
        <f t="array" ref="F66">HYPERLINK(_xlfn.CONCAT("#'Leaded Started'!",ADDRESS(MATCH(E66, 'Leaded Started'!$D:$D,0),COLUMN('Leaded Started'!$D:$D))),"Link to Lot")</f>
        <v>#N/A</v>
      </c>
      <c r="G66" s="20">
        <f>_xlfn.XLOOKUP(E66,'Leaded Started'!$D:$D,'Leaded Started'!$V:$V,"")</f>
        <v>0</v>
      </c>
      <c r="H66" s="23">
        <f>_xlfn.XLOOKUP(E66,'Leaded Started'!$D:$D,'Leaded Started'!$R:$R,"")</f>
        <v>0</v>
      </c>
      <c r="I66" s="22"/>
      <c r="J66" s="83" t="e" cm="1">
        <f t="array" ref="J66">HYPERLINK(_xlfn.CONCAT("#'Leaded Started'!",ADDRESS(MATCH(I66, 'Leaded Started'!$D:$D,0),COLUMN('Leaded Started'!$D:$D))),"Link to Lot")</f>
        <v>#N/A</v>
      </c>
      <c r="K66" s="20">
        <f>_xlfn.XLOOKUP(I66,'Leaded Started'!$D:$D,'Leaded Started'!$V:$V,"")</f>
        <v>0</v>
      </c>
      <c r="L66" s="23">
        <f>_xlfn.XLOOKUP(I66,'Leaded Started'!$D:$D,'Leaded Started'!$R:$R,"")</f>
        <v>0</v>
      </c>
      <c r="M66" s="22"/>
      <c r="N66" s="83" t="e" cm="1">
        <f t="array" ref="N66">HYPERLINK(_xlfn.CONCAT("#'Leaded Started'!",ADDRESS(MATCH(M66, 'Leaded Started'!$D:$D,0),COLUMN('Leaded Started'!$D:$D))),"Link to Lot")</f>
        <v>#N/A</v>
      </c>
      <c r="O66" s="20">
        <f>_xlfn.XLOOKUP(M66,'Leaded Started'!$D:$D,'Leaded Started'!$V:$V,"")</f>
        <v>0</v>
      </c>
      <c r="P66" s="23">
        <f>_xlfn.XLOOKUP(M66,'Leaded Started'!$D:$D,'Leaded Started'!$R:$R,"")</f>
        <v>0</v>
      </c>
      <c r="Q66" s="22"/>
      <c r="R66" s="83" t="e" cm="1">
        <f t="array" ref="R66">HYPERLINK(_xlfn.CONCAT("#'Leaded Started'!",ADDRESS(MATCH(Q66, 'Leaded Started'!$D:$D,0),COLUMN('Leaded Started'!$D:$D))),"Link to Lot")</f>
        <v>#N/A</v>
      </c>
      <c r="S66" s="20">
        <f>_xlfn.XLOOKUP(Q66,'Leaded Started'!$D:$D,'Leaded Started'!$V:$V,"")</f>
        <v>0</v>
      </c>
      <c r="T66" s="23">
        <f>_xlfn.XLOOKUP(Q66,'Leaded Started'!$D:$D,'Leaded Started'!$R:$R,"")</f>
        <v>0</v>
      </c>
      <c r="U66" s="22"/>
      <c r="V66" s="83" t="e" cm="1">
        <f t="array" ref="V66">HYPERLINK(_xlfn.CONCAT("#'Leaded Started'!",ADDRESS(MATCH(U66, 'Leaded Started'!$D:$D,0),COLUMN('Leaded Started'!$D:$D))),"Link to Lot")</f>
        <v>#N/A</v>
      </c>
      <c r="W66" s="20">
        <f>_xlfn.XLOOKUP(U66,'Leaded Started'!$D:$D,'Leaded Started'!$V:$V,"")</f>
        <v>0</v>
      </c>
      <c r="X66" s="23">
        <f>_xlfn.XLOOKUP(U66,'Leaded Started'!$D:$D,'Leaded Started'!$R:$R,"")</f>
        <v>0</v>
      </c>
      <c r="Y66" s="22"/>
      <c r="Z66" s="83" t="e" cm="1">
        <f t="array" ref="Z66">HYPERLINK(_xlfn.CONCAT("#'Leaded Started'!",ADDRESS(MATCH(Y66, 'Leaded Started'!$D:$D,0),COLUMN('Leaded Started'!$D:$D))),"Link to Lot")</f>
        <v>#N/A</v>
      </c>
      <c r="AA66" s="20">
        <f>_xlfn.XLOOKUP(Y66,'Leaded Started'!$D:$D,'Leaded Started'!$V:$V,"")</f>
        <v>0</v>
      </c>
      <c r="AB66" s="23">
        <f>_xlfn.XLOOKUP(Y66,'Leaded Started'!$D:$D,'Leaded Started'!$R:$R,"")</f>
        <v>0</v>
      </c>
      <c r="AC66" s="22"/>
      <c r="AD66" s="83" t="e" cm="1">
        <f t="array" ref="AD66">HYPERLINK(_xlfn.CONCAT("#'Leaded Started'!",ADDRESS(MATCH(AC66, 'Leaded Started'!$D:$D,0),COLUMN('Leaded Started'!$D:$D))),"Link to Lot")</f>
        <v>#N/A</v>
      </c>
      <c r="AE66" s="20">
        <f>_xlfn.XLOOKUP(AC66,'Leaded Started'!$D:$D,'Leaded Started'!$V:$V,"")</f>
        <v>0</v>
      </c>
      <c r="AF66" s="23">
        <f>_xlfn.XLOOKUP(AC66,'Leaded Started'!$D:$D,'Leaded Started'!$R:$R,"")</f>
        <v>0</v>
      </c>
      <c r="AG66" s="22"/>
      <c r="AH66" s="83" t="e" cm="1">
        <f t="array" ref="AH66">HYPERLINK(_xlfn.CONCAT("#'Leaded Started'!",ADDRESS(MATCH(AG66, 'Leaded Started'!$D:$D,0),COLUMN('Leaded Started'!$D:$D))),"Link to Lot")</f>
        <v>#N/A</v>
      </c>
      <c r="AI66" s="20">
        <f>_xlfn.XLOOKUP(AG66,'Leaded Started'!$D:$D,'Leaded Started'!$V:$V,"")</f>
        <v>0</v>
      </c>
      <c r="AJ66" s="23">
        <f>_xlfn.XLOOKUP(AG66,'Leaded Started'!$D:$D,'Leaded Started'!$R:$R,"")</f>
        <v>0</v>
      </c>
      <c r="AK66" s="22"/>
      <c r="AL66" s="83" t="e" cm="1">
        <f t="array" ref="AL66">HYPERLINK(_xlfn.CONCAT("#'Leaded Started'!",ADDRESS(MATCH(AK66, 'Leaded Started'!$D:$D,0),COLUMN('Leaded Started'!$D:$D))),"Link to Lot")</f>
        <v>#N/A</v>
      </c>
      <c r="AM66" s="20">
        <f>_xlfn.XLOOKUP(AK66,'Leaded Started'!$D:$D,'Leaded Started'!$V:$V,"")</f>
        <v>0</v>
      </c>
      <c r="AN66" s="23">
        <f>_xlfn.XLOOKUP(AK66,'Leaded Started'!$D:$D,'Leaded Started'!$R:$R,"")</f>
        <v>0</v>
      </c>
      <c r="AO66" s="22"/>
      <c r="AP66" s="83" t="e" cm="1">
        <f t="array" ref="AP66">HYPERLINK(_xlfn.CONCAT("#'Leaded Started'!",ADDRESS(MATCH(AO66, 'Leaded Started'!$D:$D,0),COLUMN('Leaded Started'!$D:$D))),"Link to Lot")</f>
        <v>#N/A</v>
      </c>
      <c r="AQ66" s="20">
        <f>_xlfn.XLOOKUP(AO66,'Leaded Started'!$D:$D,'Leaded Started'!$V:$V,"")</f>
        <v>0</v>
      </c>
      <c r="AR66" s="23">
        <f>_xlfn.XLOOKUP(AO66,'Leaded Started'!$D:$D,'Leaded Started'!$R:$R,"")</f>
        <v>0</v>
      </c>
      <c r="AS66" s="22"/>
      <c r="AT66" s="83" t="e" cm="1">
        <f t="array" ref="AT66">HYPERLINK(_xlfn.CONCAT("#'Leaded Started'!",ADDRESS(MATCH(AS66, 'Leaded Started'!$D:$D,0),COLUMN('Leaded Started'!$D:$D))),"Link to Lot")</f>
        <v>#N/A</v>
      </c>
      <c r="AU66" s="20">
        <f>_xlfn.XLOOKUP(AS66,'Leaded Started'!$D:$D,'Leaded Started'!$V:$V,"")</f>
        <v>0</v>
      </c>
      <c r="AV66" s="23">
        <f>_xlfn.XLOOKUP(AS66,'Leaded Started'!$D:$D,'Leaded Started'!$R:$R,"")</f>
        <v>0</v>
      </c>
      <c r="AW66" s="22"/>
      <c r="AX66" s="83" t="e" cm="1">
        <f t="array" ref="AX66">HYPERLINK(_xlfn.CONCAT("#'Leaded Started'!",ADDRESS(MATCH(AW66, 'Leaded Started'!$D:$D,0),COLUMN('Leaded Started'!$D:$D))),"Link to Lot")</f>
        <v>#N/A</v>
      </c>
      <c r="AY66" s="20">
        <f>_xlfn.XLOOKUP(AW66,'Leaded Started'!$D:$D,'Leaded Started'!$V:$V,"")</f>
        <v>0</v>
      </c>
      <c r="AZ66" s="23">
        <f>_xlfn.XLOOKUP(AW66,'Leaded Started'!$D:$D,'Leaded Started'!$R:$R,"")</f>
        <v>0</v>
      </c>
      <c r="BA66" s="22"/>
      <c r="BB66" s="83" t="e" cm="1">
        <f t="array" ref="BB66">HYPERLINK(_xlfn.CONCAT("#'Leaded Started'!",ADDRESS(MATCH(BA66, 'Leaded Started'!$D:$D,0),COLUMN('Leaded Started'!$D:$D))),"Link to Lot")</f>
        <v>#N/A</v>
      </c>
      <c r="BC66" s="20">
        <f>_xlfn.XLOOKUP(BA66,'Leaded Started'!$D:$D,'Leaded Started'!$V:$V,"")</f>
        <v>0</v>
      </c>
      <c r="BD66" s="23">
        <f>_xlfn.XLOOKUP(BA66,'Leaded Started'!$D:$D,'Leaded Started'!$R:$R,"")</f>
        <v>0</v>
      </c>
      <c r="BE66" s="22"/>
      <c r="BF66" s="79" t="e" cm="1">
        <f t="array" ref="BF66">HYPERLINK(_xlfn.CONCAT("#'Leaded After Lot Link'!",ADDRESS(MATCH(BE66, 'Leaded After Lot Link'!$D:$D,0),COLUMN('Leaded After Lot Link'!$D:$D))),"Link to Lot")</f>
        <v>#N/A</v>
      </c>
      <c r="BG66" s="20">
        <f>_xlfn.XLOOKUP(BE66,'Leaded After Lot Link'!$D:$D,'Leaded After Lot Link'!$V:$V,"")</f>
        <v>0</v>
      </c>
      <c r="BH66" s="23">
        <f>_xlfn.XLOOKUP(BE66,'Leaded After Lot Link'!$D:$D,'Leaded After Lot Link'!$R:$R,"")</f>
        <v>0</v>
      </c>
    </row>
    <row r="67" spans="1:60" ht="31.5" customHeight="1" x14ac:dyDescent="0.25">
      <c r="A67" s="20">
        <v>9229042</v>
      </c>
      <c r="B67" s="79" t="str" cm="1">
        <f t="array" ref="B67">HYPERLINK(_xlfn.CONCAT("#'Leaded After Lot Link'!",ADDRESS(MATCH(A67, 'Leaded After Lot Link'!$D:$D,0),COLUMN('Leaded After Lot Link'!$D:$D))),"Link to Lot")</f>
        <v>Link to Lot</v>
      </c>
      <c r="C67" s="20">
        <f>_xlfn.XLOOKUP(A67,'Leaded After Lot Link'!$D:$D,'Leaded After Lot Link'!$V:$V,"")</f>
        <v>27</v>
      </c>
      <c r="D67" s="23">
        <f>_xlfn.XLOOKUP(A67,'Leaded After Lot Link'!$D:$D,'Leaded After Lot Link'!$R:$R,"")</f>
        <v>202323</v>
      </c>
      <c r="E67" s="22"/>
      <c r="F67" s="83" t="e" cm="1">
        <f t="array" ref="F67">HYPERLINK(_xlfn.CONCAT("#'Leaded Started'!",ADDRESS(MATCH(E67, 'Leaded Started'!$D:$D,0),COLUMN('Leaded Started'!$D:$D))),"Link to Lot")</f>
        <v>#N/A</v>
      </c>
      <c r="G67" s="20">
        <f>_xlfn.XLOOKUP(E67,'Leaded Started'!$D:$D,'Leaded Started'!$V:$V,"")</f>
        <v>0</v>
      </c>
      <c r="H67" s="23">
        <f>_xlfn.XLOOKUP(E67,'Leaded Started'!$D:$D,'Leaded Started'!$R:$R,"")</f>
        <v>0</v>
      </c>
      <c r="I67" s="22"/>
      <c r="J67" s="83" t="e" cm="1">
        <f t="array" ref="J67">HYPERLINK(_xlfn.CONCAT("#'Leaded Started'!",ADDRESS(MATCH(I67, 'Leaded Started'!$D:$D,0),COLUMN('Leaded Started'!$D:$D))),"Link to Lot")</f>
        <v>#N/A</v>
      </c>
      <c r="K67" s="20">
        <f>_xlfn.XLOOKUP(I67,'Leaded Started'!$D:$D,'Leaded Started'!$V:$V,"")</f>
        <v>0</v>
      </c>
      <c r="L67" s="23">
        <f>_xlfn.XLOOKUP(I67,'Leaded Started'!$D:$D,'Leaded Started'!$R:$R,"")</f>
        <v>0</v>
      </c>
      <c r="M67" s="22"/>
      <c r="N67" s="83" t="e" cm="1">
        <f t="array" ref="N67">HYPERLINK(_xlfn.CONCAT("#'Leaded Started'!",ADDRESS(MATCH(M67, 'Leaded Started'!$D:$D,0),COLUMN('Leaded Started'!$D:$D))),"Link to Lot")</f>
        <v>#N/A</v>
      </c>
      <c r="O67" s="20">
        <f>_xlfn.XLOOKUP(M67,'Leaded Started'!$D:$D,'Leaded Started'!$V:$V,"")</f>
        <v>0</v>
      </c>
      <c r="P67" s="23">
        <f>_xlfn.XLOOKUP(M67,'Leaded Started'!$D:$D,'Leaded Started'!$R:$R,"")</f>
        <v>0</v>
      </c>
      <c r="Q67" s="22"/>
      <c r="R67" s="83" t="e" cm="1">
        <f t="array" ref="R67">HYPERLINK(_xlfn.CONCAT("#'Leaded Started'!",ADDRESS(MATCH(Q67, 'Leaded Started'!$D:$D,0),COLUMN('Leaded Started'!$D:$D))),"Link to Lot")</f>
        <v>#N/A</v>
      </c>
      <c r="S67" s="20">
        <f>_xlfn.XLOOKUP(Q67,'Leaded Started'!$D:$D,'Leaded Started'!$V:$V,"")</f>
        <v>0</v>
      </c>
      <c r="T67" s="23">
        <f>_xlfn.XLOOKUP(Q67,'Leaded Started'!$D:$D,'Leaded Started'!$R:$R,"")</f>
        <v>0</v>
      </c>
      <c r="U67" s="22"/>
      <c r="V67" s="83" t="e" cm="1">
        <f t="array" ref="V67">HYPERLINK(_xlfn.CONCAT("#'Leaded Started'!",ADDRESS(MATCH(U67, 'Leaded Started'!$D:$D,0),COLUMN('Leaded Started'!$D:$D))),"Link to Lot")</f>
        <v>#N/A</v>
      </c>
      <c r="W67" s="20">
        <f>_xlfn.XLOOKUP(U67,'Leaded Started'!$D:$D,'Leaded Started'!$V:$V,"")</f>
        <v>0</v>
      </c>
      <c r="X67" s="23">
        <f>_xlfn.XLOOKUP(U67,'Leaded Started'!$D:$D,'Leaded Started'!$R:$R,"")</f>
        <v>0</v>
      </c>
      <c r="Y67" s="22"/>
      <c r="Z67" s="83" t="e" cm="1">
        <f t="array" ref="Z67">HYPERLINK(_xlfn.CONCAT("#'Leaded Started'!",ADDRESS(MATCH(Y67, 'Leaded Started'!$D:$D,0),COLUMN('Leaded Started'!$D:$D))),"Link to Lot")</f>
        <v>#N/A</v>
      </c>
      <c r="AA67" s="20">
        <f>_xlfn.XLOOKUP(Y67,'Leaded Started'!$D:$D,'Leaded Started'!$V:$V,"")</f>
        <v>0</v>
      </c>
      <c r="AB67" s="23">
        <f>_xlfn.XLOOKUP(Y67,'Leaded Started'!$D:$D,'Leaded Started'!$R:$R,"")</f>
        <v>0</v>
      </c>
      <c r="AC67" s="22"/>
      <c r="AD67" s="83" t="e" cm="1">
        <f t="array" ref="AD67">HYPERLINK(_xlfn.CONCAT("#'Leaded Started'!",ADDRESS(MATCH(AC67, 'Leaded Started'!$D:$D,0),COLUMN('Leaded Started'!$D:$D))),"Link to Lot")</f>
        <v>#N/A</v>
      </c>
      <c r="AE67" s="20">
        <f>_xlfn.XLOOKUP(AC67,'Leaded Started'!$D:$D,'Leaded Started'!$V:$V,"")</f>
        <v>0</v>
      </c>
      <c r="AF67" s="23">
        <f>_xlfn.XLOOKUP(AC67,'Leaded Started'!$D:$D,'Leaded Started'!$R:$R,"")</f>
        <v>0</v>
      </c>
      <c r="AG67" s="22"/>
      <c r="AH67" s="83" t="e" cm="1">
        <f t="array" ref="AH67">HYPERLINK(_xlfn.CONCAT("#'Leaded Started'!",ADDRESS(MATCH(AG67, 'Leaded Started'!$D:$D,0),COLUMN('Leaded Started'!$D:$D))),"Link to Lot")</f>
        <v>#N/A</v>
      </c>
      <c r="AI67" s="20">
        <f>_xlfn.XLOOKUP(AG67,'Leaded Started'!$D:$D,'Leaded Started'!$V:$V,"")</f>
        <v>0</v>
      </c>
      <c r="AJ67" s="23">
        <f>_xlfn.XLOOKUP(AG67,'Leaded Started'!$D:$D,'Leaded Started'!$R:$R,"")</f>
        <v>0</v>
      </c>
      <c r="AK67" s="22"/>
      <c r="AL67" s="83" t="e" cm="1">
        <f t="array" ref="AL67">HYPERLINK(_xlfn.CONCAT("#'Leaded Started'!",ADDRESS(MATCH(AK67, 'Leaded Started'!$D:$D,0),COLUMN('Leaded Started'!$D:$D))),"Link to Lot")</f>
        <v>#N/A</v>
      </c>
      <c r="AM67" s="20">
        <f>_xlfn.XLOOKUP(AK67,'Leaded Started'!$D:$D,'Leaded Started'!$V:$V,"")</f>
        <v>0</v>
      </c>
      <c r="AN67" s="23">
        <f>_xlfn.XLOOKUP(AK67,'Leaded Started'!$D:$D,'Leaded Started'!$R:$R,"")</f>
        <v>0</v>
      </c>
      <c r="AO67" s="22"/>
      <c r="AP67" s="83" t="e" cm="1">
        <f t="array" ref="AP67">HYPERLINK(_xlfn.CONCAT("#'Leaded Started'!",ADDRESS(MATCH(AO67, 'Leaded Started'!$D:$D,0),COLUMN('Leaded Started'!$D:$D))),"Link to Lot")</f>
        <v>#N/A</v>
      </c>
      <c r="AQ67" s="20">
        <f>_xlfn.XLOOKUP(AO67,'Leaded Started'!$D:$D,'Leaded Started'!$V:$V,"")</f>
        <v>0</v>
      </c>
      <c r="AR67" s="23">
        <f>_xlfn.XLOOKUP(AO67,'Leaded Started'!$D:$D,'Leaded Started'!$R:$R,"")</f>
        <v>0</v>
      </c>
      <c r="AS67" s="22"/>
      <c r="AT67" s="83" t="e" cm="1">
        <f t="array" ref="AT67">HYPERLINK(_xlfn.CONCAT("#'Leaded Started'!",ADDRESS(MATCH(AS67, 'Leaded Started'!$D:$D,0),COLUMN('Leaded Started'!$D:$D))),"Link to Lot")</f>
        <v>#N/A</v>
      </c>
      <c r="AU67" s="20">
        <f>_xlfn.XLOOKUP(AS67,'Leaded Started'!$D:$D,'Leaded Started'!$V:$V,"")</f>
        <v>0</v>
      </c>
      <c r="AV67" s="23">
        <f>_xlfn.XLOOKUP(AS67,'Leaded Started'!$D:$D,'Leaded Started'!$R:$R,"")</f>
        <v>0</v>
      </c>
      <c r="AW67" s="22"/>
      <c r="AX67" s="83" t="e" cm="1">
        <f t="array" ref="AX67">HYPERLINK(_xlfn.CONCAT("#'Leaded Started'!",ADDRESS(MATCH(AW67, 'Leaded Started'!$D:$D,0),COLUMN('Leaded Started'!$D:$D))),"Link to Lot")</f>
        <v>#N/A</v>
      </c>
      <c r="AY67" s="20">
        <f>_xlfn.XLOOKUP(AW67,'Leaded Started'!$D:$D,'Leaded Started'!$V:$V,"")</f>
        <v>0</v>
      </c>
      <c r="AZ67" s="23">
        <f>_xlfn.XLOOKUP(AW67,'Leaded Started'!$D:$D,'Leaded Started'!$R:$R,"")</f>
        <v>0</v>
      </c>
      <c r="BA67" s="22"/>
      <c r="BB67" s="83" t="e" cm="1">
        <f t="array" ref="BB67">HYPERLINK(_xlfn.CONCAT("#'Leaded Started'!",ADDRESS(MATCH(BA67, 'Leaded Started'!$D:$D,0),COLUMN('Leaded Started'!$D:$D))),"Link to Lot")</f>
        <v>#N/A</v>
      </c>
      <c r="BC67" s="20">
        <f>_xlfn.XLOOKUP(BA67,'Leaded Started'!$D:$D,'Leaded Started'!$V:$V,"")</f>
        <v>0</v>
      </c>
      <c r="BD67" s="23">
        <f>_xlfn.XLOOKUP(BA67,'Leaded Started'!$D:$D,'Leaded Started'!$R:$R,"")</f>
        <v>0</v>
      </c>
      <c r="BE67" s="22"/>
      <c r="BF67" s="79" t="e" cm="1">
        <f t="array" ref="BF67">HYPERLINK(_xlfn.CONCAT("#'Leaded After Lot Link'!",ADDRESS(MATCH(BE67, 'Leaded After Lot Link'!$D:$D,0),COLUMN('Leaded After Lot Link'!$D:$D))),"Link to Lot")</f>
        <v>#N/A</v>
      </c>
      <c r="BG67" s="20">
        <f>_xlfn.XLOOKUP(BE67,'Leaded After Lot Link'!$D:$D,'Leaded After Lot Link'!$V:$V,"")</f>
        <v>0</v>
      </c>
      <c r="BH67" s="23">
        <f>_xlfn.XLOOKUP(BE67,'Leaded After Lot Link'!$D:$D,'Leaded After Lot Link'!$R:$R,"")</f>
        <v>0</v>
      </c>
    </row>
    <row r="68" spans="1:60" ht="31.5" customHeight="1" x14ac:dyDescent="0.25">
      <c r="A68" s="20">
        <v>9230763</v>
      </c>
      <c r="B68" s="79" t="str" cm="1">
        <f t="array" ref="B68">HYPERLINK(_xlfn.CONCAT("#'Leaded After Lot Link'!",ADDRESS(MATCH(A68, 'Leaded After Lot Link'!$D:$D,0),COLUMN('Leaded After Lot Link'!$D:$D))),"Link to Lot")</f>
        <v>Link to Lot</v>
      </c>
      <c r="C68" s="20">
        <f>_xlfn.XLOOKUP(A68,'Leaded After Lot Link'!$D:$D,'Leaded After Lot Link'!$V:$V,"")</f>
        <v>16</v>
      </c>
      <c r="D68" s="23">
        <f>_xlfn.XLOOKUP(A68,'Leaded After Lot Link'!$D:$D,'Leaded After Lot Link'!$R:$R,"")</f>
        <v>202324</v>
      </c>
      <c r="E68" s="22"/>
      <c r="F68" s="83" t="e" cm="1">
        <f t="array" ref="F68">HYPERLINK(_xlfn.CONCAT("#'Leaded Started'!",ADDRESS(MATCH(E68, 'Leaded Started'!$D:$D,0),COLUMN('Leaded Started'!$D:$D))),"Link to Lot")</f>
        <v>#N/A</v>
      </c>
      <c r="G68" s="20">
        <f>_xlfn.XLOOKUP(E68,'Leaded Started'!$D:$D,'Leaded Started'!$V:$V,"")</f>
        <v>0</v>
      </c>
      <c r="H68" s="23">
        <f>_xlfn.XLOOKUP(E68,'Leaded Started'!$D:$D,'Leaded Started'!$R:$R,"")</f>
        <v>0</v>
      </c>
      <c r="I68" s="22"/>
      <c r="J68" s="83" t="e" cm="1">
        <f t="array" ref="J68">HYPERLINK(_xlfn.CONCAT("#'Leaded Started'!",ADDRESS(MATCH(I68, 'Leaded Started'!$D:$D,0),COLUMN('Leaded Started'!$D:$D))),"Link to Lot")</f>
        <v>#N/A</v>
      </c>
      <c r="K68" s="20">
        <f>_xlfn.XLOOKUP(I68,'Leaded Started'!$D:$D,'Leaded Started'!$V:$V,"")</f>
        <v>0</v>
      </c>
      <c r="L68" s="23">
        <f>_xlfn.XLOOKUP(I68,'Leaded Started'!$D:$D,'Leaded Started'!$R:$R,"")</f>
        <v>0</v>
      </c>
      <c r="M68" s="22"/>
      <c r="N68" s="83" t="e" cm="1">
        <f t="array" ref="N68">HYPERLINK(_xlfn.CONCAT("#'Leaded Started'!",ADDRESS(MATCH(M68, 'Leaded Started'!$D:$D,0),COLUMN('Leaded Started'!$D:$D))),"Link to Lot")</f>
        <v>#N/A</v>
      </c>
      <c r="O68" s="20">
        <f>_xlfn.XLOOKUP(M68,'Leaded Started'!$D:$D,'Leaded Started'!$V:$V,"")</f>
        <v>0</v>
      </c>
      <c r="P68" s="23">
        <f>_xlfn.XLOOKUP(M68,'Leaded Started'!$D:$D,'Leaded Started'!$R:$R,"")</f>
        <v>0</v>
      </c>
      <c r="Q68" s="22"/>
      <c r="R68" s="83" t="e" cm="1">
        <f t="array" ref="R68">HYPERLINK(_xlfn.CONCAT("#'Leaded Started'!",ADDRESS(MATCH(Q68, 'Leaded Started'!$D:$D,0),COLUMN('Leaded Started'!$D:$D))),"Link to Lot")</f>
        <v>#N/A</v>
      </c>
      <c r="S68" s="20">
        <f>_xlfn.XLOOKUP(Q68,'Leaded Started'!$D:$D,'Leaded Started'!$V:$V,"")</f>
        <v>0</v>
      </c>
      <c r="T68" s="23">
        <f>_xlfn.XLOOKUP(Q68,'Leaded Started'!$D:$D,'Leaded Started'!$R:$R,"")</f>
        <v>0</v>
      </c>
      <c r="U68" s="22"/>
      <c r="V68" s="83" t="e" cm="1">
        <f t="array" ref="V68">HYPERLINK(_xlfn.CONCAT("#'Leaded Started'!",ADDRESS(MATCH(U68, 'Leaded Started'!$D:$D,0),COLUMN('Leaded Started'!$D:$D))),"Link to Lot")</f>
        <v>#N/A</v>
      </c>
      <c r="W68" s="20">
        <f>_xlfn.XLOOKUP(U68,'Leaded Started'!$D:$D,'Leaded Started'!$V:$V,"")</f>
        <v>0</v>
      </c>
      <c r="X68" s="23">
        <f>_xlfn.XLOOKUP(U68,'Leaded Started'!$D:$D,'Leaded Started'!$R:$R,"")</f>
        <v>0</v>
      </c>
      <c r="Y68" s="22"/>
      <c r="Z68" s="83" t="e" cm="1">
        <f t="array" ref="Z68">HYPERLINK(_xlfn.CONCAT("#'Leaded Started'!",ADDRESS(MATCH(Y68, 'Leaded Started'!$D:$D,0),COLUMN('Leaded Started'!$D:$D))),"Link to Lot")</f>
        <v>#N/A</v>
      </c>
      <c r="AA68" s="20">
        <f>_xlfn.XLOOKUP(Y68,'Leaded Started'!$D:$D,'Leaded Started'!$V:$V,"")</f>
        <v>0</v>
      </c>
      <c r="AB68" s="23">
        <f>_xlfn.XLOOKUP(Y68,'Leaded Started'!$D:$D,'Leaded Started'!$R:$R,"")</f>
        <v>0</v>
      </c>
      <c r="AC68" s="22"/>
      <c r="AD68" s="83" t="e" cm="1">
        <f t="array" ref="AD68">HYPERLINK(_xlfn.CONCAT("#'Leaded Started'!",ADDRESS(MATCH(AC68, 'Leaded Started'!$D:$D,0),COLUMN('Leaded Started'!$D:$D))),"Link to Lot")</f>
        <v>#N/A</v>
      </c>
      <c r="AE68" s="20">
        <f>_xlfn.XLOOKUP(AC68,'Leaded Started'!$D:$D,'Leaded Started'!$V:$V,"")</f>
        <v>0</v>
      </c>
      <c r="AF68" s="23">
        <f>_xlfn.XLOOKUP(AC68,'Leaded Started'!$D:$D,'Leaded Started'!$R:$R,"")</f>
        <v>0</v>
      </c>
      <c r="AG68" s="22"/>
      <c r="AH68" s="83" t="e" cm="1">
        <f t="array" ref="AH68">HYPERLINK(_xlfn.CONCAT("#'Leaded Started'!",ADDRESS(MATCH(AG68, 'Leaded Started'!$D:$D,0),COLUMN('Leaded Started'!$D:$D))),"Link to Lot")</f>
        <v>#N/A</v>
      </c>
      <c r="AI68" s="20">
        <f>_xlfn.XLOOKUP(AG68,'Leaded Started'!$D:$D,'Leaded Started'!$V:$V,"")</f>
        <v>0</v>
      </c>
      <c r="AJ68" s="23">
        <f>_xlfn.XLOOKUP(AG68,'Leaded Started'!$D:$D,'Leaded Started'!$R:$R,"")</f>
        <v>0</v>
      </c>
      <c r="AK68" s="22"/>
      <c r="AL68" s="83" t="e" cm="1">
        <f t="array" ref="AL68">HYPERLINK(_xlfn.CONCAT("#'Leaded Started'!",ADDRESS(MATCH(AK68, 'Leaded Started'!$D:$D,0),COLUMN('Leaded Started'!$D:$D))),"Link to Lot")</f>
        <v>#N/A</v>
      </c>
      <c r="AM68" s="20">
        <f>_xlfn.XLOOKUP(AK68,'Leaded Started'!$D:$D,'Leaded Started'!$V:$V,"")</f>
        <v>0</v>
      </c>
      <c r="AN68" s="23">
        <f>_xlfn.XLOOKUP(AK68,'Leaded Started'!$D:$D,'Leaded Started'!$R:$R,"")</f>
        <v>0</v>
      </c>
      <c r="AO68" s="22"/>
      <c r="AP68" s="83" t="e" cm="1">
        <f t="array" ref="AP68">HYPERLINK(_xlfn.CONCAT("#'Leaded Started'!",ADDRESS(MATCH(AO68, 'Leaded Started'!$D:$D,0),COLUMN('Leaded Started'!$D:$D))),"Link to Lot")</f>
        <v>#N/A</v>
      </c>
      <c r="AQ68" s="20">
        <f>_xlfn.XLOOKUP(AO68,'Leaded Started'!$D:$D,'Leaded Started'!$V:$V,"")</f>
        <v>0</v>
      </c>
      <c r="AR68" s="23">
        <f>_xlfn.XLOOKUP(AO68,'Leaded Started'!$D:$D,'Leaded Started'!$R:$R,"")</f>
        <v>0</v>
      </c>
      <c r="AS68" s="22"/>
      <c r="AT68" s="83" t="e" cm="1">
        <f t="array" ref="AT68">HYPERLINK(_xlfn.CONCAT("#'Leaded Started'!",ADDRESS(MATCH(AS68, 'Leaded Started'!$D:$D,0),COLUMN('Leaded Started'!$D:$D))),"Link to Lot")</f>
        <v>#N/A</v>
      </c>
      <c r="AU68" s="20">
        <f>_xlfn.XLOOKUP(AS68,'Leaded Started'!$D:$D,'Leaded Started'!$V:$V,"")</f>
        <v>0</v>
      </c>
      <c r="AV68" s="23">
        <f>_xlfn.XLOOKUP(AS68,'Leaded Started'!$D:$D,'Leaded Started'!$R:$R,"")</f>
        <v>0</v>
      </c>
      <c r="AW68" s="22"/>
      <c r="AX68" s="83" t="e" cm="1">
        <f t="array" ref="AX68">HYPERLINK(_xlfn.CONCAT("#'Leaded Started'!",ADDRESS(MATCH(AW68, 'Leaded Started'!$D:$D,0),COLUMN('Leaded Started'!$D:$D))),"Link to Lot")</f>
        <v>#N/A</v>
      </c>
      <c r="AY68" s="20">
        <f>_xlfn.XLOOKUP(AW68,'Leaded Started'!$D:$D,'Leaded Started'!$V:$V,"")</f>
        <v>0</v>
      </c>
      <c r="AZ68" s="23">
        <f>_xlfn.XLOOKUP(AW68,'Leaded Started'!$D:$D,'Leaded Started'!$R:$R,"")</f>
        <v>0</v>
      </c>
      <c r="BA68" s="22"/>
      <c r="BB68" s="83" t="e" cm="1">
        <f t="array" ref="BB68">HYPERLINK(_xlfn.CONCAT("#'Leaded Started'!",ADDRESS(MATCH(BA68, 'Leaded Started'!$D:$D,0),COLUMN('Leaded Started'!$D:$D))),"Link to Lot")</f>
        <v>#N/A</v>
      </c>
      <c r="BC68" s="20">
        <f>_xlfn.XLOOKUP(BA68,'Leaded Started'!$D:$D,'Leaded Started'!$V:$V,"")</f>
        <v>0</v>
      </c>
      <c r="BD68" s="23">
        <f>_xlfn.XLOOKUP(BA68,'Leaded Started'!$D:$D,'Leaded Started'!$R:$R,"")</f>
        <v>0</v>
      </c>
      <c r="BE68" s="22"/>
      <c r="BF68" s="79" t="e" cm="1">
        <f t="array" ref="BF68">HYPERLINK(_xlfn.CONCAT("#'Leaded After Lot Link'!",ADDRESS(MATCH(BE68, 'Leaded After Lot Link'!$D:$D,0),COLUMN('Leaded After Lot Link'!$D:$D))),"Link to Lot")</f>
        <v>#N/A</v>
      </c>
      <c r="BG68" s="20">
        <f>_xlfn.XLOOKUP(BE68,'Leaded After Lot Link'!$D:$D,'Leaded After Lot Link'!$V:$V,"")</f>
        <v>0</v>
      </c>
      <c r="BH68" s="23">
        <f>_xlfn.XLOOKUP(BE68,'Leaded After Lot Link'!$D:$D,'Leaded After Lot Link'!$R:$R,"")</f>
        <v>0</v>
      </c>
    </row>
    <row r="69" spans="1:60" ht="31.5" customHeight="1" x14ac:dyDescent="0.25">
      <c r="A69" s="20">
        <v>9231025</v>
      </c>
      <c r="B69" s="79" t="str" cm="1">
        <f t="array" ref="B69">HYPERLINK(_xlfn.CONCAT("#'Leaded After Lot Link'!",ADDRESS(MATCH(A69, 'Leaded After Lot Link'!$D:$D,0),COLUMN('Leaded After Lot Link'!$D:$D))),"Link to Lot")</f>
        <v>Link to Lot</v>
      </c>
      <c r="C69" s="20">
        <f>_xlfn.XLOOKUP(A69,'Leaded After Lot Link'!$D:$D,'Leaded After Lot Link'!$V:$V,"")</f>
        <v>21</v>
      </c>
      <c r="D69" s="23">
        <f>_xlfn.XLOOKUP(A69,'Leaded After Lot Link'!$D:$D,'Leaded After Lot Link'!$R:$R,"")</f>
        <v>202324</v>
      </c>
      <c r="E69" s="22"/>
      <c r="F69" s="83" t="e" cm="1">
        <f t="array" ref="F69">HYPERLINK(_xlfn.CONCAT("#'Leaded Started'!",ADDRESS(MATCH(E69, 'Leaded Started'!$D:$D,0),COLUMN('Leaded Started'!$D:$D))),"Link to Lot")</f>
        <v>#N/A</v>
      </c>
      <c r="G69" s="20">
        <f>_xlfn.XLOOKUP(E69,'Leaded Started'!$D:$D,'Leaded Started'!$V:$V,"")</f>
        <v>0</v>
      </c>
      <c r="H69" s="23">
        <f>_xlfn.XLOOKUP(E69,'Leaded Started'!$D:$D,'Leaded Started'!$R:$R,"")</f>
        <v>0</v>
      </c>
      <c r="I69" s="22"/>
      <c r="J69" s="83" t="e" cm="1">
        <f t="array" ref="J69">HYPERLINK(_xlfn.CONCAT("#'Leaded Started'!",ADDRESS(MATCH(I69, 'Leaded Started'!$D:$D,0),COLUMN('Leaded Started'!$D:$D))),"Link to Lot")</f>
        <v>#N/A</v>
      </c>
      <c r="K69" s="20">
        <f>_xlfn.XLOOKUP(I69,'Leaded Started'!$D:$D,'Leaded Started'!$V:$V,"")</f>
        <v>0</v>
      </c>
      <c r="L69" s="23">
        <f>_xlfn.XLOOKUP(I69,'Leaded Started'!$D:$D,'Leaded Started'!$R:$R,"")</f>
        <v>0</v>
      </c>
      <c r="M69" s="22"/>
      <c r="N69" s="83" t="e" cm="1">
        <f t="array" ref="N69">HYPERLINK(_xlfn.CONCAT("#'Leaded Started'!",ADDRESS(MATCH(M69, 'Leaded Started'!$D:$D,0),COLUMN('Leaded Started'!$D:$D))),"Link to Lot")</f>
        <v>#N/A</v>
      </c>
      <c r="O69" s="20">
        <f>_xlfn.XLOOKUP(M69,'Leaded Started'!$D:$D,'Leaded Started'!$V:$V,"")</f>
        <v>0</v>
      </c>
      <c r="P69" s="23">
        <f>_xlfn.XLOOKUP(M69,'Leaded Started'!$D:$D,'Leaded Started'!$R:$R,"")</f>
        <v>0</v>
      </c>
      <c r="Q69" s="22"/>
      <c r="R69" s="83" t="e" cm="1">
        <f t="array" ref="R69">HYPERLINK(_xlfn.CONCAT("#'Leaded Started'!",ADDRESS(MATCH(Q69, 'Leaded Started'!$D:$D,0),COLUMN('Leaded Started'!$D:$D))),"Link to Lot")</f>
        <v>#N/A</v>
      </c>
      <c r="S69" s="20">
        <f>_xlfn.XLOOKUP(Q69,'Leaded Started'!$D:$D,'Leaded Started'!$V:$V,"")</f>
        <v>0</v>
      </c>
      <c r="T69" s="23">
        <f>_xlfn.XLOOKUP(Q69,'Leaded Started'!$D:$D,'Leaded Started'!$R:$R,"")</f>
        <v>0</v>
      </c>
      <c r="U69" s="22"/>
      <c r="V69" s="83" t="e" cm="1">
        <f t="array" ref="V69">HYPERLINK(_xlfn.CONCAT("#'Leaded Started'!",ADDRESS(MATCH(U69, 'Leaded Started'!$D:$D,0),COLUMN('Leaded Started'!$D:$D))),"Link to Lot")</f>
        <v>#N/A</v>
      </c>
      <c r="W69" s="20">
        <f>_xlfn.XLOOKUP(U69,'Leaded Started'!$D:$D,'Leaded Started'!$V:$V,"")</f>
        <v>0</v>
      </c>
      <c r="X69" s="23">
        <f>_xlfn.XLOOKUP(U69,'Leaded Started'!$D:$D,'Leaded Started'!$R:$R,"")</f>
        <v>0</v>
      </c>
      <c r="Y69" s="22"/>
      <c r="Z69" s="83" t="e" cm="1">
        <f t="array" ref="Z69">HYPERLINK(_xlfn.CONCAT("#'Leaded Started'!",ADDRESS(MATCH(Y69, 'Leaded Started'!$D:$D,0),COLUMN('Leaded Started'!$D:$D))),"Link to Lot")</f>
        <v>#N/A</v>
      </c>
      <c r="AA69" s="20">
        <f>_xlfn.XLOOKUP(Y69,'Leaded Started'!$D:$D,'Leaded Started'!$V:$V,"")</f>
        <v>0</v>
      </c>
      <c r="AB69" s="23">
        <f>_xlfn.XLOOKUP(Y69,'Leaded Started'!$D:$D,'Leaded Started'!$R:$R,"")</f>
        <v>0</v>
      </c>
      <c r="AC69" s="22"/>
      <c r="AD69" s="83" t="e" cm="1">
        <f t="array" ref="AD69">HYPERLINK(_xlfn.CONCAT("#'Leaded Started'!",ADDRESS(MATCH(AC69, 'Leaded Started'!$D:$D,0),COLUMN('Leaded Started'!$D:$D))),"Link to Lot")</f>
        <v>#N/A</v>
      </c>
      <c r="AE69" s="20">
        <f>_xlfn.XLOOKUP(AC69,'Leaded Started'!$D:$D,'Leaded Started'!$V:$V,"")</f>
        <v>0</v>
      </c>
      <c r="AF69" s="23">
        <f>_xlfn.XLOOKUP(AC69,'Leaded Started'!$D:$D,'Leaded Started'!$R:$R,"")</f>
        <v>0</v>
      </c>
      <c r="AG69" s="22"/>
      <c r="AH69" s="83" t="e" cm="1">
        <f t="array" ref="AH69">HYPERLINK(_xlfn.CONCAT("#'Leaded Started'!",ADDRESS(MATCH(AG69, 'Leaded Started'!$D:$D,0),COLUMN('Leaded Started'!$D:$D))),"Link to Lot")</f>
        <v>#N/A</v>
      </c>
      <c r="AI69" s="20">
        <f>_xlfn.XLOOKUP(AG69,'Leaded Started'!$D:$D,'Leaded Started'!$V:$V,"")</f>
        <v>0</v>
      </c>
      <c r="AJ69" s="23">
        <f>_xlfn.XLOOKUP(AG69,'Leaded Started'!$D:$D,'Leaded Started'!$R:$R,"")</f>
        <v>0</v>
      </c>
      <c r="AK69" s="22"/>
      <c r="AL69" s="83" t="e" cm="1">
        <f t="array" ref="AL69">HYPERLINK(_xlfn.CONCAT("#'Leaded Started'!",ADDRESS(MATCH(AK69, 'Leaded Started'!$D:$D,0),COLUMN('Leaded Started'!$D:$D))),"Link to Lot")</f>
        <v>#N/A</v>
      </c>
      <c r="AM69" s="20">
        <f>_xlfn.XLOOKUP(AK69,'Leaded Started'!$D:$D,'Leaded Started'!$V:$V,"")</f>
        <v>0</v>
      </c>
      <c r="AN69" s="23">
        <f>_xlfn.XLOOKUP(AK69,'Leaded Started'!$D:$D,'Leaded Started'!$R:$R,"")</f>
        <v>0</v>
      </c>
      <c r="AO69" s="22"/>
      <c r="AP69" s="83" t="e" cm="1">
        <f t="array" ref="AP69">HYPERLINK(_xlfn.CONCAT("#'Leaded Started'!",ADDRESS(MATCH(AO69, 'Leaded Started'!$D:$D,0),COLUMN('Leaded Started'!$D:$D))),"Link to Lot")</f>
        <v>#N/A</v>
      </c>
      <c r="AQ69" s="20">
        <f>_xlfn.XLOOKUP(AO69,'Leaded Started'!$D:$D,'Leaded Started'!$V:$V,"")</f>
        <v>0</v>
      </c>
      <c r="AR69" s="23">
        <f>_xlfn.XLOOKUP(AO69,'Leaded Started'!$D:$D,'Leaded Started'!$R:$R,"")</f>
        <v>0</v>
      </c>
      <c r="AS69" s="22"/>
      <c r="AT69" s="83" t="e" cm="1">
        <f t="array" ref="AT69">HYPERLINK(_xlfn.CONCAT("#'Leaded Started'!",ADDRESS(MATCH(AS69, 'Leaded Started'!$D:$D,0),COLUMN('Leaded Started'!$D:$D))),"Link to Lot")</f>
        <v>#N/A</v>
      </c>
      <c r="AU69" s="20">
        <f>_xlfn.XLOOKUP(AS69,'Leaded Started'!$D:$D,'Leaded Started'!$V:$V,"")</f>
        <v>0</v>
      </c>
      <c r="AV69" s="23">
        <f>_xlfn.XLOOKUP(AS69,'Leaded Started'!$D:$D,'Leaded Started'!$R:$R,"")</f>
        <v>0</v>
      </c>
      <c r="AW69" s="22"/>
      <c r="AX69" s="83" t="e" cm="1">
        <f t="array" ref="AX69">HYPERLINK(_xlfn.CONCAT("#'Leaded Started'!",ADDRESS(MATCH(AW69, 'Leaded Started'!$D:$D,0),COLUMN('Leaded Started'!$D:$D))),"Link to Lot")</f>
        <v>#N/A</v>
      </c>
      <c r="AY69" s="20">
        <f>_xlfn.XLOOKUP(AW69,'Leaded Started'!$D:$D,'Leaded Started'!$V:$V,"")</f>
        <v>0</v>
      </c>
      <c r="AZ69" s="23">
        <f>_xlfn.XLOOKUP(AW69,'Leaded Started'!$D:$D,'Leaded Started'!$R:$R,"")</f>
        <v>0</v>
      </c>
      <c r="BA69" s="22"/>
      <c r="BB69" s="83" t="e" cm="1">
        <f t="array" ref="BB69">HYPERLINK(_xlfn.CONCAT("#'Leaded Started'!",ADDRESS(MATCH(BA69, 'Leaded Started'!$D:$D,0),COLUMN('Leaded Started'!$D:$D))),"Link to Lot")</f>
        <v>#N/A</v>
      </c>
      <c r="BC69" s="20">
        <f>_xlfn.XLOOKUP(BA69,'Leaded Started'!$D:$D,'Leaded Started'!$V:$V,"")</f>
        <v>0</v>
      </c>
      <c r="BD69" s="23">
        <f>_xlfn.XLOOKUP(BA69,'Leaded Started'!$D:$D,'Leaded Started'!$R:$R,"")</f>
        <v>0</v>
      </c>
      <c r="BE69" s="22"/>
      <c r="BF69" s="79" t="e" cm="1">
        <f t="array" ref="BF69">HYPERLINK(_xlfn.CONCAT("#'Leaded After Lot Link'!",ADDRESS(MATCH(BE69, 'Leaded After Lot Link'!$D:$D,0),COLUMN('Leaded After Lot Link'!$D:$D))),"Link to Lot")</f>
        <v>#N/A</v>
      </c>
      <c r="BG69" s="20">
        <f>_xlfn.XLOOKUP(BE69,'Leaded After Lot Link'!$D:$D,'Leaded After Lot Link'!$V:$V,"")</f>
        <v>0</v>
      </c>
      <c r="BH69" s="23">
        <f>_xlfn.XLOOKUP(BE69,'Leaded After Lot Link'!$D:$D,'Leaded After Lot Link'!$R:$R,"")</f>
        <v>0</v>
      </c>
    </row>
    <row r="70" spans="1:60" ht="31.5" customHeight="1" x14ac:dyDescent="0.25">
      <c r="A70" s="20">
        <v>9231029</v>
      </c>
      <c r="B70" s="79" t="str" cm="1">
        <f t="array" ref="B70">HYPERLINK(_xlfn.CONCAT("#'Leaded After Lot Link'!",ADDRESS(MATCH(A70, 'Leaded After Lot Link'!$D:$D,0),COLUMN('Leaded After Lot Link'!$D:$D))),"Link to Lot")</f>
        <v>Link to Lot</v>
      </c>
      <c r="C70" s="20">
        <f>_xlfn.XLOOKUP(A70,'Leaded After Lot Link'!$D:$D,'Leaded After Lot Link'!$V:$V,"")</f>
        <v>21</v>
      </c>
      <c r="D70" s="23">
        <f>_xlfn.XLOOKUP(A70,'Leaded After Lot Link'!$D:$D,'Leaded After Lot Link'!$R:$R,"")</f>
        <v>202324</v>
      </c>
      <c r="E70" s="22"/>
      <c r="F70" s="83" t="e" cm="1">
        <f t="array" ref="F70">HYPERLINK(_xlfn.CONCAT("#'Leaded Started'!",ADDRESS(MATCH(E70, 'Leaded Started'!$D:$D,0),COLUMN('Leaded Started'!$D:$D))),"Link to Lot")</f>
        <v>#N/A</v>
      </c>
      <c r="G70" s="20">
        <f>_xlfn.XLOOKUP(E70,'Leaded Started'!$D:$D,'Leaded Started'!$V:$V,"")</f>
        <v>0</v>
      </c>
      <c r="H70" s="23">
        <f>_xlfn.XLOOKUP(E70,'Leaded Started'!$D:$D,'Leaded Started'!$R:$R,"")</f>
        <v>0</v>
      </c>
      <c r="I70" s="22"/>
      <c r="J70" s="83" t="e" cm="1">
        <f t="array" ref="J70">HYPERLINK(_xlfn.CONCAT("#'Leaded Started'!",ADDRESS(MATCH(I70, 'Leaded Started'!$D:$D,0),COLUMN('Leaded Started'!$D:$D))),"Link to Lot")</f>
        <v>#N/A</v>
      </c>
      <c r="K70" s="20">
        <f>_xlfn.XLOOKUP(I70,'Leaded Started'!$D:$D,'Leaded Started'!$V:$V,"")</f>
        <v>0</v>
      </c>
      <c r="L70" s="23">
        <f>_xlfn.XLOOKUP(I70,'Leaded Started'!$D:$D,'Leaded Started'!$R:$R,"")</f>
        <v>0</v>
      </c>
      <c r="M70" s="22"/>
      <c r="N70" s="83" t="e" cm="1">
        <f t="array" ref="N70">HYPERLINK(_xlfn.CONCAT("#'Leaded Started'!",ADDRESS(MATCH(M70, 'Leaded Started'!$D:$D,0),COLUMN('Leaded Started'!$D:$D))),"Link to Lot")</f>
        <v>#N/A</v>
      </c>
      <c r="O70" s="20">
        <f>_xlfn.XLOOKUP(M70,'Leaded Started'!$D:$D,'Leaded Started'!$V:$V,"")</f>
        <v>0</v>
      </c>
      <c r="P70" s="23">
        <f>_xlfn.XLOOKUP(M70,'Leaded Started'!$D:$D,'Leaded Started'!$R:$R,"")</f>
        <v>0</v>
      </c>
      <c r="Q70" s="22"/>
      <c r="R70" s="83" t="e" cm="1">
        <f t="array" ref="R70">HYPERLINK(_xlfn.CONCAT("#'Leaded Started'!",ADDRESS(MATCH(Q70, 'Leaded Started'!$D:$D,0),COLUMN('Leaded Started'!$D:$D))),"Link to Lot")</f>
        <v>#N/A</v>
      </c>
      <c r="S70" s="20">
        <f>_xlfn.XLOOKUP(Q70,'Leaded Started'!$D:$D,'Leaded Started'!$V:$V,"")</f>
        <v>0</v>
      </c>
      <c r="T70" s="23">
        <f>_xlfn.XLOOKUP(Q70,'Leaded Started'!$D:$D,'Leaded Started'!$R:$R,"")</f>
        <v>0</v>
      </c>
      <c r="U70" s="22"/>
      <c r="V70" s="83" t="e" cm="1">
        <f t="array" ref="V70">HYPERLINK(_xlfn.CONCAT("#'Leaded Started'!",ADDRESS(MATCH(U70, 'Leaded Started'!$D:$D,0),COLUMN('Leaded Started'!$D:$D))),"Link to Lot")</f>
        <v>#N/A</v>
      </c>
      <c r="W70" s="20">
        <f>_xlfn.XLOOKUP(U70,'Leaded Started'!$D:$D,'Leaded Started'!$V:$V,"")</f>
        <v>0</v>
      </c>
      <c r="X70" s="23">
        <f>_xlfn.XLOOKUP(U70,'Leaded Started'!$D:$D,'Leaded Started'!$R:$R,"")</f>
        <v>0</v>
      </c>
      <c r="Y70" s="22"/>
      <c r="Z70" s="83" t="e" cm="1">
        <f t="array" ref="Z70">HYPERLINK(_xlfn.CONCAT("#'Leaded Started'!",ADDRESS(MATCH(Y70, 'Leaded Started'!$D:$D,0),COLUMN('Leaded Started'!$D:$D))),"Link to Lot")</f>
        <v>#N/A</v>
      </c>
      <c r="AA70" s="20">
        <f>_xlfn.XLOOKUP(Y70,'Leaded Started'!$D:$D,'Leaded Started'!$V:$V,"")</f>
        <v>0</v>
      </c>
      <c r="AB70" s="23">
        <f>_xlfn.XLOOKUP(Y70,'Leaded Started'!$D:$D,'Leaded Started'!$R:$R,"")</f>
        <v>0</v>
      </c>
      <c r="AC70" s="22"/>
      <c r="AD70" s="83" t="e" cm="1">
        <f t="array" ref="AD70">HYPERLINK(_xlfn.CONCAT("#'Leaded Started'!",ADDRESS(MATCH(AC70, 'Leaded Started'!$D:$D,0),COLUMN('Leaded Started'!$D:$D))),"Link to Lot")</f>
        <v>#N/A</v>
      </c>
      <c r="AE70" s="20">
        <f>_xlfn.XLOOKUP(AC70,'Leaded Started'!$D:$D,'Leaded Started'!$V:$V,"")</f>
        <v>0</v>
      </c>
      <c r="AF70" s="23">
        <f>_xlfn.XLOOKUP(AC70,'Leaded Started'!$D:$D,'Leaded Started'!$R:$R,"")</f>
        <v>0</v>
      </c>
      <c r="AG70" s="22"/>
      <c r="AH70" s="83" t="e" cm="1">
        <f t="array" ref="AH70">HYPERLINK(_xlfn.CONCAT("#'Leaded Started'!",ADDRESS(MATCH(AG70, 'Leaded Started'!$D:$D,0),COLUMN('Leaded Started'!$D:$D))),"Link to Lot")</f>
        <v>#N/A</v>
      </c>
      <c r="AI70" s="20">
        <f>_xlfn.XLOOKUP(AG70,'Leaded Started'!$D:$D,'Leaded Started'!$V:$V,"")</f>
        <v>0</v>
      </c>
      <c r="AJ70" s="23">
        <f>_xlfn.XLOOKUP(AG70,'Leaded Started'!$D:$D,'Leaded Started'!$R:$R,"")</f>
        <v>0</v>
      </c>
      <c r="AK70" s="22"/>
      <c r="AL70" s="83" t="e" cm="1">
        <f t="array" ref="AL70">HYPERLINK(_xlfn.CONCAT("#'Leaded Started'!",ADDRESS(MATCH(AK70, 'Leaded Started'!$D:$D,0),COLUMN('Leaded Started'!$D:$D))),"Link to Lot")</f>
        <v>#N/A</v>
      </c>
      <c r="AM70" s="20">
        <f>_xlfn.XLOOKUP(AK70,'Leaded Started'!$D:$D,'Leaded Started'!$V:$V,"")</f>
        <v>0</v>
      </c>
      <c r="AN70" s="23">
        <f>_xlfn.XLOOKUP(AK70,'Leaded Started'!$D:$D,'Leaded Started'!$R:$R,"")</f>
        <v>0</v>
      </c>
      <c r="AO70" s="22"/>
      <c r="AP70" s="83" t="e" cm="1">
        <f t="array" ref="AP70">HYPERLINK(_xlfn.CONCAT("#'Leaded Started'!",ADDRESS(MATCH(AO70, 'Leaded Started'!$D:$D,0),COLUMN('Leaded Started'!$D:$D))),"Link to Lot")</f>
        <v>#N/A</v>
      </c>
      <c r="AQ70" s="20">
        <f>_xlfn.XLOOKUP(AO70,'Leaded Started'!$D:$D,'Leaded Started'!$V:$V,"")</f>
        <v>0</v>
      </c>
      <c r="AR70" s="23">
        <f>_xlfn.XLOOKUP(AO70,'Leaded Started'!$D:$D,'Leaded Started'!$R:$R,"")</f>
        <v>0</v>
      </c>
      <c r="AS70" s="22"/>
      <c r="AT70" s="83" t="e" cm="1">
        <f t="array" ref="AT70">HYPERLINK(_xlfn.CONCAT("#'Leaded Started'!",ADDRESS(MATCH(AS70, 'Leaded Started'!$D:$D,0),COLUMN('Leaded Started'!$D:$D))),"Link to Lot")</f>
        <v>#N/A</v>
      </c>
      <c r="AU70" s="20">
        <f>_xlfn.XLOOKUP(AS70,'Leaded Started'!$D:$D,'Leaded Started'!$V:$V,"")</f>
        <v>0</v>
      </c>
      <c r="AV70" s="23">
        <f>_xlfn.XLOOKUP(AS70,'Leaded Started'!$D:$D,'Leaded Started'!$R:$R,"")</f>
        <v>0</v>
      </c>
      <c r="AW70" s="22"/>
      <c r="AX70" s="83" t="e" cm="1">
        <f t="array" ref="AX70">HYPERLINK(_xlfn.CONCAT("#'Leaded Started'!",ADDRESS(MATCH(AW70, 'Leaded Started'!$D:$D,0),COLUMN('Leaded Started'!$D:$D))),"Link to Lot")</f>
        <v>#N/A</v>
      </c>
      <c r="AY70" s="20">
        <f>_xlfn.XLOOKUP(AW70,'Leaded Started'!$D:$D,'Leaded Started'!$V:$V,"")</f>
        <v>0</v>
      </c>
      <c r="AZ70" s="23">
        <f>_xlfn.XLOOKUP(AW70,'Leaded Started'!$D:$D,'Leaded Started'!$R:$R,"")</f>
        <v>0</v>
      </c>
      <c r="BA70" s="22"/>
      <c r="BB70" s="83" t="e" cm="1">
        <f t="array" ref="BB70">HYPERLINK(_xlfn.CONCAT("#'Leaded Started'!",ADDRESS(MATCH(BA70, 'Leaded Started'!$D:$D,0),COLUMN('Leaded Started'!$D:$D))),"Link to Lot")</f>
        <v>#N/A</v>
      </c>
      <c r="BC70" s="20">
        <f>_xlfn.XLOOKUP(BA70,'Leaded Started'!$D:$D,'Leaded Started'!$V:$V,"")</f>
        <v>0</v>
      </c>
      <c r="BD70" s="23">
        <f>_xlfn.XLOOKUP(BA70,'Leaded Started'!$D:$D,'Leaded Started'!$R:$R,"")</f>
        <v>0</v>
      </c>
      <c r="BE70" s="22"/>
      <c r="BF70" s="79" t="e" cm="1">
        <f t="array" ref="BF70">HYPERLINK(_xlfn.CONCAT("#'Leaded After Lot Link'!",ADDRESS(MATCH(BE70, 'Leaded After Lot Link'!$D:$D,0),COLUMN('Leaded After Lot Link'!$D:$D))),"Link to Lot")</f>
        <v>#N/A</v>
      </c>
      <c r="BG70" s="20">
        <f>_xlfn.XLOOKUP(BE70,'Leaded After Lot Link'!$D:$D,'Leaded After Lot Link'!$V:$V,"")</f>
        <v>0</v>
      </c>
      <c r="BH70" s="23">
        <f>_xlfn.XLOOKUP(BE70,'Leaded After Lot Link'!$D:$D,'Leaded After Lot Link'!$R:$R,"")</f>
        <v>0</v>
      </c>
    </row>
    <row r="71" spans="1:60" ht="31.5" customHeight="1" x14ac:dyDescent="0.25">
      <c r="A71" s="20">
        <v>9231030</v>
      </c>
      <c r="B71" s="79" t="str" cm="1">
        <f t="array" ref="B71">HYPERLINK(_xlfn.CONCAT("#'Leaded After Lot Link'!",ADDRESS(MATCH(A71, 'Leaded After Lot Link'!$D:$D,0),COLUMN('Leaded After Lot Link'!$D:$D))),"Link to Lot")</f>
        <v>Link to Lot</v>
      </c>
      <c r="C71" s="20">
        <f>_xlfn.XLOOKUP(A71,'Leaded After Lot Link'!$D:$D,'Leaded After Lot Link'!$V:$V,"")</f>
        <v>21</v>
      </c>
      <c r="D71" s="23">
        <f>_xlfn.XLOOKUP(A71,'Leaded After Lot Link'!$D:$D,'Leaded After Lot Link'!$R:$R,"")</f>
        <v>202324</v>
      </c>
      <c r="E71" s="22"/>
      <c r="F71" s="83" t="e" cm="1">
        <f t="array" ref="F71">HYPERLINK(_xlfn.CONCAT("#'Leaded Started'!",ADDRESS(MATCH(E71, 'Leaded Started'!$D:$D,0),COLUMN('Leaded Started'!$D:$D))),"Link to Lot")</f>
        <v>#N/A</v>
      </c>
      <c r="G71" s="20">
        <f>_xlfn.XLOOKUP(E71,'Leaded Started'!$D:$D,'Leaded Started'!$V:$V,"")</f>
        <v>0</v>
      </c>
      <c r="H71" s="23">
        <f>_xlfn.XLOOKUP(E71,'Leaded Started'!$D:$D,'Leaded Started'!$R:$R,"")</f>
        <v>0</v>
      </c>
      <c r="I71" s="22"/>
      <c r="J71" s="83" t="e" cm="1">
        <f t="array" ref="J71">HYPERLINK(_xlfn.CONCAT("#'Leaded Started'!",ADDRESS(MATCH(I71, 'Leaded Started'!$D:$D,0),COLUMN('Leaded Started'!$D:$D))),"Link to Lot")</f>
        <v>#N/A</v>
      </c>
      <c r="K71" s="20">
        <f>_xlfn.XLOOKUP(I71,'Leaded Started'!$D:$D,'Leaded Started'!$V:$V,"")</f>
        <v>0</v>
      </c>
      <c r="L71" s="23">
        <f>_xlfn.XLOOKUP(I71,'Leaded Started'!$D:$D,'Leaded Started'!$R:$R,"")</f>
        <v>0</v>
      </c>
      <c r="M71" s="22"/>
      <c r="N71" s="83" t="e" cm="1">
        <f t="array" ref="N71">HYPERLINK(_xlfn.CONCAT("#'Leaded Started'!",ADDRESS(MATCH(M71, 'Leaded Started'!$D:$D,0),COLUMN('Leaded Started'!$D:$D))),"Link to Lot")</f>
        <v>#N/A</v>
      </c>
      <c r="O71" s="20">
        <f>_xlfn.XLOOKUP(M71,'Leaded Started'!$D:$D,'Leaded Started'!$V:$V,"")</f>
        <v>0</v>
      </c>
      <c r="P71" s="23">
        <f>_xlfn.XLOOKUP(M71,'Leaded Started'!$D:$D,'Leaded Started'!$R:$R,"")</f>
        <v>0</v>
      </c>
      <c r="Q71" s="22"/>
      <c r="R71" s="83" t="e" cm="1">
        <f t="array" ref="R71">HYPERLINK(_xlfn.CONCAT("#'Leaded Started'!",ADDRESS(MATCH(Q71, 'Leaded Started'!$D:$D,0),COLUMN('Leaded Started'!$D:$D))),"Link to Lot")</f>
        <v>#N/A</v>
      </c>
      <c r="S71" s="20">
        <f>_xlfn.XLOOKUP(Q71,'Leaded Started'!$D:$D,'Leaded Started'!$V:$V,"")</f>
        <v>0</v>
      </c>
      <c r="T71" s="23">
        <f>_xlfn.XLOOKUP(Q71,'Leaded Started'!$D:$D,'Leaded Started'!$R:$R,"")</f>
        <v>0</v>
      </c>
      <c r="U71" s="22"/>
      <c r="V71" s="83" t="e" cm="1">
        <f t="array" ref="V71">HYPERLINK(_xlfn.CONCAT("#'Leaded Started'!",ADDRESS(MATCH(U71, 'Leaded Started'!$D:$D,0),COLUMN('Leaded Started'!$D:$D))),"Link to Lot")</f>
        <v>#N/A</v>
      </c>
      <c r="W71" s="20">
        <f>_xlfn.XLOOKUP(U71,'Leaded Started'!$D:$D,'Leaded Started'!$V:$V,"")</f>
        <v>0</v>
      </c>
      <c r="X71" s="23">
        <f>_xlfn.XLOOKUP(U71,'Leaded Started'!$D:$D,'Leaded Started'!$R:$R,"")</f>
        <v>0</v>
      </c>
      <c r="Y71" s="22"/>
      <c r="Z71" s="83" t="e" cm="1">
        <f t="array" ref="Z71">HYPERLINK(_xlfn.CONCAT("#'Leaded Started'!",ADDRESS(MATCH(Y71, 'Leaded Started'!$D:$D,0),COLUMN('Leaded Started'!$D:$D))),"Link to Lot")</f>
        <v>#N/A</v>
      </c>
      <c r="AA71" s="20">
        <f>_xlfn.XLOOKUP(Y71,'Leaded Started'!$D:$D,'Leaded Started'!$V:$V,"")</f>
        <v>0</v>
      </c>
      <c r="AB71" s="23">
        <f>_xlfn.XLOOKUP(Y71,'Leaded Started'!$D:$D,'Leaded Started'!$R:$R,"")</f>
        <v>0</v>
      </c>
      <c r="AC71" s="22"/>
      <c r="AD71" s="83" t="e" cm="1">
        <f t="array" ref="AD71">HYPERLINK(_xlfn.CONCAT("#'Leaded Started'!",ADDRESS(MATCH(AC71, 'Leaded Started'!$D:$D,0),COLUMN('Leaded Started'!$D:$D))),"Link to Lot")</f>
        <v>#N/A</v>
      </c>
      <c r="AE71" s="20">
        <f>_xlfn.XLOOKUP(AC71,'Leaded Started'!$D:$D,'Leaded Started'!$V:$V,"")</f>
        <v>0</v>
      </c>
      <c r="AF71" s="23">
        <f>_xlfn.XLOOKUP(AC71,'Leaded Started'!$D:$D,'Leaded Started'!$R:$R,"")</f>
        <v>0</v>
      </c>
      <c r="AG71" s="22"/>
      <c r="AH71" s="83" t="e" cm="1">
        <f t="array" ref="AH71">HYPERLINK(_xlfn.CONCAT("#'Leaded Started'!",ADDRESS(MATCH(AG71, 'Leaded Started'!$D:$D,0),COLUMN('Leaded Started'!$D:$D))),"Link to Lot")</f>
        <v>#N/A</v>
      </c>
      <c r="AI71" s="20">
        <f>_xlfn.XLOOKUP(AG71,'Leaded Started'!$D:$D,'Leaded Started'!$V:$V,"")</f>
        <v>0</v>
      </c>
      <c r="AJ71" s="23">
        <f>_xlfn.XLOOKUP(AG71,'Leaded Started'!$D:$D,'Leaded Started'!$R:$R,"")</f>
        <v>0</v>
      </c>
      <c r="AK71" s="22"/>
      <c r="AL71" s="83" t="e" cm="1">
        <f t="array" ref="AL71">HYPERLINK(_xlfn.CONCAT("#'Leaded Started'!",ADDRESS(MATCH(AK71, 'Leaded Started'!$D:$D,0),COLUMN('Leaded Started'!$D:$D))),"Link to Lot")</f>
        <v>#N/A</v>
      </c>
      <c r="AM71" s="20">
        <f>_xlfn.XLOOKUP(AK71,'Leaded Started'!$D:$D,'Leaded Started'!$V:$V,"")</f>
        <v>0</v>
      </c>
      <c r="AN71" s="23">
        <f>_xlfn.XLOOKUP(AK71,'Leaded Started'!$D:$D,'Leaded Started'!$R:$R,"")</f>
        <v>0</v>
      </c>
      <c r="AO71" s="22"/>
      <c r="AP71" s="83" t="e" cm="1">
        <f t="array" ref="AP71">HYPERLINK(_xlfn.CONCAT("#'Leaded Started'!",ADDRESS(MATCH(AO71, 'Leaded Started'!$D:$D,0),COLUMN('Leaded Started'!$D:$D))),"Link to Lot")</f>
        <v>#N/A</v>
      </c>
      <c r="AQ71" s="20">
        <f>_xlfn.XLOOKUP(AO71,'Leaded Started'!$D:$D,'Leaded Started'!$V:$V,"")</f>
        <v>0</v>
      </c>
      <c r="AR71" s="23">
        <f>_xlfn.XLOOKUP(AO71,'Leaded Started'!$D:$D,'Leaded Started'!$R:$R,"")</f>
        <v>0</v>
      </c>
      <c r="AS71" s="22"/>
      <c r="AT71" s="83" t="e" cm="1">
        <f t="array" ref="AT71">HYPERLINK(_xlfn.CONCAT("#'Leaded Started'!",ADDRESS(MATCH(AS71, 'Leaded Started'!$D:$D,0),COLUMN('Leaded Started'!$D:$D))),"Link to Lot")</f>
        <v>#N/A</v>
      </c>
      <c r="AU71" s="20">
        <f>_xlfn.XLOOKUP(AS71,'Leaded Started'!$D:$D,'Leaded Started'!$V:$V,"")</f>
        <v>0</v>
      </c>
      <c r="AV71" s="23">
        <f>_xlfn.XLOOKUP(AS71,'Leaded Started'!$D:$D,'Leaded Started'!$R:$R,"")</f>
        <v>0</v>
      </c>
      <c r="AW71" s="22"/>
      <c r="AX71" s="83" t="e" cm="1">
        <f t="array" ref="AX71">HYPERLINK(_xlfn.CONCAT("#'Leaded Started'!",ADDRESS(MATCH(AW71, 'Leaded Started'!$D:$D,0),COLUMN('Leaded Started'!$D:$D))),"Link to Lot")</f>
        <v>#N/A</v>
      </c>
      <c r="AY71" s="20">
        <f>_xlfn.XLOOKUP(AW71,'Leaded Started'!$D:$D,'Leaded Started'!$V:$V,"")</f>
        <v>0</v>
      </c>
      <c r="AZ71" s="23">
        <f>_xlfn.XLOOKUP(AW71,'Leaded Started'!$D:$D,'Leaded Started'!$R:$R,"")</f>
        <v>0</v>
      </c>
      <c r="BA71" s="22"/>
      <c r="BB71" s="83" t="e" cm="1">
        <f t="array" ref="BB71">HYPERLINK(_xlfn.CONCAT("#'Leaded Started'!",ADDRESS(MATCH(BA71, 'Leaded Started'!$D:$D,0),COLUMN('Leaded Started'!$D:$D))),"Link to Lot")</f>
        <v>#N/A</v>
      </c>
      <c r="BC71" s="20">
        <f>_xlfn.XLOOKUP(BA71,'Leaded Started'!$D:$D,'Leaded Started'!$V:$V,"")</f>
        <v>0</v>
      </c>
      <c r="BD71" s="23">
        <f>_xlfn.XLOOKUP(BA71,'Leaded Started'!$D:$D,'Leaded Started'!$R:$R,"")</f>
        <v>0</v>
      </c>
      <c r="BE71" s="22"/>
      <c r="BF71" s="79" t="e" cm="1">
        <f t="array" ref="BF71">HYPERLINK(_xlfn.CONCAT("#'Leaded After Lot Link'!",ADDRESS(MATCH(BE71, 'Leaded After Lot Link'!$D:$D,0),COLUMN('Leaded After Lot Link'!$D:$D))),"Link to Lot")</f>
        <v>#N/A</v>
      </c>
      <c r="BG71" s="20">
        <f>_xlfn.XLOOKUP(BE71,'Leaded After Lot Link'!$D:$D,'Leaded After Lot Link'!$V:$V,"")</f>
        <v>0</v>
      </c>
      <c r="BH71" s="23">
        <f>_xlfn.XLOOKUP(BE71,'Leaded After Lot Link'!$D:$D,'Leaded After Lot Link'!$R:$R,"")</f>
        <v>0</v>
      </c>
    </row>
    <row r="72" spans="1:60" ht="31.5" customHeight="1" x14ac:dyDescent="0.25">
      <c r="A72" s="20">
        <v>9231551</v>
      </c>
      <c r="B72" s="79" t="str" cm="1">
        <f t="array" ref="B72">HYPERLINK(_xlfn.CONCAT("#'Leaded After Lot Link'!",ADDRESS(MATCH(A72, 'Leaded After Lot Link'!$D:$D,0),COLUMN('Leaded After Lot Link'!$D:$D))),"Link to Lot")</f>
        <v>Link to Lot</v>
      </c>
      <c r="C72" s="20">
        <f>_xlfn.XLOOKUP(A72,'Leaded After Lot Link'!$D:$D,'Leaded After Lot Link'!$V:$V,"")</f>
        <v>16</v>
      </c>
      <c r="D72" s="23">
        <f>_xlfn.XLOOKUP(A72,'Leaded After Lot Link'!$D:$D,'Leaded After Lot Link'!$R:$R,"")</f>
        <v>202324</v>
      </c>
      <c r="E72" s="22"/>
      <c r="F72" s="83" t="e" cm="1">
        <f t="array" ref="F72">HYPERLINK(_xlfn.CONCAT("#'Leaded Started'!",ADDRESS(MATCH(E72, 'Leaded Started'!$D:$D,0),COLUMN('Leaded Started'!$D:$D))),"Link to Lot")</f>
        <v>#N/A</v>
      </c>
      <c r="G72" s="20">
        <f>_xlfn.XLOOKUP(E72,'Leaded Started'!$D:$D,'Leaded Started'!$V:$V,"")</f>
        <v>0</v>
      </c>
      <c r="H72" s="23">
        <f>_xlfn.XLOOKUP(E72,'Leaded Started'!$D:$D,'Leaded Started'!$R:$R,"")</f>
        <v>0</v>
      </c>
      <c r="I72" s="22"/>
      <c r="J72" s="83" t="e" cm="1">
        <f t="array" ref="J72">HYPERLINK(_xlfn.CONCAT("#'Leaded Started'!",ADDRESS(MATCH(I72, 'Leaded Started'!$D:$D,0),COLUMN('Leaded Started'!$D:$D))),"Link to Lot")</f>
        <v>#N/A</v>
      </c>
      <c r="K72" s="20">
        <f>_xlfn.XLOOKUP(I72,'Leaded Started'!$D:$D,'Leaded Started'!$V:$V,"")</f>
        <v>0</v>
      </c>
      <c r="L72" s="23">
        <f>_xlfn.XLOOKUP(I72,'Leaded Started'!$D:$D,'Leaded Started'!$R:$R,"")</f>
        <v>0</v>
      </c>
      <c r="M72" s="22"/>
      <c r="N72" s="83" t="e" cm="1">
        <f t="array" ref="N72">HYPERLINK(_xlfn.CONCAT("#'Leaded Started'!",ADDRESS(MATCH(M72, 'Leaded Started'!$D:$D,0),COLUMN('Leaded Started'!$D:$D))),"Link to Lot")</f>
        <v>#N/A</v>
      </c>
      <c r="O72" s="20">
        <f>_xlfn.XLOOKUP(M72,'Leaded Started'!$D:$D,'Leaded Started'!$V:$V,"")</f>
        <v>0</v>
      </c>
      <c r="P72" s="23">
        <f>_xlfn.XLOOKUP(M72,'Leaded Started'!$D:$D,'Leaded Started'!$R:$R,"")</f>
        <v>0</v>
      </c>
      <c r="Q72" s="22"/>
      <c r="R72" s="83" t="e" cm="1">
        <f t="array" ref="R72">HYPERLINK(_xlfn.CONCAT("#'Leaded Started'!",ADDRESS(MATCH(Q72, 'Leaded Started'!$D:$D,0),COLUMN('Leaded Started'!$D:$D))),"Link to Lot")</f>
        <v>#N/A</v>
      </c>
      <c r="S72" s="20">
        <f>_xlfn.XLOOKUP(Q72,'Leaded Started'!$D:$D,'Leaded Started'!$V:$V,"")</f>
        <v>0</v>
      </c>
      <c r="T72" s="23">
        <f>_xlfn.XLOOKUP(Q72,'Leaded Started'!$D:$D,'Leaded Started'!$R:$R,"")</f>
        <v>0</v>
      </c>
      <c r="U72" s="22"/>
      <c r="V72" s="83" t="e" cm="1">
        <f t="array" ref="V72">HYPERLINK(_xlfn.CONCAT("#'Leaded Started'!",ADDRESS(MATCH(U72, 'Leaded Started'!$D:$D,0),COLUMN('Leaded Started'!$D:$D))),"Link to Lot")</f>
        <v>#N/A</v>
      </c>
      <c r="W72" s="20">
        <f>_xlfn.XLOOKUP(U72,'Leaded Started'!$D:$D,'Leaded Started'!$V:$V,"")</f>
        <v>0</v>
      </c>
      <c r="X72" s="23">
        <f>_xlfn.XLOOKUP(U72,'Leaded Started'!$D:$D,'Leaded Started'!$R:$R,"")</f>
        <v>0</v>
      </c>
      <c r="Y72" s="22"/>
      <c r="Z72" s="83" t="e" cm="1">
        <f t="array" ref="Z72">HYPERLINK(_xlfn.CONCAT("#'Leaded Started'!",ADDRESS(MATCH(Y72, 'Leaded Started'!$D:$D,0),COLUMN('Leaded Started'!$D:$D))),"Link to Lot")</f>
        <v>#N/A</v>
      </c>
      <c r="AA72" s="20">
        <f>_xlfn.XLOOKUP(Y72,'Leaded Started'!$D:$D,'Leaded Started'!$V:$V,"")</f>
        <v>0</v>
      </c>
      <c r="AB72" s="23">
        <f>_xlfn.XLOOKUP(Y72,'Leaded Started'!$D:$D,'Leaded Started'!$R:$R,"")</f>
        <v>0</v>
      </c>
      <c r="AC72" s="22"/>
      <c r="AD72" s="83" t="e" cm="1">
        <f t="array" ref="AD72">HYPERLINK(_xlfn.CONCAT("#'Leaded Started'!",ADDRESS(MATCH(AC72, 'Leaded Started'!$D:$D,0),COLUMN('Leaded Started'!$D:$D))),"Link to Lot")</f>
        <v>#N/A</v>
      </c>
      <c r="AE72" s="20">
        <f>_xlfn.XLOOKUP(AC72,'Leaded Started'!$D:$D,'Leaded Started'!$V:$V,"")</f>
        <v>0</v>
      </c>
      <c r="AF72" s="23">
        <f>_xlfn.XLOOKUP(AC72,'Leaded Started'!$D:$D,'Leaded Started'!$R:$R,"")</f>
        <v>0</v>
      </c>
      <c r="AG72" s="22"/>
      <c r="AH72" s="83" t="e" cm="1">
        <f t="array" ref="AH72">HYPERLINK(_xlfn.CONCAT("#'Leaded Started'!",ADDRESS(MATCH(AG72, 'Leaded Started'!$D:$D,0),COLUMN('Leaded Started'!$D:$D))),"Link to Lot")</f>
        <v>#N/A</v>
      </c>
      <c r="AI72" s="20">
        <f>_xlfn.XLOOKUP(AG72,'Leaded Started'!$D:$D,'Leaded Started'!$V:$V,"")</f>
        <v>0</v>
      </c>
      <c r="AJ72" s="23">
        <f>_xlfn.XLOOKUP(AG72,'Leaded Started'!$D:$D,'Leaded Started'!$R:$R,"")</f>
        <v>0</v>
      </c>
      <c r="AK72" s="22"/>
      <c r="AL72" s="83" t="e" cm="1">
        <f t="array" ref="AL72">HYPERLINK(_xlfn.CONCAT("#'Leaded Started'!",ADDRESS(MATCH(AK72, 'Leaded Started'!$D:$D,0),COLUMN('Leaded Started'!$D:$D))),"Link to Lot")</f>
        <v>#N/A</v>
      </c>
      <c r="AM72" s="20">
        <f>_xlfn.XLOOKUP(AK72,'Leaded Started'!$D:$D,'Leaded Started'!$V:$V,"")</f>
        <v>0</v>
      </c>
      <c r="AN72" s="23">
        <f>_xlfn.XLOOKUP(AK72,'Leaded Started'!$D:$D,'Leaded Started'!$R:$R,"")</f>
        <v>0</v>
      </c>
      <c r="AO72" s="22"/>
      <c r="AP72" s="83" t="e" cm="1">
        <f t="array" ref="AP72">HYPERLINK(_xlfn.CONCAT("#'Leaded Started'!",ADDRESS(MATCH(AO72, 'Leaded Started'!$D:$D,0),COLUMN('Leaded Started'!$D:$D))),"Link to Lot")</f>
        <v>#N/A</v>
      </c>
      <c r="AQ72" s="20">
        <f>_xlfn.XLOOKUP(AO72,'Leaded Started'!$D:$D,'Leaded Started'!$V:$V,"")</f>
        <v>0</v>
      </c>
      <c r="AR72" s="23">
        <f>_xlfn.XLOOKUP(AO72,'Leaded Started'!$D:$D,'Leaded Started'!$R:$R,"")</f>
        <v>0</v>
      </c>
      <c r="AS72" s="22"/>
      <c r="AT72" s="83" t="e" cm="1">
        <f t="array" ref="AT72">HYPERLINK(_xlfn.CONCAT("#'Leaded Started'!",ADDRESS(MATCH(AS72, 'Leaded Started'!$D:$D,0),COLUMN('Leaded Started'!$D:$D))),"Link to Lot")</f>
        <v>#N/A</v>
      </c>
      <c r="AU72" s="20">
        <f>_xlfn.XLOOKUP(AS72,'Leaded Started'!$D:$D,'Leaded Started'!$V:$V,"")</f>
        <v>0</v>
      </c>
      <c r="AV72" s="23">
        <f>_xlfn.XLOOKUP(AS72,'Leaded Started'!$D:$D,'Leaded Started'!$R:$R,"")</f>
        <v>0</v>
      </c>
      <c r="AW72" s="22"/>
      <c r="AX72" s="83" t="e" cm="1">
        <f t="array" ref="AX72">HYPERLINK(_xlfn.CONCAT("#'Leaded Started'!",ADDRESS(MATCH(AW72, 'Leaded Started'!$D:$D,0),COLUMN('Leaded Started'!$D:$D))),"Link to Lot")</f>
        <v>#N/A</v>
      </c>
      <c r="AY72" s="20">
        <f>_xlfn.XLOOKUP(AW72,'Leaded Started'!$D:$D,'Leaded Started'!$V:$V,"")</f>
        <v>0</v>
      </c>
      <c r="AZ72" s="23">
        <f>_xlfn.XLOOKUP(AW72,'Leaded Started'!$D:$D,'Leaded Started'!$R:$R,"")</f>
        <v>0</v>
      </c>
      <c r="BA72" s="22"/>
      <c r="BB72" s="83" t="e" cm="1">
        <f t="array" ref="BB72">HYPERLINK(_xlfn.CONCAT("#'Leaded Started'!",ADDRESS(MATCH(BA72, 'Leaded Started'!$D:$D,0),COLUMN('Leaded Started'!$D:$D))),"Link to Lot")</f>
        <v>#N/A</v>
      </c>
      <c r="BC72" s="20">
        <f>_xlfn.XLOOKUP(BA72,'Leaded Started'!$D:$D,'Leaded Started'!$V:$V,"")</f>
        <v>0</v>
      </c>
      <c r="BD72" s="23">
        <f>_xlfn.XLOOKUP(BA72,'Leaded Started'!$D:$D,'Leaded Started'!$R:$R,"")</f>
        <v>0</v>
      </c>
      <c r="BE72" s="22"/>
      <c r="BF72" s="79" t="e" cm="1">
        <f t="array" ref="BF72">HYPERLINK(_xlfn.CONCAT("#'Leaded After Lot Link'!",ADDRESS(MATCH(BE72, 'Leaded After Lot Link'!$D:$D,0),COLUMN('Leaded After Lot Link'!$D:$D))),"Link to Lot")</f>
        <v>#N/A</v>
      </c>
      <c r="BG72" s="20">
        <f>_xlfn.XLOOKUP(BE72,'Leaded After Lot Link'!$D:$D,'Leaded After Lot Link'!$V:$V,"")</f>
        <v>0</v>
      </c>
      <c r="BH72" s="23">
        <f>_xlfn.XLOOKUP(BE72,'Leaded After Lot Link'!$D:$D,'Leaded After Lot Link'!$R:$R,"")</f>
        <v>0</v>
      </c>
    </row>
    <row r="73" spans="1:60" ht="31.5" customHeight="1" x14ac:dyDescent="0.25">
      <c r="A73" s="20">
        <v>9231704</v>
      </c>
      <c r="B73" s="79" t="str" cm="1">
        <f t="array" ref="B73">HYPERLINK(_xlfn.CONCAT("#'Leaded After Lot Link'!",ADDRESS(MATCH(A73, 'Leaded After Lot Link'!$D:$D,0),COLUMN('Leaded After Lot Link'!$D:$D))),"Link to Lot")</f>
        <v>Link to Lot</v>
      </c>
      <c r="C73" s="20">
        <f>_xlfn.XLOOKUP(A73,'Leaded After Lot Link'!$D:$D,'Leaded After Lot Link'!$V:$V,"")</f>
        <v>16</v>
      </c>
      <c r="D73" s="23">
        <f>_xlfn.XLOOKUP(A73,'Leaded After Lot Link'!$D:$D,'Leaded After Lot Link'!$R:$R,"")</f>
        <v>202324</v>
      </c>
      <c r="E73" s="22"/>
      <c r="F73" s="83" t="e" cm="1">
        <f t="array" ref="F73">HYPERLINK(_xlfn.CONCAT("#'Leaded Started'!",ADDRESS(MATCH(E73, 'Leaded Started'!$D:$D,0),COLUMN('Leaded Started'!$D:$D))),"Link to Lot")</f>
        <v>#N/A</v>
      </c>
      <c r="G73" s="20">
        <f>_xlfn.XLOOKUP(E73,'Leaded Started'!$D:$D,'Leaded Started'!$V:$V,"")</f>
        <v>0</v>
      </c>
      <c r="H73" s="23">
        <f>_xlfn.XLOOKUP(E73,'Leaded Started'!$D:$D,'Leaded Started'!$R:$R,"")</f>
        <v>0</v>
      </c>
      <c r="I73" s="22"/>
      <c r="J73" s="83" t="e" cm="1">
        <f t="array" ref="J73">HYPERLINK(_xlfn.CONCAT("#'Leaded Started'!",ADDRESS(MATCH(I73, 'Leaded Started'!$D:$D,0),COLUMN('Leaded Started'!$D:$D))),"Link to Lot")</f>
        <v>#N/A</v>
      </c>
      <c r="K73" s="20">
        <f>_xlfn.XLOOKUP(I73,'Leaded Started'!$D:$D,'Leaded Started'!$V:$V,"")</f>
        <v>0</v>
      </c>
      <c r="L73" s="23">
        <f>_xlfn.XLOOKUP(I73,'Leaded Started'!$D:$D,'Leaded Started'!$R:$R,"")</f>
        <v>0</v>
      </c>
      <c r="M73" s="22"/>
      <c r="N73" s="83" t="e" cm="1">
        <f t="array" ref="N73">HYPERLINK(_xlfn.CONCAT("#'Leaded Started'!",ADDRESS(MATCH(M73, 'Leaded Started'!$D:$D,0),COLUMN('Leaded Started'!$D:$D))),"Link to Lot")</f>
        <v>#N/A</v>
      </c>
      <c r="O73" s="20">
        <f>_xlfn.XLOOKUP(M73,'Leaded Started'!$D:$D,'Leaded Started'!$V:$V,"")</f>
        <v>0</v>
      </c>
      <c r="P73" s="23">
        <f>_xlfn.XLOOKUP(M73,'Leaded Started'!$D:$D,'Leaded Started'!$R:$R,"")</f>
        <v>0</v>
      </c>
      <c r="Q73" s="22"/>
      <c r="R73" s="83" t="e" cm="1">
        <f t="array" ref="R73">HYPERLINK(_xlfn.CONCAT("#'Leaded Started'!",ADDRESS(MATCH(Q73, 'Leaded Started'!$D:$D,0),COLUMN('Leaded Started'!$D:$D))),"Link to Lot")</f>
        <v>#N/A</v>
      </c>
      <c r="S73" s="20">
        <f>_xlfn.XLOOKUP(Q73,'Leaded Started'!$D:$D,'Leaded Started'!$V:$V,"")</f>
        <v>0</v>
      </c>
      <c r="T73" s="23">
        <f>_xlfn.XLOOKUP(Q73,'Leaded Started'!$D:$D,'Leaded Started'!$R:$R,"")</f>
        <v>0</v>
      </c>
      <c r="U73" s="22"/>
      <c r="V73" s="83" t="e" cm="1">
        <f t="array" ref="V73">HYPERLINK(_xlfn.CONCAT("#'Leaded Started'!",ADDRESS(MATCH(U73, 'Leaded Started'!$D:$D,0),COLUMN('Leaded Started'!$D:$D))),"Link to Lot")</f>
        <v>#N/A</v>
      </c>
      <c r="W73" s="20">
        <f>_xlfn.XLOOKUP(U73,'Leaded Started'!$D:$D,'Leaded Started'!$V:$V,"")</f>
        <v>0</v>
      </c>
      <c r="X73" s="23">
        <f>_xlfn.XLOOKUP(U73,'Leaded Started'!$D:$D,'Leaded Started'!$R:$R,"")</f>
        <v>0</v>
      </c>
      <c r="Y73" s="22"/>
      <c r="Z73" s="83" t="e" cm="1">
        <f t="array" ref="Z73">HYPERLINK(_xlfn.CONCAT("#'Leaded Started'!",ADDRESS(MATCH(Y73, 'Leaded Started'!$D:$D,0),COLUMN('Leaded Started'!$D:$D))),"Link to Lot")</f>
        <v>#N/A</v>
      </c>
      <c r="AA73" s="20">
        <f>_xlfn.XLOOKUP(Y73,'Leaded Started'!$D:$D,'Leaded Started'!$V:$V,"")</f>
        <v>0</v>
      </c>
      <c r="AB73" s="23">
        <f>_xlfn.XLOOKUP(Y73,'Leaded Started'!$D:$D,'Leaded Started'!$R:$R,"")</f>
        <v>0</v>
      </c>
      <c r="AC73" s="22"/>
      <c r="AD73" s="83" t="e" cm="1">
        <f t="array" ref="AD73">HYPERLINK(_xlfn.CONCAT("#'Leaded Started'!",ADDRESS(MATCH(AC73, 'Leaded Started'!$D:$D,0),COLUMN('Leaded Started'!$D:$D))),"Link to Lot")</f>
        <v>#N/A</v>
      </c>
      <c r="AE73" s="20">
        <f>_xlfn.XLOOKUP(AC73,'Leaded Started'!$D:$D,'Leaded Started'!$V:$V,"")</f>
        <v>0</v>
      </c>
      <c r="AF73" s="23">
        <f>_xlfn.XLOOKUP(AC73,'Leaded Started'!$D:$D,'Leaded Started'!$R:$R,"")</f>
        <v>0</v>
      </c>
      <c r="AG73" s="22"/>
      <c r="AH73" s="83" t="e" cm="1">
        <f t="array" ref="AH73">HYPERLINK(_xlfn.CONCAT("#'Leaded Started'!",ADDRESS(MATCH(AG73, 'Leaded Started'!$D:$D,0),COLUMN('Leaded Started'!$D:$D))),"Link to Lot")</f>
        <v>#N/A</v>
      </c>
      <c r="AI73" s="20">
        <f>_xlfn.XLOOKUP(AG73,'Leaded Started'!$D:$D,'Leaded Started'!$V:$V,"")</f>
        <v>0</v>
      </c>
      <c r="AJ73" s="23">
        <f>_xlfn.XLOOKUP(AG73,'Leaded Started'!$D:$D,'Leaded Started'!$R:$R,"")</f>
        <v>0</v>
      </c>
      <c r="AK73" s="22"/>
      <c r="AL73" s="83" t="e" cm="1">
        <f t="array" ref="AL73">HYPERLINK(_xlfn.CONCAT("#'Leaded Started'!",ADDRESS(MATCH(AK73, 'Leaded Started'!$D:$D,0),COLUMN('Leaded Started'!$D:$D))),"Link to Lot")</f>
        <v>#N/A</v>
      </c>
      <c r="AM73" s="20">
        <f>_xlfn.XLOOKUP(AK73,'Leaded Started'!$D:$D,'Leaded Started'!$V:$V,"")</f>
        <v>0</v>
      </c>
      <c r="AN73" s="23">
        <f>_xlfn.XLOOKUP(AK73,'Leaded Started'!$D:$D,'Leaded Started'!$R:$R,"")</f>
        <v>0</v>
      </c>
      <c r="AO73" s="22"/>
      <c r="AP73" s="83" t="e" cm="1">
        <f t="array" ref="AP73">HYPERLINK(_xlfn.CONCAT("#'Leaded Started'!",ADDRESS(MATCH(AO73, 'Leaded Started'!$D:$D,0),COLUMN('Leaded Started'!$D:$D))),"Link to Lot")</f>
        <v>#N/A</v>
      </c>
      <c r="AQ73" s="20">
        <f>_xlfn.XLOOKUP(AO73,'Leaded Started'!$D:$D,'Leaded Started'!$V:$V,"")</f>
        <v>0</v>
      </c>
      <c r="AR73" s="23">
        <f>_xlfn.XLOOKUP(AO73,'Leaded Started'!$D:$D,'Leaded Started'!$R:$R,"")</f>
        <v>0</v>
      </c>
      <c r="AS73" s="22"/>
      <c r="AT73" s="83" t="e" cm="1">
        <f t="array" ref="AT73">HYPERLINK(_xlfn.CONCAT("#'Leaded Started'!",ADDRESS(MATCH(AS73, 'Leaded Started'!$D:$D,0),COLUMN('Leaded Started'!$D:$D))),"Link to Lot")</f>
        <v>#N/A</v>
      </c>
      <c r="AU73" s="20">
        <f>_xlfn.XLOOKUP(AS73,'Leaded Started'!$D:$D,'Leaded Started'!$V:$V,"")</f>
        <v>0</v>
      </c>
      <c r="AV73" s="23">
        <f>_xlfn.XLOOKUP(AS73,'Leaded Started'!$D:$D,'Leaded Started'!$R:$R,"")</f>
        <v>0</v>
      </c>
      <c r="AW73" s="22"/>
      <c r="AX73" s="83" t="e" cm="1">
        <f t="array" ref="AX73">HYPERLINK(_xlfn.CONCAT("#'Leaded Started'!",ADDRESS(MATCH(AW73, 'Leaded Started'!$D:$D,0),COLUMN('Leaded Started'!$D:$D))),"Link to Lot")</f>
        <v>#N/A</v>
      </c>
      <c r="AY73" s="20">
        <f>_xlfn.XLOOKUP(AW73,'Leaded Started'!$D:$D,'Leaded Started'!$V:$V,"")</f>
        <v>0</v>
      </c>
      <c r="AZ73" s="23">
        <f>_xlfn.XLOOKUP(AW73,'Leaded Started'!$D:$D,'Leaded Started'!$R:$R,"")</f>
        <v>0</v>
      </c>
      <c r="BA73" s="22"/>
      <c r="BB73" s="83" t="e" cm="1">
        <f t="array" ref="BB73">HYPERLINK(_xlfn.CONCAT("#'Leaded Started'!",ADDRESS(MATCH(BA73, 'Leaded Started'!$D:$D,0),COLUMN('Leaded Started'!$D:$D))),"Link to Lot")</f>
        <v>#N/A</v>
      </c>
      <c r="BC73" s="20">
        <f>_xlfn.XLOOKUP(BA73,'Leaded Started'!$D:$D,'Leaded Started'!$V:$V,"")</f>
        <v>0</v>
      </c>
      <c r="BD73" s="23">
        <f>_xlfn.XLOOKUP(BA73,'Leaded Started'!$D:$D,'Leaded Started'!$R:$R,"")</f>
        <v>0</v>
      </c>
      <c r="BE73" s="22"/>
      <c r="BF73" s="79" t="e" cm="1">
        <f t="array" ref="BF73">HYPERLINK(_xlfn.CONCAT("#'Leaded After Lot Link'!",ADDRESS(MATCH(BE73, 'Leaded After Lot Link'!$D:$D,0),COLUMN('Leaded After Lot Link'!$D:$D))),"Link to Lot")</f>
        <v>#N/A</v>
      </c>
      <c r="BG73" s="20">
        <f>_xlfn.XLOOKUP(BE73,'Leaded After Lot Link'!$D:$D,'Leaded After Lot Link'!$V:$V,"")</f>
        <v>0</v>
      </c>
      <c r="BH73" s="23">
        <f>_xlfn.XLOOKUP(BE73,'Leaded After Lot Link'!$D:$D,'Leaded After Lot Link'!$R:$R,"")</f>
        <v>0</v>
      </c>
    </row>
    <row r="74" spans="1:60" ht="31.5" customHeight="1" x14ac:dyDescent="0.25">
      <c r="A74" s="20">
        <v>9231705</v>
      </c>
      <c r="B74" s="79" t="str" cm="1">
        <f t="array" ref="B74">HYPERLINK(_xlfn.CONCAT("#'Leaded After Lot Link'!",ADDRESS(MATCH(A74, 'Leaded After Lot Link'!$D:$D,0),COLUMN('Leaded After Lot Link'!$D:$D))),"Link to Lot")</f>
        <v>Link to Lot</v>
      </c>
      <c r="C74" s="20">
        <f>_xlfn.XLOOKUP(A74,'Leaded After Lot Link'!$D:$D,'Leaded After Lot Link'!$V:$V,"")</f>
        <v>16</v>
      </c>
      <c r="D74" s="23">
        <f>_xlfn.XLOOKUP(A74,'Leaded After Lot Link'!$D:$D,'Leaded After Lot Link'!$R:$R,"")</f>
        <v>202324</v>
      </c>
      <c r="E74" s="22"/>
      <c r="F74" s="83" t="e" cm="1">
        <f t="array" ref="F74">HYPERLINK(_xlfn.CONCAT("#'Leaded Started'!",ADDRESS(MATCH(E74, 'Leaded Started'!$D:$D,0),COLUMN('Leaded Started'!$D:$D))),"Link to Lot")</f>
        <v>#N/A</v>
      </c>
      <c r="G74" s="20">
        <f>_xlfn.XLOOKUP(E74,'Leaded Started'!$D:$D,'Leaded Started'!$V:$V,"")</f>
        <v>0</v>
      </c>
      <c r="H74" s="23">
        <f>_xlfn.XLOOKUP(E74,'Leaded Started'!$D:$D,'Leaded Started'!$R:$R,"")</f>
        <v>0</v>
      </c>
      <c r="I74" s="22"/>
      <c r="J74" s="83" t="e" cm="1">
        <f t="array" ref="J74">HYPERLINK(_xlfn.CONCAT("#'Leaded Started'!",ADDRESS(MATCH(I74, 'Leaded Started'!$D:$D,0),COLUMN('Leaded Started'!$D:$D))),"Link to Lot")</f>
        <v>#N/A</v>
      </c>
      <c r="K74" s="20">
        <f>_xlfn.XLOOKUP(I74,'Leaded Started'!$D:$D,'Leaded Started'!$V:$V,"")</f>
        <v>0</v>
      </c>
      <c r="L74" s="23">
        <f>_xlfn.XLOOKUP(I74,'Leaded Started'!$D:$D,'Leaded Started'!$R:$R,"")</f>
        <v>0</v>
      </c>
      <c r="M74" s="22"/>
      <c r="N74" s="83" t="e" cm="1">
        <f t="array" ref="N74">HYPERLINK(_xlfn.CONCAT("#'Leaded Started'!",ADDRESS(MATCH(M74, 'Leaded Started'!$D:$D,0),COLUMN('Leaded Started'!$D:$D))),"Link to Lot")</f>
        <v>#N/A</v>
      </c>
      <c r="O74" s="20">
        <f>_xlfn.XLOOKUP(M74,'Leaded Started'!$D:$D,'Leaded Started'!$V:$V,"")</f>
        <v>0</v>
      </c>
      <c r="P74" s="23">
        <f>_xlfn.XLOOKUP(M74,'Leaded Started'!$D:$D,'Leaded Started'!$R:$R,"")</f>
        <v>0</v>
      </c>
      <c r="Q74" s="22"/>
      <c r="R74" s="83" t="e" cm="1">
        <f t="array" ref="R74">HYPERLINK(_xlfn.CONCAT("#'Leaded Started'!",ADDRESS(MATCH(Q74, 'Leaded Started'!$D:$D,0),COLUMN('Leaded Started'!$D:$D))),"Link to Lot")</f>
        <v>#N/A</v>
      </c>
      <c r="S74" s="20">
        <f>_xlfn.XLOOKUP(Q74,'Leaded Started'!$D:$D,'Leaded Started'!$V:$V,"")</f>
        <v>0</v>
      </c>
      <c r="T74" s="23">
        <f>_xlfn.XLOOKUP(Q74,'Leaded Started'!$D:$D,'Leaded Started'!$R:$R,"")</f>
        <v>0</v>
      </c>
      <c r="U74" s="22"/>
      <c r="V74" s="83" t="e" cm="1">
        <f t="array" ref="V74">HYPERLINK(_xlfn.CONCAT("#'Leaded Started'!",ADDRESS(MATCH(U74, 'Leaded Started'!$D:$D,0),COLUMN('Leaded Started'!$D:$D))),"Link to Lot")</f>
        <v>#N/A</v>
      </c>
      <c r="W74" s="20">
        <f>_xlfn.XLOOKUP(U74,'Leaded Started'!$D:$D,'Leaded Started'!$V:$V,"")</f>
        <v>0</v>
      </c>
      <c r="X74" s="23">
        <f>_xlfn.XLOOKUP(U74,'Leaded Started'!$D:$D,'Leaded Started'!$R:$R,"")</f>
        <v>0</v>
      </c>
      <c r="Y74" s="22"/>
      <c r="Z74" s="83" t="e" cm="1">
        <f t="array" ref="Z74">HYPERLINK(_xlfn.CONCAT("#'Leaded Started'!",ADDRESS(MATCH(Y74, 'Leaded Started'!$D:$D,0),COLUMN('Leaded Started'!$D:$D))),"Link to Lot")</f>
        <v>#N/A</v>
      </c>
      <c r="AA74" s="20">
        <f>_xlfn.XLOOKUP(Y74,'Leaded Started'!$D:$D,'Leaded Started'!$V:$V,"")</f>
        <v>0</v>
      </c>
      <c r="AB74" s="23">
        <f>_xlfn.XLOOKUP(Y74,'Leaded Started'!$D:$D,'Leaded Started'!$R:$R,"")</f>
        <v>0</v>
      </c>
      <c r="AC74" s="22"/>
      <c r="AD74" s="83" t="e" cm="1">
        <f t="array" ref="AD74">HYPERLINK(_xlfn.CONCAT("#'Leaded Started'!",ADDRESS(MATCH(AC74, 'Leaded Started'!$D:$D,0),COLUMN('Leaded Started'!$D:$D))),"Link to Lot")</f>
        <v>#N/A</v>
      </c>
      <c r="AE74" s="20">
        <f>_xlfn.XLOOKUP(AC74,'Leaded Started'!$D:$D,'Leaded Started'!$V:$V,"")</f>
        <v>0</v>
      </c>
      <c r="AF74" s="23">
        <f>_xlfn.XLOOKUP(AC74,'Leaded Started'!$D:$D,'Leaded Started'!$R:$R,"")</f>
        <v>0</v>
      </c>
      <c r="AG74" s="22"/>
      <c r="AH74" s="83" t="e" cm="1">
        <f t="array" ref="AH74">HYPERLINK(_xlfn.CONCAT("#'Leaded Started'!",ADDRESS(MATCH(AG74, 'Leaded Started'!$D:$D,0),COLUMN('Leaded Started'!$D:$D))),"Link to Lot")</f>
        <v>#N/A</v>
      </c>
      <c r="AI74" s="20">
        <f>_xlfn.XLOOKUP(AG74,'Leaded Started'!$D:$D,'Leaded Started'!$V:$V,"")</f>
        <v>0</v>
      </c>
      <c r="AJ74" s="23">
        <f>_xlfn.XLOOKUP(AG74,'Leaded Started'!$D:$D,'Leaded Started'!$R:$R,"")</f>
        <v>0</v>
      </c>
      <c r="AK74" s="22"/>
      <c r="AL74" s="83" t="e" cm="1">
        <f t="array" ref="AL74">HYPERLINK(_xlfn.CONCAT("#'Leaded Started'!",ADDRESS(MATCH(AK74, 'Leaded Started'!$D:$D,0),COLUMN('Leaded Started'!$D:$D))),"Link to Lot")</f>
        <v>#N/A</v>
      </c>
      <c r="AM74" s="20">
        <f>_xlfn.XLOOKUP(AK74,'Leaded Started'!$D:$D,'Leaded Started'!$V:$V,"")</f>
        <v>0</v>
      </c>
      <c r="AN74" s="23">
        <f>_xlfn.XLOOKUP(AK74,'Leaded Started'!$D:$D,'Leaded Started'!$R:$R,"")</f>
        <v>0</v>
      </c>
      <c r="AO74" s="22"/>
      <c r="AP74" s="83" t="e" cm="1">
        <f t="array" ref="AP74">HYPERLINK(_xlfn.CONCAT("#'Leaded Started'!",ADDRESS(MATCH(AO74, 'Leaded Started'!$D:$D,0),COLUMN('Leaded Started'!$D:$D))),"Link to Lot")</f>
        <v>#N/A</v>
      </c>
      <c r="AQ74" s="20">
        <f>_xlfn.XLOOKUP(AO74,'Leaded Started'!$D:$D,'Leaded Started'!$V:$V,"")</f>
        <v>0</v>
      </c>
      <c r="AR74" s="23">
        <f>_xlfn.XLOOKUP(AO74,'Leaded Started'!$D:$D,'Leaded Started'!$R:$R,"")</f>
        <v>0</v>
      </c>
      <c r="AS74" s="22"/>
      <c r="AT74" s="83" t="e" cm="1">
        <f t="array" ref="AT74">HYPERLINK(_xlfn.CONCAT("#'Leaded Started'!",ADDRESS(MATCH(AS74, 'Leaded Started'!$D:$D,0),COLUMN('Leaded Started'!$D:$D))),"Link to Lot")</f>
        <v>#N/A</v>
      </c>
      <c r="AU74" s="20">
        <f>_xlfn.XLOOKUP(AS74,'Leaded Started'!$D:$D,'Leaded Started'!$V:$V,"")</f>
        <v>0</v>
      </c>
      <c r="AV74" s="23">
        <f>_xlfn.XLOOKUP(AS74,'Leaded Started'!$D:$D,'Leaded Started'!$R:$R,"")</f>
        <v>0</v>
      </c>
      <c r="AW74" s="22"/>
      <c r="AX74" s="83" t="e" cm="1">
        <f t="array" ref="AX74">HYPERLINK(_xlfn.CONCAT("#'Leaded Started'!",ADDRESS(MATCH(AW74, 'Leaded Started'!$D:$D,0),COLUMN('Leaded Started'!$D:$D))),"Link to Lot")</f>
        <v>#N/A</v>
      </c>
      <c r="AY74" s="20">
        <f>_xlfn.XLOOKUP(AW74,'Leaded Started'!$D:$D,'Leaded Started'!$V:$V,"")</f>
        <v>0</v>
      </c>
      <c r="AZ74" s="23">
        <f>_xlfn.XLOOKUP(AW74,'Leaded Started'!$D:$D,'Leaded Started'!$R:$R,"")</f>
        <v>0</v>
      </c>
      <c r="BA74" s="22"/>
      <c r="BB74" s="83" t="e" cm="1">
        <f t="array" ref="BB74">HYPERLINK(_xlfn.CONCAT("#'Leaded Started'!",ADDRESS(MATCH(BA74, 'Leaded Started'!$D:$D,0),COLUMN('Leaded Started'!$D:$D))),"Link to Lot")</f>
        <v>#N/A</v>
      </c>
      <c r="BC74" s="20">
        <f>_xlfn.XLOOKUP(BA74,'Leaded Started'!$D:$D,'Leaded Started'!$V:$V,"")</f>
        <v>0</v>
      </c>
      <c r="BD74" s="23">
        <f>_xlfn.XLOOKUP(BA74,'Leaded Started'!$D:$D,'Leaded Started'!$R:$R,"")</f>
        <v>0</v>
      </c>
      <c r="BE74" s="22"/>
      <c r="BF74" s="79" t="e" cm="1">
        <f t="array" ref="BF74">HYPERLINK(_xlfn.CONCAT("#'Leaded After Lot Link'!",ADDRESS(MATCH(BE74, 'Leaded After Lot Link'!$D:$D,0),COLUMN('Leaded After Lot Link'!$D:$D))),"Link to Lot")</f>
        <v>#N/A</v>
      </c>
      <c r="BG74" s="20">
        <f>_xlfn.XLOOKUP(BE74,'Leaded After Lot Link'!$D:$D,'Leaded After Lot Link'!$V:$V,"")</f>
        <v>0</v>
      </c>
      <c r="BH74" s="23">
        <f>_xlfn.XLOOKUP(BE74,'Leaded After Lot Link'!$D:$D,'Leaded After Lot Link'!$R:$R,"")</f>
        <v>0</v>
      </c>
    </row>
    <row r="75" spans="1:60" ht="31.5" customHeight="1" x14ac:dyDescent="0.25">
      <c r="A75" s="20">
        <v>9231707</v>
      </c>
      <c r="B75" s="79" t="str" cm="1">
        <f t="array" ref="B75">HYPERLINK(_xlfn.CONCAT("#'Leaded After Lot Link'!",ADDRESS(MATCH(A75, 'Leaded After Lot Link'!$D:$D,0),COLUMN('Leaded After Lot Link'!$D:$D))),"Link to Lot")</f>
        <v>Link to Lot</v>
      </c>
      <c r="C75" s="20">
        <f>_xlfn.XLOOKUP(A75,'Leaded After Lot Link'!$D:$D,'Leaded After Lot Link'!$V:$V,"")</f>
        <v>16</v>
      </c>
      <c r="D75" s="23">
        <f>_xlfn.XLOOKUP(A75,'Leaded After Lot Link'!$D:$D,'Leaded After Lot Link'!$R:$R,"")</f>
        <v>202324</v>
      </c>
      <c r="E75" s="22"/>
      <c r="F75" s="83" t="e" cm="1">
        <f t="array" ref="F75">HYPERLINK(_xlfn.CONCAT("#'Leaded Started'!",ADDRESS(MATCH(E75, 'Leaded Started'!$D:$D,0),COLUMN('Leaded Started'!$D:$D))),"Link to Lot")</f>
        <v>#N/A</v>
      </c>
      <c r="G75" s="20">
        <f>_xlfn.XLOOKUP(E75,'Leaded Started'!$D:$D,'Leaded Started'!$V:$V,"")</f>
        <v>0</v>
      </c>
      <c r="H75" s="23">
        <f>_xlfn.XLOOKUP(E75,'Leaded Started'!$D:$D,'Leaded Started'!$R:$R,"")</f>
        <v>0</v>
      </c>
      <c r="I75" s="22"/>
      <c r="J75" s="83" t="e" cm="1">
        <f t="array" ref="J75">HYPERLINK(_xlfn.CONCAT("#'Leaded Started'!",ADDRESS(MATCH(I75, 'Leaded Started'!$D:$D,0),COLUMN('Leaded Started'!$D:$D))),"Link to Lot")</f>
        <v>#N/A</v>
      </c>
      <c r="K75" s="20">
        <f>_xlfn.XLOOKUP(I75,'Leaded Started'!$D:$D,'Leaded Started'!$V:$V,"")</f>
        <v>0</v>
      </c>
      <c r="L75" s="23">
        <f>_xlfn.XLOOKUP(I75,'Leaded Started'!$D:$D,'Leaded Started'!$R:$R,"")</f>
        <v>0</v>
      </c>
      <c r="M75" s="22"/>
      <c r="N75" s="83" t="e" cm="1">
        <f t="array" ref="N75">HYPERLINK(_xlfn.CONCAT("#'Leaded Started'!",ADDRESS(MATCH(M75, 'Leaded Started'!$D:$D,0),COLUMN('Leaded Started'!$D:$D))),"Link to Lot")</f>
        <v>#N/A</v>
      </c>
      <c r="O75" s="20">
        <f>_xlfn.XLOOKUP(M75,'Leaded Started'!$D:$D,'Leaded Started'!$V:$V,"")</f>
        <v>0</v>
      </c>
      <c r="P75" s="23">
        <f>_xlfn.XLOOKUP(M75,'Leaded Started'!$D:$D,'Leaded Started'!$R:$R,"")</f>
        <v>0</v>
      </c>
      <c r="Q75" s="22"/>
      <c r="R75" s="83" t="e" cm="1">
        <f t="array" ref="R75">HYPERLINK(_xlfn.CONCAT("#'Leaded Started'!",ADDRESS(MATCH(Q75, 'Leaded Started'!$D:$D,0),COLUMN('Leaded Started'!$D:$D))),"Link to Lot")</f>
        <v>#N/A</v>
      </c>
      <c r="S75" s="20">
        <f>_xlfn.XLOOKUP(Q75,'Leaded Started'!$D:$D,'Leaded Started'!$V:$V,"")</f>
        <v>0</v>
      </c>
      <c r="T75" s="23">
        <f>_xlfn.XLOOKUP(Q75,'Leaded Started'!$D:$D,'Leaded Started'!$R:$R,"")</f>
        <v>0</v>
      </c>
      <c r="U75" s="22"/>
      <c r="V75" s="83" t="e" cm="1">
        <f t="array" ref="V75">HYPERLINK(_xlfn.CONCAT("#'Leaded Started'!",ADDRESS(MATCH(U75, 'Leaded Started'!$D:$D,0),COLUMN('Leaded Started'!$D:$D))),"Link to Lot")</f>
        <v>#N/A</v>
      </c>
      <c r="W75" s="20">
        <f>_xlfn.XLOOKUP(U75,'Leaded Started'!$D:$D,'Leaded Started'!$V:$V,"")</f>
        <v>0</v>
      </c>
      <c r="X75" s="23">
        <f>_xlfn.XLOOKUP(U75,'Leaded Started'!$D:$D,'Leaded Started'!$R:$R,"")</f>
        <v>0</v>
      </c>
      <c r="Y75" s="22"/>
      <c r="Z75" s="83" t="e" cm="1">
        <f t="array" ref="Z75">HYPERLINK(_xlfn.CONCAT("#'Leaded Started'!",ADDRESS(MATCH(Y75, 'Leaded Started'!$D:$D,0),COLUMN('Leaded Started'!$D:$D))),"Link to Lot")</f>
        <v>#N/A</v>
      </c>
      <c r="AA75" s="20">
        <f>_xlfn.XLOOKUP(Y75,'Leaded Started'!$D:$D,'Leaded Started'!$V:$V,"")</f>
        <v>0</v>
      </c>
      <c r="AB75" s="23">
        <f>_xlfn.XLOOKUP(Y75,'Leaded Started'!$D:$D,'Leaded Started'!$R:$R,"")</f>
        <v>0</v>
      </c>
      <c r="AC75" s="22"/>
      <c r="AD75" s="83" t="e" cm="1">
        <f t="array" ref="AD75">HYPERLINK(_xlfn.CONCAT("#'Leaded Started'!",ADDRESS(MATCH(AC75, 'Leaded Started'!$D:$D,0),COLUMN('Leaded Started'!$D:$D))),"Link to Lot")</f>
        <v>#N/A</v>
      </c>
      <c r="AE75" s="20">
        <f>_xlfn.XLOOKUP(AC75,'Leaded Started'!$D:$D,'Leaded Started'!$V:$V,"")</f>
        <v>0</v>
      </c>
      <c r="AF75" s="23">
        <f>_xlfn.XLOOKUP(AC75,'Leaded Started'!$D:$D,'Leaded Started'!$R:$R,"")</f>
        <v>0</v>
      </c>
      <c r="AG75" s="22"/>
      <c r="AH75" s="83" t="e" cm="1">
        <f t="array" ref="AH75">HYPERLINK(_xlfn.CONCAT("#'Leaded Started'!",ADDRESS(MATCH(AG75, 'Leaded Started'!$D:$D,0),COLUMN('Leaded Started'!$D:$D))),"Link to Lot")</f>
        <v>#N/A</v>
      </c>
      <c r="AI75" s="20">
        <f>_xlfn.XLOOKUP(AG75,'Leaded Started'!$D:$D,'Leaded Started'!$V:$V,"")</f>
        <v>0</v>
      </c>
      <c r="AJ75" s="23">
        <f>_xlfn.XLOOKUP(AG75,'Leaded Started'!$D:$D,'Leaded Started'!$R:$R,"")</f>
        <v>0</v>
      </c>
      <c r="AK75" s="22"/>
      <c r="AL75" s="83" t="e" cm="1">
        <f t="array" ref="AL75">HYPERLINK(_xlfn.CONCAT("#'Leaded Started'!",ADDRESS(MATCH(AK75, 'Leaded Started'!$D:$D,0),COLUMN('Leaded Started'!$D:$D))),"Link to Lot")</f>
        <v>#N/A</v>
      </c>
      <c r="AM75" s="20">
        <f>_xlfn.XLOOKUP(AK75,'Leaded Started'!$D:$D,'Leaded Started'!$V:$V,"")</f>
        <v>0</v>
      </c>
      <c r="AN75" s="23">
        <f>_xlfn.XLOOKUP(AK75,'Leaded Started'!$D:$D,'Leaded Started'!$R:$R,"")</f>
        <v>0</v>
      </c>
      <c r="AO75" s="22"/>
      <c r="AP75" s="83" t="e" cm="1">
        <f t="array" ref="AP75">HYPERLINK(_xlfn.CONCAT("#'Leaded Started'!",ADDRESS(MATCH(AO75, 'Leaded Started'!$D:$D,0),COLUMN('Leaded Started'!$D:$D))),"Link to Lot")</f>
        <v>#N/A</v>
      </c>
      <c r="AQ75" s="20">
        <f>_xlfn.XLOOKUP(AO75,'Leaded Started'!$D:$D,'Leaded Started'!$V:$V,"")</f>
        <v>0</v>
      </c>
      <c r="AR75" s="23">
        <f>_xlfn.XLOOKUP(AO75,'Leaded Started'!$D:$D,'Leaded Started'!$R:$R,"")</f>
        <v>0</v>
      </c>
      <c r="AS75" s="22"/>
      <c r="AT75" s="83" t="e" cm="1">
        <f t="array" ref="AT75">HYPERLINK(_xlfn.CONCAT("#'Leaded Started'!",ADDRESS(MATCH(AS75, 'Leaded Started'!$D:$D,0),COLUMN('Leaded Started'!$D:$D))),"Link to Lot")</f>
        <v>#N/A</v>
      </c>
      <c r="AU75" s="20">
        <f>_xlfn.XLOOKUP(AS75,'Leaded Started'!$D:$D,'Leaded Started'!$V:$V,"")</f>
        <v>0</v>
      </c>
      <c r="AV75" s="23">
        <f>_xlfn.XLOOKUP(AS75,'Leaded Started'!$D:$D,'Leaded Started'!$R:$R,"")</f>
        <v>0</v>
      </c>
      <c r="AW75" s="22"/>
      <c r="AX75" s="83" t="e" cm="1">
        <f t="array" ref="AX75">HYPERLINK(_xlfn.CONCAT("#'Leaded Started'!",ADDRESS(MATCH(AW75, 'Leaded Started'!$D:$D,0),COLUMN('Leaded Started'!$D:$D))),"Link to Lot")</f>
        <v>#N/A</v>
      </c>
      <c r="AY75" s="20">
        <f>_xlfn.XLOOKUP(AW75,'Leaded Started'!$D:$D,'Leaded Started'!$V:$V,"")</f>
        <v>0</v>
      </c>
      <c r="AZ75" s="23">
        <f>_xlfn.XLOOKUP(AW75,'Leaded Started'!$D:$D,'Leaded Started'!$R:$R,"")</f>
        <v>0</v>
      </c>
      <c r="BA75" s="22"/>
      <c r="BB75" s="83" t="e" cm="1">
        <f t="array" ref="BB75">HYPERLINK(_xlfn.CONCAT("#'Leaded Started'!",ADDRESS(MATCH(BA75, 'Leaded Started'!$D:$D,0),COLUMN('Leaded Started'!$D:$D))),"Link to Lot")</f>
        <v>#N/A</v>
      </c>
      <c r="BC75" s="20">
        <f>_xlfn.XLOOKUP(BA75,'Leaded Started'!$D:$D,'Leaded Started'!$V:$V,"")</f>
        <v>0</v>
      </c>
      <c r="BD75" s="23">
        <f>_xlfn.XLOOKUP(BA75,'Leaded Started'!$D:$D,'Leaded Started'!$R:$R,"")</f>
        <v>0</v>
      </c>
      <c r="BE75" s="22"/>
      <c r="BF75" s="79" t="e" cm="1">
        <f t="array" ref="BF75">HYPERLINK(_xlfn.CONCAT("#'Leaded After Lot Link'!",ADDRESS(MATCH(BE75, 'Leaded After Lot Link'!$D:$D,0),COLUMN('Leaded After Lot Link'!$D:$D))),"Link to Lot")</f>
        <v>#N/A</v>
      </c>
      <c r="BG75" s="20">
        <f>_xlfn.XLOOKUP(BE75,'Leaded After Lot Link'!$D:$D,'Leaded After Lot Link'!$V:$V,"")</f>
        <v>0</v>
      </c>
      <c r="BH75" s="23">
        <f>_xlfn.XLOOKUP(BE75,'Leaded After Lot Link'!$D:$D,'Leaded After Lot Link'!$R:$R,"")</f>
        <v>0</v>
      </c>
    </row>
    <row r="76" spans="1:60" ht="31.5" customHeight="1" x14ac:dyDescent="0.25">
      <c r="A76" s="20">
        <v>9231708</v>
      </c>
      <c r="B76" s="79" t="str" cm="1">
        <f t="array" ref="B76">HYPERLINK(_xlfn.CONCAT("#'Leaded After Lot Link'!",ADDRESS(MATCH(A76, 'Leaded After Lot Link'!$D:$D,0),COLUMN('Leaded After Lot Link'!$D:$D))),"Link to Lot")</f>
        <v>Link to Lot</v>
      </c>
      <c r="C76" s="20">
        <f>_xlfn.XLOOKUP(A76,'Leaded After Lot Link'!$D:$D,'Leaded After Lot Link'!$V:$V,"")</f>
        <v>16</v>
      </c>
      <c r="D76" s="23">
        <f>_xlfn.XLOOKUP(A76,'Leaded After Lot Link'!$D:$D,'Leaded After Lot Link'!$R:$R,"")</f>
        <v>202324</v>
      </c>
      <c r="E76" s="22"/>
      <c r="F76" s="83" t="e" cm="1">
        <f t="array" ref="F76">HYPERLINK(_xlfn.CONCAT("#'Leaded Started'!",ADDRESS(MATCH(E76, 'Leaded Started'!$D:$D,0),COLUMN('Leaded Started'!$D:$D))),"Link to Lot")</f>
        <v>#N/A</v>
      </c>
      <c r="G76" s="20">
        <f>_xlfn.XLOOKUP(E76,'Leaded Started'!$D:$D,'Leaded Started'!$V:$V,"")</f>
        <v>0</v>
      </c>
      <c r="H76" s="23">
        <f>_xlfn.XLOOKUP(E76,'Leaded Started'!$D:$D,'Leaded Started'!$R:$R,"")</f>
        <v>0</v>
      </c>
      <c r="I76" s="22"/>
      <c r="J76" s="83" t="e" cm="1">
        <f t="array" ref="J76">HYPERLINK(_xlfn.CONCAT("#'Leaded Started'!",ADDRESS(MATCH(I76, 'Leaded Started'!$D:$D,0),COLUMN('Leaded Started'!$D:$D))),"Link to Lot")</f>
        <v>#N/A</v>
      </c>
      <c r="K76" s="20">
        <f>_xlfn.XLOOKUP(I76,'Leaded Started'!$D:$D,'Leaded Started'!$V:$V,"")</f>
        <v>0</v>
      </c>
      <c r="L76" s="23">
        <f>_xlfn.XLOOKUP(I76,'Leaded Started'!$D:$D,'Leaded Started'!$R:$R,"")</f>
        <v>0</v>
      </c>
      <c r="M76" s="22"/>
      <c r="N76" s="83" t="e" cm="1">
        <f t="array" ref="N76">HYPERLINK(_xlfn.CONCAT("#'Leaded Started'!",ADDRESS(MATCH(M76, 'Leaded Started'!$D:$D,0),COLUMN('Leaded Started'!$D:$D))),"Link to Lot")</f>
        <v>#N/A</v>
      </c>
      <c r="O76" s="20">
        <f>_xlfn.XLOOKUP(M76,'Leaded Started'!$D:$D,'Leaded Started'!$V:$V,"")</f>
        <v>0</v>
      </c>
      <c r="P76" s="23">
        <f>_xlfn.XLOOKUP(M76,'Leaded Started'!$D:$D,'Leaded Started'!$R:$R,"")</f>
        <v>0</v>
      </c>
      <c r="Q76" s="22"/>
      <c r="R76" s="83" t="e" cm="1">
        <f t="array" ref="R76">HYPERLINK(_xlfn.CONCAT("#'Leaded Started'!",ADDRESS(MATCH(Q76, 'Leaded Started'!$D:$D,0),COLUMN('Leaded Started'!$D:$D))),"Link to Lot")</f>
        <v>#N/A</v>
      </c>
      <c r="S76" s="20">
        <f>_xlfn.XLOOKUP(Q76,'Leaded Started'!$D:$D,'Leaded Started'!$V:$V,"")</f>
        <v>0</v>
      </c>
      <c r="T76" s="23">
        <f>_xlfn.XLOOKUP(Q76,'Leaded Started'!$D:$D,'Leaded Started'!$R:$R,"")</f>
        <v>0</v>
      </c>
      <c r="U76" s="22"/>
      <c r="V76" s="83" t="e" cm="1">
        <f t="array" ref="V76">HYPERLINK(_xlfn.CONCAT("#'Leaded Started'!",ADDRESS(MATCH(U76, 'Leaded Started'!$D:$D,0),COLUMN('Leaded Started'!$D:$D))),"Link to Lot")</f>
        <v>#N/A</v>
      </c>
      <c r="W76" s="20">
        <f>_xlfn.XLOOKUP(U76,'Leaded Started'!$D:$D,'Leaded Started'!$V:$V,"")</f>
        <v>0</v>
      </c>
      <c r="X76" s="23">
        <f>_xlfn.XLOOKUP(U76,'Leaded Started'!$D:$D,'Leaded Started'!$R:$R,"")</f>
        <v>0</v>
      </c>
      <c r="Y76" s="22"/>
      <c r="Z76" s="83" t="e" cm="1">
        <f t="array" ref="Z76">HYPERLINK(_xlfn.CONCAT("#'Leaded Started'!",ADDRESS(MATCH(Y76, 'Leaded Started'!$D:$D,0),COLUMN('Leaded Started'!$D:$D))),"Link to Lot")</f>
        <v>#N/A</v>
      </c>
      <c r="AA76" s="20">
        <f>_xlfn.XLOOKUP(Y76,'Leaded Started'!$D:$D,'Leaded Started'!$V:$V,"")</f>
        <v>0</v>
      </c>
      <c r="AB76" s="23">
        <f>_xlfn.XLOOKUP(Y76,'Leaded Started'!$D:$D,'Leaded Started'!$R:$R,"")</f>
        <v>0</v>
      </c>
      <c r="AC76" s="22"/>
      <c r="AD76" s="83" t="e" cm="1">
        <f t="array" ref="AD76">HYPERLINK(_xlfn.CONCAT("#'Leaded Started'!",ADDRESS(MATCH(AC76, 'Leaded Started'!$D:$D,0),COLUMN('Leaded Started'!$D:$D))),"Link to Lot")</f>
        <v>#N/A</v>
      </c>
      <c r="AE76" s="20">
        <f>_xlfn.XLOOKUP(AC76,'Leaded Started'!$D:$D,'Leaded Started'!$V:$V,"")</f>
        <v>0</v>
      </c>
      <c r="AF76" s="23">
        <f>_xlfn.XLOOKUP(AC76,'Leaded Started'!$D:$D,'Leaded Started'!$R:$R,"")</f>
        <v>0</v>
      </c>
      <c r="AG76" s="22"/>
      <c r="AH76" s="83" t="e" cm="1">
        <f t="array" ref="AH76">HYPERLINK(_xlfn.CONCAT("#'Leaded Started'!",ADDRESS(MATCH(AG76, 'Leaded Started'!$D:$D,0),COLUMN('Leaded Started'!$D:$D))),"Link to Lot")</f>
        <v>#N/A</v>
      </c>
      <c r="AI76" s="20">
        <f>_xlfn.XLOOKUP(AG76,'Leaded Started'!$D:$D,'Leaded Started'!$V:$V,"")</f>
        <v>0</v>
      </c>
      <c r="AJ76" s="23">
        <f>_xlfn.XLOOKUP(AG76,'Leaded Started'!$D:$D,'Leaded Started'!$R:$R,"")</f>
        <v>0</v>
      </c>
      <c r="AK76" s="22"/>
      <c r="AL76" s="83" t="e" cm="1">
        <f t="array" ref="AL76">HYPERLINK(_xlfn.CONCAT("#'Leaded Started'!",ADDRESS(MATCH(AK76, 'Leaded Started'!$D:$D,0),COLUMN('Leaded Started'!$D:$D))),"Link to Lot")</f>
        <v>#N/A</v>
      </c>
      <c r="AM76" s="20">
        <f>_xlfn.XLOOKUP(AK76,'Leaded Started'!$D:$D,'Leaded Started'!$V:$V,"")</f>
        <v>0</v>
      </c>
      <c r="AN76" s="23">
        <f>_xlfn.XLOOKUP(AK76,'Leaded Started'!$D:$D,'Leaded Started'!$R:$R,"")</f>
        <v>0</v>
      </c>
      <c r="AO76" s="22"/>
      <c r="AP76" s="83" t="e" cm="1">
        <f t="array" ref="AP76">HYPERLINK(_xlfn.CONCAT("#'Leaded Started'!",ADDRESS(MATCH(AO76, 'Leaded Started'!$D:$D,0),COLUMN('Leaded Started'!$D:$D))),"Link to Lot")</f>
        <v>#N/A</v>
      </c>
      <c r="AQ76" s="20">
        <f>_xlfn.XLOOKUP(AO76,'Leaded Started'!$D:$D,'Leaded Started'!$V:$V,"")</f>
        <v>0</v>
      </c>
      <c r="AR76" s="23">
        <f>_xlfn.XLOOKUP(AO76,'Leaded Started'!$D:$D,'Leaded Started'!$R:$R,"")</f>
        <v>0</v>
      </c>
      <c r="AS76" s="22"/>
      <c r="AT76" s="83" t="e" cm="1">
        <f t="array" ref="AT76">HYPERLINK(_xlfn.CONCAT("#'Leaded Started'!",ADDRESS(MATCH(AS76, 'Leaded Started'!$D:$D,0),COLUMN('Leaded Started'!$D:$D))),"Link to Lot")</f>
        <v>#N/A</v>
      </c>
      <c r="AU76" s="20">
        <f>_xlfn.XLOOKUP(AS76,'Leaded Started'!$D:$D,'Leaded Started'!$V:$V,"")</f>
        <v>0</v>
      </c>
      <c r="AV76" s="23">
        <f>_xlfn.XLOOKUP(AS76,'Leaded Started'!$D:$D,'Leaded Started'!$R:$R,"")</f>
        <v>0</v>
      </c>
      <c r="AW76" s="22"/>
      <c r="AX76" s="83" t="e" cm="1">
        <f t="array" ref="AX76">HYPERLINK(_xlfn.CONCAT("#'Leaded Started'!",ADDRESS(MATCH(AW76, 'Leaded Started'!$D:$D,0),COLUMN('Leaded Started'!$D:$D))),"Link to Lot")</f>
        <v>#N/A</v>
      </c>
      <c r="AY76" s="20">
        <f>_xlfn.XLOOKUP(AW76,'Leaded Started'!$D:$D,'Leaded Started'!$V:$V,"")</f>
        <v>0</v>
      </c>
      <c r="AZ76" s="23">
        <f>_xlfn.XLOOKUP(AW76,'Leaded Started'!$D:$D,'Leaded Started'!$R:$R,"")</f>
        <v>0</v>
      </c>
      <c r="BA76" s="22"/>
      <c r="BB76" s="83" t="e" cm="1">
        <f t="array" ref="BB76">HYPERLINK(_xlfn.CONCAT("#'Leaded Started'!",ADDRESS(MATCH(BA76, 'Leaded Started'!$D:$D,0),COLUMN('Leaded Started'!$D:$D))),"Link to Lot")</f>
        <v>#N/A</v>
      </c>
      <c r="BC76" s="20">
        <f>_xlfn.XLOOKUP(BA76,'Leaded Started'!$D:$D,'Leaded Started'!$V:$V,"")</f>
        <v>0</v>
      </c>
      <c r="BD76" s="23">
        <f>_xlfn.XLOOKUP(BA76,'Leaded Started'!$D:$D,'Leaded Started'!$R:$R,"")</f>
        <v>0</v>
      </c>
      <c r="BE76" s="22"/>
      <c r="BF76" s="79" t="e" cm="1">
        <f t="array" ref="BF76">HYPERLINK(_xlfn.CONCAT("#'Leaded After Lot Link'!",ADDRESS(MATCH(BE76, 'Leaded After Lot Link'!$D:$D,0),COLUMN('Leaded After Lot Link'!$D:$D))),"Link to Lot")</f>
        <v>#N/A</v>
      </c>
      <c r="BG76" s="20">
        <f>_xlfn.XLOOKUP(BE76,'Leaded After Lot Link'!$D:$D,'Leaded After Lot Link'!$V:$V,"")</f>
        <v>0</v>
      </c>
      <c r="BH76" s="23">
        <f>_xlfn.XLOOKUP(BE76,'Leaded After Lot Link'!$D:$D,'Leaded After Lot Link'!$R:$R,"")</f>
        <v>0</v>
      </c>
    </row>
    <row r="77" spans="1:60" ht="31.5" customHeight="1" x14ac:dyDescent="0.25">
      <c r="A77" s="20">
        <v>9231709</v>
      </c>
      <c r="B77" s="79" t="str" cm="1">
        <f t="array" ref="B77">HYPERLINK(_xlfn.CONCAT("#'Leaded After Lot Link'!",ADDRESS(MATCH(A77, 'Leaded After Lot Link'!$D:$D,0),COLUMN('Leaded After Lot Link'!$D:$D))),"Link to Lot")</f>
        <v>Link to Lot</v>
      </c>
      <c r="C77" s="20">
        <f>_xlfn.XLOOKUP(A77,'Leaded After Lot Link'!$D:$D,'Leaded After Lot Link'!$V:$V,"")</f>
        <v>16</v>
      </c>
      <c r="D77" s="23">
        <f>_xlfn.XLOOKUP(A77,'Leaded After Lot Link'!$D:$D,'Leaded After Lot Link'!$R:$R,"")</f>
        <v>202324</v>
      </c>
      <c r="E77" s="22"/>
      <c r="F77" s="83" t="e" cm="1">
        <f t="array" ref="F77">HYPERLINK(_xlfn.CONCAT("#'Leaded Started'!",ADDRESS(MATCH(E77, 'Leaded Started'!$D:$D,0),COLUMN('Leaded Started'!$D:$D))),"Link to Lot")</f>
        <v>#N/A</v>
      </c>
      <c r="G77" s="20">
        <f>_xlfn.XLOOKUP(E77,'Leaded Started'!$D:$D,'Leaded Started'!$V:$V,"")</f>
        <v>0</v>
      </c>
      <c r="H77" s="23">
        <f>_xlfn.XLOOKUP(E77,'Leaded Started'!$D:$D,'Leaded Started'!$R:$R,"")</f>
        <v>0</v>
      </c>
      <c r="I77" s="22"/>
      <c r="J77" s="83" t="e" cm="1">
        <f t="array" ref="J77">HYPERLINK(_xlfn.CONCAT("#'Leaded Started'!",ADDRESS(MATCH(I77, 'Leaded Started'!$D:$D,0),COLUMN('Leaded Started'!$D:$D))),"Link to Lot")</f>
        <v>#N/A</v>
      </c>
      <c r="K77" s="20">
        <f>_xlfn.XLOOKUP(I77,'Leaded Started'!$D:$D,'Leaded Started'!$V:$V,"")</f>
        <v>0</v>
      </c>
      <c r="L77" s="23">
        <f>_xlfn.XLOOKUP(I77,'Leaded Started'!$D:$D,'Leaded Started'!$R:$R,"")</f>
        <v>0</v>
      </c>
      <c r="M77" s="22"/>
      <c r="N77" s="83" t="e" cm="1">
        <f t="array" ref="N77">HYPERLINK(_xlfn.CONCAT("#'Leaded Started'!",ADDRESS(MATCH(M77, 'Leaded Started'!$D:$D,0),COLUMN('Leaded Started'!$D:$D))),"Link to Lot")</f>
        <v>#N/A</v>
      </c>
      <c r="O77" s="20">
        <f>_xlfn.XLOOKUP(M77,'Leaded Started'!$D:$D,'Leaded Started'!$V:$V,"")</f>
        <v>0</v>
      </c>
      <c r="P77" s="23">
        <f>_xlfn.XLOOKUP(M77,'Leaded Started'!$D:$D,'Leaded Started'!$R:$R,"")</f>
        <v>0</v>
      </c>
      <c r="Q77" s="22"/>
      <c r="R77" s="83" t="e" cm="1">
        <f t="array" ref="R77">HYPERLINK(_xlfn.CONCAT("#'Leaded Started'!",ADDRESS(MATCH(Q77, 'Leaded Started'!$D:$D,0),COLUMN('Leaded Started'!$D:$D))),"Link to Lot")</f>
        <v>#N/A</v>
      </c>
      <c r="S77" s="20">
        <f>_xlfn.XLOOKUP(Q77,'Leaded Started'!$D:$D,'Leaded Started'!$V:$V,"")</f>
        <v>0</v>
      </c>
      <c r="T77" s="23">
        <f>_xlfn.XLOOKUP(Q77,'Leaded Started'!$D:$D,'Leaded Started'!$R:$R,"")</f>
        <v>0</v>
      </c>
      <c r="U77" s="22"/>
      <c r="V77" s="83" t="e" cm="1">
        <f t="array" ref="V77">HYPERLINK(_xlfn.CONCAT("#'Leaded Started'!",ADDRESS(MATCH(U77, 'Leaded Started'!$D:$D,0),COLUMN('Leaded Started'!$D:$D))),"Link to Lot")</f>
        <v>#N/A</v>
      </c>
      <c r="W77" s="20">
        <f>_xlfn.XLOOKUP(U77,'Leaded Started'!$D:$D,'Leaded Started'!$V:$V,"")</f>
        <v>0</v>
      </c>
      <c r="X77" s="23">
        <f>_xlfn.XLOOKUP(U77,'Leaded Started'!$D:$D,'Leaded Started'!$R:$R,"")</f>
        <v>0</v>
      </c>
      <c r="Y77" s="22"/>
      <c r="Z77" s="83" t="e" cm="1">
        <f t="array" ref="Z77">HYPERLINK(_xlfn.CONCAT("#'Leaded Started'!",ADDRESS(MATCH(Y77, 'Leaded Started'!$D:$D,0),COLUMN('Leaded Started'!$D:$D))),"Link to Lot")</f>
        <v>#N/A</v>
      </c>
      <c r="AA77" s="20">
        <f>_xlfn.XLOOKUP(Y77,'Leaded Started'!$D:$D,'Leaded Started'!$V:$V,"")</f>
        <v>0</v>
      </c>
      <c r="AB77" s="23">
        <f>_xlfn.XLOOKUP(Y77,'Leaded Started'!$D:$D,'Leaded Started'!$R:$R,"")</f>
        <v>0</v>
      </c>
      <c r="AC77" s="22"/>
      <c r="AD77" s="83" t="e" cm="1">
        <f t="array" ref="AD77">HYPERLINK(_xlfn.CONCAT("#'Leaded Started'!",ADDRESS(MATCH(AC77, 'Leaded Started'!$D:$D,0),COLUMN('Leaded Started'!$D:$D))),"Link to Lot")</f>
        <v>#N/A</v>
      </c>
      <c r="AE77" s="20">
        <f>_xlfn.XLOOKUP(AC77,'Leaded Started'!$D:$D,'Leaded Started'!$V:$V,"")</f>
        <v>0</v>
      </c>
      <c r="AF77" s="23">
        <f>_xlfn.XLOOKUP(AC77,'Leaded Started'!$D:$D,'Leaded Started'!$R:$R,"")</f>
        <v>0</v>
      </c>
      <c r="AG77" s="22"/>
      <c r="AH77" s="83" t="e" cm="1">
        <f t="array" ref="AH77">HYPERLINK(_xlfn.CONCAT("#'Leaded Started'!",ADDRESS(MATCH(AG77, 'Leaded Started'!$D:$D,0),COLUMN('Leaded Started'!$D:$D))),"Link to Lot")</f>
        <v>#N/A</v>
      </c>
      <c r="AI77" s="20">
        <f>_xlfn.XLOOKUP(AG77,'Leaded Started'!$D:$D,'Leaded Started'!$V:$V,"")</f>
        <v>0</v>
      </c>
      <c r="AJ77" s="23">
        <f>_xlfn.XLOOKUP(AG77,'Leaded Started'!$D:$D,'Leaded Started'!$R:$R,"")</f>
        <v>0</v>
      </c>
      <c r="AK77" s="22"/>
      <c r="AL77" s="83" t="e" cm="1">
        <f t="array" ref="AL77">HYPERLINK(_xlfn.CONCAT("#'Leaded Started'!",ADDRESS(MATCH(AK77, 'Leaded Started'!$D:$D,0),COLUMN('Leaded Started'!$D:$D))),"Link to Lot")</f>
        <v>#N/A</v>
      </c>
      <c r="AM77" s="20">
        <f>_xlfn.XLOOKUP(AK77,'Leaded Started'!$D:$D,'Leaded Started'!$V:$V,"")</f>
        <v>0</v>
      </c>
      <c r="AN77" s="23">
        <f>_xlfn.XLOOKUP(AK77,'Leaded Started'!$D:$D,'Leaded Started'!$R:$R,"")</f>
        <v>0</v>
      </c>
      <c r="AO77" s="22"/>
      <c r="AP77" s="83" t="e" cm="1">
        <f t="array" ref="AP77">HYPERLINK(_xlfn.CONCAT("#'Leaded Started'!",ADDRESS(MATCH(AO77, 'Leaded Started'!$D:$D,0),COLUMN('Leaded Started'!$D:$D))),"Link to Lot")</f>
        <v>#N/A</v>
      </c>
      <c r="AQ77" s="20">
        <f>_xlfn.XLOOKUP(AO77,'Leaded Started'!$D:$D,'Leaded Started'!$V:$V,"")</f>
        <v>0</v>
      </c>
      <c r="AR77" s="23">
        <f>_xlfn.XLOOKUP(AO77,'Leaded Started'!$D:$D,'Leaded Started'!$R:$R,"")</f>
        <v>0</v>
      </c>
      <c r="AS77" s="22"/>
      <c r="AT77" s="83" t="e" cm="1">
        <f t="array" ref="AT77">HYPERLINK(_xlfn.CONCAT("#'Leaded Started'!",ADDRESS(MATCH(AS77, 'Leaded Started'!$D:$D,0),COLUMN('Leaded Started'!$D:$D))),"Link to Lot")</f>
        <v>#N/A</v>
      </c>
      <c r="AU77" s="20">
        <f>_xlfn.XLOOKUP(AS77,'Leaded Started'!$D:$D,'Leaded Started'!$V:$V,"")</f>
        <v>0</v>
      </c>
      <c r="AV77" s="23">
        <f>_xlfn.XLOOKUP(AS77,'Leaded Started'!$D:$D,'Leaded Started'!$R:$R,"")</f>
        <v>0</v>
      </c>
      <c r="AW77" s="22"/>
      <c r="AX77" s="83" t="e" cm="1">
        <f t="array" ref="AX77">HYPERLINK(_xlfn.CONCAT("#'Leaded Started'!",ADDRESS(MATCH(AW77, 'Leaded Started'!$D:$D,0),COLUMN('Leaded Started'!$D:$D))),"Link to Lot")</f>
        <v>#N/A</v>
      </c>
      <c r="AY77" s="20">
        <f>_xlfn.XLOOKUP(AW77,'Leaded Started'!$D:$D,'Leaded Started'!$V:$V,"")</f>
        <v>0</v>
      </c>
      <c r="AZ77" s="23">
        <f>_xlfn.XLOOKUP(AW77,'Leaded Started'!$D:$D,'Leaded Started'!$R:$R,"")</f>
        <v>0</v>
      </c>
      <c r="BA77" s="22"/>
      <c r="BB77" s="83" t="e" cm="1">
        <f t="array" ref="BB77">HYPERLINK(_xlfn.CONCAT("#'Leaded Started'!",ADDRESS(MATCH(BA77, 'Leaded Started'!$D:$D,0),COLUMN('Leaded Started'!$D:$D))),"Link to Lot")</f>
        <v>#N/A</v>
      </c>
      <c r="BC77" s="20">
        <f>_xlfn.XLOOKUP(BA77,'Leaded Started'!$D:$D,'Leaded Started'!$V:$V,"")</f>
        <v>0</v>
      </c>
      <c r="BD77" s="23">
        <f>_xlfn.XLOOKUP(BA77,'Leaded Started'!$D:$D,'Leaded Started'!$R:$R,"")</f>
        <v>0</v>
      </c>
      <c r="BE77" s="22"/>
      <c r="BF77" s="79" t="e" cm="1">
        <f t="array" ref="BF77">HYPERLINK(_xlfn.CONCAT("#'Leaded After Lot Link'!",ADDRESS(MATCH(BE77, 'Leaded After Lot Link'!$D:$D,0),COLUMN('Leaded After Lot Link'!$D:$D))),"Link to Lot")</f>
        <v>#N/A</v>
      </c>
      <c r="BG77" s="20">
        <f>_xlfn.XLOOKUP(BE77,'Leaded After Lot Link'!$D:$D,'Leaded After Lot Link'!$V:$V,"")</f>
        <v>0</v>
      </c>
      <c r="BH77" s="23">
        <f>_xlfn.XLOOKUP(BE77,'Leaded After Lot Link'!$D:$D,'Leaded After Lot Link'!$R:$R,"")</f>
        <v>0</v>
      </c>
    </row>
    <row r="78" spans="1:60" ht="31.5" customHeight="1" x14ac:dyDescent="0.25">
      <c r="A78" s="20">
        <v>9231710</v>
      </c>
      <c r="B78" s="79" t="str" cm="1">
        <f t="array" ref="B78">HYPERLINK(_xlfn.CONCAT("#'Leaded After Lot Link'!",ADDRESS(MATCH(A78, 'Leaded After Lot Link'!$D:$D,0),COLUMN('Leaded After Lot Link'!$D:$D))),"Link to Lot")</f>
        <v>Link to Lot</v>
      </c>
      <c r="C78" s="20">
        <f>_xlfn.XLOOKUP(A78,'Leaded After Lot Link'!$D:$D,'Leaded After Lot Link'!$V:$V,"")</f>
        <v>16</v>
      </c>
      <c r="D78" s="23">
        <f>_xlfn.XLOOKUP(A78,'Leaded After Lot Link'!$D:$D,'Leaded After Lot Link'!$R:$R,"")</f>
        <v>202324</v>
      </c>
      <c r="E78" s="22"/>
      <c r="F78" s="83" t="e" cm="1">
        <f t="array" ref="F78">HYPERLINK(_xlfn.CONCAT("#'Leaded Started'!",ADDRESS(MATCH(E78, 'Leaded Started'!$D:$D,0),COLUMN('Leaded Started'!$D:$D))),"Link to Lot")</f>
        <v>#N/A</v>
      </c>
      <c r="G78" s="20">
        <f>_xlfn.XLOOKUP(E78,'Leaded Started'!$D:$D,'Leaded Started'!$V:$V,"")</f>
        <v>0</v>
      </c>
      <c r="H78" s="23">
        <f>_xlfn.XLOOKUP(E78,'Leaded Started'!$D:$D,'Leaded Started'!$R:$R,"")</f>
        <v>0</v>
      </c>
      <c r="I78" s="22"/>
      <c r="J78" s="83" t="e" cm="1">
        <f t="array" ref="J78">HYPERLINK(_xlfn.CONCAT("#'Leaded Started'!",ADDRESS(MATCH(I78, 'Leaded Started'!$D:$D,0),COLUMN('Leaded Started'!$D:$D))),"Link to Lot")</f>
        <v>#N/A</v>
      </c>
      <c r="K78" s="20">
        <f>_xlfn.XLOOKUP(I78,'Leaded Started'!$D:$D,'Leaded Started'!$V:$V,"")</f>
        <v>0</v>
      </c>
      <c r="L78" s="23">
        <f>_xlfn.XLOOKUP(I78,'Leaded Started'!$D:$D,'Leaded Started'!$R:$R,"")</f>
        <v>0</v>
      </c>
      <c r="M78" s="22"/>
      <c r="N78" s="83" t="e" cm="1">
        <f t="array" ref="N78">HYPERLINK(_xlfn.CONCAT("#'Leaded Started'!",ADDRESS(MATCH(M78, 'Leaded Started'!$D:$D,0),COLUMN('Leaded Started'!$D:$D))),"Link to Lot")</f>
        <v>#N/A</v>
      </c>
      <c r="O78" s="20">
        <f>_xlfn.XLOOKUP(M78,'Leaded Started'!$D:$D,'Leaded Started'!$V:$V,"")</f>
        <v>0</v>
      </c>
      <c r="P78" s="23">
        <f>_xlfn.XLOOKUP(M78,'Leaded Started'!$D:$D,'Leaded Started'!$R:$R,"")</f>
        <v>0</v>
      </c>
      <c r="Q78" s="22"/>
      <c r="R78" s="83" t="e" cm="1">
        <f t="array" ref="R78">HYPERLINK(_xlfn.CONCAT("#'Leaded Started'!",ADDRESS(MATCH(Q78, 'Leaded Started'!$D:$D,0),COLUMN('Leaded Started'!$D:$D))),"Link to Lot")</f>
        <v>#N/A</v>
      </c>
      <c r="S78" s="20">
        <f>_xlfn.XLOOKUP(Q78,'Leaded Started'!$D:$D,'Leaded Started'!$V:$V,"")</f>
        <v>0</v>
      </c>
      <c r="T78" s="23">
        <f>_xlfn.XLOOKUP(Q78,'Leaded Started'!$D:$D,'Leaded Started'!$R:$R,"")</f>
        <v>0</v>
      </c>
      <c r="U78" s="22"/>
      <c r="V78" s="83" t="e" cm="1">
        <f t="array" ref="V78">HYPERLINK(_xlfn.CONCAT("#'Leaded Started'!",ADDRESS(MATCH(U78, 'Leaded Started'!$D:$D,0),COLUMN('Leaded Started'!$D:$D))),"Link to Lot")</f>
        <v>#N/A</v>
      </c>
      <c r="W78" s="20">
        <f>_xlfn.XLOOKUP(U78,'Leaded Started'!$D:$D,'Leaded Started'!$V:$V,"")</f>
        <v>0</v>
      </c>
      <c r="X78" s="23">
        <f>_xlfn.XLOOKUP(U78,'Leaded Started'!$D:$D,'Leaded Started'!$R:$R,"")</f>
        <v>0</v>
      </c>
      <c r="Y78" s="22"/>
      <c r="Z78" s="83" t="e" cm="1">
        <f t="array" ref="Z78">HYPERLINK(_xlfn.CONCAT("#'Leaded Started'!",ADDRESS(MATCH(Y78, 'Leaded Started'!$D:$D,0),COLUMN('Leaded Started'!$D:$D))),"Link to Lot")</f>
        <v>#N/A</v>
      </c>
      <c r="AA78" s="20">
        <f>_xlfn.XLOOKUP(Y78,'Leaded Started'!$D:$D,'Leaded Started'!$V:$V,"")</f>
        <v>0</v>
      </c>
      <c r="AB78" s="23">
        <f>_xlfn.XLOOKUP(Y78,'Leaded Started'!$D:$D,'Leaded Started'!$R:$R,"")</f>
        <v>0</v>
      </c>
      <c r="AC78" s="22"/>
      <c r="AD78" s="83" t="e" cm="1">
        <f t="array" ref="AD78">HYPERLINK(_xlfn.CONCAT("#'Leaded Started'!",ADDRESS(MATCH(AC78, 'Leaded Started'!$D:$D,0),COLUMN('Leaded Started'!$D:$D))),"Link to Lot")</f>
        <v>#N/A</v>
      </c>
      <c r="AE78" s="20">
        <f>_xlfn.XLOOKUP(AC78,'Leaded Started'!$D:$D,'Leaded Started'!$V:$V,"")</f>
        <v>0</v>
      </c>
      <c r="AF78" s="23">
        <f>_xlfn.XLOOKUP(AC78,'Leaded Started'!$D:$D,'Leaded Started'!$R:$R,"")</f>
        <v>0</v>
      </c>
      <c r="AG78" s="22"/>
      <c r="AH78" s="83" t="e" cm="1">
        <f t="array" ref="AH78">HYPERLINK(_xlfn.CONCAT("#'Leaded Started'!",ADDRESS(MATCH(AG78, 'Leaded Started'!$D:$D,0),COLUMN('Leaded Started'!$D:$D))),"Link to Lot")</f>
        <v>#N/A</v>
      </c>
      <c r="AI78" s="20">
        <f>_xlfn.XLOOKUP(AG78,'Leaded Started'!$D:$D,'Leaded Started'!$V:$V,"")</f>
        <v>0</v>
      </c>
      <c r="AJ78" s="23">
        <f>_xlfn.XLOOKUP(AG78,'Leaded Started'!$D:$D,'Leaded Started'!$R:$R,"")</f>
        <v>0</v>
      </c>
      <c r="AK78" s="22"/>
      <c r="AL78" s="83" t="e" cm="1">
        <f t="array" ref="AL78">HYPERLINK(_xlfn.CONCAT("#'Leaded Started'!",ADDRESS(MATCH(AK78, 'Leaded Started'!$D:$D,0),COLUMN('Leaded Started'!$D:$D))),"Link to Lot")</f>
        <v>#N/A</v>
      </c>
      <c r="AM78" s="20">
        <f>_xlfn.XLOOKUP(AK78,'Leaded Started'!$D:$D,'Leaded Started'!$V:$V,"")</f>
        <v>0</v>
      </c>
      <c r="AN78" s="23">
        <f>_xlfn.XLOOKUP(AK78,'Leaded Started'!$D:$D,'Leaded Started'!$R:$R,"")</f>
        <v>0</v>
      </c>
      <c r="AO78" s="22"/>
      <c r="AP78" s="83" t="e" cm="1">
        <f t="array" ref="AP78">HYPERLINK(_xlfn.CONCAT("#'Leaded Started'!",ADDRESS(MATCH(AO78, 'Leaded Started'!$D:$D,0),COLUMN('Leaded Started'!$D:$D))),"Link to Lot")</f>
        <v>#N/A</v>
      </c>
      <c r="AQ78" s="20">
        <f>_xlfn.XLOOKUP(AO78,'Leaded Started'!$D:$D,'Leaded Started'!$V:$V,"")</f>
        <v>0</v>
      </c>
      <c r="AR78" s="23">
        <f>_xlfn.XLOOKUP(AO78,'Leaded Started'!$D:$D,'Leaded Started'!$R:$R,"")</f>
        <v>0</v>
      </c>
      <c r="AS78" s="22"/>
      <c r="AT78" s="83" t="e" cm="1">
        <f t="array" ref="AT78">HYPERLINK(_xlfn.CONCAT("#'Leaded Started'!",ADDRESS(MATCH(AS78, 'Leaded Started'!$D:$D,0),COLUMN('Leaded Started'!$D:$D))),"Link to Lot")</f>
        <v>#N/A</v>
      </c>
      <c r="AU78" s="20">
        <f>_xlfn.XLOOKUP(AS78,'Leaded Started'!$D:$D,'Leaded Started'!$V:$V,"")</f>
        <v>0</v>
      </c>
      <c r="AV78" s="23">
        <f>_xlfn.XLOOKUP(AS78,'Leaded Started'!$D:$D,'Leaded Started'!$R:$R,"")</f>
        <v>0</v>
      </c>
      <c r="AW78" s="22"/>
      <c r="AX78" s="83" t="e" cm="1">
        <f t="array" ref="AX78">HYPERLINK(_xlfn.CONCAT("#'Leaded Started'!",ADDRESS(MATCH(AW78, 'Leaded Started'!$D:$D,0),COLUMN('Leaded Started'!$D:$D))),"Link to Lot")</f>
        <v>#N/A</v>
      </c>
      <c r="AY78" s="20">
        <f>_xlfn.XLOOKUP(AW78,'Leaded Started'!$D:$D,'Leaded Started'!$V:$V,"")</f>
        <v>0</v>
      </c>
      <c r="AZ78" s="23">
        <f>_xlfn.XLOOKUP(AW78,'Leaded Started'!$D:$D,'Leaded Started'!$R:$R,"")</f>
        <v>0</v>
      </c>
      <c r="BA78" s="22"/>
      <c r="BB78" s="83" t="e" cm="1">
        <f t="array" ref="BB78">HYPERLINK(_xlfn.CONCAT("#'Leaded Started'!",ADDRESS(MATCH(BA78, 'Leaded Started'!$D:$D,0),COLUMN('Leaded Started'!$D:$D))),"Link to Lot")</f>
        <v>#N/A</v>
      </c>
      <c r="BC78" s="20">
        <f>_xlfn.XLOOKUP(BA78,'Leaded Started'!$D:$D,'Leaded Started'!$V:$V,"")</f>
        <v>0</v>
      </c>
      <c r="BD78" s="23">
        <f>_xlfn.XLOOKUP(BA78,'Leaded Started'!$D:$D,'Leaded Started'!$R:$R,"")</f>
        <v>0</v>
      </c>
      <c r="BE78" s="22"/>
      <c r="BF78" s="79" t="e" cm="1">
        <f t="array" ref="BF78">HYPERLINK(_xlfn.CONCAT("#'Leaded After Lot Link'!",ADDRESS(MATCH(BE78, 'Leaded After Lot Link'!$D:$D,0),COLUMN('Leaded After Lot Link'!$D:$D))),"Link to Lot")</f>
        <v>#N/A</v>
      </c>
      <c r="BG78" s="20">
        <f>_xlfn.XLOOKUP(BE78,'Leaded After Lot Link'!$D:$D,'Leaded After Lot Link'!$V:$V,"")</f>
        <v>0</v>
      </c>
      <c r="BH78" s="23">
        <f>_xlfn.XLOOKUP(BE78,'Leaded After Lot Link'!$D:$D,'Leaded After Lot Link'!$R:$R,"")</f>
        <v>0</v>
      </c>
    </row>
    <row r="79" spans="1:60" ht="31.5" customHeight="1" x14ac:dyDescent="0.25">
      <c r="A79" s="20"/>
      <c r="B79" s="79" t="e" cm="1">
        <f t="array" ref="B79">HYPERLINK(_xlfn.CONCAT("#'Leaded After Lot Link'!",ADDRESS(MATCH(A79, 'Leaded After Lot Link'!$D:$D,0),COLUMN('Leaded After Lot Link'!$D:$D))),"Link to Lot")</f>
        <v>#N/A</v>
      </c>
      <c r="C79" s="20">
        <f>_xlfn.XLOOKUP(A79,'Leaded After Lot Link'!$D:$D,'Leaded After Lot Link'!$V:$V,"")</f>
        <v>0</v>
      </c>
      <c r="D79" s="23">
        <f>_xlfn.XLOOKUP(A79,'Leaded After Lot Link'!$D:$D,'Leaded After Lot Link'!$R:$R,"")</f>
        <v>0</v>
      </c>
      <c r="E79" s="22"/>
      <c r="F79" s="83" t="e" cm="1">
        <f t="array" ref="F79">HYPERLINK(_xlfn.CONCAT("#'Leaded Started'!",ADDRESS(MATCH(E79, 'Leaded Started'!$D:$D,0),COLUMN('Leaded Started'!$D:$D))),"Link to Lot")</f>
        <v>#N/A</v>
      </c>
      <c r="G79" s="20">
        <f>_xlfn.XLOOKUP(E79,'Leaded Started'!$D:$D,'Leaded Started'!$V:$V,"")</f>
        <v>0</v>
      </c>
      <c r="H79" s="23">
        <f>_xlfn.XLOOKUP(E79,'Leaded Started'!$D:$D,'Leaded Started'!$R:$R,"")</f>
        <v>0</v>
      </c>
      <c r="I79" s="22"/>
      <c r="J79" s="83" t="e" cm="1">
        <f t="array" ref="J79">HYPERLINK(_xlfn.CONCAT("#'Leaded Started'!",ADDRESS(MATCH(I79, 'Leaded Started'!$D:$D,0),COLUMN('Leaded Started'!$D:$D))),"Link to Lot")</f>
        <v>#N/A</v>
      </c>
      <c r="K79" s="20">
        <f>_xlfn.XLOOKUP(I79,'Leaded Started'!$D:$D,'Leaded Started'!$V:$V,"")</f>
        <v>0</v>
      </c>
      <c r="L79" s="23">
        <f>_xlfn.XLOOKUP(I79,'Leaded Started'!$D:$D,'Leaded Started'!$R:$R,"")</f>
        <v>0</v>
      </c>
      <c r="M79" s="22"/>
      <c r="N79" s="83" t="e" cm="1">
        <f t="array" ref="N79">HYPERLINK(_xlfn.CONCAT("#'Leaded Started'!",ADDRESS(MATCH(M79, 'Leaded Started'!$D:$D,0),COLUMN('Leaded Started'!$D:$D))),"Link to Lot")</f>
        <v>#N/A</v>
      </c>
      <c r="O79" s="20">
        <f>_xlfn.XLOOKUP(M79,'Leaded Started'!$D:$D,'Leaded Started'!$V:$V,"")</f>
        <v>0</v>
      </c>
      <c r="P79" s="23">
        <f>_xlfn.XLOOKUP(M79,'Leaded Started'!$D:$D,'Leaded Started'!$R:$R,"")</f>
        <v>0</v>
      </c>
      <c r="Q79" s="22"/>
      <c r="R79" s="83" t="e" cm="1">
        <f t="array" ref="R79">HYPERLINK(_xlfn.CONCAT("#'Leaded Started'!",ADDRESS(MATCH(Q79, 'Leaded Started'!$D:$D,0),COLUMN('Leaded Started'!$D:$D))),"Link to Lot")</f>
        <v>#N/A</v>
      </c>
      <c r="S79" s="20">
        <f>_xlfn.XLOOKUP(Q79,'Leaded Started'!$D:$D,'Leaded Started'!$V:$V,"")</f>
        <v>0</v>
      </c>
      <c r="T79" s="23">
        <f>_xlfn.XLOOKUP(Q79,'Leaded Started'!$D:$D,'Leaded Started'!$R:$R,"")</f>
        <v>0</v>
      </c>
      <c r="U79" s="22"/>
      <c r="V79" s="83" t="e" cm="1">
        <f t="array" ref="V79">HYPERLINK(_xlfn.CONCAT("#'Leaded Started'!",ADDRESS(MATCH(U79, 'Leaded Started'!$D:$D,0),COLUMN('Leaded Started'!$D:$D))),"Link to Lot")</f>
        <v>#N/A</v>
      </c>
      <c r="W79" s="20">
        <f>_xlfn.XLOOKUP(U79,'Leaded Started'!$D:$D,'Leaded Started'!$V:$V,"")</f>
        <v>0</v>
      </c>
      <c r="X79" s="23">
        <f>_xlfn.XLOOKUP(U79,'Leaded Started'!$D:$D,'Leaded Started'!$R:$R,"")</f>
        <v>0</v>
      </c>
      <c r="Y79" s="22"/>
      <c r="Z79" s="83" t="e" cm="1">
        <f t="array" ref="Z79">HYPERLINK(_xlfn.CONCAT("#'Leaded Started'!",ADDRESS(MATCH(Y79, 'Leaded Started'!$D:$D,0),COLUMN('Leaded Started'!$D:$D))),"Link to Lot")</f>
        <v>#N/A</v>
      </c>
      <c r="AA79" s="20">
        <f>_xlfn.XLOOKUP(Y79,'Leaded Started'!$D:$D,'Leaded Started'!$V:$V,"")</f>
        <v>0</v>
      </c>
      <c r="AB79" s="23">
        <f>_xlfn.XLOOKUP(Y79,'Leaded Started'!$D:$D,'Leaded Started'!$R:$R,"")</f>
        <v>0</v>
      </c>
      <c r="AC79" s="22"/>
      <c r="AD79" s="83" t="e" cm="1">
        <f t="array" ref="AD79">HYPERLINK(_xlfn.CONCAT("#'Leaded Started'!",ADDRESS(MATCH(AC79, 'Leaded Started'!$D:$D,0),COLUMN('Leaded Started'!$D:$D))),"Link to Lot")</f>
        <v>#N/A</v>
      </c>
      <c r="AE79" s="20">
        <f>_xlfn.XLOOKUP(AC79,'Leaded Started'!$D:$D,'Leaded Started'!$V:$V,"")</f>
        <v>0</v>
      </c>
      <c r="AF79" s="23">
        <f>_xlfn.XLOOKUP(AC79,'Leaded Started'!$D:$D,'Leaded Started'!$R:$R,"")</f>
        <v>0</v>
      </c>
      <c r="AG79" s="22"/>
      <c r="AH79" s="83" t="e" cm="1">
        <f t="array" ref="AH79">HYPERLINK(_xlfn.CONCAT("#'Leaded Started'!",ADDRESS(MATCH(AG79, 'Leaded Started'!$D:$D,0),COLUMN('Leaded Started'!$D:$D))),"Link to Lot")</f>
        <v>#N/A</v>
      </c>
      <c r="AI79" s="20">
        <f>_xlfn.XLOOKUP(AG79,'Leaded Started'!$D:$D,'Leaded Started'!$V:$V,"")</f>
        <v>0</v>
      </c>
      <c r="AJ79" s="23">
        <f>_xlfn.XLOOKUP(AG79,'Leaded Started'!$D:$D,'Leaded Started'!$R:$R,"")</f>
        <v>0</v>
      </c>
      <c r="AK79" s="22"/>
      <c r="AL79" s="83" t="e" cm="1">
        <f t="array" ref="AL79">HYPERLINK(_xlfn.CONCAT("#'Leaded Started'!",ADDRESS(MATCH(AK79, 'Leaded Started'!$D:$D,0),COLUMN('Leaded Started'!$D:$D))),"Link to Lot")</f>
        <v>#N/A</v>
      </c>
      <c r="AM79" s="20">
        <f>_xlfn.XLOOKUP(AK79,'Leaded Started'!$D:$D,'Leaded Started'!$V:$V,"")</f>
        <v>0</v>
      </c>
      <c r="AN79" s="23">
        <f>_xlfn.XLOOKUP(AK79,'Leaded Started'!$D:$D,'Leaded Started'!$R:$R,"")</f>
        <v>0</v>
      </c>
      <c r="AO79" s="22"/>
      <c r="AP79" s="83" t="e" cm="1">
        <f t="array" ref="AP79">HYPERLINK(_xlfn.CONCAT("#'Leaded Started'!",ADDRESS(MATCH(AO79, 'Leaded Started'!$D:$D,0),COLUMN('Leaded Started'!$D:$D))),"Link to Lot")</f>
        <v>#N/A</v>
      </c>
      <c r="AQ79" s="20">
        <f>_xlfn.XLOOKUP(AO79,'Leaded Started'!$D:$D,'Leaded Started'!$V:$V,"")</f>
        <v>0</v>
      </c>
      <c r="AR79" s="23">
        <f>_xlfn.XLOOKUP(AO79,'Leaded Started'!$D:$D,'Leaded Started'!$R:$R,"")</f>
        <v>0</v>
      </c>
      <c r="AS79" s="22"/>
      <c r="AT79" s="83" t="e" cm="1">
        <f t="array" ref="AT79">HYPERLINK(_xlfn.CONCAT("#'Leaded Started'!",ADDRESS(MATCH(AS79, 'Leaded Started'!$D:$D,0),COLUMN('Leaded Started'!$D:$D))),"Link to Lot")</f>
        <v>#N/A</v>
      </c>
      <c r="AU79" s="20">
        <f>_xlfn.XLOOKUP(AS79,'Leaded Started'!$D:$D,'Leaded Started'!$V:$V,"")</f>
        <v>0</v>
      </c>
      <c r="AV79" s="23">
        <f>_xlfn.XLOOKUP(AS79,'Leaded Started'!$D:$D,'Leaded Started'!$R:$R,"")</f>
        <v>0</v>
      </c>
      <c r="AW79" s="22"/>
      <c r="AX79" s="83" t="e" cm="1">
        <f t="array" ref="AX79">HYPERLINK(_xlfn.CONCAT("#'Leaded Started'!",ADDRESS(MATCH(AW79, 'Leaded Started'!$D:$D,0),COLUMN('Leaded Started'!$D:$D))),"Link to Lot")</f>
        <v>#N/A</v>
      </c>
      <c r="AY79" s="20">
        <f>_xlfn.XLOOKUP(AW79,'Leaded Started'!$D:$D,'Leaded Started'!$V:$V,"")</f>
        <v>0</v>
      </c>
      <c r="AZ79" s="23">
        <f>_xlfn.XLOOKUP(AW79,'Leaded Started'!$D:$D,'Leaded Started'!$R:$R,"")</f>
        <v>0</v>
      </c>
      <c r="BA79" s="22"/>
      <c r="BB79" s="83" t="e" cm="1">
        <f t="array" ref="BB79">HYPERLINK(_xlfn.CONCAT("#'Leaded Started'!",ADDRESS(MATCH(BA79, 'Leaded Started'!$D:$D,0),COLUMN('Leaded Started'!$D:$D))),"Link to Lot")</f>
        <v>#N/A</v>
      </c>
      <c r="BC79" s="20">
        <f>_xlfn.XLOOKUP(BA79,'Leaded Started'!$D:$D,'Leaded Started'!$V:$V,"")</f>
        <v>0</v>
      </c>
      <c r="BD79" s="23">
        <f>_xlfn.XLOOKUP(BA79,'Leaded Started'!$D:$D,'Leaded Started'!$R:$R,"")</f>
        <v>0</v>
      </c>
      <c r="BE79" s="22"/>
      <c r="BF79" s="79" t="e" cm="1">
        <f t="array" ref="BF79">HYPERLINK(_xlfn.CONCAT("#'Leaded After Lot Link'!",ADDRESS(MATCH(BE79, 'Leaded After Lot Link'!$D:$D,0),COLUMN('Leaded After Lot Link'!$D:$D))),"Link to Lot")</f>
        <v>#N/A</v>
      </c>
      <c r="BG79" s="20">
        <f>_xlfn.XLOOKUP(BE79,'Leaded After Lot Link'!$D:$D,'Leaded After Lot Link'!$V:$V,"")</f>
        <v>0</v>
      </c>
      <c r="BH79" s="23">
        <f>_xlfn.XLOOKUP(BE79,'Leaded After Lot Link'!$D:$D,'Leaded After Lot Link'!$R:$R,"")</f>
        <v>0</v>
      </c>
    </row>
    <row r="80" spans="1:60" ht="31.5" customHeight="1" x14ac:dyDescent="0.25">
      <c r="A80" s="20"/>
      <c r="B80" s="79" t="e" cm="1">
        <f t="array" ref="B80">HYPERLINK(_xlfn.CONCAT("#'Leaded After Lot Link'!",ADDRESS(MATCH(A80, 'Leaded After Lot Link'!$D:$D,0),COLUMN('Leaded After Lot Link'!$D:$D))),"Link to Lot")</f>
        <v>#N/A</v>
      </c>
      <c r="C80" s="20">
        <f>_xlfn.XLOOKUP(A80,'Leaded After Lot Link'!$D:$D,'Leaded After Lot Link'!$V:$V,"")</f>
        <v>0</v>
      </c>
      <c r="D80" s="23">
        <f>_xlfn.XLOOKUP(A80,'Leaded After Lot Link'!$D:$D,'Leaded After Lot Link'!$R:$R,"")</f>
        <v>0</v>
      </c>
      <c r="E80" s="22"/>
      <c r="F80" s="83" t="e" cm="1">
        <f t="array" ref="F80">HYPERLINK(_xlfn.CONCAT("#'Leaded Started'!",ADDRESS(MATCH(E80, 'Leaded Started'!$D:$D,0),COLUMN('Leaded Started'!$D:$D))),"Link to Lot")</f>
        <v>#N/A</v>
      </c>
      <c r="G80" s="20">
        <f>_xlfn.XLOOKUP(E80,'Leaded Started'!$D:$D,'Leaded Started'!$V:$V,"")</f>
        <v>0</v>
      </c>
      <c r="H80" s="23">
        <f>_xlfn.XLOOKUP(E80,'Leaded Started'!$D:$D,'Leaded Started'!$R:$R,"")</f>
        <v>0</v>
      </c>
      <c r="I80" s="22"/>
      <c r="J80" s="83" t="e" cm="1">
        <f t="array" ref="J80">HYPERLINK(_xlfn.CONCAT("#'Leaded Started'!",ADDRESS(MATCH(I80, 'Leaded Started'!$D:$D,0),COLUMN('Leaded Started'!$D:$D))),"Link to Lot")</f>
        <v>#N/A</v>
      </c>
      <c r="K80" s="20">
        <f>_xlfn.XLOOKUP(I80,'Leaded Started'!$D:$D,'Leaded Started'!$V:$V,"")</f>
        <v>0</v>
      </c>
      <c r="L80" s="23">
        <f>_xlfn.XLOOKUP(I80,'Leaded Started'!$D:$D,'Leaded Started'!$R:$R,"")</f>
        <v>0</v>
      </c>
      <c r="M80" s="22"/>
      <c r="N80" s="83" t="e" cm="1">
        <f t="array" ref="N80">HYPERLINK(_xlfn.CONCAT("#'Leaded Started'!",ADDRESS(MATCH(M80, 'Leaded Started'!$D:$D,0),COLUMN('Leaded Started'!$D:$D))),"Link to Lot")</f>
        <v>#N/A</v>
      </c>
      <c r="O80" s="20">
        <f>_xlfn.XLOOKUP(M80,'Leaded Started'!$D:$D,'Leaded Started'!$V:$V,"")</f>
        <v>0</v>
      </c>
      <c r="P80" s="23">
        <f>_xlfn.XLOOKUP(M80,'Leaded Started'!$D:$D,'Leaded Started'!$R:$R,"")</f>
        <v>0</v>
      </c>
      <c r="Q80" s="22"/>
      <c r="R80" s="83" t="e" cm="1">
        <f t="array" ref="R80">HYPERLINK(_xlfn.CONCAT("#'Leaded Started'!",ADDRESS(MATCH(Q80, 'Leaded Started'!$D:$D,0),COLUMN('Leaded Started'!$D:$D))),"Link to Lot")</f>
        <v>#N/A</v>
      </c>
      <c r="S80" s="20">
        <f>_xlfn.XLOOKUP(Q80,'Leaded Started'!$D:$D,'Leaded Started'!$V:$V,"")</f>
        <v>0</v>
      </c>
      <c r="T80" s="23">
        <f>_xlfn.XLOOKUP(Q80,'Leaded Started'!$D:$D,'Leaded Started'!$R:$R,"")</f>
        <v>0</v>
      </c>
      <c r="U80" s="22"/>
      <c r="V80" s="83" t="e" cm="1">
        <f t="array" ref="V80">HYPERLINK(_xlfn.CONCAT("#'Leaded Started'!",ADDRESS(MATCH(U80, 'Leaded Started'!$D:$D,0),COLUMN('Leaded Started'!$D:$D))),"Link to Lot")</f>
        <v>#N/A</v>
      </c>
      <c r="W80" s="20">
        <f>_xlfn.XLOOKUP(U80,'Leaded Started'!$D:$D,'Leaded Started'!$V:$V,"")</f>
        <v>0</v>
      </c>
      <c r="X80" s="23">
        <f>_xlfn.XLOOKUP(U80,'Leaded Started'!$D:$D,'Leaded Started'!$R:$R,"")</f>
        <v>0</v>
      </c>
      <c r="Y80" s="22"/>
      <c r="Z80" s="83" t="e" cm="1">
        <f t="array" ref="Z80">HYPERLINK(_xlfn.CONCAT("#'Leaded Started'!",ADDRESS(MATCH(Y80, 'Leaded Started'!$D:$D,0),COLUMN('Leaded Started'!$D:$D))),"Link to Lot")</f>
        <v>#N/A</v>
      </c>
      <c r="AA80" s="20">
        <f>_xlfn.XLOOKUP(Y80,'Leaded Started'!$D:$D,'Leaded Started'!$V:$V,"")</f>
        <v>0</v>
      </c>
      <c r="AB80" s="23">
        <f>_xlfn.XLOOKUP(Y80,'Leaded Started'!$D:$D,'Leaded Started'!$R:$R,"")</f>
        <v>0</v>
      </c>
      <c r="AC80" s="22"/>
      <c r="AD80" s="83" t="e" cm="1">
        <f t="array" ref="AD80">HYPERLINK(_xlfn.CONCAT("#'Leaded Started'!",ADDRESS(MATCH(AC80, 'Leaded Started'!$D:$D,0),COLUMN('Leaded Started'!$D:$D))),"Link to Lot")</f>
        <v>#N/A</v>
      </c>
      <c r="AE80" s="20">
        <f>_xlfn.XLOOKUP(AC80,'Leaded Started'!$D:$D,'Leaded Started'!$V:$V,"")</f>
        <v>0</v>
      </c>
      <c r="AF80" s="23">
        <f>_xlfn.XLOOKUP(AC80,'Leaded Started'!$D:$D,'Leaded Started'!$R:$R,"")</f>
        <v>0</v>
      </c>
      <c r="AG80" s="22"/>
      <c r="AH80" s="83" t="e" cm="1">
        <f t="array" ref="AH80">HYPERLINK(_xlfn.CONCAT("#'Leaded Started'!",ADDRESS(MATCH(AG80, 'Leaded Started'!$D:$D,0),COLUMN('Leaded Started'!$D:$D))),"Link to Lot")</f>
        <v>#N/A</v>
      </c>
      <c r="AI80" s="20">
        <f>_xlfn.XLOOKUP(AG80,'Leaded Started'!$D:$D,'Leaded Started'!$V:$V,"")</f>
        <v>0</v>
      </c>
      <c r="AJ80" s="23">
        <f>_xlfn.XLOOKUP(AG80,'Leaded Started'!$D:$D,'Leaded Started'!$R:$R,"")</f>
        <v>0</v>
      </c>
      <c r="AK80" s="22"/>
      <c r="AL80" s="83" t="e" cm="1">
        <f t="array" ref="AL80">HYPERLINK(_xlfn.CONCAT("#'Leaded Started'!",ADDRESS(MATCH(AK80, 'Leaded Started'!$D:$D,0),COLUMN('Leaded Started'!$D:$D))),"Link to Lot")</f>
        <v>#N/A</v>
      </c>
      <c r="AM80" s="20">
        <f>_xlfn.XLOOKUP(AK80,'Leaded Started'!$D:$D,'Leaded Started'!$V:$V,"")</f>
        <v>0</v>
      </c>
      <c r="AN80" s="23">
        <f>_xlfn.XLOOKUP(AK80,'Leaded Started'!$D:$D,'Leaded Started'!$R:$R,"")</f>
        <v>0</v>
      </c>
      <c r="AO80" s="22"/>
      <c r="AP80" s="83" t="e" cm="1">
        <f t="array" ref="AP80">HYPERLINK(_xlfn.CONCAT("#'Leaded Started'!",ADDRESS(MATCH(AO80, 'Leaded Started'!$D:$D,0),COLUMN('Leaded Started'!$D:$D))),"Link to Lot")</f>
        <v>#N/A</v>
      </c>
      <c r="AQ80" s="20">
        <f>_xlfn.XLOOKUP(AO80,'Leaded Started'!$D:$D,'Leaded Started'!$V:$V,"")</f>
        <v>0</v>
      </c>
      <c r="AR80" s="23">
        <f>_xlfn.XLOOKUP(AO80,'Leaded Started'!$D:$D,'Leaded Started'!$R:$R,"")</f>
        <v>0</v>
      </c>
      <c r="AS80" s="22"/>
      <c r="AT80" s="83" t="e" cm="1">
        <f t="array" ref="AT80">HYPERLINK(_xlfn.CONCAT("#'Leaded Started'!",ADDRESS(MATCH(AS80, 'Leaded Started'!$D:$D,0),COLUMN('Leaded Started'!$D:$D))),"Link to Lot")</f>
        <v>#N/A</v>
      </c>
      <c r="AU80" s="20">
        <f>_xlfn.XLOOKUP(AS80,'Leaded Started'!$D:$D,'Leaded Started'!$V:$V,"")</f>
        <v>0</v>
      </c>
      <c r="AV80" s="23">
        <f>_xlfn.XLOOKUP(AS80,'Leaded Started'!$D:$D,'Leaded Started'!$R:$R,"")</f>
        <v>0</v>
      </c>
      <c r="AW80" s="22"/>
      <c r="AX80" s="83" t="e" cm="1">
        <f t="array" ref="AX80">HYPERLINK(_xlfn.CONCAT("#'Leaded Started'!",ADDRESS(MATCH(AW80, 'Leaded Started'!$D:$D,0),COLUMN('Leaded Started'!$D:$D))),"Link to Lot")</f>
        <v>#N/A</v>
      </c>
      <c r="AY80" s="20">
        <f>_xlfn.XLOOKUP(AW80,'Leaded Started'!$D:$D,'Leaded Started'!$V:$V,"")</f>
        <v>0</v>
      </c>
      <c r="AZ80" s="23">
        <f>_xlfn.XLOOKUP(AW80,'Leaded Started'!$D:$D,'Leaded Started'!$R:$R,"")</f>
        <v>0</v>
      </c>
      <c r="BA80" s="22"/>
      <c r="BB80" s="83" t="e" cm="1">
        <f t="array" ref="BB80">HYPERLINK(_xlfn.CONCAT("#'Leaded Started'!",ADDRESS(MATCH(BA80, 'Leaded Started'!$D:$D,0),COLUMN('Leaded Started'!$D:$D))),"Link to Lot")</f>
        <v>#N/A</v>
      </c>
      <c r="BC80" s="20">
        <f>_xlfn.XLOOKUP(BA80,'Leaded Started'!$D:$D,'Leaded Started'!$V:$V,"")</f>
        <v>0</v>
      </c>
      <c r="BD80" s="23">
        <f>_xlfn.XLOOKUP(BA80,'Leaded Started'!$D:$D,'Leaded Started'!$R:$R,"")</f>
        <v>0</v>
      </c>
      <c r="BE80" s="22"/>
      <c r="BF80" s="79" t="e" cm="1">
        <f t="array" ref="BF80">HYPERLINK(_xlfn.CONCAT("#'Leaded After Lot Link'!",ADDRESS(MATCH(BE80, 'Leaded After Lot Link'!$D:$D,0),COLUMN('Leaded After Lot Link'!$D:$D))),"Link to Lot")</f>
        <v>#N/A</v>
      </c>
      <c r="BG80" s="20">
        <f>_xlfn.XLOOKUP(BE80,'Leaded After Lot Link'!$D:$D,'Leaded After Lot Link'!$V:$V,"")</f>
        <v>0</v>
      </c>
      <c r="BH80" s="23">
        <f>_xlfn.XLOOKUP(BE80,'Leaded After Lot Link'!$D:$D,'Leaded After Lot Link'!$R:$R,"")</f>
        <v>0</v>
      </c>
    </row>
    <row r="81" spans="1:60" ht="31.5" customHeight="1" x14ac:dyDescent="0.25">
      <c r="A81" s="20"/>
      <c r="B81" s="79" t="e" cm="1">
        <f t="array" ref="B81">HYPERLINK(_xlfn.CONCAT("#'Leaded After Lot Link'!",ADDRESS(MATCH(A81, 'Leaded After Lot Link'!$D:$D,0),COLUMN('Leaded After Lot Link'!$D:$D))),"Link to Lot")</f>
        <v>#N/A</v>
      </c>
      <c r="C81" s="20">
        <f>_xlfn.XLOOKUP(A81,'Leaded After Lot Link'!$D:$D,'Leaded After Lot Link'!$V:$V,"")</f>
        <v>0</v>
      </c>
      <c r="D81" s="23">
        <f>_xlfn.XLOOKUP(A81,'Leaded After Lot Link'!$D:$D,'Leaded After Lot Link'!$R:$R,"")</f>
        <v>0</v>
      </c>
      <c r="E81" s="22"/>
      <c r="F81" s="83" t="e" cm="1">
        <f t="array" ref="F81">HYPERLINK(_xlfn.CONCAT("#'Leaded Started'!",ADDRESS(MATCH(E81, 'Leaded Started'!$D:$D,0),COLUMN('Leaded Started'!$D:$D))),"Link to Lot")</f>
        <v>#N/A</v>
      </c>
      <c r="G81" s="20">
        <f>_xlfn.XLOOKUP(E81,'Leaded Started'!$D:$D,'Leaded Started'!$V:$V,"")</f>
        <v>0</v>
      </c>
      <c r="H81" s="23">
        <f>_xlfn.XLOOKUP(E81,'Leaded Started'!$D:$D,'Leaded Started'!$R:$R,"")</f>
        <v>0</v>
      </c>
      <c r="I81" s="22"/>
      <c r="J81" s="83" t="e" cm="1">
        <f t="array" ref="J81">HYPERLINK(_xlfn.CONCAT("#'Leaded Started'!",ADDRESS(MATCH(I81, 'Leaded Started'!$D:$D,0),COLUMN('Leaded Started'!$D:$D))),"Link to Lot")</f>
        <v>#N/A</v>
      </c>
      <c r="K81" s="20">
        <f>_xlfn.XLOOKUP(I81,'Leaded Started'!$D:$D,'Leaded Started'!$V:$V,"")</f>
        <v>0</v>
      </c>
      <c r="L81" s="23">
        <f>_xlfn.XLOOKUP(I81,'Leaded Started'!$D:$D,'Leaded Started'!$R:$R,"")</f>
        <v>0</v>
      </c>
      <c r="M81" s="22"/>
      <c r="N81" s="83" t="e" cm="1">
        <f t="array" ref="N81">HYPERLINK(_xlfn.CONCAT("#'Leaded Started'!",ADDRESS(MATCH(M81, 'Leaded Started'!$D:$D,0),COLUMN('Leaded Started'!$D:$D))),"Link to Lot")</f>
        <v>#N/A</v>
      </c>
      <c r="O81" s="20">
        <f>_xlfn.XLOOKUP(M81,'Leaded Started'!$D:$D,'Leaded Started'!$V:$V,"")</f>
        <v>0</v>
      </c>
      <c r="P81" s="23">
        <f>_xlfn.XLOOKUP(M81,'Leaded Started'!$D:$D,'Leaded Started'!$R:$R,"")</f>
        <v>0</v>
      </c>
      <c r="Q81" s="22"/>
      <c r="R81" s="83" t="e" cm="1">
        <f t="array" ref="R81">HYPERLINK(_xlfn.CONCAT("#'Leaded Started'!",ADDRESS(MATCH(Q81, 'Leaded Started'!$D:$D,0),COLUMN('Leaded Started'!$D:$D))),"Link to Lot")</f>
        <v>#N/A</v>
      </c>
      <c r="S81" s="20">
        <f>_xlfn.XLOOKUP(Q81,'Leaded Started'!$D:$D,'Leaded Started'!$V:$V,"")</f>
        <v>0</v>
      </c>
      <c r="T81" s="23">
        <f>_xlfn.XLOOKUP(Q81,'Leaded Started'!$D:$D,'Leaded Started'!$R:$R,"")</f>
        <v>0</v>
      </c>
      <c r="U81" s="22"/>
      <c r="V81" s="83" t="e" cm="1">
        <f t="array" ref="V81">HYPERLINK(_xlfn.CONCAT("#'Leaded Started'!",ADDRESS(MATCH(U81, 'Leaded Started'!$D:$D,0),COLUMN('Leaded Started'!$D:$D))),"Link to Lot")</f>
        <v>#N/A</v>
      </c>
      <c r="W81" s="20">
        <f>_xlfn.XLOOKUP(U81,'Leaded Started'!$D:$D,'Leaded Started'!$V:$V,"")</f>
        <v>0</v>
      </c>
      <c r="X81" s="23">
        <f>_xlfn.XLOOKUP(U81,'Leaded Started'!$D:$D,'Leaded Started'!$R:$R,"")</f>
        <v>0</v>
      </c>
      <c r="Y81" s="22"/>
      <c r="Z81" s="83" t="e" cm="1">
        <f t="array" ref="Z81">HYPERLINK(_xlfn.CONCAT("#'Leaded Started'!",ADDRESS(MATCH(Y81, 'Leaded Started'!$D:$D,0),COLUMN('Leaded Started'!$D:$D))),"Link to Lot")</f>
        <v>#N/A</v>
      </c>
      <c r="AA81" s="20">
        <f>_xlfn.XLOOKUP(Y81,'Leaded Started'!$D:$D,'Leaded Started'!$V:$V,"")</f>
        <v>0</v>
      </c>
      <c r="AB81" s="23">
        <f>_xlfn.XLOOKUP(Y81,'Leaded Started'!$D:$D,'Leaded Started'!$R:$R,"")</f>
        <v>0</v>
      </c>
      <c r="AC81" s="22"/>
      <c r="AD81" s="83" t="e" cm="1">
        <f t="array" ref="AD81">HYPERLINK(_xlfn.CONCAT("#'Leaded Started'!",ADDRESS(MATCH(AC81, 'Leaded Started'!$D:$D,0),COLUMN('Leaded Started'!$D:$D))),"Link to Lot")</f>
        <v>#N/A</v>
      </c>
      <c r="AE81" s="20">
        <f>_xlfn.XLOOKUP(AC81,'Leaded Started'!$D:$D,'Leaded Started'!$V:$V,"")</f>
        <v>0</v>
      </c>
      <c r="AF81" s="23">
        <f>_xlfn.XLOOKUP(AC81,'Leaded Started'!$D:$D,'Leaded Started'!$R:$R,"")</f>
        <v>0</v>
      </c>
      <c r="AG81" s="22"/>
      <c r="AH81" s="83" t="e" cm="1">
        <f t="array" ref="AH81">HYPERLINK(_xlfn.CONCAT("#'Leaded Started'!",ADDRESS(MATCH(AG81, 'Leaded Started'!$D:$D,0),COLUMN('Leaded Started'!$D:$D))),"Link to Lot")</f>
        <v>#N/A</v>
      </c>
      <c r="AI81" s="20">
        <f>_xlfn.XLOOKUP(AG81,'Leaded Started'!$D:$D,'Leaded Started'!$V:$V,"")</f>
        <v>0</v>
      </c>
      <c r="AJ81" s="23">
        <f>_xlfn.XLOOKUP(AG81,'Leaded Started'!$D:$D,'Leaded Started'!$R:$R,"")</f>
        <v>0</v>
      </c>
      <c r="AK81" s="22"/>
      <c r="AL81" s="83" t="e" cm="1">
        <f t="array" ref="AL81">HYPERLINK(_xlfn.CONCAT("#'Leaded Started'!",ADDRESS(MATCH(AK81, 'Leaded Started'!$D:$D,0),COLUMN('Leaded Started'!$D:$D))),"Link to Lot")</f>
        <v>#N/A</v>
      </c>
      <c r="AM81" s="20">
        <f>_xlfn.XLOOKUP(AK81,'Leaded Started'!$D:$D,'Leaded Started'!$V:$V,"")</f>
        <v>0</v>
      </c>
      <c r="AN81" s="23">
        <f>_xlfn.XLOOKUP(AK81,'Leaded Started'!$D:$D,'Leaded Started'!$R:$R,"")</f>
        <v>0</v>
      </c>
      <c r="AO81" s="22"/>
      <c r="AP81" s="83" t="e" cm="1">
        <f t="array" ref="AP81">HYPERLINK(_xlfn.CONCAT("#'Leaded Started'!",ADDRESS(MATCH(AO81, 'Leaded Started'!$D:$D,0),COLUMN('Leaded Started'!$D:$D))),"Link to Lot")</f>
        <v>#N/A</v>
      </c>
      <c r="AQ81" s="20">
        <f>_xlfn.XLOOKUP(AO81,'Leaded Started'!$D:$D,'Leaded Started'!$V:$V,"")</f>
        <v>0</v>
      </c>
      <c r="AR81" s="23">
        <f>_xlfn.XLOOKUP(AO81,'Leaded Started'!$D:$D,'Leaded Started'!$R:$R,"")</f>
        <v>0</v>
      </c>
      <c r="AS81" s="22"/>
      <c r="AT81" s="83" t="e" cm="1">
        <f t="array" ref="AT81">HYPERLINK(_xlfn.CONCAT("#'Leaded Started'!",ADDRESS(MATCH(AS81, 'Leaded Started'!$D:$D,0),COLUMN('Leaded Started'!$D:$D))),"Link to Lot")</f>
        <v>#N/A</v>
      </c>
      <c r="AU81" s="20">
        <f>_xlfn.XLOOKUP(AS81,'Leaded Started'!$D:$D,'Leaded Started'!$V:$V,"")</f>
        <v>0</v>
      </c>
      <c r="AV81" s="23">
        <f>_xlfn.XLOOKUP(AS81,'Leaded Started'!$D:$D,'Leaded Started'!$R:$R,"")</f>
        <v>0</v>
      </c>
      <c r="AW81" s="22"/>
      <c r="AX81" s="83" t="e" cm="1">
        <f t="array" ref="AX81">HYPERLINK(_xlfn.CONCAT("#'Leaded Started'!",ADDRESS(MATCH(AW81, 'Leaded Started'!$D:$D,0),COLUMN('Leaded Started'!$D:$D))),"Link to Lot")</f>
        <v>#N/A</v>
      </c>
      <c r="AY81" s="20">
        <f>_xlfn.XLOOKUP(AW81,'Leaded Started'!$D:$D,'Leaded Started'!$V:$V,"")</f>
        <v>0</v>
      </c>
      <c r="AZ81" s="23">
        <f>_xlfn.XLOOKUP(AW81,'Leaded Started'!$D:$D,'Leaded Started'!$R:$R,"")</f>
        <v>0</v>
      </c>
      <c r="BA81" s="22"/>
      <c r="BB81" s="83" t="e" cm="1">
        <f t="array" ref="BB81">HYPERLINK(_xlfn.CONCAT("#'Leaded Started'!",ADDRESS(MATCH(BA81, 'Leaded Started'!$D:$D,0),COLUMN('Leaded Started'!$D:$D))),"Link to Lot")</f>
        <v>#N/A</v>
      </c>
      <c r="BC81" s="20">
        <f>_xlfn.XLOOKUP(BA81,'Leaded Started'!$D:$D,'Leaded Started'!$V:$V,"")</f>
        <v>0</v>
      </c>
      <c r="BD81" s="23">
        <f>_xlfn.XLOOKUP(BA81,'Leaded Started'!$D:$D,'Leaded Started'!$R:$R,"")</f>
        <v>0</v>
      </c>
      <c r="BE81" s="22"/>
      <c r="BF81" s="79" t="e" cm="1">
        <f t="array" ref="BF81">HYPERLINK(_xlfn.CONCAT("#'Leaded After Lot Link'!",ADDRESS(MATCH(BE81, 'Leaded After Lot Link'!$D:$D,0),COLUMN('Leaded After Lot Link'!$D:$D))),"Link to Lot")</f>
        <v>#N/A</v>
      </c>
      <c r="BG81" s="20">
        <f>_xlfn.XLOOKUP(BE81,'Leaded After Lot Link'!$D:$D,'Leaded After Lot Link'!$V:$V,"")</f>
        <v>0</v>
      </c>
      <c r="BH81" s="23">
        <f>_xlfn.XLOOKUP(BE81,'Leaded After Lot Link'!$D:$D,'Leaded After Lot Link'!$R:$R,"")</f>
        <v>0</v>
      </c>
    </row>
    <row r="82" spans="1:60" ht="31.5" customHeight="1" x14ac:dyDescent="0.25">
      <c r="A82" s="20"/>
      <c r="B82" s="79" t="e" cm="1">
        <f t="array" ref="B82">HYPERLINK(_xlfn.CONCAT("#'Leaded After Lot Link'!",ADDRESS(MATCH(A82, 'Leaded After Lot Link'!$D:$D,0),COLUMN('Leaded After Lot Link'!$D:$D))),"Link to Lot")</f>
        <v>#N/A</v>
      </c>
      <c r="C82" s="20">
        <f>_xlfn.XLOOKUP(A82,'Leaded After Lot Link'!$D:$D,'Leaded After Lot Link'!$V:$V,"")</f>
        <v>0</v>
      </c>
      <c r="D82" s="23">
        <f>_xlfn.XLOOKUP(A82,'Leaded After Lot Link'!$D:$D,'Leaded After Lot Link'!$R:$R,"")</f>
        <v>0</v>
      </c>
      <c r="E82" s="22"/>
      <c r="F82" s="83" t="e" cm="1">
        <f t="array" ref="F82">HYPERLINK(_xlfn.CONCAT("#'Leaded Started'!",ADDRESS(MATCH(E82, 'Leaded Started'!$D:$D,0),COLUMN('Leaded Started'!$D:$D))),"Link to Lot")</f>
        <v>#N/A</v>
      </c>
      <c r="G82" s="20">
        <f>_xlfn.XLOOKUP(E82,'Leaded Started'!$D:$D,'Leaded Started'!$V:$V,"")</f>
        <v>0</v>
      </c>
      <c r="H82" s="23">
        <f>_xlfn.XLOOKUP(E82,'Leaded Started'!$D:$D,'Leaded Started'!$R:$R,"")</f>
        <v>0</v>
      </c>
      <c r="I82" s="22"/>
      <c r="J82" s="83" t="e" cm="1">
        <f t="array" ref="J82">HYPERLINK(_xlfn.CONCAT("#'Leaded Started'!",ADDRESS(MATCH(I82, 'Leaded Started'!$D:$D,0),COLUMN('Leaded Started'!$D:$D))),"Link to Lot")</f>
        <v>#N/A</v>
      </c>
      <c r="K82" s="20">
        <f>_xlfn.XLOOKUP(I82,'Leaded Started'!$D:$D,'Leaded Started'!$V:$V,"")</f>
        <v>0</v>
      </c>
      <c r="L82" s="23">
        <f>_xlfn.XLOOKUP(I82,'Leaded Started'!$D:$D,'Leaded Started'!$R:$R,"")</f>
        <v>0</v>
      </c>
      <c r="M82" s="22"/>
      <c r="N82" s="83" t="e" cm="1">
        <f t="array" ref="N82">HYPERLINK(_xlfn.CONCAT("#'Leaded Started'!",ADDRESS(MATCH(M82, 'Leaded Started'!$D:$D,0),COLUMN('Leaded Started'!$D:$D))),"Link to Lot")</f>
        <v>#N/A</v>
      </c>
      <c r="O82" s="20">
        <f>_xlfn.XLOOKUP(M82,'Leaded Started'!$D:$D,'Leaded Started'!$V:$V,"")</f>
        <v>0</v>
      </c>
      <c r="P82" s="23">
        <f>_xlfn.XLOOKUP(M82,'Leaded Started'!$D:$D,'Leaded Started'!$R:$R,"")</f>
        <v>0</v>
      </c>
      <c r="Q82" s="22"/>
      <c r="R82" s="83" t="e" cm="1">
        <f t="array" ref="R82">HYPERLINK(_xlfn.CONCAT("#'Leaded Started'!",ADDRESS(MATCH(Q82, 'Leaded Started'!$D:$D,0),COLUMN('Leaded Started'!$D:$D))),"Link to Lot")</f>
        <v>#N/A</v>
      </c>
      <c r="S82" s="20">
        <f>_xlfn.XLOOKUP(Q82,'Leaded Started'!$D:$D,'Leaded Started'!$V:$V,"")</f>
        <v>0</v>
      </c>
      <c r="T82" s="23">
        <f>_xlfn.XLOOKUP(Q82,'Leaded Started'!$D:$D,'Leaded Started'!$R:$R,"")</f>
        <v>0</v>
      </c>
      <c r="U82" s="22"/>
      <c r="V82" s="83" t="e" cm="1">
        <f t="array" ref="V82">HYPERLINK(_xlfn.CONCAT("#'Leaded Started'!",ADDRESS(MATCH(U82, 'Leaded Started'!$D:$D,0),COLUMN('Leaded Started'!$D:$D))),"Link to Lot")</f>
        <v>#N/A</v>
      </c>
      <c r="W82" s="20">
        <f>_xlfn.XLOOKUP(U82,'Leaded Started'!$D:$D,'Leaded Started'!$V:$V,"")</f>
        <v>0</v>
      </c>
      <c r="X82" s="23">
        <f>_xlfn.XLOOKUP(U82,'Leaded Started'!$D:$D,'Leaded Started'!$R:$R,"")</f>
        <v>0</v>
      </c>
      <c r="Y82" s="22"/>
      <c r="Z82" s="83" t="e" cm="1">
        <f t="array" ref="Z82">HYPERLINK(_xlfn.CONCAT("#'Leaded Started'!",ADDRESS(MATCH(Y82, 'Leaded Started'!$D:$D,0),COLUMN('Leaded Started'!$D:$D))),"Link to Lot")</f>
        <v>#N/A</v>
      </c>
      <c r="AA82" s="20">
        <f>_xlfn.XLOOKUP(Y82,'Leaded Started'!$D:$D,'Leaded Started'!$V:$V,"")</f>
        <v>0</v>
      </c>
      <c r="AB82" s="23">
        <f>_xlfn.XLOOKUP(Y82,'Leaded Started'!$D:$D,'Leaded Started'!$R:$R,"")</f>
        <v>0</v>
      </c>
      <c r="AC82" s="22"/>
      <c r="AD82" s="83" t="e" cm="1">
        <f t="array" ref="AD82">HYPERLINK(_xlfn.CONCAT("#'Leaded Started'!",ADDRESS(MATCH(AC82, 'Leaded Started'!$D:$D,0),COLUMN('Leaded Started'!$D:$D))),"Link to Lot")</f>
        <v>#N/A</v>
      </c>
      <c r="AE82" s="20">
        <f>_xlfn.XLOOKUP(AC82,'Leaded Started'!$D:$D,'Leaded Started'!$V:$V,"")</f>
        <v>0</v>
      </c>
      <c r="AF82" s="23">
        <f>_xlfn.XLOOKUP(AC82,'Leaded Started'!$D:$D,'Leaded Started'!$R:$R,"")</f>
        <v>0</v>
      </c>
      <c r="AG82" s="22"/>
      <c r="AH82" s="83" t="e" cm="1">
        <f t="array" ref="AH82">HYPERLINK(_xlfn.CONCAT("#'Leaded Started'!",ADDRESS(MATCH(AG82, 'Leaded Started'!$D:$D,0),COLUMN('Leaded Started'!$D:$D))),"Link to Lot")</f>
        <v>#N/A</v>
      </c>
      <c r="AI82" s="20">
        <f>_xlfn.XLOOKUP(AG82,'Leaded Started'!$D:$D,'Leaded Started'!$V:$V,"")</f>
        <v>0</v>
      </c>
      <c r="AJ82" s="23">
        <f>_xlfn.XLOOKUP(AG82,'Leaded Started'!$D:$D,'Leaded Started'!$R:$R,"")</f>
        <v>0</v>
      </c>
      <c r="AK82" s="22"/>
      <c r="AL82" s="83" t="e" cm="1">
        <f t="array" ref="AL82">HYPERLINK(_xlfn.CONCAT("#'Leaded Started'!",ADDRESS(MATCH(AK82, 'Leaded Started'!$D:$D,0),COLUMN('Leaded Started'!$D:$D))),"Link to Lot")</f>
        <v>#N/A</v>
      </c>
      <c r="AM82" s="20">
        <f>_xlfn.XLOOKUP(AK82,'Leaded Started'!$D:$D,'Leaded Started'!$V:$V,"")</f>
        <v>0</v>
      </c>
      <c r="AN82" s="23">
        <f>_xlfn.XLOOKUP(AK82,'Leaded Started'!$D:$D,'Leaded Started'!$R:$R,"")</f>
        <v>0</v>
      </c>
      <c r="AO82" s="22"/>
      <c r="AP82" s="83" t="e" cm="1">
        <f t="array" ref="AP82">HYPERLINK(_xlfn.CONCAT("#'Leaded Started'!",ADDRESS(MATCH(AO82, 'Leaded Started'!$D:$D,0),COLUMN('Leaded Started'!$D:$D))),"Link to Lot")</f>
        <v>#N/A</v>
      </c>
      <c r="AQ82" s="20">
        <f>_xlfn.XLOOKUP(AO82,'Leaded Started'!$D:$D,'Leaded Started'!$V:$V,"")</f>
        <v>0</v>
      </c>
      <c r="AR82" s="23">
        <f>_xlfn.XLOOKUP(AO82,'Leaded Started'!$D:$D,'Leaded Started'!$R:$R,"")</f>
        <v>0</v>
      </c>
      <c r="AS82" s="22"/>
      <c r="AT82" s="83" t="e" cm="1">
        <f t="array" ref="AT82">HYPERLINK(_xlfn.CONCAT("#'Leaded Started'!",ADDRESS(MATCH(AS82, 'Leaded Started'!$D:$D,0),COLUMN('Leaded Started'!$D:$D))),"Link to Lot")</f>
        <v>#N/A</v>
      </c>
      <c r="AU82" s="20">
        <f>_xlfn.XLOOKUP(AS82,'Leaded Started'!$D:$D,'Leaded Started'!$V:$V,"")</f>
        <v>0</v>
      </c>
      <c r="AV82" s="23">
        <f>_xlfn.XLOOKUP(AS82,'Leaded Started'!$D:$D,'Leaded Started'!$R:$R,"")</f>
        <v>0</v>
      </c>
      <c r="AW82" s="22"/>
      <c r="AX82" s="83" t="e" cm="1">
        <f t="array" ref="AX82">HYPERLINK(_xlfn.CONCAT("#'Leaded Started'!",ADDRESS(MATCH(AW82, 'Leaded Started'!$D:$D,0),COLUMN('Leaded Started'!$D:$D))),"Link to Lot")</f>
        <v>#N/A</v>
      </c>
      <c r="AY82" s="20">
        <f>_xlfn.XLOOKUP(AW82,'Leaded Started'!$D:$D,'Leaded Started'!$V:$V,"")</f>
        <v>0</v>
      </c>
      <c r="AZ82" s="23">
        <f>_xlfn.XLOOKUP(AW82,'Leaded Started'!$D:$D,'Leaded Started'!$R:$R,"")</f>
        <v>0</v>
      </c>
      <c r="BA82" s="22"/>
      <c r="BB82" s="83" t="e" cm="1">
        <f t="array" ref="BB82">HYPERLINK(_xlfn.CONCAT("#'Leaded Started'!",ADDRESS(MATCH(BA82, 'Leaded Started'!$D:$D,0),COLUMN('Leaded Started'!$D:$D))),"Link to Lot")</f>
        <v>#N/A</v>
      </c>
      <c r="BC82" s="20">
        <f>_xlfn.XLOOKUP(BA82,'Leaded Started'!$D:$D,'Leaded Started'!$V:$V,"")</f>
        <v>0</v>
      </c>
      <c r="BD82" s="23">
        <f>_xlfn.XLOOKUP(BA82,'Leaded Started'!$D:$D,'Leaded Started'!$R:$R,"")</f>
        <v>0</v>
      </c>
      <c r="BE82" s="22"/>
      <c r="BF82" s="79" t="e" cm="1">
        <f t="array" ref="BF82">HYPERLINK(_xlfn.CONCAT("#'Leaded After Lot Link'!",ADDRESS(MATCH(BE82, 'Leaded After Lot Link'!$D:$D,0),COLUMN('Leaded After Lot Link'!$D:$D))),"Link to Lot")</f>
        <v>#N/A</v>
      </c>
      <c r="BG82" s="20">
        <f>_xlfn.XLOOKUP(BE82,'Leaded After Lot Link'!$D:$D,'Leaded After Lot Link'!$V:$V,"")</f>
        <v>0</v>
      </c>
      <c r="BH82" s="23">
        <f>_xlfn.XLOOKUP(BE82,'Leaded After Lot Link'!$D:$D,'Leaded After Lot Link'!$R:$R,"")</f>
        <v>0</v>
      </c>
    </row>
    <row r="83" spans="1:60" ht="31.5" customHeight="1" x14ac:dyDescent="0.25">
      <c r="A83" s="20"/>
      <c r="B83" s="79" t="e" cm="1">
        <f t="array" ref="B83">HYPERLINK(_xlfn.CONCAT("#'Leaded After Lot Link'!",ADDRESS(MATCH(A83, 'Leaded After Lot Link'!$D:$D,0),COLUMN('Leaded After Lot Link'!$D:$D))),"Link to Lot")</f>
        <v>#N/A</v>
      </c>
      <c r="C83" s="20">
        <f>_xlfn.XLOOKUP(A83,'Leaded After Lot Link'!$D:$D,'Leaded After Lot Link'!$V:$V,"")</f>
        <v>0</v>
      </c>
      <c r="D83" s="23">
        <f>_xlfn.XLOOKUP(A83,'Leaded After Lot Link'!$D:$D,'Leaded After Lot Link'!$R:$R,"")</f>
        <v>0</v>
      </c>
      <c r="E83" s="22"/>
      <c r="F83" s="83" t="e" cm="1">
        <f t="array" ref="F83">HYPERLINK(_xlfn.CONCAT("#'Leaded Started'!",ADDRESS(MATCH(E83, 'Leaded Started'!$D:$D,0),COLUMN('Leaded Started'!$D:$D))),"Link to Lot")</f>
        <v>#N/A</v>
      </c>
      <c r="G83" s="20">
        <f>_xlfn.XLOOKUP(E83,'Leaded Started'!$D:$D,'Leaded Started'!$V:$V,"")</f>
        <v>0</v>
      </c>
      <c r="H83" s="23">
        <f>_xlfn.XLOOKUP(E83,'Leaded Started'!$D:$D,'Leaded Started'!$R:$R,"")</f>
        <v>0</v>
      </c>
      <c r="I83" s="22"/>
      <c r="J83" s="83" t="e" cm="1">
        <f t="array" ref="J83">HYPERLINK(_xlfn.CONCAT("#'Leaded Started'!",ADDRESS(MATCH(I83, 'Leaded Started'!$D:$D,0),COLUMN('Leaded Started'!$D:$D))),"Link to Lot")</f>
        <v>#N/A</v>
      </c>
      <c r="K83" s="20">
        <f>_xlfn.XLOOKUP(I83,'Leaded Started'!$D:$D,'Leaded Started'!$V:$V,"")</f>
        <v>0</v>
      </c>
      <c r="L83" s="23">
        <f>_xlfn.XLOOKUP(I83,'Leaded Started'!$D:$D,'Leaded Started'!$R:$R,"")</f>
        <v>0</v>
      </c>
      <c r="M83" s="22"/>
      <c r="N83" s="83" t="e" cm="1">
        <f t="array" ref="N83">HYPERLINK(_xlfn.CONCAT("#'Leaded Started'!",ADDRESS(MATCH(M83, 'Leaded Started'!$D:$D,0),COLUMN('Leaded Started'!$D:$D))),"Link to Lot")</f>
        <v>#N/A</v>
      </c>
      <c r="O83" s="20">
        <f>_xlfn.XLOOKUP(M83,'Leaded Started'!$D:$D,'Leaded Started'!$V:$V,"")</f>
        <v>0</v>
      </c>
      <c r="P83" s="23">
        <f>_xlfn.XLOOKUP(M83,'Leaded Started'!$D:$D,'Leaded Started'!$R:$R,"")</f>
        <v>0</v>
      </c>
      <c r="Q83" s="22"/>
      <c r="R83" s="83" t="e" cm="1">
        <f t="array" ref="R83">HYPERLINK(_xlfn.CONCAT("#'Leaded Started'!",ADDRESS(MATCH(Q83, 'Leaded Started'!$D:$D,0),COLUMN('Leaded Started'!$D:$D))),"Link to Lot")</f>
        <v>#N/A</v>
      </c>
      <c r="S83" s="20">
        <f>_xlfn.XLOOKUP(Q83,'Leaded Started'!$D:$D,'Leaded Started'!$V:$V,"")</f>
        <v>0</v>
      </c>
      <c r="T83" s="23">
        <f>_xlfn.XLOOKUP(Q83,'Leaded Started'!$D:$D,'Leaded Started'!$R:$R,"")</f>
        <v>0</v>
      </c>
      <c r="U83" s="22"/>
      <c r="V83" s="83" t="e" cm="1">
        <f t="array" ref="V83">HYPERLINK(_xlfn.CONCAT("#'Leaded Started'!",ADDRESS(MATCH(U83, 'Leaded Started'!$D:$D,0),COLUMN('Leaded Started'!$D:$D))),"Link to Lot")</f>
        <v>#N/A</v>
      </c>
      <c r="W83" s="20">
        <f>_xlfn.XLOOKUP(U83,'Leaded Started'!$D:$D,'Leaded Started'!$V:$V,"")</f>
        <v>0</v>
      </c>
      <c r="X83" s="23">
        <f>_xlfn.XLOOKUP(U83,'Leaded Started'!$D:$D,'Leaded Started'!$R:$R,"")</f>
        <v>0</v>
      </c>
      <c r="Y83" s="22"/>
      <c r="Z83" s="83" t="e" cm="1">
        <f t="array" ref="Z83">HYPERLINK(_xlfn.CONCAT("#'Leaded Started'!",ADDRESS(MATCH(Y83, 'Leaded Started'!$D:$D,0),COLUMN('Leaded Started'!$D:$D))),"Link to Lot")</f>
        <v>#N/A</v>
      </c>
      <c r="AA83" s="20">
        <f>_xlfn.XLOOKUP(Y83,'Leaded Started'!$D:$D,'Leaded Started'!$V:$V,"")</f>
        <v>0</v>
      </c>
      <c r="AB83" s="23">
        <f>_xlfn.XLOOKUP(Y83,'Leaded Started'!$D:$D,'Leaded Started'!$R:$R,"")</f>
        <v>0</v>
      </c>
      <c r="AC83" s="22"/>
      <c r="AD83" s="83" t="e" cm="1">
        <f t="array" ref="AD83">HYPERLINK(_xlfn.CONCAT("#'Leaded Started'!",ADDRESS(MATCH(AC83, 'Leaded Started'!$D:$D,0),COLUMN('Leaded Started'!$D:$D))),"Link to Lot")</f>
        <v>#N/A</v>
      </c>
      <c r="AE83" s="20">
        <f>_xlfn.XLOOKUP(AC83,'Leaded Started'!$D:$D,'Leaded Started'!$V:$V,"")</f>
        <v>0</v>
      </c>
      <c r="AF83" s="23">
        <f>_xlfn.XLOOKUP(AC83,'Leaded Started'!$D:$D,'Leaded Started'!$R:$R,"")</f>
        <v>0</v>
      </c>
      <c r="AG83" s="22"/>
      <c r="AH83" s="83" t="e" cm="1">
        <f t="array" ref="AH83">HYPERLINK(_xlfn.CONCAT("#'Leaded Started'!",ADDRESS(MATCH(AG83, 'Leaded Started'!$D:$D,0),COLUMN('Leaded Started'!$D:$D))),"Link to Lot")</f>
        <v>#N/A</v>
      </c>
      <c r="AI83" s="20">
        <f>_xlfn.XLOOKUP(AG83,'Leaded Started'!$D:$D,'Leaded Started'!$V:$V,"")</f>
        <v>0</v>
      </c>
      <c r="AJ83" s="23">
        <f>_xlfn.XLOOKUP(AG83,'Leaded Started'!$D:$D,'Leaded Started'!$R:$R,"")</f>
        <v>0</v>
      </c>
      <c r="AK83" s="22"/>
      <c r="AL83" s="83" t="e" cm="1">
        <f t="array" ref="AL83">HYPERLINK(_xlfn.CONCAT("#'Leaded Started'!",ADDRESS(MATCH(AK83, 'Leaded Started'!$D:$D,0),COLUMN('Leaded Started'!$D:$D))),"Link to Lot")</f>
        <v>#N/A</v>
      </c>
      <c r="AM83" s="20">
        <f>_xlfn.XLOOKUP(AK83,'Leaded Started'!$D:$D,'Leaded Started'!$V:$V,"")</f>
        <v>0</v>
      </c>
      <c r="AN83" s="23">
        <f>_xlfn.XLOOKUP(AK83,'Leaded Started'!$D:$D,'Leaded Started'!$R:$R,"")</f>
        <v>0</v>
      </c>
      <c r="AO83" s="22"/>
      <c r="AP83" s="83" t="e" cm="1">
        <f t="array" ref="AP83">HYPERLINK(_xlfn.CONCAT("#'Leaded Started'!",ADDRESS(MATCH(AO83, 'Leaded Started'!$D:$D,0),COLUMN('Leaded Started'!$D:$D))),"Link to Lot")</f>
        <v>#N/A</v>
      </c>
      <c r="AQ83" s="20">
        <f>_xlfn.XLOOKUP(AO83,'Leaded Started'!$D:$D,'Leaded Started'!$V:$V,"")</f>
        <v>0</v>
      </c>
      <c r="AR83" s="23">
        <f>_xlfn.XLOOKUP(AO83,'Leaded Started'!$D:$D,'Leaded Started'!$R:$R,"")</f>
        <v>0</v>
      </c>
      <c r="AS83" s="22"/>
      <c r="AT83" s="83" t="e" cm="1">
        <f t="array" ref="AT83">HYPERLINK(_xlfn.CONCAT("#'Leaded Started'!",ADDRESS(MATCH(AS83, 'Leaded Started'!$D:$D,0),COLUMN('Leaded Started'!$D:$D))),"Link to Lot")</f>
        <v>#N/A</v>
      </c>
      <c r="AU83" s="20">
        <f>_xlfn.XLOOKUP(AS83,'Leaded Started'!$D:$D,'Leaded Started'!$V:$V,"")</f>
        <v>0</v>
      </c>
      <c r="AV83" s="23">
        <f>_xlfn.XLOOKUP(AS83,'Leaded Started'!$D:$D,'Leaded Started'!$R:$R,"")</f>
        <v>0</v>
      </c>
      <c r="AW83" s="22"/>
      <c r="AX83" s="83" t="e" cm="1">
        <f t="array" ref="AX83">HYPERLINK(_xlfn.CONCAT("#'Leaded Started'!",ADDRESS(MATCH(AW83, 'Leaded Started'!$D:$D,0),COLUMN('Leaded Started'!$D:$D))),"Link to Lot")</f>
        <v>#N/A</v>
      </c>
      <c r="AY83" s="20">
        <f>_xlfn.XLOOKUP(AW83,'Leaded Started'!$D:$D,'Leaded Started'!$V:$V,"")</f>
        <v>0</v>
      </c>
      <c r="AZ83" s="23">
        <f>_xlfn.XLOOKUP(AW83,'Leaded Started'!$D:$D,'Leaded Started'!$R:$R,"")</f>
        <v>0</v>
      </c>
      <c r="BA83" s="22"/>
      <c r="BB83" s="83" t="e" cm="1">
        <f t="array" ref="BB83">HYPERLINK(_xlfn.CONCAT("#'Leaded Started'!",ADDRESS(MATCH(BA83, 'Leaded Started'!$D:$D,0),COLUMN('Leaded Started'!$D:$D))),"Link to Lot")</f>
        <v>#N/A</v>
      </c>
      <c r="BC83" s="20">
        <f>_xlfn.XLOOKUP(BA83,'Leaded Started'!$D:$D,'Leaded Started'!$V:$V,"")</f>
        <v>0</v>
      </c>
      <c r="BD83" s="23">
        <f>_xlfn.XLOOKUP(BA83,'Leaded Started'!$D:$D,'Leaded Started'!$R:$R,"")</f>
        <v>0</v>
      </c>
      <c r="BE83" s="22"/>
      <c r="BF83" s="79" t="e" cm="1">
        <f t="array" ref="BF83">HYPERLINK(_xlfn.CONCAT("#'Leaded After Lot Link'!",ADDRESS(MATCH(BE83, 'Leaded After Lot Link'!$D:$D,0),COLUMN('Leaded After Lot Link'!$D:$D))),"Link to Lot")</f>
        <v>#N/A</v>
      </c>
      <c r="BG83" s="20">
        <f>_xlfn.XLOOKUP(BE83,'Leaded After Lot Link'!$D:$D,'Leaded After Lot Link'!$V:$V,"")</f>
        <v>0</v>
      </c>
      <c r="BH83" s="23">
        <f>_xlfn.XLOOKUP(BE83,'Leaded After Lot Link'!$D:$D,'Leaded After Lot Link'!$R:$R,"")</f>
        <v>0</v>
      </c>
    </row>
    <row r="84" spans="1:60" ht="31.5" customHeight="1" x14ac:dyDescent="0.25">
      <c r="A84" s="20"/>
      <c r="B84" s="79" t="e" cm="1">
        <f t="array" ref="B84">HYPERLINK(_xlfn.CONCAT("#'Leaded After Lot Link'!",ADDRESS(MATCH(A84, 'Leaded After Lot Link'!$D:$D,0),COLUMN('Leaded After Lot Link'!$D:$D))),"Link to Lot")</f>
        <v>#N/A</v>
      </c>
      <c r="C84" s="20">
        <f>_xlfn.XLOOKUP(A84,'Leaded After Lot Link'!$D:$D,'Leaded After Lot Link'!$V:$V,"")</f>
        <v>0</v>
      </c>
      <c r="D84" s="23">
        <f>_xlfn.XLOOKUP(A84,'Leaded After Lot Link'!$D:$D,'Leaded After Lot Link'!$R:$R,"")</f>
        <v>0</v>
      </c>
      <c r="E84" s="22"/>
      <c r="F84" s="83" t="e" cm="1">
        <f t="array" ref="F84">HYPERLINK(_xlfn.CONCAT("#'Leaded Started'!",ADDRESS(MATCH(E84, 'Leaded Started'!$D:$D,0),COLUMN('Leaded Started'!$D:$D))),"Link to Lot")</f>
        <v>#N/A</v>
      </c>
      <c r="G84" s="20">
        <f>_xlfn.XLOOKUP(E84,'Leaded Started'!$D:$D,'Leaded Started'!$V:$V,"")</f>
        <v>0</v>
      </c>
      <c r="H84" s="23">
        <f>_xlfn.XLOOKUP(E84,'Leaded Started'!$D:$D,'Leaded Started'!$R:$R,"")</f>
        <v>0</v>
      </c>
      <c r="I84" s="22"/>
      <c r="J84" s="83" t="e" cm="1">
        <f t="array" ref="J84">HYPERLINK(_xlfn.CONCAT("#'Leaded Started'!",ADDRESS(MATCH(I84, 'Leaded Started'!$D:$D,0),COLUMN('Leaded Started'!$D:$D))),"Link to Lot")</f>
        <v>#N/A</v>
      </c>
      <c r="K84" s="20">
        <f>_xlfn.XLOOKUP(I84,'Leaded Started'!$D:$D,'Leaded Started'!$V:$V,"")</f>
        <v>0</v>
      </c>
      <c r="L84" s="23">
        <f>_xlfn.XLOOKUP(I84,'Leaded Started'!$D:$D,'Leaded Started'!$R:$R,"")</f>
        <v>0</v>
      </c>
      <c r="M84" s="22"/>
      <c r="N84" s="83" t="e" cm="1">
        <f t="array" ref="N84">HYPERLINK(_xlfn.CONCAT("#'Leaded Started'!",ADDRESS(MATCH(M84, 'Leaded Started'!$D:$D,0),COLUMN('Leaded Started'!$D:$D))),"Link to Lot")</f>
        <v>#N/A</v>
      </c>
      <c r="O84" s="20">
        <f>_xlfn.XLOOKUP(M84,'Leaded Started'!$D:$D,'Leaded Started'!$V:$V,"")</f>
        <v>0</v>
      </c>
      <c r="P84" s="23">
        <f>_xlfn.XLOOKUP(M84,'Leaded Started'!$D:$D,'Leaded Started'!$R:$R,"")</f>
        <v>0</v>
      </c>
      <c r="Q84" s="22"/>
      <c r="R84" s="83" t="e" cm="1">
        <f t="array" ref="R84">HYPERLINK(_xlfn.CONCAT("#'Leaded Started'!",ADDRESS(MATCH(Q84, 'Leaded Started'!$D:$D,0),COLUMN('Leaded Started'!$D:$D))),"Link to Lot")</f>
        <v>#N/A</v>
      </c>
      <c r="S84" s="20">
        <f>_xlfn.XLOOKUP(Q84,'Leaded Started'!$D:$D,'Leaded Started'!$V:$V,"")</f>
        <v>0</v>
      </c>
      <c r="T84" s="23">
        <f>_xlfn.XLOOKUP(Q84,'Leaded Started'!$D:$D,'Leaded Started'!$R:$R,"")</f>
        <v>0</v>
      </c>
      <c r="U84" s="22"/>
      <c r="V84" s="83" t="e" cm="1">
        <f t="array" ref="V84">HYPERLINK(_xlfn.CONCAT("#'Leaded Started'!",ADDRESS(MATCH(U84, 'Leaded Started'!$D:$D,0),COLUMN('Leaded Started'!$D:$D))),"Link to Lot")</f>
        <v>#N/A</v>
      </c>
      <c r="W84" s="20">
        <f>_xlfn.XLOOKUP(U84,'Leaded Started'!$D:$D,'Leaded Started'!$V:$V,"")</f>
        <v>0</v>
      </c>
      <c r="X84" s="23">
        <f>_xlfn.XLOOKUP(U84,'Leaded Started'!$D:$D,'Leaded Started'!$R:$R,"")</f>
        <v>0</v>
      </c>
      <c r="Y84" s="22"/>
      <c r="Z84" s="83" t="e" cm="1">
        <f t="array" ref="Z84">HYPERLINK(_xlfn.CONCAT("#'Leaded Started'!",ADDRESS(MATCH(Y84, 'Leaded Started'!$D:$D,0),COLUMN('Leaded Started'!$D:$D))),"Link to Lot")</f>
        <v>#N/A</v>
      </c>
      <c r="AA84" s="20">
        <f>_xlfn.XLOOKUP(Y84,'Leaded Started'!$D:$D,'Leaded Started'!$V:$V,"")</f>
        <v>0</v>
      </c>
      <c r="AB84" s="23">
        <f>_xlfn.XLOOKUP(Y84,'Leaded Started'!$D:$D,'Leaded Started'!$R:$R,"")</f>
        <v>0</v>
      </c>
      <c r="AC84" s="22"/>
      <c r="AD84" s="83" t="e" cm="1">
        <f t="array" ref="AD84">HYPERLINK(_xlfn.CONCAT("#'Leaded Started'!",ADDRESS(MATCH(AC84, 'Leaded Started'!$D:$D,0),COLUMN('Leaded Started'!$D:$D))),"Link to Lot")</f>
        <v>#N/A</v>
      </c>
      <c r="AE84" s="20">
        <f>_xlfn.XLOOKUP(AC84,'Leaded Started'!$D:$D,'Leaded Started'!$V:$V,"")</f>
        <v>0</v>
      </c>
      <c r="AF84" s="23">
        <f>_xlfn.XLOOKUP(AC84,'Leaded Started'!$D:$D,'Leaded Started'!$R:$R,"")</f>
        <v>0</v>
      </c>
      <c r="AG84" s="22"/>
      <c r="AH84" s="83" t="e" cm="1">
        <f t="array" ref="AH84">HYPERLINK(_xlfn.CONCAT("#'Leaded Started'!",ADDRESS(MATCH(AG84, 'Leaded Started'!$D:$D,0),COLUMN('Leaded Started'!$D:$D))),"Link to Lot")</f>
        <v>#N/A</v>
      </c>
      <c r="AI84" s="20">
        <f>_xlfn.XLOOKUP(AG84,'Leaded Started'!$D:$D,'Leaded Started'!$V:$V,"")</f>
        <v>0</v>
      </c>
      <c r="AJ84" s="23">
        <f>_xlfn.XLOOKUP(AG84,'Leaded Started'!$D:$D,'Leaded Started'!$R:$R,"")</f>
        <v>0</v>
      </c>
      <c r="AK84" s="22"/>
      <c r="AL84" s="83" t="e" cm="1">
        <f t="array" ref="AL84">HYPERLINK(_xlfn.CONCAT("#'Leaded Started'!",ADDRESS(MATCH(AK84, 'Leaded Started'!$D:$D,0),COLUMN('Leaded Started'!$D:$D))),"Link to Lot")</f>
        <v>#N/A</v>
      </c>
      <c r="AM84" s="20">
        <f>_xlfn.XLOOKUP(AK84,'Leaded Started'!$D:$D,'Leaded Started'!$V:$V,"")</f>
        <v>0</v>
      </c>
      <c r="AN84" s="23">
        <f>_xlfn.XLOOKUP(AK84,'Leaded Started'!$D:$D,'Leaded Started'!$R:$R,"")</f>
        <v>0</v>
      </c>
      <c r="AO84" s="22"/>
      <c r="AP84" s="83" t="e" cm="1">
        <f t="array" ref="AP84">HYPERLINK(_xlfn.CONCAT("#'Leaded Started'!",ADDRESS(MATCH(AO84, 'Leaded Started'!$D:$D,0),COLUMN('Leaded Started'!$D:$D))),"Link to Lot")</f>
        <v>#N/A</v>
      </c>
      <c r="AQ84" s="20">
        <f>_xlfn.XLOOKUP(AO84,'Leaded Started'!$D:$D,'Leaded Started'!$V:$V,"")</f>
        <v>0</v>
      </c>
      <c r="AR84" s="23">
        <f>_xlfn.XLOOKUP(AO84,'Leaded Started'!$D:$D,'Leaded Started'!$R:$R,"")</f>
        <v>0</v>
      </c>
      <c r="AS84" s="22"/>
      <c r="AT84" s="83" t="e" cm="1">
        <f t="array" ref="AT84">HYPERLINK(_xlfn.CONCAT("#'Leaded Started'!",ADDRESS(MATCH(AS84, 'Leaded Started'!$D:$D,0),COLUMN('Leaded Started'!$D:$D))),"Link to Lot")</f>
        <v>#N/A</v>
      </c>
      <c r="AU84" s="20">
        <f>_xlfn.XLOOKUP(AS84,'Leaded Started'!$D:$D,'Leaded Started'!$V:$V,"")</f>
        <v>0</v>
      </c>
      <c r="AV84" s="23">
        <f>_xlfn.XLOOKUP(AS84,'Leaded Started'!$D:$D,'Leaded Started'!$R:$R,"")</f>
        <v>0</v>
      </c>
      <c r="AW84" s="22"/>
      <c r="AX84" s="83" t="e" cm="1">
        <f t="array" ref="AX84">HYPERLINK(_xlfn.CONCAT("#'Leaded Started'!",ADDRESS(MATCH(AW84, 'Leaded Started'!$D:$D,0),COLUMN('Leaded Started'!$D:$D))),"Link to Lot")</f>
        <v>#N/A</v>
      </c>
      <c r="AY84" s="20">
        <f>_xlfn.XLOOKUP(AW84,'Leaded Started'!$D:$D,'Leaded Started'!$V:$V,"")</f>
        <v>0</v>
      </c>
      <c r="AZ84" s="23">
        <f>_xlfn.XLOOKUP(AW84,'Leaded Started'!$D:$D,'Leaded Started'!$R:$R,"")</f>
        <v>0</v>
      </c>
      <c r="BA84" s="22"/>
      <c r="BB84" s="83" t="e" cm="1">
        <f t="array" ref="BB84">HYPERLINK(_xlfn.CONCAT("#'Leaded Started'!",ADDRESS(MATCH(BA84, 'Leaded Started'!$D:$D,0),COLUMN('Leaded Started'!$D:$D))),"Link to Lot")</f>
        <v>#N/A</v>
      </c>
      <c r="BC84" s="20">
        <f>_xlfn.XLOOKUP(BA84,'Leaded Started'!$D:$D,'Leaded Started'!$V:$V,"")</f>
        <v>0</v>
      </c>
      <c r="BD84" s="23">
        <f>_xlfn.XLOOKUP(BA84,'Leaded Started'!$D:$D,'Leaded Started'!$R:$R,"")</f>
        <v>0</v>
      </c>
      <c r="BE84" s="22"/>
      <c r="BF84" s="79" t="e" cm="1">
        <f t="array" ref="BF84">HYPERLINK(_xlfn.CONCAT("#'Leaded After Lot Link'!",ADDRESS(MATCH(BE84, 'Leaded After Lot Link'!$D:$D,0),COLUMN('Leaded After Lot Link'!$D:$D))),"Link to Lot")</f>
        <v>#N/A</v>
      </c>
      <c r="BG84" s="20">
        <f>_xlfn.XLOOKUP(BE84,'Leaded After Lot Link'!$D:$D,'Leaded After Lot Link'!$V:$V,"")</f>
        <v>0</v>
      </c>
      <c r="BH84" s="23">
        <f>_xlfn.XLOOKUP(BE84,'Leaded After Lot Link'!$D:$D,'Leaded After Lot Link'!$R:$R,"")</f>
        <v>0</v>
      </c>
    </row>
    <row r="85" spans="1:60" ht="31.5" customHeight="1" x14ac:dyDescent="0.25">
      <c r="A85" s="20"/>
      <c r="B85" s="79" t="e" cm="1">
        <f t="array" ref="B85">HYPERLINK(_xlfn.CONCAT("#'Leaded After Lot Link'!",ADDRESS(MATCH(A85, 'Leaded After Lot Link'!$D:$D,0),COLUMN('Leaded After Lot Link'!$D:$D))),"Link to Lot")</f>
        <v>#N/A</v>
      </c>
      <c r="C85" s="20">
        <f>_xlfn.XLOOKUP(A85,'Leaded After Lot Link'!$D:$D,'Leaded After Lot Link'!$V:$V,"")</f>
        <v>0</v>
      </c>
      <c r="D85" s="23">
        <f>_xlfn.XLOOKUP(A85,'Leaded After Lot Link'!$D:$D,'Leaded After Lot Link'!$R:$R,"")</f>
        <v>0</v>
      </c>
      <c r="E85" s="22"/>
      <c r="F85" s="83" t="e" cm="1">
        <f t="array" ref="F85">HYPERLINK(_xlfn.CONCAT("#'Leaded Started'!",ADDRESS(MATCH(E85, 'Leaded Started'!$D:$D,0),COLUMN('Leaded Started'!$D:$D))),"Link to Lot")</f>
        <v>#N/A</v>
      </c>
      <c r="G85" s="20">
        <f>_xlfn.XLOOKUP(E85,'Leaded Started'!$D:$D,'Leaded Started'!$V:$V,"")</f>
        <v>0</v>
      </c>
      <c r="H85" s="23">
        <f>_xlfn.XLOOKUP(E85,'Leaded Started'!$D:$D,'Leaded Started'!$R:$R,"")</f>
        <v>0</v>
      </c>
      <c r="I85" s="22"/>
      <c r="J85" s="83" t="e" cm="1">
        <f t="array" ref="J85">HYPERLINK(_xlfn.CONCAT("#'Leaded Started'!",ADDRESS(MATCH(I85, 'Leaded Started'!$D:$D,0),COLUMN('Leaded Started'!$D:$D))),"Link to Lot")</f>
        <v>#N/A</v>
      </c>
      <c r="K85" s="20">
        <f>_xlfn.XLOOKUP(I85,'Leaded Started'!$D:$D,'Leaded Started'!$V:$V,"")</f>
        <v>0</v>
      </c>
      <c r="L85" s="23">
        <f>_xlfn.XLOOKUP(I85,'Leaded Started'!$D:$D,'Leaded Started'!$R:$R,"")</f>
        <v>0</v>
      </c>
      <c r="M85" s="22"/>
      <c r="N85" s="83" t="e" cm="1">
        <f t="array" ref="N85">HYPERLINK(_xlfn.CONCAT("#'Leaded Started'!",ADDRESS(MATCH(M85, 'Leaded Started'!$D:$D,0),COLUMN('Leaded Started'!$D:$D))),"Link to Lot")</f>
        <v>#N/A</v>
      </c>
      <c r="O85" s="20">
        <f>_xlfn.XLOOKUP(M85,'Leaded Started'!$D:$D,'Leaded Started'!$V:$V,"")</f>
        <v>0</v>
      </c>
      <c r="P85" s="23">
        <f>_xlfn.XLOOKUP(M85,'Leaded Started'!$D:$D,'Leaded Started'!$R:$R,"")</f>
        <v>0</v>
      </c>
      <c r="Q85" s="22"/>
      <c r="R85" s="83" t="e" cm="1">
        <f t="array" ref="R85">HYPERLINK(_xlfn.CONCAT("#'Leaded Started'!",ADDRESS(MATCH(Q85, 'Leaded Started'!$D:$D,0),COLUMN('Leaded Started'!$D:$D))),"Link to Lot")</f>
        <v>#N/A</v>
      </c>
      <c r="S85" s="20">
        <f>_xlfn.XLOOKUP(Q85,'Leaded Started'!$D:$D,'Leaded Started'!$V:$V,"")</f>
        <v>0</v>
      </c>
      <c r="T85" s="23">
        <f>_xlfn.XLOOKUP(Q85,'Leaded Started'!$D:$D,'Leaded Started'!$R:$R,"")</f>
        <v>0</v>
      </c>
      <c r="U85" s="22"/>
      <c r="V85" s="83" t="e" cm="1">
        <f t="array" ref="V85">HYPERLINK(_xlfn.CONCAT("#'Leaded Started'!",ADDRESS(MATCH(U85, 'Leaded Started'!$D:$D,0),COLUMN('Leaded Started'!$D:$D))),"Link to Lot")</f>
        <v>#N/A</v>
      </c>
      <c r="W85" s="20">
        <f>_xlfn.XLOOKUP(U85,'Leaded Started'!$D:$D,'Leaded Started'!$V:$V,"")</f>
        <v>0</v>
      </c>
      <c r="X85" s="23">
        <f>_xlfn.XLOOKUP(U85,'Leaded Started'!$D:$D,'Leaded Started'!$R:$R,"")</f>
        <v>0</v>
      </c>
      <c r="Y85" s="22"/>
      <c r="Z85" s="83" t="e" cm="1">
        <f t="array" ref="Z85">HYPERLINK(_xlfn.CONCAT("#'Leaded Started'!",ADDRESS(MATCH(Y85, 'Leaded Started'!$D:$D,0),COLUMN('Leaded Started'!$D:$D))),"Link to Lot")</f>
        <v>#N/A</v>
      </c>
      <c r="AA85" s="20">
        <f>_xlfn.XLOOKUP(Y85,'Leaded Started'!$D:$D,'Leaded Started'!$V:$V,"")</f>
        <v>0</v>
      </c>
      <c r="AB85" s="23">
        <f>_xlfn.XLOOKUP(Y85,'Leaded Started'!$D:$D,'Leaded Started'!$R:$R,"")</f>
        <v>0</v>
      </c>
      <c r="AC85" s="22"/>
      <c r="AD85" s="83" t="e" cm="1">
        <f t="array" ref="AD85">HYPERLINK(_xlfn.CONCAT("#'Leaded Started'!",ADDRESS(MATCH(AC85, 'Leaded Started'!$D:$D,0),COLUMN('Leaded Started'!$D:$D))),"Link to Lot")</f>
        <v>#N/A</v>
      </c>
      <c r="AE85" s="20">
        <f>_xlfn.XLOOKUP(AC85,'Leaded Started'!$D:$D,'Leaded Started'!$V:$V,"")</f>
        <v>0</v>
      </c>
      <c r="AF85" s="23">
        <f>_xlfn.XLOOKUP(AC85,'Leaded Started'!$D:$D,'Leaded Started'!$R:$R,"")</f>
        <v>0</v>
      </c>
      <c r="AG85" s="22"/>
      <c r="AH85" s="83" t="e" cm="1">
        <f t="array" ref="AH85">HYPERLINK(_xlfn.CONCAT("#'Leaded Started'!",ADDRESS(MATCH(AG85, 'Leaded Started'!$D:$D,0),COLUMN('Leaded Started'!$D:$D))),"Link to Lot")</f>
        <v>#N/A</v>
      </c>
      <c r="AI85" s="20">
        <f>_xlfn.XLOOKUP(AG85,'Leaded Started'!$D:$D,'Leaded Started'!$V:$V,"")</f>
        <v>0</v>
      </c>
      <c r="AJ85" s="23">
        <f>_xlfn.XLOOKUP(AG85,'Leaded Started'!$D:$D,'Leaded Started'!$R:$R,"")</f>
        <v>0</v>
      </c>
      <c r="AK85" s="22"/>
      <c r="AL85" s="83" t="e" cm="1">
        <f t="array" ref="AL85">HYPERLINK(_xlfn.CONCAT("#'Leaded Started'!",ADDRESS(MATCH(AK85, 'Leaded Started'!$D:$D,0),COLUMN('Leaded Started'!$D:$D))),"Link to Lot")</f>
        <v>#N/A</v>
      </c>
      <c r="AM85" s="20">
        <f>_xlfn.XLOOKUP(AK85,'Leaded Started'!$D:$D,'Leaded Started'!$V:$V,"")</f>
        <v>0</v>
      </c>
      <c r="AN85" s="23">
        <f>_xlfn.XLOOKUP(AK85,'Leaded Started'!$D:$D,'Leaded Started'!$R:$R,"")</f>
        <v>0</v>
      </c>
      <c r="AO85" s="22"/>
      <c r="AP85" s="83" t="e" cm="1">
        <f t="array" ref="AP85">HYPERLINK(_xlfn.CONCAT("#'Leaded Started'!",ADDRESS(MATCH(AO85, 'Leaded Started'!$D:$D,0),COLUMN('Leaded Started'!$D:$D))),"Link to Lot")</f>
        <v>#N/A</v>
      </c>
      <c r="AQ85" s="20">
        <f>_xlfn.XLOOKUP(AO85,'Leaded Started'!$D:$D,'Leaded Started'!$V:$V,"")</f>
        <v>0</v>
      </c>
      <c r="AR85" s="23">
        <f>_xlfn.XLOOKUP(AO85,'Leaded Started'!$D:$D,'Leaded Started'!$R:$R,"")</f>
        <v>0</v>
      </c>
      <c r="AS85" s="22"/>
      <c r="AT85" s="83" t="e" cm="1">
        <f t="array" ref="AT85">HYPERLINK(_xlfn.CONCAT("#'Leaded Started'!",ADDRESS(MATCH(AS85, 'Leaded Started'!$D:$D,0),COLUMN('Leaded Started'!$D:$D))),"Link to Lot")</f>
        <v>#N/A</v>
      </c>
      <c r="AU85" s="20">
        <f>_xlfn.XLOOKUP(AS85,'Leaded Started'!$D:$D,'Leaded Started'!$V:$V,"")</f>
        <v>0</v>
      </c>
      <c r="AV85" s="23">
        <f>_xlfn.XLOOKUP(AS85,'Leaded Started'!$D:$D,'Leaded Started'!$R:$R,"")</f>
        <v>0</v>
      </c>
      <c r="AW85" s="22"/>
      <c r="AX85" s="83" t="e" cm="1">
        <f t="array" ref="AX85">HYPERLINK(_xlfn.CONCAT("#'Leaded Started'!",ADDRESS(MATCH(AW85, 'Leaded Started'!$D:$D,0),COLUMN('Leaded Started'!$D:$D))),"Link to Lot")</f>
        <v>#N/A</v>
      </c>
      <c r="AY85" s="20">
        <f>_xlfn.XLOOKUP(AW85,'Leaded Started'!$D:$D,'Leaded Started'!$V:$V,"")</f>
        <v>0</v>
      </c>
      <c r="AZ85" s="23">
        <f>_xlfn.XLOOKUP(AW85,'Leaded Started'!$D:$D,'Leaded Started'!$R:$R,"")</f>
        <v>0</v>
      </c>
      <c r="BA85" s="22"/>
      <c r="BB85" s="83" t="e" cm="1">
        <f t="array" ref="BB85">HYPERLINK(_xlfn.CONCAT("#'Leaded Started'!",ADDRESS(MATCH(BA85, 'Leaded Started'!$D:$D,0),COLUMN('Leaded Started'!$D:$D))),"Link to Lot")</f>
        <v>#N/A</v>
      </c>
      <c r="BC85" s="20">
        <f>_xlfn.XLOOKUP(BA85,'Leaded Started'!$D:$D,'Leaded Started'!$V:$V,"")</f>
        <v>0</v>
      </c>
      <c r="BD85" s="23">
        <f>_xlfn.XLOOKUP(BA85,'Leaded Started'!$D:$D,'Leaded Started'!$R:$R,"")</f>
        <v>0</v>
      </c>
      <c r="BE85" s="22"/>
      <c r="BF85" s="79" t="e" cm="1">
        <f t="array" ref="BF85">HYPERLINK(_xlfn.CONCAT("#'Leaded After Lot Link'!",ADDRESS(MATCH(BE85, 'Leaded After Lot Link'!$D:$D,0),COLUMN('Leaded After Lot Link'!$D:$D))),"Link to Lot")</f>
        <v>#N/A</v>
      </c>
      <c r="BG85" s="20">
        <f>_xlfn.XLOOKUP(BE85,'Leaded After Lot Link'!$D:$D,'Leaded After Lot Link'!$V:$V,"")</f>
        <v>0</v>
      </c>
      <c r="BH85" s="23">
        <f>_xlfn.XLOOKUP(BE85,'Leaded After Lot Link'!$D:$D,'Leaded After Lot Link'!$R:$R,"")</f>
        <v>0</v>
      </c>
    </row>
    <row r="86" spans="1:60" ht="31.5" customHeight="1" x14ac:dyDescent="0.25">
      <c r="A86" s="20"/>
      <c r="B86" s="79" t="e" cm="1">
        <f t="array" ref="B86">HYPERLINK(_xlfn.CONCAT("#'Leaded After Lot Link'!",ADDRESS(MATCH(A86, 'Leaded After Lot Link'!$D:$D,0),COLUMN('Leaded After Lot Link'!$D:$D))),"Link to Lot")</f>
        <v>#N/A</v>
      </c>
      <c r="C86" s="20">
        <f>_xlfn.XLOOKUP(A86,'Leaded After Lot Link'!$D:$D,'Leaded After Lot Link'!$V:$V,"")</f>
        <v>0</v>
      </c>
      <c r="D86" s="23">
        <f>_xlfn.XLOOKUP(A86,'Leaded After Lot Link'!$D:$D,'Leaded After Lot Link'!$R:$R,"")</f>
        <v>0</v>
      </c>
      <c r="E86" s="22"/>
      <c r="F86" s="83" t="e" cm="1">
        <f t="array" ref="F86">HYPERLINK(_xlfn.CONCAT("#'Leaded Started'!",ADDRESS(MATCH(E86, 'Leaded Started'!$D:$D,0),COLUMN('Leaded Started'!$D:$D))),"Link to Lot")</f>
        <v>#N/A</v>
      </c>
      <c r="G86" s="20">
        <f>_xlfn.XLOOKUP(E86,'Leaded Started'!$D:$D,'Leaded Started'!$V:$V,"")</f>
        <v>0</v>
      </c>
      <c r="H86" s="23">
        <f>_xlfn.XLOOKUP(E86,'Leaded Started'!$D:$D,'Leaded Started'!$R:$R,"")</f>
        <v>0</v>
      </c>
      <c r="I86" s="22"/>
      <c r="J86" s="83" t="e" cm="1">
        <f t="array" ref="J86">HYPERLINK(_xlfn.CONCAT("#'Leaded Started'!",ADDRESS(MATCH(I86, 'Leaded Started'!$D:$D,0),COLUMN('Leaded Started'!$D:$D))),"Link to Lot")</f>
        <v>#N/A</v>
      </c>
      <c r="K86" s="20">
        <f>_xlfn.XLOOKUP(I86,'Leaded Started'!$D:$D,'Leaded Started'!$V:$V,"")</f>
        <v>0</v>
      </c>
      <c r="L86" s="23">
        <f>_xlfn.XLOOKUP(I86,'Leaded Started'!$D:$D,'Leaded Started'!$R:$R,"")</f>
        <v>0</v>
      </c>
      <c r="M86" s="22"/>
      <c r="N86" s="83" t="e" cm="1">
        <f t="array" ref="N86">HYPERLINK(_xlfn.CONCAT("#'Leaded Started'!",ADDRESS(MATCH(M86, 'Leaded Started'!$D:$D,0),COLUMN('Leaded Started'!$D:$D))),"Link to Lot")</f>
        <v>#N/A</v>
      </c>
      <c r="O86" s="20">
        <f>_xlfn.XLOOKUP(M86,'Leaded Started'!$D:$D,'Leaded Started'!$V:$V,"")</f>
        <v>0</v>
      </c>
      <c r="P86" s="23">
        <f>_xlfn.XLOOKUP(M86,'Leaded Started'!$D:$D,'Leaded Started'!$R:$R,"")</f>
        <v>0</v>
      </c>
      <c r="Q86" s="22"/>
      <c r="R86" s="83" t="e" cm="1">
        <f t="array" ref="R86">HYPERLINK(_xlfn.CONCAT("#'Leaded Started'!",ADDRESS(MATCH(Q86, 'Leaded Started'!$D:$D,0),COLUMN('Leaded Started'!$D:$D))),"Link to Lot")</f>
        <v>#N/A</v>
      </c>
      <c r="S86" s="20">
        <f>_xlfn.XLOOKUP(Q86,'Leaded Started'!$D:$D,'Leaded Started'!$V:$V,"")</f>
        <v>0</v>
      </c>
      <c r="T86" s="23">
        <f>_xlfn.XLOOKUP(Q86,'Leaded Started'!$D:$D,'Leaded Started'!$R:$R,"")</f>
        <v>0</v>
      </c>
      <c r="U86" s="22"/>
      <c r="V86" s="83" t="e" cm="1">
        <f t="array" ref="V86">HYPERLINK(_xlfn.CONCAT("#'Leaded Started'!",ADDRESS(MATCH(U86, 'Leaded Started'!$D:$D,0),COLUMN('Leaded Started'!$D:$D))),"Link to Lot")</f>
        <v>#N/A</v>
      </c>
      <c r="W86" s="20">
        <f>_xlfn.XLOOKUP(U86,'Leaded Started'!$D:$D,'Leaded Started'!$V:$V,"")</f>
        <v>0</v>
      </c>
      <c r="X86" s="23">
        <f>_xlfn.XLOOKUP(U86,'Leaded Started'!$D:$D,'Leaded Started'!$R:$R,"")</f>
        <v>0</v>
      </c>
      <c r="Y86" s="22"/>
      <c r="Z86" s="83" t="e" cm="1">
        <f t="array" ref="Z86">HYPERLINK(_xlfn.CONCAT("#'Leaded Started'!",ADDRESS(MATCH(Y86, 'Leaded Started'!$D:$D,0),COLUMN('Leaded Started'!$D:$D))),"Link to Lot")</f>
        <v>#N/A</v>
      </c>
      <c r="AA86" s="20">
        <f>_xlfn.XLOOKUP(Y86,'Leaded Started'!$D:$D,'Leaded Started'!$V:$V,"")</f>
        <v>0</v>
      </c>
      <c r="AB86" s="23">
        <f>_xlfn.XLOOKUP(Y86,'Leaded Started'!$D:$D,'Leaded Started'!$R:$R,"")</f>
        <v>0</v>
      </c>
      <c r="AC86" s="22"/>
      <c r="AD86" s="83" t="e" cm="1">
        <f t="array" ref="AD86">HYPERLINK(_xlfn.CONCAT("#'Leaded Started'!",ADDRESS(MATCH(AC86, 'Leaded Started'!$D:$D,0),COLUMN('Leaded Started'!$D:$D))),"Link to Lot")</f>
        <v>#N/A</v>
      </c>
      <c r="AE86" s="20">
        <f>_xlfn.XLOOKUP(AC86,'Leaded Started'!$D:$D,'Leaded Started'!$V:$V,"")</f>
        <v>0</v>
      </c>
      <c r="AF86" s="23">
        <f>_xlfn.XLOOKUP(AC86,'Leaded Started'!$D:$D,'Leaded Started'!$R:$R,"")</f>
        <v>0</v>
      </c>
      <c r="AG86" s="22"/>
      <c r="AH86" s="83" t="e" cm="1">
        <f t="array" ref="AH86">HYPERLINK(_xlfn.CONCAT("#'Leaded Started'!",ADDRESS(MATCH(AG86, 'Leaded Started'!$D:$D,0),COLUMN('Leaded Started'!$D:$D))),"Link to Lot")</f>
        <v>#N/A</v>
      </c>
      <c r="AI86" s="20">
        <f>_xlfn.XLOOKUP(AG86,'Leaded Started'!$D:$D,'Leaded Started'!$V:$V,"")</f>
        <v>0</v>
      </c>
      <c r="AJ86" s="23">
        <f>_xlfn.XLOOKUP(AG86,'Leaded Started'!$D:$D,'Leaded Started'!$R:$R,"")</f>
        <v>0</v>
      </c>
      <c r="AK86" s="22"/>
      <c r="AL86" s="83" t="e" cm="1">
        <f t="array" ref="AL86">HYPERLINK(_xlfn.CONCAT("#'Leaded Started'!",ADDRESS(MATCH(AK86, 'Leaded Started'!$D:$D,0),COLUMN('Leaded Started'!$D:$D))),"Link to Lot")</f>
        <v>#N/A</v>
      </c>
      <c r="AM86" s="20">
        <f>_xlfn.XLOOKUP(AK86,'Leaded Started'!$D:$D,'Leaded Started'!$V:$V,"")</f>
        <v>0</v>
      </c>
      <c r="AN86" s="23">
        <f>_xlfn.XLOOKUP(AK86,'Leaded Started'!$D:$D,'Leaded Started'!$R:$R,"")</f>
        <v>0</v>
      </c>
      <c r="AO86" s="22"/>
      <c r="AP86" s="83" t="e" cm="1">
        <f t="array" ref="AP86">HYPERLINK(_xlfn.CONCAT("#'Leaded Started'!",ADDRESS(MATCH(AO86, 'Leaded Started'!$D:$D,0),COLUMN('Leaded Started'!$D:$D))),"Link to Lot")</f>
        <v>#N/A</v>
      </c>
      <c r="AQ86" s="20">
        <f>_xlfn.XLOOKUP(AO86,'Leaded Started'!$D:$D,'Leaded Started'!$V:$V,"")</f>
        <v>0</v>
      </c>
      <c r="AR86" s="23">
        <f>_xlfn.XLOOKUP(AO86,'Leaded Started'!$D:$D,'Leaded Started'!$R:$R,"")</f>
        <v>0</v>
      </c>
      <c r="AS86" s="22"/>
      <c r="AT86" s="83" t="e" cm="1">
        <f t="array" ref="AT86">HYPERLINK(_xlfn.CONCAT("#'Leaded Started'!",ADDRESS(MATCH(AS86, 'Leaded Started'!$D:$D,0),COLUMN('Leaded Started'!$D:$D))),"Link to Lot")</f>
        <v>#N/A</v>
      </c>
      <c r="AU86" s="20">
        <f>_xlfn.XLOOKUP(AS86,'Leaded Started'!$D:$D,'Leaded Started'!$V:$V,"")</f>
        <v>0</v>
      </c>
      <c r="AV86" s="23">
        <f>_xlfn.XLOOKUP(AS86,'Leaded Started'!$D:$D,'Leaded Started'!$R:$R,"")</f>
        <v>0</v>
      </c>
      <c r="AW86" s="22"/>
      <c r="AX86" s="83" t="e" cm="1">
        <f t="array" ref="AX86">HYPERLINK(_xlfn.CONCAT("#'Leaded Started'!",ADDRESS(MATCH(AW86, 'Leaded Started'!$D:$D,0),COLUMN('Leaded Started'!$D:$D))),"Link to Lot")</f>
        <v>#N/A</v>
      </c>
      <c r="AY86" s="20">
        <f>_xlfn.XLOOKUP(AW86,'Leaded Started'!$D:$D,'Leaded Started'!$V:$V,"")</f>
        <v>0</v>
      </c>
      <c r="AZ86" s="23">
        <f>_xlfn.XLOOKUP(AW86,'Leaded Started'!$D:$D,'Leaded Started'!$R:$R,"")</f>
        <v>0</v>
      </c>
      <c r="BA86" s="22"/>
      <c r="BB86" s="83" t="e" cm="1">
        <f t="array" ref="BB86">HYPERLINK(_xlfn.CONCAT("#'Leaded Started'!",ADDRESS(MATCH(BA86, 'Leaded Started'!$D:$D,0),COLUMN('Leaded Started'!$D:$D))),"Link to Lot")</f>
        <v>#N/A</v>
      </c>
      <c r="BC86" s="20">
        <f>_xlfn.XLOOKUP(BA86,'Leaded Started'!$D:$D,'Leaded Started'!$V:$V,"")</f>
        <v>0</v>
      </c>
      <c r="BD86" s="23">
        <f>_xlfn.XLOOKUP(BA86,'Leaded Started'!$D:$D,'Leaded Started'!$R:$R,"")</f>
        <v>0</v>
      </c>
      <c r="BE86" s="22"/>
      <c r="BF86" s="79" t="e" cm="1">
        <f t="array" ref="BF86">HYPERLINK(_xlfn.CONCAT("#'Leaded After Lot Link'!",ADDRESS(MATCH(BE86, 'Leaded After Lot Link'!$D:$D,0),COLUMN('Leaded After Lot Link'!$D:$D))),"Link to Lot")</f>
        <v>#N/A</v>
      </c>
      <c r="BG86" s="20">
        <f>_xlfn.XLOOKUP(BE86,'Leaded After Lot Link'!$D:$D,'Leaded After Lot Link'!$V:$V,"")</f>
        <v>0</v>
      </c>
      <c r="BH86" s="23">
        <f>_xlfn.XLOOKUP(BE86,'Leaded After Lot Link'!$D:$D,'Leaded After Lot Link'!$R:$R,"")</f>
        <v>0</v>
      </c>
    </row>
    <row r="87" spans="1:60" ht="31.5" customHeight="1" x14ac:dyDescent="0.25">
      <c r="A87" s="20"/>
      <c r="B87" s="79" t="e" cm="1">
        <f t="array" ref="B87">HYPERLINK(_xlfn.CONCAT("#'Leaded After Lot Link'!",ADDRESS(MATCH(A87, 'Leaded After Lot Link'!$D:$D,0),COLUMN('Leaded After Lot Link'!$D:$D))),"Link to Lot")</f>
        <v>#N/A</v>
      </c>
      <c r="C87" s="20">
        <f>_xlfn.XLOOKUP(A87,'Leaded After Lot Link'!$D:$D,'Leaded After Lot Link'!$V:$V,"")</f>
        <v>0</v>
      </c>
      <c r="D87" s="23">
        <f>_xlfn.XLOOKUP(A87,'Leaded After Lot Link'!$D:$D,'Leaded After Lot Link'!$R:$R,"")</f>
        <v>0</v>
      </c>
      <c r="E87" s="22"/>
      <c r="F87" s="83" t="e" cm="1">
        <f t="array" ref="F87">HYPERLINK(_xlfn.CONCAT("#'Leaded Started'!",ADDRESS(MATCH(E87, 'Leaded Started'!$D:$D,0),COLUMN('Leaded Started'!$D:$D))),"Link to Lot")</f>
        <v>#N/A</v>
      </c>
      <c r="G87" s="20">
        <f>_xlfn.XLOOKUP(E87,'Leaded Started'!$D:$D,'Leaded Started'!$V:$V,"")</f>
        <v>0</v>
      </c>
      <c r="H87" s="23">
        <f>_xlfn.XLOOKUP(E87,'Leaded Started'!$D:$D,'Leaded Started'!$R:$R,"")</f>
        <v>0</v>
      </c>
      <c r="I87" s="22"/>
      <c r="J87" s="83" t="e" cm="1">
        <f t="array" ref="J87">HYPERLINK(_xlfn.CONCAT("#'Leaded Started'!",ADDRESS(MATCH(I87, 'Leaded Started'!$D:$D,0),COLUMN('Leaded Started'!$D:$D))),"Link to Lot")</f>
        <v>#N/A</v>
      </c>
      <c r="K87" s="20">
        <f>_xlfn.XLOOKUP(I87,'Leaded Started'!$D:$D,'Leaded Started'!$V:$V,"")</f>
        <v>0</v>
      </c>
      <c r="L87" s="23">
        <f>_xlfn.XLOOKUP(I87,'Leaded Started'!$D:$D,'Leaded Started'!$R:$R,"")</f>
        <v>0</v>
      </c>
      <c r="M87" s="22"/>
      <c r="N87" s="83" t="e" cm="1">
        <f t="array" ref="N87">HYPERLINK(_xlfn.CONCAT("#'Leaded Started'!",ADDRESS(MATCH(M87, 'Leaded Started'!$D:$D,0),COLUMN('Leaded Started'!$D:$D))),"Link to Lot")</f>
        <v>#N/A</v>
      </c>
      <c r="O87" s="20">
        <f>_xlfn.XLOOKUP(M87,'Leaded Started'!$D:$D,'Leaded Started'!$V:$V,"")</f>
        <v>0</v>
      </c>
      <c r="P87" s="23">
        <f>_xlfn.XLOOKUP(M87,'Leaded Started'!$D:$D,'Leaded Started'!$R:$R,"")</f>
        <v>0</v>
      </c>
      <c r="Q87" s="22"/>
      <c r="R87" s="83" t="e" cm="1">
        <f t="array" ref="R87">HYPERLINK(_xlfn.CONCAT("#'Leaded Started'!",ADDRESS(MATCH(Q87, 'Leaded Started'!$D:$D,0),COLUMN('Leaded Started'!$D:$D))),"Link to Lot")</f>
        <v>#N/A</v>
      </c>
      <c r="S87" s="20">
        <f>_xlfn.XLOOKUP(Q87,'Leaded Started'!$D:$D,'Leaded Started'!$V:$V,"")</f>
        <v>0</v>
      </c>
      <c r="T87" s="23">
        <f>_xlfn.XLOOKUP(Q87,'Leaded Started'!$D:$D,'Leaded Started'!$R:$R,"")</f>
        <v>0</v>
      </c>
      <c r="U87" s="22"/>
      <c r="V87" s="83" t="e" cm="1">
        <f t="array" ref="V87">HYPERLINK(_xlfn.CONCAT("#'Leaded Started'!",ADDRESS(MATCH(U87, 'Leaded Started'!$D:$D,0),COLUMN('Leaded Started'!$D:$D))),"Link to Lot")</f>
        <v>#N/A</v>
      </c>
      <c r="W87" s="20">
        <f>_xlfn.XLOOKUP(U87,'Leaded Started'!$D:$D,'Leaded Started'!$V:$V,"")</f>
        <v>0</v>
      </c>
      <c r="X87" s="23">
        <f>_xlfn.XLOOKUP(U87,'Leaded Started'!$D:$D,'Leaded Started'!$R:$R,"")</f>
        <v>0</v>
      </c>
      <c r="Y87" s="22"/>
      <c r="Z87" s="83" t="e" cm="1">
        <f t="array" ref="Z87">HYPERLINK(_xlfn.CONCAT("#'Leaded Started'!",ADDRESS(MATCH(Y87, 'Leaded Started'!$D:$D,0),COLUMN('Leaded Started'!$D:$D))),"Link to Lot")</f>
        <v>#N/A</v>
      </c>
      <c r="AA87" s="20">
        <f>_xlfn.XLOOKUP(Y87,'Leaded Started'!$D:$D,'Leaded Started'!$V:$V,"")</f>
        <v>0</v>
      </c>
      <c r="AB87" s="23">
        <f>_xlfn.XLOOKUP(Y87,'Leaded Started'!$D:$D,'Leaded Started'!$R:$R,"")</f>
        <v>0</v>
      </c>
      <c r="AC87" s="22"/>
      <c r="AD87" s="83" t="e" cm="1">
        <f t="array" ref="AD87">HYPERLINK(_xlfn.CONCAT("#'Leaded Started'!",ADDRESS(MATCH(AC87, 'Leaded Started'!$D:$D,0),COLUMN('Leaded Started'!$D:$D))),"Link to Lot")</f>
        <v>#N/A</v>
      </c>
      <c r="AE87" s="20">
        <f>_xlfn.XLOOKUP(AC87,'Leaded Started'!$D:$D,'Leaded Started'!$V:$V,"")</f>
        <v>0</v>
      </c>
      <c r="AF87" s="23">
        <f>_xlfn.XLOOKUP(AC87,'Leaded Started'!$D:$D,'Leaded Started'!$R:$R,"")</f>
        <v>0</v>
      </c>
      <c r="AG87" s="22"/>
      <c r="AH87" s="83" t="e" cm="1">
        <f t="array" ref="AH87">HYPERLINK(_xlfn.CONCAT("#'Leaded Started'!",ADDRESS(MATCH(AG87, 'Leaded Started'!$D:$D,0),COLUMN('Leaded Started'!$D:$D))),"Link to Lot")</f>
        <v>#N/A</v>
      </c>
      <c r="AI87" s="20">
        <f>_xlfn.XLOOKUP(AG87,'Leaded Started'!$D:$D,'Leaded Started'!$V:$V,"")</f>
        <v>0</v>
      </c>
      <c r="AJ87" s="23">
        <f>_xlfn.XLOOKUP(AG87,'Leaded Started'!$D:$D,'Leaded Started'!$R:$R,"")</f>
        <v>0</v>
      </c>
      <c r="AK87" s="22"/>
      <c r="AL87" s="83" t="e" cm="1">
        <f t="array" ref="AL87">HYPERLINK(_xlfn.CONCAT("#'Leaded Started'!",ADDRESS(MATCH(AK87, 'Leaded Started'!$D:$D,0),COLUMN('Leaded Started'!$D:$D))),"Link to Lot")</f>
        <v>#N/A</v>
      </c>
      <c r="AM87" s="20">
        <f>_xlfn.XLOOKUP(AK87,'Leaded Started'!$D:$D,'Leaded Started'!$V:$V,"")</f>
        <v>0</v>
      </c>
      <c r="AN87" s="23">
        <f>_xlfn.XLOOKUP(AK87,'Leaded Started'!$D:$D,'Leaded Started'!$R:$R,"")</f>
        <v>0</v>
      </c>
      <c r="AO87" s="22"/>
      <c r="AP87" s="83" t="e" cm="1">
        <f t="array" ref="AP87">HYPERLINK(_xlfn.CONCAT("#'Leaded Started'!",ADDRESS(MATCH(AO87, 'Leaded Started'!$D:$D,0),COLUMN('Leaded Started'!$D:$D))),"Link to Lot")</f>
        <v>#N/A</v>
      </c>
      <c r="AQ87" s="20">
        <f>_xlfn.XLOOKUP(AO87,'Leaded Started'!$D:$D,'Leaded Started'!$V:$V,"")</f>
        <v>0</v>
      </c>
      <c r="AR87" s="23">
        <f>_xlfn.XLOOKUP(AO87,'Leaded Started'!$D:$D,'Leaded Started'!$R:$R,"")</f>
        <v>0</v>
      </c>
      <c r="AS87" s="22"/>
      <c r="AT87" s="83" t="e" cm="1">
        <f t="array" ref="AT87">HYPERLINK(_xlfn.CONCAT("#'Leaded Started'!",ADDRESS(MATCH(AS87, 'Leaded Started'!$D:$D,0),COLUMN('Leaded Started'!$D:$D))),"Link to Lot")</f>
        <v>#N/A</v>
      </c>
      <c r="AU87" s="20">
        <f>_xlfn.XLOOKUP(AS87,'Leaded Started'!$D:$D,'Leaded Started'!$V:$V,"")</f>
        <v>0</v>
      </c>
      <c r="AV87" s="23">
        <f>_xlfn.XLOOKUP(AS87,'Leaded Started'!$D:$D,'Leaded Started'!$R:$R,"")</f>
        <v>0</v>
      </c>
      <c r="AW87" s="22"/>
      <c r="AX87" s="83" t="e" cm="1">
        <f t="array" ref="AX87">HYPERLINK(_xlfn.CONCAT("#'Leaded Started'!",ADDRESS(MATCH(AW87, 'Leaded Started'!$D:$D,0),COLUMN('Leaded Started'!$D:$D))),"Link to Lot")</f>
        <v>#N/A</v>
      </c>
      <c r="AY87" s="20">
        <f>_xlfn.XLOOKUP(AW87,'Leaded Started'!$D:$D,'Leaded Started'!$V:$V,"")</f>
        <v>0</v>
      </c>
      <c r="AZ87" s="23">
        <f>_xlfn.XLOOKUP(AW87,'Leaded Started'!$D:$D,'Leaded Started'!$R:$R,"")</f>
        <v>0</v>
      </c>
      <c r="BA87" s="22"/>
      <c r="BB87" s="83" t="e" cm="1">
        <f t="array" ref="BB87">HYPERLINK(_xlfn.CONCAT("#'Leaded Started'!",ADDRESS(MATCH(BA87, 'Leaded Started'!$D:$D,0),COLUMN('Leaded Started'!$D:$D))),"Link to Lot")</f>
        <v>#N/A</v>
      </c>
      <c r="BC87" s="20">
        <f>_xlfn.XLOOKUP(BA87,'Leaded Started'!$D:$D,'Leaded Started'!$V:$V,"")</f>
        <v>0</v>
      </c>
      <c r="BD87" s="23">
        <f>_xlfn.XLOOKUP(BA87,'Leaded Started'!$D:$D,'Leaded Started'!$R:$R,"")</f>
        <v>0</v>
      </c>
      <c r="BE87" s="22"/>
      <c r="BF87" s="79" t="e" cm="1">
        <f t="array" ref="BF87">HYPERLINK(_xlfn.CONCAT("#'Leaded After Lot Link'!",ADDRESS(MATCH(BE87, 'Leaded After Lot Link'!$D:$D,0),COLUMN('Leaded After Lot Link'!$D:$D))),"Link to Lot")</f>
        <v>#N/A</v>
      </c>
      <c r="BG87" s="20">
        <f>_xlfn.XLOOKUP(BE87,'Leaded After Lot Link'!$D:$D,'Leaded After Lot Link'!$V:$V,"")</f>
        <v>0</v>
      </c>
      <c r="BH87" s="23">
        <f>_xlfn.XLOOKUP(BE87,'Leaded After Lot Link'!$D:$D,'Leaded After Lot Link'!$R:$R,"")</f>
        <v>0</v>
      </c>
    </row>
    <row r="88" spans="1:60" ht="31.5" customHeight="1" x14ac:dyDescent="0.25">
      <c r="A88" s="20"/>
      <c r="B88" s="79" t="e" cm="1">
        <f t="array" ref="B88">HYPERLINK(_xlfn.CONCAT("#'Leaded After Lot Link'!",ADDRESS(MATCH(A88, 'Leaded After Lot Link'!$D:$D,0),COLUMN('Leaded After Lot Link'!$D:$D))),"Link to Lot")</f>
        <v>#N/A</v>
      </c>
      <c r="C88" s="20">
        <f>_xlfn.XLOOKUP(A88,'Leaded After Lot Link'!$D:$D,'Leaded After Lot Link'!$V:$V,"")</f>
        <v>0</v>
      </c>
      <c r="D88" s="23">
        <f>_xlfn.XLOOKUP(A88,'Leaded After Lot Link'!$D:$D,'Leaded After Lot Link'!$R:$R,"")</f>
        <v>0</v>
      </c>
      <c r="E88" s="22"/>
      <c r="F88" s="83" t="e" cm="1">
        <f t="array" ref="F88">HYPERLINK(_xlfn.CONCAT("#'Leaded Started'!",ADDRESS(MATCH(E88, 'Leaded Started'!$D:$D,0),COLUMN('Leaded Started'!$D:$D))),"Link to Lot")</f>
        <v>#N/A</v>
      </c>
      <c r="G88" s="20">
        <f>_xlfn.XLOOKUP(E88,'Leaded Started'!$D:$D,'Leaded Started'!$V:$V,"")</f>
        <v>0</v>
      </c>
      <c r="H88" s="23">
        <f>_xlfn.XLOOKUP(E88,'Leaded Started'!$D:$D,'Leaded Started'!$R:$R,"")</f>
        <v>0</v>
      </c>
      <c r="I88" s="22"/>
      <c r="J88" s="83" t="e" cm="1">
        <f t="array" ref="J88">HYPERLINK(_xlfn.CONCAT("#'Leaded Started'!",ADDRESS(MATCH(I88, 'Leaded Started'!$D:$D,0),COLUMN('Leaded Started'!$D:$D))),"Link to Lot")</f>
        <v>#N/A</v>
      </c>
      <c r="K88" s="20">
        <f>_xlfn.XLOOKUP(I88,'Leaded Started'!$D:$D,'Leaded Started'!$V:$V,"")</f>
        <v>0</v>
      </c>
      <c r="L88" s="23">
        <f>_xlfn.XLOOKUP(I88,'Leaded Started'!$D:$D,'Leaded Started'!$R:$R,"")</f>
        <v>0</v>
      </c>
      <c r="M88" s="22"/>
      <c r="N88" s="83" t="e" cm="1">
        <f t="array" ref="N88">HYPERLINK(_xlfn.CONCAT("#'Leaded Started'!",ADDRESS(MATCH(M88, 'Leaded Started'!$D:$D,0),COLUMN('Leaded Started'!$D:$D))),"Link to Lot")</f>
        <v>#N/A</v>
      </c>
      <c r="O88" s="20">
        <f>_xlfn.XLOOKUP(M88,'Leaded Started'!$D:$D,'Leaded Started'!$V:$V,"")</f>
        <v>0</v>
      </c>
      <c r="P88" s="23">
        <f>_xlfn.XLOOKUP(M88,'Leaded Started'!$D:$D,'Leaded Started'!$R:$R,"")</f>
        <v>0</v>
      </c>
      <c r="Q88" s="22"/>
      <c r="R88" s="83" t="e" cm="1">
        <f t="array" ref="R88">HYPERLINK(_xlfn.CONCAT("#'Leaded Started'!",ADDRESS(MATCH(Q88, 'Leaded Started'!$D:$D,0),COLUMN('Leaded Started'!$D:$D))),"Link to Lot")</f>
        <v>#N/A</v>
      </c>
      <c r="S88" s="20">
        <f>_xlfn.XLOOKUP(Q88,'Leaded Started'!$D:$D,'Leaded Started'!$V:$V,"")</f>
        <v>0</v>
      </c>
      <c r="T88" s="23">
        <f>_xlfn.XLOOKUP(Q88,'Leaded Started'!$D:$D,'Leaded Started'!$R:$R,"")</f>
        <v>0</v>
      </c>
      <c r="U88" s="22"/>
      <c r="V88" s="83" t="e" cm="1">
        <f t="array" ref="V88">HYPERLINK(_xlfn.CONCAT("#'Leaded Started'!",ADDRESS(MATCH(U88, 'Leaded Started'!$D:$D,0),COLUMN('Leaded Started'!$D:$D))),"Link to Lot")</f>
        <v>#N/A</v>
      </c>
      <c r="W88" s="20">
        <f>_xlfn.XLOOKUP(U88,'Leaded Started'!$D:$D,'Leaded Started'!$V:$V,"")</f>
        <v>0</v>
      </c>
      <c r="X88" s="23">
        <f>_xlfn.XLOOKUP(U88,'Leaded Started'!$D:$D,'Leaded Started'!$R:$R,"")</f>
        <v>0</v>
      </c>
      <c r="Y88" s="22"/>
      <c r="Z88" s="83" t="e" cm="1">
        <f t="array" ref="Z88">HYPERLINK(_xlfn.CONCAT("#'Leaded Started'!",ADDRESS(MATCH(Y88, 'Leaded Started'!$D:$D,0),COLUMN('Leaded Started'!$D:$D))),"Link to Lot")</f>
        <v>#N/A</v>
      </c>
      <c r="AA88" s="20">
        <f>_xlfn.XLOOKUP(Y88,'Leaded Started'!$D:$D,'Leaded Started'!$V:$V,"")</f>
        <v>0</v>
      </c>
      <c r="AB88" s="23">
        <f>_xlfn.XLOOKUP(Y88,'Leaded Started'!$D:$D,'Leaded Started'!$R:$R,"")</f>
        <v>0</v>
      </c>
      <c r="AC88" s="22"/>
      <c r="AD88" s="83" t="e" cm="1">
        <f t="array" ref="AD88">HYPERLINK(_xlfn.CONCAT("#'Leaded Started'!",ADDRESS(MATCH(AC88, 'Leaded Started'!$D:$D,0),COLUMN('Leaded Started'!$D:$D))),"Link to Lot")</f>
        <v>#N/A</v>
      </c>
      <c r="AE88" s="20">
        <f>_xlfn.XLOOKUP(AC88,'Leaded Started'!$D:$D,'Leaded Started'!$V:$V,"")</f>
        <v>0</v>
      </c>
      <c r="AF88" s="23">
        <f>_xlfn.XLOOKUP(AC88,'Leaded Started'!$D:$D,'Leaded Started'!$R:$R,"")</f>
        <v>0</v>
      </c>
      <c r="AG88" s="22"/>
      <c r="AH88" s="83" t="e" cm="1">
        <f t="array" ref="AH88">HYPERLINK(_xlfn.CONCAT("#'Leaded Started'!",ADDRESS(MATCH(AG88, 'Leaded Started'!$D:$D,0),COLUMN('Leaded Started'!$D:$D))),"Link to Lot")</f>
        <v>#N/A</v>
      </c>
      <c r="AI88" s="20">
        <f>_xlfn.XLOOKUP(AG88,'Leaded Started'!$D:$D,'Leaded Started'!$V:$V,"")</f>
        <v>0</v>
      </c>
      <c r="AJ88" s="23">
        <f>_xlfn.XLOOKUP(AG88,'Leaded Started'!$D:$D,'Leaded Started'!$R:$R,"")</f>
        <v>0</v>
      </c>
      <c r="AK88" s="22"/>
      <c r="AL88" s="83" t="e" cm="1">
        <f t="array" ref="AL88">HYPERLINK(_xlfn.CONCAT("#'Leaded Started'!",ADDRESS(MATCH(AK88, 'Leaded Started'!$D:$D,0),COLUMN('Leaded Started'!$D:$D))),"Link to Lot")</f>
        <v>#N/A</v>
      </c>
      <c r="AM88" s="20">
        <f>_xlfn.XLOOKUP(AK88,'Leaded Started'!$D:$D,'Leaded Started'!$V:$V,"")</f>
        <v>0</v>
      </c>
      <c r="AN88" s="23">
        <f>_xlfn.XLOOKUP(AK88,'Leaded Started'!$D:$D,'Leaded Started'!$R:$R,"")</f>
        <v>0</v>
      </c>
      <c r="AO88" s="22"/>
      <c r="AP88" s="83" t="e" cm="1">
        <f t="array" ref="AP88">HYPERLINK(_xlfn.CONCAT("#'Leaded Started'!",ADDRESS(MATCH(AO88, 'Leaded Started'!$D:$D,0),COLUMN('Leaded Started'!$D:$D))),"Link to Lot")</f>
        <v>#N/A</v>
      </c>
      <c r="AQ88" s="20">
        <f>_xlfn.XLOOKUP(AO88,'Leaded Started'!$D:$D,'Leaded Started'!$V:$V,"")</f>
        <v>0</v>
      </c>
      <c r="AR88" s="23">
        <f>_xlfn.XLOOKUP(AO88,'Leaded Started'!$D:$D,'Leaded Started'!$R:$R,"")</f>
        <v>0</v>
      </c>
      <c r="AS88" s="22"/>
      <c r="AT88" s="83" t="e" cm="1">
        <f t="array" ref="AT88">HYPERLINK(_xlfn.CONCAT("#'Leaded Started'!",ADDRESS(MATCH(AS88, 'Leaded Started'!$D:$D,0),COLUMN('Leaded Started'!$D:$D))),"Link to Lot")</f>
        <v>#N/A</v>
      </c>
      <c r="AU88" s="20">
        <f>_xlfn.XLOOKUP(AS88,'Leaded Started'!$D:$D,'Leaded Started'!$V:$V,"")</f>
        <v>0</v>
      </c>
      <c r="AV88" s="23">
        <f>_xlfn.XLOOKUP(AS88,'Leaded Started'!$D:$D,'Leaded Started'!$R:$R,"")</f>
        <v>0</v>
      </c>
      <c r="AW88" s="22"/>
      <c r="AX88" s="83" t="e" cm="1">
        <f t="array" ref="AX88">HYPERLINK(_xlfn.CONCAT("#'Leaded Started'!",ADDRESS(MATCH(AW88, 'Leaded Started'!$D:$D,0),COLUMN('Leaded Started'!$D:$D))),"Link to Lot")</f>
        <v>#N/A</v>
      </c>
      <c r="AY88" s="20">
        <f>_xlfn.XLOOKUP(AW88,'Leaded Started'!$D:$D,'Leaded Started'!$V:$V,"")</f>
        <v>0</v>
      </c>
      <c r="AZ88" s="23">
        <f>_xlfn.XLOOKUP(AW88,'Leaded Started'!$D:$D,'Leaded Started'!$R:$R,"")</f>
        <v>0</v>
      </c>
      <c r="BA88" s="22"/>
      <c r="BB88" s="83" t="e" cm="1">
        <f t="array" ref="BB88">HYPERLINK(_xlfn.CONCAT("#'Leaded Started'!",ADDRESS(MATCH(BA88, 'Leaded Started'!$D:$D,0),COLUMN('Leaded Started'!$D:$D))),"Link to Lot")</f>
        <v>#N/A</v>
      </c>
      <c r="BC88" s="20">
        <f>_xlfn.XLOOKUP(BA88,'Leaded Started'!$D:$D,'Leaded Started'!$V:$V,"")</f>
        <v>0</v>
      </c>
      <c r="BD88" s="23">
        <f>_xlfn.XLOOKUP(BA88,'Leaded Started'!$D:$D,'Leaded Started'!$R:$R,"")</f>
        <v>0</v>
      </c>
      <c r="BE88" s="22"/>
      <c r="BF88" s="79" t="e" cm="1">
        <f t="array" ref="BF88">HYPERLINK(_xlfn.CONCAT("#'Leaded After Lot Link'!",ADDRESS(MATCH(BE88, 'Leaded After Lot Link'!$D:$D,0),COLUMN('Leaded After Lot Link'!$D:$D))),"Link to Lot")</f>
        <v>#N/A</v>
      </c>
      <c r="BG88" s="20">
        <f>_xlfn.XLOOKUP(BE88,'Leaded After Lot Link'!$D:$D,'Leaded After Lot Link'!$V:$V,"")</f>
        <v>0</v>
      </c>
      <c r="BH88" s="23">
        <f>_xlfn.XLOOKUP(BE88,'Leaded After Lot Link'!$D:$D,'Leaded After Lot Link'!$R:$R,"")</f>
        <v>0</v>
      </c>
    </row>
    <row r="89" spans="1:60" ht="31.5" customHeight="1" x14ac:dyDescent="0.25">
      <c r="A89" s="20"/>
      <c r="B89" s="79" t="e" cm="1">
        <f t="array" ref="B89">HYPERLINK(_xlfn.CONCAT("#'Leaded After Lot Link'!",ADDRESS(MATCH(A89, 'Leaded After Lot Link'!$D:$D,0),COLUMN('Leaded After Lot Link'!$D:$D))),"Link to Lot")</f>
        <v>#N/A</v>
      </c>
      <c r="C89" s="20">
        <f>_xlfn.XLOOKUP(A89,'Leaded After Lot Link'!$D:$D,'Leaded After Lot Link'!$V:$V,"")</f>
        <v>0</v>
      </c>
      <c r="D89" s="23">
        <f>_xlfn.XLOOKUP(A89,'Leaded After Lot Link'!$D:$D,'Leaded After Lot Link'!$R:$R,"")</f>
        <v>0</v>
      </c>
      <c r="E89" s="22"/>
      <c r="F89" s="83" t="e" cm="1">
        <f t="array" ref="F89">HYPERLINK(_xlfn.CONCAT("#'Leaded Started'!",ADDRESS(MATCH(E89, 'Leaded Started'!$D:$D,0),COLUMN('Leaded Started'!$D:$D))),"Link to Lot")</f>
        <v>#N/A</v>
      </c>
      <c r="G89" s="20">
        <f>_xlfn.XLOOKUP(E89,'Leaded Started'!$D:$D,'Leaded Started'!$V:$V,"")</f>
        <v>0</v>
      </c>
      <c r="H89" s="23">
        <f>_xlfn.XLOOKUP(E89,'Leaded Started'!$D:$D,'Leaded Started'!$R:$R,"")</f>
        <v>0</v>
      </c>
      <c r="I89" s="22"/>
      <c r="J89" s="83" t="e" cm="1">
        <f t="array" ref="J89">HYPERLINK(_xlfn.CONCAT("#'Leaded Started'!",ADDRESS(MATCH(I89, 'Leaded Started'!$D:$D,0),COLUMN('Leaded Started'!$D:$D))),"Link to Lot")</f>
        <v>#N/A</v>
      </c>
      <c r="K89" s="20">
        <f>_xlfn.XLOOKUP(I89,'Leaded Started'!$D:$D,'Leaded Started'!$V:$V,"")</f>
        <v>0</v>
      </c>
      <c r="L89" s="23">
        <f>_xlfn.XLOOKUP(I89,'Leaded Started'!$D:$D,'Leaded Started'!$R:$R,"")</f>
        <v>0</v>
      </c>
      <c r="M89" s="22"/>
      <c r="N89" s="83" t="e" cm="1">
        <f t="array" ref="N89">HYPERLINK(_xlfn.CONCAT("#'Leaded Started'!",ADDRESS(MATCH(M89, 'Leaded Started'!$D:$D,0),COLUMN('Leaded Started'!$D:$D))),"Link to Lot")</f>
        <v>#N/A</v>
      </c>
      <c r="O89" s="20">
        <f>_xlfn.XLOOKUP(M89,'Leaded Started'!$D:$D,'Leaded Started'!$V:$V,"")</f>
        <v>0</v>
      </c>
      <c r="P89" s="23">
        <f>_xlfn.XLOOKUP(M89,'Leaded Started'!$D:$D,'Leaded Started'!$R:$R,"")</f>
        <v>0</v>
      </c>
      <c r="Q89" s="22"/>
      <c r="R89" s="83" t="e" cm="1">
        <f t="array" ref="R89">HYPERLINK(_xlfn.CONCAT("#'Leaded Started'!",ADDRESS(MATCH(Q89, 'Leaded Started'!$D:$D,0),COLUMN('Leaded Started'!$D:$D))),"Link to Lot")</f>
        <v>#N/A</v>
      </c>
      <c r="S89" s="20">
        <f>_xlfn.XLOOKUP(Q89,'Leaded Started'!$D:$D,'Leaded Started'!$V:$V,"")</f>
        <v>0</v>
      </c>
      <c r="T89" s="23">
        <f>_xlfn.XLOOKUP(Q89,'Leaded Started'!$D:$D,'Leaded Started'!$R:$R,"")</f>
        <v>0</v>
      </c>
      <c r="U89" s="22"/>
      <c r="V89" s="83" t="e" cm="1">
        <f t="array" ref="V89">HYPERLINK(_xlfn.CONCAT("#'Leaded Started'!",ADDRESS(MATCH(U89, 'Leaded Started'!$D:$D,0),COLUMN('Leaded Started'!$D:$D))),"Link to Lot")</f>
        <v>#N/A</v>
      </c>
      <c r="W89" s="20">
        <f>_xlfn.XLOOKUP(U89,'Leaded Started'!$D:$D,'Leaded Started'!$V:$V,"")</f>
        <v>0</v>
      </c>
      <c r="X89" s="23">
        <f>_xlfn.XLOOKUP(U89,'Leaded Started'!$D:$D,'Leaded Started'!$R:$R,"")</f>
        <v>0</v>
      </c>
      <c r="Y89" s="22"/>
      <c r="Z89" s="83" t="e" cm="1">
        <f t="array" ref="Z89">HYPERLINK(_xlfn.CONCAT("#'Leaded Started'!",ADDRESS(MATCH(Y89, 'Leaded Started'!$D:$D,0),COLUMN('Leaded Started'!$D:$D))),"Link to Lot")</f>
        <v>#N/A</v>
      </c>
      <c r="AA89" s="20">
        <f>_xlfn.XLOOKUP(Y89,'Leaded Started'!$D:$D,'Leaded Started'!$V:$V,"")</f>
        <v>0</v>
      </c>
      <c r="AB89" s="23">
        <f>_xlfn.XLOOKUP(Y89,'Leaded Started'!$D:$D,'Leaded Started'!$R:$R,"")</f>
        <v>0</v>
      </c>
      <c r="AC89" s="22"/>
      <c r="AD89" s="83" t="e" cm="1">
        <f t="array" ref="AD89">HYPERLINK(_xlfn.CONCAT("#'Leaded Started'!",ADDRESS(MATCH(AC89, 'Leaded Started'!$D:$D,0),COLUMN('Leaded Started'!$D:$D))),"Link to Lot")</f>
        <v>#N/A</v>
      </c>
      <c r="AE89" s="20">
        <f>_xlfn.XLOOKUP(AC89,'Leaded Started'!$D:$D,'Leaded Started'!$V:$V,"")</f>
        <v>0</v>
      </c>
      <c r="AF89" s="23">
        <f>_xlfn.XLOOKUP(AC89,'Leaded Started'!$D:$D,'Leaded Started'!$R:$R,"")</f>
        <v>0</v>
      </c>
      <c r="AG89" s="22"/>
      <c r="AH89" s="83" t="e" cm="1">
        <f t="array" ref="AH89">HYPERLINK(_xlfn.CONCAT("#'Leaded Started'!",ADDRESS(MATCH(AG89, 'Leaded Started'!$D:$D,0),COLUMN('Leaded Started'!$D:$D))),"Link to Lot")</f>
        <v>#N/A</v>
      </c>
      <c r="AI89" s="20">
        <f>_xlfn.XLOOKUP(AG89,'Leaded Started'!$D:$D,'Leaded Started'!$V:$V,"")</f>
        <v>0</v>
      </c>
      <c r="AJ89" s="23">
        <f>_xlfn.XLOOKUP(AG89,'Leaded Started'!$D:$D,'Leaded Started'!$R:$R,"")</f>
        <v>0</v>
      </c>
      <c r="AK89" s="22"/>
      <c r="AL89" s="83" t="e" cm="1">
        <f t="array" ref="AL89">HYPERLINK(_xlfn.CONCAT("#'Leaded Started'!",ADDRESS(MATCH(AK89, 'Leaded Started'!$D:$D,0),COLUMN('Leaded Started'!$D:$D))),"Link to Lot")</f>
        <v>#N/A</v>
      </c>
      <c r="AM89" s="20">
        <f>_xlfn.XLOOKUP(AK89,'Leaded Started'!$D:$D,'Leaded Started'!$V:$V,"")</f>
        <v>0</v>
      </c>
      <c r="AN89" s="23">
        <f>_xlfn.XLOOKUP(AK89,'Leaded Started'!$D:$D,'Leaded Started'!$R:$R,"")</f>
        <v>0</v>
      </c>
      <c r="AO89" s="22"/>
      <c r="AP89" s="83" t="e" cm="1">
        <f t="array" ref="AP89">HYPERLINK(_xlfn.CONCAT("#'Leaded Started'!",ADDRESS(MATCH(AO89, 'Leaded Started'!$D:$D,0),COLUMN('Leaded Started'!$D:$D))),"Link to Lot")</f>
        <v>#N/A</v>
      </c>
      <c r="AQ89" s="20">
        <f>_xlfn.XLOOKUP(AO89,'Leaded Started'!$D:$D,'Leaded Started'!$V:$V,"")</f>
        <v>0</v>
      </c>
      <c r="AR89" s="23">
        <f>_xlfn.XLOOKUP(AO89,'Leaded Started'!$D:$D,'Leaded Started'!$R:$R,"")</f>
        <v>0</v>
      </c>
      <c r="AS89" s="22"/>
      <c r="AT89" s="83" t="e" cm="1">
        <f t="array" ref="AT89">HYPERLINK(_xlfn.CONCAT("#'Leaded Started'!",ADDRESS(MATCH(AS89, 'Leaded Started'!$D:$D,0),COLUMN('Leaded Started'!$D:$D))),"Link to Lot")</f>
        <v>#N/A</v>
      </c>
      <c r="AU89" s="20">
        <f>_xlfn.XLOOKUP(AS89,'Leaded Started'!$D:$D,'Leaded Started'!$V:$V,"")</f>
        <v>0</v>
      </c>
      <c r="AV89" s="23">
        <f>_xlfn.XLOOKUP(AS89,'Leaded Started'!$D:$D,'Leaded Started'!$R:$R,"")</f>
        <v>0</v>
      </c>
      <c r="AW89" s="22"/>
      <c r="AX89" s="83" t="e" cm="1">
        <f t="array" ref="AX89">HYPERLINK(_xlfn.CONCAT("#'Leaded Started'!",ADDRESS(MATCH(AW89, 'Leaded Started'!$D:$D,0),COLUMN('Leaded Started'!$D:$D))),"Link to Lot")</f>
        <v>#N/A</v>
      </c>
      <c r="AY89" s="20">
        <f>_xlfn.XLOOKUP(AW89,'Leaded Started'!$D:$D,'Leaded Started'!$V:$V,"")</f>
        <v>0</v>
      </c>
      <c r="AZ89" s="23">
        <f>_xlfn.XLOOKUP(AW89,'Leaded Started'!$D:$D,'Leaded Started'!$R:$R,"")</f>
        <v>0</v>
      </c>
      <c r="BA89" s="22"/>
      <c r="BB89" s="83" t="e" cm="1">
        <f t="array" ref="BB89">HYPERLINK(_xlfn.CONCAT("#'Leaded Started'!",ADDRESS(MATCH(BA89, 'Leaded Started'!$D:$D,0),COLUMN('Leaded Started'!$D:$D))),"Link to Lot")</f>
        <v>#N/A</v>
      </c>
      <c r="BC89" s="20">
        <f>_xlfn.XLOOKUP(BA89,'Leaded Started'!$D:$D,'Leaded Started'!$V:$V,"")</f>
        <v>0</v>
      </c>
      <c r="BD89" s="23">
        <f>_xlfn.XLOOKUP(BA89,'Leaded Started'!$D:$D,'Leaded Started'!$R:$R,"")</f>
        <v>0</v>
      </c>
      <c r="BE89" s="22"/>
      <c r="BF89" s="79" t="e" cm="1">
        <f t="array" ref="BF89">HYPERLINK(_xlfn.CONCAT("#'Leaded After Lot Link'!",ADDRESS(MATCH(BE89, 'Leaded After Lot Link'!$D:$D,0),COLUMN('Leaded After Lot Link'!$D:$D))),"Link to Lot")</f>
        <v>#N/A</v>
      </c>
      <c r="BG89" s="20">
        <f>_xlfn.XLOOKUP(BE89,'Leaded After Lot Link'!$D:$D,'Leaded After Lot Link'!$V:$V,"")</f>
        <v>0</v>
      </c>
      <c r="BH89" s="23">
        <f>_xlfn.XLOOKUP(BE89,'Leaded After Lot Link'!$D:$D,'Leaded After Lot Link'!$R:$R,"")</f>
        <v>0</v>
      </c>
    </row>
    <row r="90" spans="1:60" ht="31.5" customHeight="1" x14ac:dyDescent="0.25">
      <c r="A90" s="20"/>
      <c r="B90" s="79" t="e" cm="1">
        <f t="array" ref="B90">HYPERLINK(_xlfn.CONCAT("#'Leaded After Lot Link'!",ADDRESS(MATCH(A90, 'Leaded After Lot Link'!$D:$D,0),COLUMN('Leaded After Lot Link'!$D:$D))),"Link to Lot")</f>
        <v>#N/A</v>
      </c>
      <c r="C90" s="20">
        <f>_xlfn.XLOOKUP(A90,'Leaded After Lot Link'!$D:$D,'Leaded After Lot Link'!$V:$V,"")</f>
        <v>0</v>
      </c>
      <c r="D90" s="23">
        <f>_xlfn.XLOOKUP(A90,'Leaded After Lot Link'!$D:$D,'Leaded After Lot Link'!$R:$R,"")</f>
        <v>0</v>
      </c>
      <c r="E90" s="22"/>
      <c r="F90" s="83" t="e" cm="1">
        <f t="array" ref="F90">HYPERLINK(_xlfn.CONCAT("#'Leaded Started'!",ADDRESS(MATCH(E90, 'Leaded Started'!$D:$D,0),COLUMN('Leaded Started'!$D:$D))),"Link to Lot")</f>
        <v>#N/A</v>
      </c>
      <c r="G90" s="20">
        <f>_xlfn.XLOOKUP(E90,'Leaded Started'!$D:$D,'Leaded Started'!$V:$V,"")</f>
        <v>0</v>
      </c>
      <c r="H90" s="23">
        <f>_xlfn.XLOOKUP(E90,'Leaded Started'!$D:$D,'Leaded Started'!$R:$R,"")</f>
        <v>0</v>
      </c>
      <c r="I90" s="22"/>
      <c r="J90" s="83" t="e" cm="1">
        <f t="array" ref="J90">HYPERLINK(_xlfn.CONCAT("#'Leaded Started'!",ADDRESS(MATCH(I90, 'Leaded Started'!$D:$D,0),COLUMN('Leaded Started'!$D:$D))),"Link to Lot")</f>
        <v>#N/A</v>
      </c>
      <c r="K90" s="20">
        <f>_xlfn.XLOOKUP(I90,'Leaded Started'!$D:$D,'Leaded Started'!$V:$V,"")</f>
        <v>0</v>
      </c>
      <c r="L90" s="23">
        <f>_xlfn.XLOOKUP(I90,'Leaded Started'!$D:$D,'Leaded Started'!$R:$R,"")</f>
        <v>0</v>
      </c>
      <c r="M90" s="22"/>
      <c r="N90" s="83" t="e" cm="1">
        <f t="array" ref="N90">HYPERLINK(_xlfn.CONCAT("#'Leaded Started'!",ADDRESS(MATCH(M90, 'Leaded Started'!$D:$D,0),COLUMN('Leaded Started'!$D:$D))),"Link to Lot")</f>
        <v>#N/A</v>
      </c>
      <c r="O90" s="20">
        <f>_xlfn.XLOOKUP(M90,'Leaded Started'!$D:$D,'Leaded Started'!$V:$V,"")</f>
        <v>0</v>
      </c>
      <c r="P90" s="23">
        <f>_xlfn.XLOOKUP(M90,'Leaded Started'!$D:$D,'Leaded Started'!$R:$R,"")</f>
        <v>0</v>
      </c>
      <c r="Q90" s="22"/>
      <c r="R90" s="83" t="e" cm="1">
        <f t="array" ref="R90">HYPERLINK(_xlfn.CONCAT("#'Leaded Started'!",ADDRESS(MATCH(Q90, 'Leaded Started'!$D:$D,0),COLUMN('Leaded Started'!$D:$D))),"Link to Lot")</f>
        <v>#N/A</v>
      </c>
      <c r="S90" s="20">
        <f>_xlfn.XLOOKUP(Q90,'Leaded Started'!$D:$D,'Leaded Started'!$V:$V,"")</f>
        <v>0</v>
      </c>
      <c r="T90" s="23">
        <f>_xlfn.XLOOKUP(Q90,'Leaded Started'!$D:$D,'Leaded Started'!$R:$R,"")</f>
        <v>0</v>
      </c>
      <c r="U90" s="22"/>
      <c r="V90" s="83" t="e" cm="1">
        <f t="array" ref="V90">HYPERLINK(_xlfn.CONCAT("#'Leaded Started'!",ADDRESS(MATCH(U90, 'Leaded Started'!$D:$D,0),COLUMN('Leaded Started'!$D:$D))),"Link to Lot")</f>
        <v>#N/A</v>
      </c>
      <c r="W90" s="20">
        <f>_xlfn.XLOOKUP(U90,'Leaded Started'!$D:$D,'Leaded Started'!$V:$V,"")</f>
        <v>0</v>
      </c>
      <c r="X90" s="23">
        <f>_xlfn.XLOOKUP(U90,'Leaded Started'!$D:$D,'Leaded Started'!$R:$R,"")</f>
        <v>0</v>
      </c>
      <c r="Y90" s="22"/>
      <c r="Z90" s="83" t="e" cm="1">
        <f t="array" ref="Z90">HYPERLINK(_xlfn.CONCAT("#'Leaded Started'!",ADDRESS(MATCH(Y90, 'Leaded Started'!$D:$D,0),COLUMN('Leaded Started'!$D:$D))),"Link to Lot")</f>
        <v>#N/A</v>
      </c>
      <c r="AA90" s="20">
        <f>_xlfn.XLOOKUP(Y90,'Leaded Started'!$D:$D,'Leaded Started'!$V:$V,"")</f>
        <v>0</v>
      </c>
      <c r="AB90" s="23">
        <f>_xlfn.XLOOKUP(Y90,'Leaded Started'!$D:$D,'Leaded Started'!$R:$R,"")</f>
        <v>0</v>
      </c>
      <c r="AC90" s="22"/>
      <c r="AD90" s="83" t="e" cm="1">
        <f t="array" ref="AD90">HYPERLINK(_xlfn.CONCAT("#'Leaded Started'!",ADDRESS(MATCH(AC90, 'Leaded Started'!$D:$D,0),COLUMN('Leaded Started'!$D:$D))),"Link to Lot")</f>
        <v>#N/A</v>
      </c>
      <c r="AE90" s="20">
        <f>_xlfn.XLOOKUP(AC90,'Leaded Started'!$D:$D,'Leaded Started'!$V:$V,"")</f>
        <v>0</v>
      </c>
      <c r="AF90" s="23">
        <f>_xlfn.XLOOKUP(AC90,'Leaded Started'!$D:$D,'Leaded Started'!$R:$R,"")</f>
        <v>0</v>
      </c>
      <c r="AG90" s="22"/>
      <c r="AH90" s="83" t="e" cm="1">
        <f t="array" ref="AH90">HYPERLINK(_xlfn.CONCAT("#'Leaded Started'!",ADDRESS(MATCH(AG90, 'Leaded Started'!$D:$D,0),COLUMN('Leaded Started'!$D:$D))),"Link to Lot")</f>
        <v>#N/A</v>
      </c>
      <c r="AI90" s="20">
        <f>_xlfn.XLOOKUP(AG90,'Leaded Started'!$D:$D,'Leaded Started'!$V:$V,"")</f>
        <v>0</v>
      </c>
      <c r="AJ90" s="23">
        <f>_xlfn.XLOOKUP(AG90,'Leaded Started'!$D:$D,'Leaded Started'!$R:$R,"")</f>
        <v>0</v>
      </c>
      <c r="AK90" s="22"/>
      <c r="AL90" s="83" t="e" cm="1">
        <f t="array" ref="AL90">HYPERLINK(_xlfn.CONCAT("#'Leaded Started'!",ADDRESS(MATCH(AK90, 'Leaded Started'!$D:$D,0),COLUMN('Leaded Started'!$D:$D))),"Link to Lot")</f>
        <v>#N/A</v>
      </c>
      <c r="AM90" s="20">
        <f>_xlfn.XLOOKUP(AK90,'Leaded Started'!$D:$D,'Leaded Started'!$V:$V,"")</f>
        <v>0</v>
      </c>
      <c r="AN90" s="23">
        <f>_xlfn.XLOOKUP(AK90,'Leaded Started'!$D:$D,'Leaded Started'!$R:$R,"")</f>
        <v>0</v>
      </c>
      <c r="AO90" s="22"/>
      <c r="AP90" s="83" t="e" cm="1">
        <f t="array" ref="AP90">HYPERLINK(_xlfn.CONCAT("#'Leaded Started'!",ADDRESS(MATCH(AO90, 'Leaded Started'!$D:$D,0),COLUMN('Leaded Started'!$D:$D))),"Link to Lot")</f>
        <v>#N/A</v>
      </c>
      <c r="AQ90" s="20">
        <f>_xlfn.XLOOKUP(AO90,'Leaded Started'!$D:$D,'Leaded Started'!$V:$V,"")</f>
        <v>0</v>
      </c>
      <c r="AR90" s="23">
        <f>_xlfn.XLOOKUP(AO90,'Leaded Started'!$D:$D,'Leaded Started'!$R:$R,"")</f>
        <v>0</v>
      </c>
      <c r="AS90" s="22"/>
      <c r="AT90" s="83" t="e" cm="1">
        <f t="array" ref="AT90">HYPERLINK(_xlfn.CONCAT("#'Leaded Started'!",ADDRESS(MATCH(AS90, 'Leaded Started'!$D:$D,0),COLUMN('Leaded Started'!$D:$D))),"Link to Lot")</f>
        <v>#N/A</v>
      </c>
      <c r="AU90" s="20">
        <f>_xlfn.XLOOKUP(AS90,'Leaded Started'!$D:$D,'Leaded Started'!$V:$V,"")</f>
        <v>0</v>
      </c>
      <c r="AV90" s="23">
        <f>_xlfn.XLOOKUP(AS90,'Leaded Started'!$D:$D,'Leaded Started'!$R:$R,"")</f>
        <v>0</v>
      </c>
      <c r="AW90" s="22"/>
      <c r="AX90" s="83" t="e" cm="1">
        <f t="array" ref="AX90">HYPERLINK(_xlfn.CONCAT("#'Leaded Started'!",ADDRESS(MATCH(AW90, 'Leaded Started'!$D:$D,0),COLUMN('Leaded Started'!$D:$D))),"Link to Lot")</f>
        <v>#N/A</v>
      </c>
      <c r="AY90" s="20">
        <f>_xlfn.XLOOKUP(AW90,'Leaded Started'!$D:$D,'Leaded Started'!$V:$V,"")</f>
        <v>0</v>
      </c>
      <c r="AZ90" s="23">
        <f>_xlfn.XLOOKUP(AW90,'Leaded Started'!$D:$D,'Leaded Started'!$R:$R,"")</f>
        <v>0</v>
      </c>
      <c r="BA90" s="22"/>
      <c r="BB90" s="83" t="e" cm="1">
        <f t="array" ref="BB90">HYPERLINK(_xlfn.CONCAT("#'Leaded Started'!",ADDRESS(MATCH(BA90, 'Leaded Started'!$D:$D,0),COLUMN('Leaded Started'!$D:$D))),"Link to Lot")</f>
        <v>#N/A</v>
      </c>
      <c r="BC90" s="20">
        <f>_xlfn.XLOOKUP(BA90,'Leaded Started'!$D:$D,'Leaded Started'!$V:$V,"")</f>
        <v>0</v>
      </c>
      <c r="BD90" s="23">
        <f>_xlfn.XLOOKUP(BA90,'Leaded Started'!$D:$D,'Leaded Started'!$R:$R,"")</f>
        <v>0</v>
      </c>
      <c r="BE90" s="22"/>
      <c r="BF90" s="79" t="e" cm="1">
        <f t="array" ref="BF90">HYPERLINK(_xlfn.CONCAT("#'Leaded After Lot Link'!",ADDRESS(MATCH(BE90, 'Leaded After Lot Link'!$D:$D,0),COLUMN('Leaded After Lot Link'!$D:$D))),"Link to Lot")</f>
        <v>#N/A</v>
      </c>
      <c r="BG90" s="20">
        <f>_xlfn.XLOOKUP(BE90,'Leaded After Lot Link'!$D:$D,'Leaded After Lot Link'!$V:$V,"")</f>
        <v>0</v>
      </c>
      <c r="BH90" s="23">
        <f>_xlfn.XLOOKUP(BE90,'Leaded After Lot Link'!$D:$D,'Leaded After Lot Link'!$R:$R,"")</f>
        <v>0</v>
      </c>
    </row>
    <row r="91" spans="1:60" ht="31.5" customHeight="1" x14ac:dyDescent="0.25">
      <c r="A91" s="20"/>
      <c r="B91" s="79" t="e" cm="1">
        <f t="array" ref="B91">HYPERLINK(_xlfn.CONCAT("#'Leaded After Lot Link'!",ADDRESS(MATCH(A91, 'Leaded After Lot Link'!$D:$D,0),COLUMN('Leaded After Lot Link'!$D:$D))),"Link to Lot")</f>
        <v>#N/A</v>
      </c>
      <c r="C91" s="20">
        <f>_xlfn.XLOOKUP(A91,'Leaded After Lot Link'!$D:$D,'Leaded After Lot Link'!$V:$V,"")</f>
        <v>0</v>
      </c>
      <c r="D91" s="23">
        <f>_xlfn.XLOOKUP(A91,'Leaded After Lot Link'!$D:$D,'Leaded After Lot Link'!$R:$R,"")</f>
        <v>0</v>
      </c>
      <c r="E91" s="22"/>
      <c r="F91" s="83" t="e" cm="1">
        <f t="array" ref="F91">HYPERLINK(_xlfn.CONCAT("#'Leaded Started'!",ADDRESS(MATCH(E91, 'Leaded Started'!$D:$D,0),COLUMN('Leaded Started'!$D:$D))),"Link to Lot")</f>
        <v>#N/A</v>
      </c>
      <c r="G91" s="20">
        <f>_xlfn.XLOOKUP(E91,'Leaded Started'!$D:$D,'Leaded Started'!$V:$V,"")</f>
        <v>0</v>
      </c>
      <c r="H91" s="23">
        <f>_xlfn.XLOOKUP(E91,'Leaded Started'!$D:$D,'Leaded Started'!$R:$R,"")</f>
        <v>0</v>
      </c>
      <c r="I91" s="22"/>
      <c r="J91" s="83" t="e" cm="1">
        <f t="array" ref="J91">HYPERLINK(_xlfn.CONCAT("#'Leaded Started'!",ADDRESS(MATCH(I91, 'Leaded Started'!$D:$D,0),COLUMN('Leaded Started'!$D:$D))),"Link to Lot")</f>
        <v>#N/A</v>
      </c>
      <c r="K91" s="20">
        <f>_xlfn.XLOOKUP(I91,'Leaded Started'!$D:$D,'Leaded Started'!$V:$V,"")</f>
        <v>0</v>
      </c>
      <c r="L91" s="23">
        <f>_xlfn.XLOOKUP(I91,'Leaded Started'!$D:$D,'Leaded Started'!$R:$R,"")</f>
        <v>0</v>
      </c>
      <c r="M91" s="22"/>
      <c r="N91" s="83" t="e" cm="1">
        <f t="array" ref="N91">HYPERLINK(_xlfn.CONCAT("#'Leaded Started'!",ADDRESS(MATCH(M91, 'Leaded Started'!$D:$D,0),COLUMN('Leaded Started'!$D:$D))),"Link to Lot")</f>
        <v>#N/A</v>
      </c>
      <c r="O91" s="20">
        <f>_xlfn.XLOOKUP(M91,'Leaded Started'!$D:$D,'Leaded Started'!$V:$V,"")</f>
        <v>0</v>
      </c>
      <c r="P91" s="23">
        <f>_xlfn.XLOOKUP(M91,'Leaded Started'!$D:$D,'Leaded Started'!$R:$R,"")</f>
        <v>0</v>
      </c>
      <c r="Q91" s="22"/>
      <c r="R91" s="83" t="e" cm="1">
        <f t="array" ref="R91">HYPERLINK(_xlfn.CONCAT("#'Leaded Started'!",ADDRESS(MATCH(Q91, 'Leaded Started'!$D:$D,0),COLUMN('Leaded Started'!$D:$D))),"Link to Lot")</f>
        <v>#N/A</v>
      </c>
      <c r="S91" s="20">
        <f>_xlfn.XLOOKUP(Q91,'Leaded Started'!$D:$D,'Leaded Started'!$V:$V,"")</f>
        <v>0</v>
      </c>
      <c r="T91" s="23">
        <f>_xlfn.XLOOKUP(Q91,'Leaded Started'!$D:$D,'Leaded Started'!$R:$R,"")</f>
        <v>0</v>
      </c>
      <c r="U91" s="22"/>
      <c r="V91" s="83" t="e" cm="1">
        <f t="array" ref="V91">HYPERLINK(_xlfn.CONCAT("#'Leaded Started'!",ADDRESS(MATCH(U91, 'Leaded Started'!$D:$D,0),COLUMN('Leaded Started'!$D:$D))),"Link to Lot")</f>
        <v>#N/A</v>
      </c>
      <c r="W91" s="20">
        <f>_xlfn.XLOOKUP(U91,'Leaded Started'!$D:$D,'Leaded Started'!$V:$V,"")</f>
        <v>0</v>
      </c>
      <c r="X91" s="23">
        <f>_xlfn.XLOOKUP(U91,'Leaded Started'!$D:$D,'Leaded Started'!$R:$R,"")</f>
        <v>0</v>
      </c>
      <c r="Y91" s="22"/>
      <c r="Z91" s="83" t="e" cm="1">
        <f t="array" ref="Z91">HYPERLINK(_xlfn.CONCAT("#'Leaded Started'!",ADDRESS(MATCH(Y91, 'Leaded Started'!$D:$D,0),COLUMN('Leaded Started'!$D:$D))),"Link to Lot")</f>
        <v>#N/A</v>
      </c>
      <c r="AA91" s="20">
        <f>_xlfn.XLOOKUP(Y91,'Leaded Started'!$D:$D,'Leaded Started'!$V:$V,"")</f>
        <v>0</v>
      </c>
      <c r="AB91" s="23">
        <f>_xlfn.XLOOKUP(Y91,'Leaded Started'!$D:$D,'Leaded Started'!$R:$R,"")</f>
        <v>0</v>
      </c>
      <c r="AC91" s="22"/>
      <c r="AD91" s="83" t="e" cm="1">
        <f t="array" ref="AD91">HYPERLINK(_xlfn.CONCAT("#'Leaded Started'!",ADDRESS(MATCH(AC91, 'Leaded Started'!$D:$D,0),COLUMN('Leaded Started'!$D:$D))),"Link to Lot")</f>
        <v>#N/A</v>
      </c>
      <c r="AE91" s="20">
        <f>_xlfn.XLOOKUP(AC91,'Leaded Started'!$D:$D,'Leaded Started'!$V:$V,"")</f>
        <v>0</v>
      </c>
      <c r="AF91" s="23">
        <f>_xlfn.XLOOKUP(AC91,'Leaded Started'!$D:$D,'Leaded Started'!$R:$R,"")</f>
        <v>0</v>
      </c>
      <c r="AG91" s="22"/>
      <c r="AH91" s="83" t="e" cm="1">
        <f t="array" ref="AH91">HYPERLINK(_xlfn.CONCAT("#'Leaded Started'!",ADDRESS(MATCH(AG91, 'Leaded Started'!$D:$D,0),COLUMN('Leaded Started'!$D:$D))),"Link to Lot")</f>
        <v>#N/A</v>
      </c>
      <c r="AI91" s="20">
        <f>_xlfn.XLOOKUP(AG91,'Leaded Started'!$D:$D,'Leaded Started'!$V:$V,"")</f>
        <v>0</v>
      </c>
      <c r="AJ91" s="23">
        <f>_xlfn.XLOOKUP(AG91,'Leaded Started'!$D:$D,'Leaded Started'!$R:$R,"")</f>
        <v>0</v>
      </c>
      <c r="AK91" s="22"/>
      <c r="AL91" s="83" t="e" cm="1">
        <f t="array" ref="AL91">HYPERLINK(_xlfn.CONCAT("#'Leaded Started'!",ADDRESS(MATCH(AK91, 'Leaded Started'!$D:$D,0),COLUMN('Leaded Started'!$D:$D))),"Link to Lot")</f>
        <v>#N/A</v>
      </c>
      <c r="AM91" s="20">
        <f>_xlfn.XLOOKUP(AK91,'Leaded Started'!$D:$D,'Leaded Started'!$V:$V,"")</f>
        <v>0</v>
      </c>
      <c r="AN91" s="23">
        <f>_xlfn.XLOOKUP(AK91,'Leaded Started'!$D:$D,'Leaded Started'!$R:$R,"")</f>
        <v>0</v>
      </c>
      <c r="AO91" s="22"/>
      <c r="AP91" s="83" t="e" cm="1">
        <f t="array" ref="AP91">HYPERLINK(_xlfn.CONCAT("#'Leaded Started'!",ADDRESS(MATCH(AO91, 'Leaded Started'!$D:$D,0),COLUMN('Leaded Started'!$D:$D))),"Link to Lot")</f>
        <v>#N/A</v>
      </c>
      <c r="AQ91" s="20">
        <f>_xlfn.XLOOKUP(AO91,'Leaded Started'!$D:$D,'Leaded Started'!$V:$V,"")</f>
        <v>0</v>
      </c>
      <c r="AR91" s="23">
        <f>_xlfn.XLOOKUP(AO91,'Leaded Started'!$D:$D,'Leaded Started'!$R:$R,"")</f>
        <v>0</v>
      </c>
      <c r="AS91" s="22"/>
      <c r="AT91" s="83" t="e" cm="1">
        <f t="array" ref="AT91">HYPERLINK(_xlfn.CONCAT("#'Leaded Started'!",ADDRESS(MATCH(AS91, 'Leaded Started'!$D:$D,0),COLUMN('Leaded Started'!$D:$D))),"Link to Lot")</f>
        <v>#N/A</v>
      </c>
      <c r="AU91" s="20">
        <f>_xlfn.XLOOKUP(AS91,'Leaded Started'!$D:$D,'Leaded Started'!$V:$V,"")</f>
        <v>0</v>
      </c>
      <c r="AV91" s="23">
        <f>_xlfn.XLOOKUP(AS91,'Leaded Started'!$D:$D,'Leaded Started'!$R:$R,"")</f>
        <v>0</v>
      </c>
      <c r="AW91" s="22"/>
      <c r="AX91" s="83" t="e" cm="1">
        <f t="array" ref="AX91">HYPERLINK(_xlfn.CONCAT("#'Leaded Started'!",ADDRESS(MATCH(AW91, 'Leaded Started'!$D:$D,0),COLUMN('Leaded Started'!$D:$D))),"Link to Lot")</f>
        <v>#N/A</v>
      </c>
      <c r="AY91" s="20">
        <f>_xlfn.XLOOKUP(AW91,'Leaded Started'!$D:$D,'Leaded Started'!$V:$V,"")</f>
        <v>0</v>
      </c>
      <c r="AZ91" s="23">
        <f>_xlfn.XLOOKUP(AW91,'Leaded Started'!$D:$D,'Leaded Started'!$R:$R,"")</f>
        <v>0</v>
      </c>
      <c r="BA91" s="22"/>
      <c r="BB91" s="83" t="e" cm="1">
        <f t="array" ref="BB91">HYPERLINK(_xlfn.CONCAT("#'Leaded Started'!",ADDRESS(MATCH(BA91, 'Leaded Started'!$D:$D,0),COLUMN('Leaded Started'!$D:$D))),"Link to Lot")</f>
        <v>#N/A</v>
      </c>
      <c r="BC91" s="20">
        <f>_xlfn.XLOOKUP(BA91,'Leaded Started'!$D:$D,'Leaded Started'!$V:$V,"")</f>
        <v>0</v>
      </c>
      <c r="BD91" s="23">
        <f>_xlfn.XLOOKUP(BA91,'Leaded Started'!$D:$D,'Leaded Started'!$R:$R,"")</f>
        <v>0</v>
      </c>
      <c r="BE91" s="22"/>
      <c r="BF91" s="79" t="e" cm="1">
        <f t="array" ref="BF91">HYPERLINK(_xlfn.CONCAT("#'Leaded After Lot Link'!",ADDRESS(MATCH(BE91, 'Leaded After Lot Link'!$D:$D,0),COLUMN('Leaded After Lot Link'!$D:$D))),"Link to Lot")</f>
        <v>#N/A</v>
      </c>
      <c r="BG91" s="20">
        <f>_xlfn.XLOOKUP(BE91,'Leaded After Lot Link'!$D:$D,'Leaded After Lot Link'!$V:$V,"")</f>
        <v>0</v>
      </c>
      <c r="BH91" s="23">
        <f>_xlfn.XLOOKUP(BE91,'Leaded After Lot Link'!$D:$D,'Leaded After Lot Link'!$R:$R,"")</f>
        <v>0</v>
      </c>
    </row>
    <row r="92" spans="1:60" ht="31.5" customHeight="1" x14ac:dyDescent="0.25">
      <c r="A92" s="20"/>
      <c r="B92" s="79" t="e" cm="1">
        <f t="array" ref="B92">HYPERLINK(_xlfn.CONCAT("#'Leaded After Lot Link'!",ADDRESS(MATCH(A92, 'Leaded After Lot Link'!$D:$D,0),COLUMN('Leaded After Lot Link'!$D:$D))),"Link to Lot")</f>
        <v>#N/A</v>
      </c>
      <c r="C92" s="20">
        <f>_xlfn.XLOOKUP(A92,'Leaded After Lot Link'!$D:$D,'Leaded After Lot Link'!$V:$V,"")</f>
        <v>0</v>
      </c>
      <c r="D92" s="23">
        <f>_xlfn.XLOOKUP(A92,'Leaded After Lot Link'!$D:$D,'Leaded After Lot Link'!$R:$R,"")</f>
        <v>0</v>
      </c>
      <c r="E92" s="22"/>
      <c r="F92" s="83" t="e" cm="1">
        <f t="array" ref="F92">HYPERLINK(_xlfn.CONCAT("#'Leaded Started'!",ADDRESS(MATCH(E92, 'Leaded Started'!$D:$D,0),COLUMN('Leaded Started'!$D:$D))),"Link to Lot")</f>
        <v>#N/A</v>
      </c>
      <c r="G92" s="20">
        <f>_xlfn.XLOOKUP(E92,'Leaded Started'!$D:$D,'Leaded Started'!$V:$V,"")</f>
        <v>0</v>
      </c>
      <c r="H92" s="23">
        <f>_xlfn.XLOOKUP(E92,'Leaded Started'!$D:$D,'Leaded Started'!$R:$R,"")</f>
        <v>0</v>
      </c>
      <c r="I92" s="22"/>
      <c r="J92" s="83" t="e" cm="1">
        <f t="array" ref="J92">HYPERLINK(_xlfn.CONCAT("#'Leaded Started'!",ADDRESS(MATCH(I92, 'Leaded Started'!$D:$D,0),COLUMN('Leaded Started'!$D:$D))),"Link to Lot")</f>
        <v>#N/A</v>
      </c>
      <c r="K92" s="20">
        <f>_xlfn.XLOOKUP(I92,'Leaded Started'!$D:$D,'Leaded Started'!$V:$V,"")</f>
        <v>0</v>
      </c>
      <c r="L92" s="23">
        <f>_xlfn.XLOOKUP(I92,'Leaded Started'!$D:$D,'Leaded Started'!$R:$R,"")</f>
        <v>0</v>
      </c>
      <c r="M92" s="22"/>
      <c r="N92" s="83" t="e" cm="1">
        <f t="array" ref="N92">HYPERLINK(_xlfn.CONCAT("#'Leaded Started'!",ADDRESS(MATCH(M92, 'Leaded Started'!$D:$D,0),COLUMN('Leaded Started'!$D:$D))),"Link to Lot")</f>
        <v>#N/A</v>
      </c>
      <c r="O92" s="20">
        <f>_xlfn.XLOOKUP(M92,'Leaded Started'!$D:$D,'Leaded Started'!$V:$V,"")</f>
        <v>0</v>
      </c>
      <c r="P92" s="23">
        <f>_xlfn.XLOOKUP(M92,'Leaded Started'!$D:$D,'Leaded Started'!$R:$R,"")</f>
        <v>0</v>
      </c>
      <c r="Q92" s="22"/>
      <c r="R92" s="83" t="e" cm="1">
        <f t="array" ref="R92">HYPERLINK(_xlfn.CONCAT("#'Leaded Started'!",ADDRESS(MATCH(Q92, 'Leaded Started'!$D:$D,0),COLUMN('Leaded Started'!$D:$D))),"Link to Lot")</f>
        <v>#N/A</v>
      </c>
      <c r="S92" s="20">
        <f>_xlfn.XLOOKUP(Q92,'Leaded Started'!$D:$D,'Leaded Started'!$V:$V,"")</f>
        <v>0</v>
      </c>
      <c r="T92" s="23">
        <f>_xlfn.XLOOKUP(Q92,'Leaded Started'!$D:$D,'Leaded Started'!$R:$R,"")</f>
        <v>0</v>
      </c>
      <c r="U92" s="22"/>
      <c r="V92" s="83" t="e" cm="1">
        <f t="array" ref="V92">HYPERLINK(_xlfn.CONCAT("#'Leaded Started'!",ADDRESS(MATCH(U92, 'Leaded Started'!$D:$D,0),COLUMN('Leaded Started'!$D:$D))),"Link to Lot")</f>
        <v>#N/A</v>
      </c>
      <c r="W92" s="20">
        <f>_xlfn.XLOOKUP(U92,'Leaded Started'!$D:$D,'Leaded Started'!$V:$V,"")</f>
        <v>0</v>
      </c>
      <c r="X92" s="23">
        <f>_xlfn.XLOOKUP(U92,'Leaded Started'!$D:$D,'Leaded Started'!$R:$R,"")</f>
        <v>0</v>
      </c>
      <c r="Y92" s="22"/>
      <c r="Z92" s="83" t="e" cm="1">
        <f t="array" ref="Z92">HYPERLINK(_xlfn.CONCAT("#'Leaded Started'!",ADDRESS(MATCH(Y92, 'Leaded Started'!$D:$D,0),COLUMN('Leaded Started'!$D:$D))),"Link to Lot")</f>
        <v>#N/A</v>
      </c>
      <c r="AA92" s="20">
        <f>_xlfn.XLOOKUP(Y92,'Leaded Started'!$D:$D,'Leaded Started'!$V:$V,"")</f>
        <v>0</v>
      </c>
      <c r="AB92" s="23">
        <f>_xlfn.XLOOKUP(Y92,'Leaded Started'!$D:$D,'Leaded Started'!$R:$R,"")</f>
        <v>0</v>
      </c>
      <c r="AC92" s="22"/>
      <c r="AD92" s="83" t="e" cm="1">
        <f t="array" ref="AD92">HYPERLINK(_xlfn.CONCAT("#'Leaded Started'!",ADDRESS(MATCH(AC92, 'Leaded Started'!$D:$D,0),COLUMN('Leaded Started'!$D:$D))),"Link to Lot")</f>
        <v>#N/A</v>
      </c>
      <c r="AE92" s="20">
        <f>_xlfn.XLOOKUP(AC92,'Leaded Started'!$D:$D,'Leaded Started'!$V:$V,"")</f>
        <v>0</v>
      </c>
      <c r="AF92" s="23">
        <f>_xlfn.XLOOKUP(AC92,'Leaded Started'!$D:$D,'Leaded Started'!$R:$R,"")</f>
        <v>0</v>
      </c>
      <c r="AG92" s="22"/>
      <c r="AH92" s="83" t="e" cm="1">
        <f t="array" ref="AH92">HYPERLINK(_xlfn.CONCAT("#'Leaded Started'!",ADDRESS(MATCH(AG92, 'Leaded Started'!$D:$D,0),COLUMN('Leaded Started'!$D:$D))),"Link to Lot")</f>
        <v>#N/A</v>
      </c>
      <c r="AI92" s="20">
        <f>_xlfn.XLOOKUP(AG92,'Leaded Started'!$D:$D,'Leaded Started'!$V:$V,"")</f>
        <v>0</v>
      </c>
      <c r="AJ92" s="23">
        <f>_xlfn.XLOOKUP(AG92,'Leaded Started'!$D:$D,'Leaded Started'!$R:$R,"")</f>
        <v>0</v>
      </c>
      <c r="AK92" s="22"/>
      <c r="AL92" s="83" t="e" cm="1">
        <f t="array" ref="AL92">HYPERLINK(_xlfn.CONCAT("#'Leaded Started'!",ADDRESS(MATCH(AK92, 'Leaded Started'!$D:$D,0),COLUMN('Leaded Started'!$D:$D))),"Link to Lot")</f>
        <v>#N/A</v>
      </c>
      <c r="AM92" s="20">
        <f>_xlfn.XLOOKUP(AK92,'Leaded Started'!$D:$D,'Leaded Started'!$V:$V,"")</f>
        <v>0</v>
      </c>
      <c r="AN92" s="23">
        <f>_xlfn.XLOOKUP(AK92,'Leaded Started'!$D:$D,'Leaded Started'!$R:$R,"")</f>
        <v>0</v>
      </c>
      <c r="AO92" s="22"/>
      <c r="AP92" s="83" t="e" cm="1">
        <f t="array" ref="AP92">HYPERLINK(_xlfn.CONCAT("#'Leaded Started'!",ADDRESS(MATCH(AO92, 'Leaded Started'!$D:$D,0),COLUMN('Leaded Started'!$D:$D))),"Link to Lot")</f>
        <v>#N/A</v>
      </c>
      <c r="AQ92" s="20">
        <f>_xlfn.XLOOKUP(AO92,'Leaded Started'!$D:$D,'Leaded Started'!$V:$V,"")</f>
        <v>0</v>
      </c>
      <c r="AR92" s="23">
        <f>_xlfn.XLOOKUP(AO92,'Leaded Started'!$D:$D,'Leaded Started'!$R:$R,"")</f>
        <v>0</v>
      </c>
      <c r="AS92" s="22"/>
      <c r="AT92" s="83" t="e" cm="1">
        <f t="array" ref="AT92">HYPERLINK(_xlfn.CONCAT("#'Leaded Started'!",ADDRESS(MATCH(AS92, 'Leaded Started'!$D:$D,0),COLUMN('Leaded Started'!$D:$D))),"Link to Lot")</f>
        <v>#N/A</v>
      </c>
      <c r="AU92" s="20">
        <f>_xlfn.XLOOKUP(AS92,'Leaded Started'!$D:$D,'Leaded Started'!$V:$V,"")</f>
        <v>0</v>
      </c>
      <c r="AV92" s="23">
        <f>_xlfn.XLOOKUP(AS92,'Leaded Started'!$D:$D,'Leaded Started'!$R:$R,"")</f>
        <v>0</v>
      </c>
      <c r="AW92" s="22"/>
      <c r="AX92" s="83" t="e" cm="1">
        <f t="array" ref="AX92">HYPERLINK(_xlfn.CONCAT("#'Leaded Started'!",ADDRESS(MATCH(AW92, 'Leaded Started'!$D:$D,0),COLUMN('Leaded Started'!$D:$D))),"Link to Lot")</f>
        <v>#N/A</v>
      </c>
      <c r="AY92" s="20">
        <f>_xlfn.XLOOKUP(AW92,'Leaded Started'!$D:$D,'Leaded Started'!$V:$V,"")</f>
        <v>0</v>
      </c>
      <c r="AZ92" s="23">
        <f>_xlfn.XLOOKUP(AW92,'Leaded Started'!$D:$D,'Leaded Started'!$R:$R,"")</f>
        <v>0</v>
      </c>
      <c r="BA92" s="22"/>
      <c r="BB92" s="83" t="e" cm="1">
        <f t="array" ref="BB92">HYPERLINK(_xlfn.CONCAT("#'Leaded Started'!",ADDRESS(MATCH(BA92, 'Leaded Started'!$D:$D,0),COLUMN('Leaded Started'!$D:$D))),"Link to Lot")</f>
        <v>#N/A</v>
      </c>
      <c r="BC92" s="20">
        <f>_xlfn.XLOOKUP(BA92,'Leaded Started'!$D:$D,'Leaded Started'!$V:$V,"")</f>
        <v>0</v>
      </c>
      <c r="BD92" s="23">
        <f>_xlfn.XLOOKUP(BA92,'Leaded Started'!$D:$D,'Leaded Started'!$R:$R,"")</f>
        <v>0</v>
      </c>
      <c r="BE92" s="22"/>
      <c r="BF92" s="79" t="e" cm="1">
        <f t="array" ref="BF92">HYPERLINK(_xlfn.CONCAT("#'Leaded After Lot Link'!",ADDRESS(MATCH(BE92, 'Leaded After Lot Link'!$D:$D,0),COLUMN('Leaded After Lot Link'!$D:$D))),"Link to Lot")</f>
        <v>#N/A</v>
      </c>
      <c r="BG92" s="20">
        <f>_xlfn.XLOOKUP(BE92,'Leaded After Lot Link'!$D:$D,'Leaded After Lot Link'!$V:$V,"")</f>
        <v>0</v>
      </c>
      <c r="BH92" s="23">
        <f>_xlfn.XLOOKUP(BE92,'Leaded After Lot Link'!$D:$D,'Leaded After Lot Link'!$R:$R,"")</f>
        <v>0</v>
      </c>
    </row>
    <row r="93" spans="1:60" ht="31.5" customHeight="1" x14ac:dyDescent="0.25">
      <c r="A93" s="20"/>
      <c r="B93" s="79" t="e" cm="1">
        <f t="array" ref="B93">HYPERLINK(_xlfn.CONCAT("#'Leaded After Lot Link'!",ADDRESS(MATCH(A93, 'Leaded After Lot Link'!$D:$D,0),COLUMN('Leaded After Lot Link'!$D:$D))),"Link to Lot")</f>
        <v>#N/A</v>
      </c>
      <c r="C93" s="20">
        <f>_xlfn.XLOOKUP(A93,'Leaded After Lot Link'!$D:$D,'Leaded After Lot Link'!$V:$V,"")</f>
        <v>0</v>
      </c>
      <c r="D93" s="23">
        <f>_xlfn.XLOOKUP(A93,'Leaded After Lot Link'!$D:$D,'Leaded After Lot Link'!$R:$R,"")</f>
        <v>0</v>
      </c>
      <c r="E93" s="22"/>
      <c r="F93" s="83" t="e" cm="1">
        <f t="array" ref="F93">HYPERLINK(_xlfn.CONCAT("#'Leaded Started'!",ADDRESS(MATCH(E93, 'Leaded Started'!$D:$D,0),COLUMN('Leaded Started'!$D:$D))),"Link to Lot")</f>
        <v>#N/A</v>
      </c>
      <c r="G93" s="20">
        <f>_xlfn.XLOOKUP(E93,'Leaded Started'!$D:$D,'Leaded Started'!$V:$V,"")</f>
        <v>0</v>
      </c>
      <c r="H93" s="23">
        <f>_xlfn.XLOOKUP(E93,'Leaded Started'!$D:$D,'Leaded Started'!$R:$R,"")</f>
        <v>0</v>
      </c>
      <c r="I93" s="22"/>
      <c r="J93" s="83" t="e" cm="1">
        <f t="array" ref="J93">HYPERLINK(_xlfn.CONCAT("#'Leaded Started'!",ADDRESS(MATCH(I93, 'Leaded Started'!$D:$D,0),COLUMN('Leaded Started'!$D:$D))),"Link to Lot")</f>
        <v>#N/A</v>
      </c>
      <c r="K93" s="20">
        <f>_xlfn.XLOOKUP(I93,'Leaded Started'!$D:$D,'Leaded Started'!$V:$V,"")</f>
        <v>0</v>
      </c>
      <c r="L93" s="23">
        <f>_xlfn.XLOOKUP(I93,'Leaded Started'!$D:$D,'Leaded Started'!$R:$R,"")</f>
        <v>0</v>
      </c>
      <c r="M93" s="22"/>
      <c r="N93" s="83" t="e" cm="1">
        <f t="array" ref="N93">HYPERLINK(_xlfn.CONCAT("#'Leaded Started'!",ADDRESS(MATCH(M93, 'Leaded Started'!$D:$D,0),COLUMN('Leaded Started'!$D:$D))),"Link to Lot")</f>
        <v>#N/A</v>
      </c>
      <c r="O93" s="20">
        <f>_xlfn.XLOOKUP(M93,'Leaded Started'!$D:$D,'Leaded Started'!$V:$V,"")</f>
        <v>0</v>
      </c>
      <c r="P93" s="23">
        <f>_xlfn.XLOOKUP(M93,'Leaded Started'!$D:$D,'Leaded Started'!$R:$R,"")</f>
        <v>0</v>
      </c>
      <c r="Q93" s="22"/>
      <c r="R93" s="83" t="e" cm="1">
        <f t="array" ref="R93">HYPERLINK(_xlfn.CONCAT("#'Leaded Started'!",ADDRESS(MATCH(Q93, 'Leaded Started'!$D:$D,0),COLUMN('Leaded Started'!$D:$D))),"Link to Lot")</f>
        <v>#N/A</v>
      </c>
      <c r="S93" s="20">
        <f>_xlfn.XLOOKUP(Q93,'Leaded Started'!$D:$D,'Leaded Started'!$V:$V,"")</f>
        <v>0</v>
      </c>
      <c r="T93" s="23">
        <f>_xlfn.XLOOKUP(Q93,'Leaded Started'!$D:$D,'Leaded Started'!$R:$R,"")</f>
        <v>0</v>
      </c>
      <c r="U93" s="22"/>
      <c r="V93" s="83" t="e" cm="1">
        <f t="array" ref="V93">HYPERLINK(_xlfn.CONCAT("#'Leaded Started'!",ADDRESS(MATCH(U93, 'Leaded Started'!$D:$D,0),COLUMN('Leaded Started'!$D:$D))),"Link to Lot")</f>
        <v>#N/A</v>
      </c>
      <c r="W93" s="20">
        <f>_xlfn.XLOOKUP(U93,'Leaded Started'!$D:$D,'Leaded Started'!$V:$V,"")</f>
        <v>0</v>
      </c>
      <c r="X93" s="23">
        <f>_xlfn.XLOOKUP(U93,'Leaded Started'!$D:$D,'Leaded Started'!$R:$R,"")</f>
        <v>0</v>
      </c>
      <c r="Y93" s="22"/>
      <c r="Z93" s="83" t="e" cm="1">
        <f t="array" ref="Z93">HYPERLINK(_xlfn.CONCAT("#'Leaded Started'!",ADDRESS(MATCH(Y93, 'Leaded Started'!$D:$D,0),COLUMN('Leaded Started'!$D:$D))),"Link to Lot")</f>
        <v>#N/A</v>
      </c>
      <c r="AA93" s="20">
        <f>_xlfn.XLOOKUP(Y93,'Leaded Started'!$D:$D,'Leaded Started'!$V:$V,"")</f>
        <v>0</v>
      </c>
      <c r="AB93" s="23">
        <f>_xlfn.XLOOKUP(Y93,'Leaded Started'!$D:$D,'Leaded Started'!$R:$R,"")</f>
        <v>0</v>
      </c>
      <c r="AC93" s="22"/>
      <c r="AD93" s="83" t="e" cm="1">
        <f t="array" ref="AD93">HYPERLINK(_xlfn.CONCAT("#'Leaded Started'!",ADDRESS(MATCH(AC93, 'Leaded Started'!$D:$D,0),COLUMN('Leaded Started'!$D:$D))),"Link to Lot")</f>
        <v>#N/A</v>
      </c>
      <c r="AE93" s="20">
        <f>_xlfn.XLOOKUP(AC93,'Leaded Started'!$D:$D,'Leaded Started'!$V:$V,"")</f>
        <v>0</v>
      </c>
      <c r="AF93" s="23">
        <f>_xlfn.XLOOKUP(AC93,'Leaded Started'!$D:$D,'Leaded Started'!$R:$R,"")</f>
        <v>0</v>
      </c>
      <c r="AG93" s="22"/>
      <c r="AH93" s="83" t="e" cm="1">
        <f t="array" ref="AH93">HYPERLINK(_xlfn.CONCAT("#'Leaded Started'!",ADDRESS(MATCH(AG93, 'Leaded Started'!$D:$D,0),COLUMN('Leaded Started'!$D:$D))),"Link to Lot")</f>
        <v>#N/A</v>
      </c>
      <c r="AI93" s="20">
        <f>_xlfn.XLOOKUP(AG93,'Leaded Started'!$D:$D,'Leaded Started'!$V:$V,"")</f>
        <v>0</v>
      </c>
      <c r="AJ93" s="23">
        <f>_xlfn.XLOOKUP(AG93,'Leaded Started'!$D:$D,'Leaded Started'!$R:$R,"")</f>
        <v>0</v>
      </c>
      <c r="AK93" s="22"/>
      <c r="AL93" s="83" t="e" cm="1">
        <f t="array" ref="AL93">HYPERLINK(_xlfn.CONCAT("#'Leaded Started'!",ADDRESS(MATCH(AK93, 'Leaded Started'!$D:$D,0),COLUMN('Leaded Started'!$D:$D))),"Link to Lot")</f>
        <v>#N/A</v>
      </c>
      <c r="AM93" s="20">
        <f>_xlfn.XLOOKUP(AK93,'Leaded Started'!$D:$D,'Leaded Started'!$V:$V,"")</f>
        <v>0</v>
      </c>
      <c r="AN93" s="23">
        <f>_xlfn.XLOOKUP(AK93,'Leaded Started'!$D:$D,'Leaded Started'!$R:$R,"")</f>
        <v>0</v>
      </c>
      <c r="AO93" s="22"/>
      <c r="AP93" s="83" t="e" cm="1">
        <f t="array" ref="AP93">HYPERLINK(_xlfn.CONCAT("#'Leaded Started'!",ADDRESS(MATCH(AO93, 'Leaded Started'!$D:$D,0),COLUMN('Leaded Started'!$D:$D))),"Link to Lot")</f>
        <v>#N/A</v>
      </c>
      <c r="AQ93" s="20">
        <f>_xlfn.XLOOKUP(AO93,'Leaded Started'!$D:$D,'Leaded Started'!$V:$V,"")</f>
        <v>0</v>
      </c>
      <c r="AR93" s="23">
        <f>_xlfn.XLOOKUP(AO93,'Leaded Started'!$D:$D,'Leaded Started'!$R:$R,"")</f>
        <v>0</v>
      </c>
      <c r="AS93" s="22"/>
      <c r="AT93" s="83" t="e" cm="1">
        <f t="array" ref="AT93">HYPERLINK(_xlfn.CONCAT("#'Leaded Started'!",ADDRESS(MATCH(AS93, 'Leaded Started'!$D:$D,0),COLUMN('Leaded Started'!$D:$D))),"Link to Lot")</f>
        <v>#N/A</v>
      </c>
      <c r="AU93" s="20">
        <f>_xlfn.XLOOKUP(AS93,'Leaded Started'!$D:$D,'Leaded Started'!$V:$V,"")</f>
        <v>0</v>
      </c>
      <c r="AV93" s="23">
        <f>_xlfn.XLOOKUP(AS93,'Leaded Started'!$D:$D,'Leaded Started'!$R:$R,"")</f>
        <v>0</v>
      </c>
      <c r="AW93" s="22"/>
      <c r="AX93" s="83" t="e" cm="1">
        <f t="array" ref="AX93">HYPERLINK(_xlfn.CONCAT("#'Leaded Started'!",ADDRESS(MATCH(AW93, 'Leaded Started'!$D:$D,0),COLUMN('Leaded Started'!$D:$D))),"Link to Lot")</f>
        <v>#N/A</v>
      </c>
      <c r="AY93" s="20">
        <f>_xlfn.XLOOKUP(AW93,'Leaded Started'!$D:$D,'Leaded Started'!$V:$V,"")</f>
        <v>0</v>
      </c>
      <c r="AZ93" s="23">
        <f>_xlfn.XLOOKUP(AW93,'Leaded Started'!$D:$D,'Leaded Started'!$R:$R,"")</f>
        <v>0</v>
      </c>
      <c r="BA93" s="22"/>
      <c r="BB93" s="83" t="e" cm="1">
        <f t="array" ref="BB93">HYPERLINK(_xlfn.CONCAT("#'Leaded Started'!",ADDRESS(MATCH(BA93, 'Leaded Started'!$D:$D,0),COLUMN('Leaded Started'!$D:$D))),"Link to Lot")</f>
        <v>#N/A</v>
      </c>
      <c r="BC93" s="20">
        <f>_xlfn.XLOOKUP(BA93,'Leaded Started'!$D:$D,'Leaded Started'!$V:$V,"")</f>
        <v>0</v>
      </c>
      <c r="BD93" s="23">
        <f>_xlfn.XLOOKUP(BA93,'Leaded Started'!$D:$D,'Leaded Started'!$R:$R,"")</f>
        <v>0</v>
      </c>
      <c r="BE93" s="22"/>
      <c r="BF93" s="79" t="e" cm="1">
        <f t="array" ref="BF93">HYPERLINK(_xlfn.CONCAT("#'Leaded After Lot Link'!",ADDRESS(MATCH(BE93, 'Leaded After Lot Link'!$D:$D,0),COLUMN('Leaded After Lot Link'!$D:$D))),"Link to Lot")</f>
        <v>#N/A</v>
      </c>
      <c r="BG93" s="20">
        <f>_xlfn.XLOOKUP(BE93,'Leaded After Lot Link'!$D:$D,'Leaded After Lot Link'!$V:$V,"")</f>
        <v>0</v>
      </c>
      <c r="BH93" s="23">
        <f>_xlfn.XLOOKUP(BE93,'Leaded After Lot Link'!$D:$D,'Leaded After Lot Link'!$R:$R,"")</f>
        <v>0</v>
      </c>
    </row>
    <row r="94" spans="1:60" ht="31.5" customHeight="1" x14ac:dyDescent="0.25">
      <c r="A94" s="20"/>
      <c r="B94" s="79" t="e" cm="1">
        <f t="array" ref="B94">HYPERLINK(_xlfn.CONCAT("#'Leaded After Lot Link'!",ADDRESS(MATCH(A94, 'Leaded After Lot Link'!$D:$D,0),COLUMN('Leaded After Lot Link'!$D:$D))),"Link to Lot")</f>
        <v>#N/A</v>
      </c>
      <c r="C94" s="20">
        <f>_xlfn.XLOOKUP(A94,'Leaded After Lot Link'!$D:$D,'Leaded After Lot Link'!$V:$V,"")</f>
        <v>0</v>
      </c>
      <c r="D94" s="23">
        <f>_xlfn.XLOOKUP(A94,'Leaded After Lot Link'!$D:$D,'Leaded After Lot Link'!$R:$R,"")</f>
        <v>0</v>
      </c>
      <c r="E94" s="22"/>
      <c r="F94" s="83" t="e" cm="1">
        <f t="array" ref="F94">HYPERLINK(_xlfn.CONCAT("#'Leaded Started'!",ADDRESS(MATCH(E94, 'Leaded Started'!$D:$D,0),COLUMN('Leaded Started'!$D:$D))),"Link to Lot")</f>
        <v>#N/A</v>
      </c>
      <c r="G94" s="20">
        <f>_xlfn.XLOOKUP(E94,'Leaded Started'!$D:$D,'Leaded Started'!$V:$V,"")</f>
        <v>0</v>
      </c>
      <c r="H94" s="23">
        <f>_xlfn.XLOOKUP(E94,'Leaded Started'!$D:$D,'Leaded Started'!$R:$R,"")</f>
        <v>0</v>
      </c>
      <c r="I94" s="22"/>
      <c r="J94" s="83" t="e" cm="1">
        <f t="array" ref="J94">HYPERLINK(_xlfn.CONCAT("#'Leaded Started'!",ADDRESS(MATCH(I94, 'Leaded Started'!$D:$D,0),COLUMN('Leaded Started'!$D:$D))),"Link to Lot")</f>
        <v>#N/A</v>
      </c>
      <c r="K94" s="20">
        <f>_xlfn.XLOOKUP(I94,'Leaded Started'!$D:$D,'Leaded Started'!$V:$V,"")</f>
        <v>0</v>
      </c>
      <c r="L94" s="23">
        <f>_xlfn.XLOOKUP(I94,'Leaded Started'!$D:$D,'Leaded Started'!$R:$R,"")</f>
        <v>0</v>
      </c>
      <c r="M94" s="22"/>
      <c r="N94" s="83" t="e" cm="1">
        <f t="array" ref="N94">HYPERLINK(_xlfn.CONCAT("#'Leaded Started'!",ADDRESS(MATCH(M94, 'Leaded Started'!$D:$D,0),COLUMN('Leaded Started'!$D:$D))),"Link to Lot")</f>
        <v>#N/A</v>
      </c>
      <c r="O94" s="20">
        <f>_xlfn.XLOOKUP(M94,'Leaded Started'!$D:$D,'Leaded Started'!$V:$V,"")</f>
        <v>0</v>
      </c>
      <c r="P94" s="23">
        <f>_xlfn.XLOOKUP(M94,'Leaded Started'!$D:$D,'Leaded Started'!$R:$R,"")</f>
        <v>0</v>
      </c>
      <c r="Q94" s="22"/>
      <c r="R94" s="83" t="e" cm="1">
        <f t="array" ref="R94">HYPERLINK(_xlfn.CONCAT("#'Leaded Started'!",ADDRESS(MATCH(Q94, 'Leaded Started'!$D:$D,0),COLUMN('Leaded Started'!$D:$D))),"Link to Lot")</f>
        <v>#N/A</v>
      </c>
      <c r="S94" s="20">
        <f>_xlfn.XLOOKUP(Q94,'Leaded Started'!$D:$D,'Leaded Started'!$V:$V,"")</f>
        <v>0</v>
      </c>
      <c r="T94" s="23">
        <f>_xlfn.XLOOKUP(Q94,'Leaded Started'!$D:$D,'Leaded Started'!$R:$R,"")</f>
        <v>0</v>
      </c>
      <c r="U94" s="22"/>
      <c r="V94" s="83" t="e" cm="1">
        <f t="array" ref="V94">HYPERLINK(_xlfn.CONCAT("#'Leaded Started'!",ADDRESS(MATCH(U94, 'Leaded Started'!$D:$D,0),COLUMN('Leaded Started'!$D:$D))),"Link to Lot")</f>
        <v>#N/A</v>
      </c>
      <c r="W94" s="20">
        <f>_xlfn.XLOOKUP(U94,'Leaded Started'!$D:$D,'Leaded Started'!$V:$V,"")</f>
        <v>0</v>
      </c>
      <c r="X94" s="23">
        <f>_xlfn.XLOOKUP(U94,'Leaded Started'!$D:$D,'Leaded Started'!$R:$R,"")</f>
        <v>0</v>
      </c>
      <c r="Y94" s="22"/>
      <c r="Z94" s="83" t="e" cm="1">
        <f t="array" ref="Z94">HYPERLINK(_xlfn.CONCAT("#'Leaded Started'!",ADDRESS(MATCH(Y94, 'Leaded Started'!$D:$D,0),COLUMN('Leaded Started'!$D:$D))),"Link to Lot")</f>
        <v>#N/A</v>
      </c>
      <c r="AA94" s="20">
        <f>_xlfn.XLOOKUP(Y94,'Leaded Started'!$D:$D,'Leaded Started'!$V:$V,"")</f>
        <v>0</v>
      </c>
      <c r="AB94" s="23">
        <f>_xlfn.XLOOKUP(Y94,'Leaded Started'!$D:$D,'Leaded Started'!$R:$R,"")</f>
        <v>0</v>
      </c>
      <c r="AC94" s="22"/>
      <c r="AD94" s="83" t="e" cm="1">
        <f t="array" ref="AD94">HYPERLINK(_xlfn.CONCAT("#'Leaded Started'!",ADDRESS(MATCH(AC94, 'Leaded Started'!$D:$D,0),COLUMN('Leaded Started'!$D:$D))),"Link to Lot")</f>
        <v>#N/A</v>
      </c>
      <c r="AE94" s="20">
        <f>_xlfn.XLOOKUP(AC94,'Leaded Started'!$D:$D,'Leaded Started'!$V:$V,"")</f>
        <v>0</v>
      </c>
      <c r="AF94" s="23">
        <f>_xlfn.XLOOKUP(AC94,'Leaded Started'!$D:$D,'Leaded Started'!$R:$R,"")</f>
        <v>0</v>
      </c>
      <c r="AG94" s="22"/>
      <c r="AH94" s="83" t="e" cm="1">
        <f t="array" ref="AH94">HYPERLINK(_xlfn.CONCAT("#'Leaded Started'!",ADDRESS(MATCH(AG94, 'Leaded Started'!$D:$D,0),COLUMN('Leaded Started'!$D:$D))),"Link to Lot")</f>
        <v>#N/A</v>
      </c>
      <c r="AI94" s="20">
        <f>_xlfn.XLOOKUP(AG94,'Leaded Started'!$D:$D,'Leaded Started'!$V:$V,"")</f>
        <v>0</v>
      </c>
      <c r="AJ94" s="23">
        <f>_xlfn.XLOOKUP(AG94,'Leaded Started'!$D:$D,'Leaded Started'!$R:$R,"")</f>
        <v>0</v>
      </c>
      <c r="AK94" s="22"/>
      <c r="AL94" s="83" t="e" cm="1">
        <f t="array" ref="AL94">HYPERLINK(_xlfn.CONCAT("#'Leaded Started'!",ADDRESS(MATCH(AK94, 'Leaded Started'!$D:$D,0),COLUMN('Leaded Started'!$D:$D))),"Link to Lot")</f>
        <v>#N/A</v>
      </c>
      <c r="AM94" s="20">
        <f>_xlfn.XLOOKUP(AK94,'Leaded Started'!$D:$D,'Leaded Started'!$V:$V,"")</f>
        <v>0</v>
      </c>
      <c r="AN94" s="23">
        <f>_xlfn.XLOOKUP(AK94,'Leaded Started'!$D:$D,'Leaded Started'!$R:$R,"")</f>
        <v>0</v>
      </c>
      <c r="AO94" s="22"/>
      <c r="AP94" s="83" t="e" cm="1">
        <f t="array" ref="AP94">HYPERLINK(_xlfn.CONCAT("#'Leaded Started'!",ADDRESS(MATCH(AO94, 'Leaded Started'!$D:$D,0),COLUMN('Leaded Started'!$D:$D))),"Link to Lot")</f>
        <v>#N/A</v>
      </c>
      <c r="AQ94" s="20">
        <f>_xlfn.XLOOKUP(AO94,'Leaded Started'!$D:$D,'Leaded Started'!$V:$V,"")</f>
        <v>0</v>
      </c>
      <c r="AR94" s="23">
        <f>_xlfn.XLOOKUP(AO94,'Leaded Started'!$D:$D,'Leaded Started'!$R:$R,"")</f>
        <v>0</v>
      </c>
      <c r="AS94" s="22"/>
      <c r="AT94" s="83" t="e" cm="1">
        <f t="array" ref="AT94">HYPERLINK(_xlfn.CONCAT("#'Leaded Started'!",ADDRESS(MATCH(AS94, 'Leaded Started'!$D:$D,0),COLUMN('Leaded Started'!$D:$D))),"Link to Lot")</f>
        <v>#N/A</v>
      </c>
      <c r="AU94" s="20">
        <f>_xlfn.XLOOKUP(AS94,'Leaded Started'!$D:$D,'Leaded Started'!$V:$V,"")</f>
        <v>0</v>
      </c>
      <c r="AV94" s="23">
        <f>_xlfn.XLOOKUP(AS94,'Leaded Started'!$D:$D,'Leaded Started'!$R:$R,"")</f>
        <v>0</v>
      </c>
      <c r="AW94" s="22"/>
      <c r="AX94" s="83" t="e" cm="1">
        <f t="array" ref="AX94">HYPERLINK(_xlfn.CONCAT("#'Leaded Started'!",ADDRESS(MATCH(AW94, 'Leaded Started'!$D:$D,0),COLUMN('Leaded Started'!$D:$D))),"Link to Lot")</f>
        <v>#N/A</v>
      </c>
      <c r="AY94" s="20">
        <f>_xlfn.XLOOKUP(AW94,'Leaded Started'!$D:$D,'Leaded Started'!$V:$V,"")</f>
        <v>0</v>
      </c>
      <c r="AZ94" s="23">
        <f>_xlfn.XLOOKUP(AW94,'Leaded Started'!$D:$D,'Leaded Started'!$R:$R,"")</f>
        <v>0</v>
      </c>
      <c r="BA94" s="22"/>
      <c r="BB94" s="83" t="e" cm="1">
        <f t="array" ref="BB94">HYPERLINK(_xlfn.CONCAT("#'Leaded Started'!",ADDRESS(MATCH(BA94, 'Leaded Started'!$D:$D,0),COLUMN('Leaded Started'!$D:$D))),"Link to Lot")</f>
        <v>#N/A</v>
      </c>
      <c r="BC94" s="20">
        <f>_xlfn.XLOOKUP(BA94,'Leaded Started'!$D:$D,'Leaded Started'!$V:$V,"")</f>
        <v>0</v>
      </c>
      <c r="BD94" s="23">
        <f>_xlfn.XLOOKUP(BA94,'Leaded Started'!$D:$D,'Leaded Started'!$R:$R,"")</f>
        <v>0</v>
      </c>
      <c r="BE94" s="22"/>
      <c r="BF94" s="79" t="e" cm="1">
        <f t="array" ref="BF94">HYPERLINK(_xlfn.CONCAT("#'Leaded After Lot Link'!",ADDRESS(MATCH(BE94, 'Leaded After Lot Link'!$D:$D,0),COLUMN('Leaded After Lot Link'!$D:$D))),"Link to Lot")</f>
        <v>#N/A</v>
      </c>
      <c r="BG94" s="20">
        <f>_xlfn.XLOOKUP(BE94,'Leaded After Lot Link'!$D:$D,'Leaded After Lot Link'!$V:$V,"")</f>
        <v>0</v>
      </c>
      <c r="BH94" s="23">
        <f>_xlfn.XLOOKUP(BE94,'Leaded After Lot Link'!$D:$D,'Leaded After Lot Link'!$R:$R,"")</f>
        <v>0</v>
      </c>
    </row>
    <row r="95" spans="1:60" ht="31.5" customHeight="1" x14ac:dyDescent="0.25">
      <c r="A95" s="20"/>
      <c r="B95" s="79" t="e" cm="1">
        <f t="array" ref="B95">HYPERLINK(_xlfn.CONCAT("#'Leaded After Lot Link'!",ADDRESS(MATCH(A95, 'Leaded After Lot Link'!$D:$D,0),COLUMN('Leaded After Lot Link'!$D:$D))),"Link to Lot")</f>
        <v>#N/A</v>
      </c>
      <c r="C95" s="20">
        <f>_xlfn.XLOOKUP(A95,'Leaded After Lot Link'!$D:$D,'Leaded After Lot Link'!$V:$V,"")</f>
        <v>0</v>
      </c>
      <c r="D95" s="23">
        <f>_xlfn.XLOOKUP(A95,'Leaded After Lot Link'!$D:$D,'Leaded After Lot Link'!$R:$R,"")</f>
        <v>0</v>
      </c>
      <c r="E95" s="22"/>
      <c r="F95" s="83" t="e" cm="1">
        <f t="array" ref="F95">HYPERLINK(_xlfn.CONCAT("#'Leaded Started'!",ADDRESS(MATCH(E95, 'Leaded Started'!$D:$D,0),COLUMN('Leaded Started'!$D:$D))),"Link to Lot")</f>
        <v>#N/A</v>
      </c>
      <c r="G95" s="20">
        <f>_xlfn.XLOOKUP(E95,'Leaded Started'!$D:$D,'Leaded Started'!$V:$V,"")</f>
        <v>0</v>
      </c>
      <c r="H95" s="23">
        <f>_xlfn.XLOOKUP(E95,'Leaded Started'!$D:$D,'Leaded Started'!$R:$R,"")</f>
        <v>0</v>
      </c>
      <c r="I95" s="22"/>
      <c r="J95" s="83" t="e" cm="1">
        <f t="array" ref="J95">HYPERLINK(_xlfn.CONCAT("#'Leaded Started'!",ADDRESS(MATCH(I95, 'Leaded Started'!$D:$D,0),COLUMN('Leaded Started'!$D:$D))),"Link to Lot")</f>
        <v>#N/A</v>
      </c>
      <c r="K95" s="20">
        <f>_xlfn.XLOOKUP(I95,'Leaded Started'!$D:$D,'Leaded Started'!$V:$V,"")</f>
        <v>0</v>
      </c>
      <c r="L95" s="23">
        <f>_xlfn.XLOOKUP(I95,'Leaded Started'!$D:$D,'Leaded Started'!$R:$R,"")</f>
        <v>0</v>
      </c>
      <c r="M95" s="22"/>
      <c r="N95" s="83" t="e" cm="1">
        <f t="array" ref="N95">HYPERLINK(_xlfn.CONCAT("#'Leaded Started'!",ADDRESS(MATCH(M95, 'Leaded Started'!$D:$D,0),COLUMN('Leaded Started'!$D:$D))),"Link to Lot")</f>
        <v>#N/A</v>
      </c>
      <c r="O95" s="20">
        <f>_xlfn.XLOOKUP(M95,'Leaded Started'!$D:$D,'Leaded Started'!$V:$V,"")</f>
        <v>0</v>
      </c>
      <c r="P95" s="23">
        <f>_xlfn.XLOOKUP(M95,'Leaded Started'!$D:$D,'Leaded Started'!$R:$R,"")</f>
        <v>0</v>
      </c>
      <c r="Q95" s="22"/>
      <c r="R95" s="83" t="e" cm="1">
        <f t="array" ref="R95">HYPERLINK(_xlfn.CONCAT("#'Leaded Started'!",ADDRESS(MATCH(Q95, 'Leaded Started'!$D:$D,0),COLUMN('Leaded Started'!$D:$D))),"Link to Lot")</f>
        <v>#N/A</v>
      </c>
      <c r="S95" s="20">
        <f>_xlfn.XLOOKUP(Q95,'Leaded Started'!$D:$D,'Leaded Started'!$V:$V,"")</f>
        <v>0</v>
      </c>
      <c r="T95" s="23">
        <f>_xlfn.XLOOKUP(Q95,'Leaded Started'!$D:$D,'Leaded Started'!$R:$R,"")</f>
        <v>0</v>
      </c>
      <c r="U95" s="22"/>
      <c r="V95" s="83" t="e" cm="1">
        <f t="array" ref="V95">HYPERLINK(_xlfn.CONCAT("#'Leaded Started'!",ADDRESS(MATCH(U95, 'Leaded Started'!$D:$D,0),COLUMN('Leaded Started'!$D:$D))),"Link to Lot")</f>
        <v>#N/A</v>
      </c>
      <c r="W95" s="20">
        <f>_xlfn.XLOOKUP(U95,'Leaded Started'!$D:$D,'Leaded Started'!$V:$V,"")</f>
        <v>0</v>
      </c>
      <c r="X95" s="23">
        <f>_xlfn.XLOOKUP(U95,'Leaded Started'!$D:$D,'Leaded Started'!$R:$R,"")</f>
        <v>0</v>
      </c>
      <c r="Y95" s="22"/>
      <c r="Z95" s="83" t="e" cm="1">
        <f t="array" ref="Z95">HYPERLINK(_xlfn.CONCAT("#'Leaded Started'!",ADDRESS(MATCH(Y95, 'Leaded Started'!$D:$D,0),COLUMN('Leaded Started'!$D:$D))),"Link to Lot")</f>
        <v>#N/A</v>
      </c>
      <c r="AA95" s="20">
        <f>_xlfn.XLOOKUP(Y95,'Leaded Started'!$D:$D,'Leaded Started'!$V:$V,"")</f>
        <v>0</v>
      </c>
      <c r="AB95" s="23">
        <f>_xlfn.XLOOKUP(Y95,'Leaded Started'!$D:$D,'Leaded Started'!$R:$R,"")</f>
        <v>0</v>
      </c>
      <c r="AC95" s="22"/>
      <c r="AD95" s="83" t="e" cm="1">
        <f t="array" ref="AD95">HYPERLINK(_xlfn.CONCAT("#'Leaded Started'!",ADDRESS(MATCH(AC95, 'Leaded Started'!$D:$D,0),COLUMN('Leaded Started'!$D:$D))),"Link to Lot")</f>
        <v>#N/A</v>
      </c>
      <c r="AE95" s="20">
        <f>_xlfn.XLOOKUP(AC95,'Leaded Started'!$D:$D,'Leaded Started'!$V:$V,"")</f>
        <v>0</v>
      </c>
      <c r="AF95" s="23">
        <f>_xlfn.XLOOKUP(AC95,'Leaded Started'!$D:$D,'Leaded Started'!$R:$R,"")</f>
        <v>0</v>
      </c>
      <c r="AG95" s="22"/>
      <c r="AH95" s="83" t="e" cm="1">
        <f t="array" ref="AH95">HYPERLINK(_xlfn.CONCAT("#'Leaded Started'!",ADDRESS(MATCH(AG95, 'Leaded Started'!$D:$D,0),COLUMN('Leaded Started'!$D:$D))),"Link to Lot")</f>
        <v>#N/A</v>
      </c>
      <c r="AI95" s="20">
        <f>_xlfn.XLOOKUP(AG95,'Leaded Started'!$D:$D,'Leaded Started'!$V:$V,"")</f>
        <v>0</v>
      </c>
      <c r="AJ95" s="23">
        <f>_xlfn.XLOOKUP(AG95,'Leaded Started'!$D:$D,'Leaded Started'!$R:$R,"")</f>
        <v>0</v>
      </c>
      <c r="AK95" s="22"/>
      <c r="AL95" s="83" t="e" cm="1">
        <f t="array" ref="AL95">HYPERLINK(_xlfn.CONCAT("#'Leaded Started'!",ADDRESS(MATCH(AK95, 'Leaded Started'!$D:$D,0),COLUMN('Leaded Started'!$D:$D))),"Link to Lot")</f>
        <v>#N/A</v>
      </c>
      <c r="AM95" s="20">
        <f>_xlfn.XLOOKUP(AK95,'Leaded Started'!$D:$D,'Leaded Started'!$V:$V,"")</f>
        <v>0</v>
      </c>
      <c r="AN95" s="23">
        <f>_xlfn.XLOOKUP(AK95,'Leaded Started'!$D:$D,'Leaded Started'!$R:$R,"")</f>
        <v>0</v>
      </c>
      <c r="AO95" s="22"/>
      <c r="AP95" s="83" t="e" cm="1">
        <f t="array" ref="AP95">HYPERLINK(_xlfn.CONCAT("#'Leaded Started'!",ADDRESS(MATCH(AO95, 'Leaded Started'!$D:$D,0),COLUMN('Leaded Started'!$D:$D))),"Link to Lot")</f>
        <v>#N/A</v>
      </c>
      <c r="AQ95" s="20">
        <f>_xlfn.XLOOKUP(AO95,'Leaded Started'!$D:$D,'Leaded Started'!$V:$V,"")</f>
        <v>0</v>
      </c>
      <c r="AR95" s="23">
        <f>_xlfn.XLOOKUP(AO95,'Leaded Started'!$D:$D,'Leaded Started'!$R:$R,"")</f>
        <v>0</v>
      </c>
      <c r="AS95" s="22"/>
      <c r="AT95" s="83" t="e" cm="1">
        <f t="array" ref="AT95">HYPERLINK(_xlfn.CONCAT("#'Leaded Started'!",ADDRESS(MATCH(AS95, 'Leaded Started'!$D:$D,0),COLUMN('Leaded Started'!$D:$D))),"Link to Lot")</f>
        <v>#N/A</v>
      </c>
      <c r="AU95" s="20">
        <f>_xlfn.XLOOKUP(AS95,'Leaded Started'!$D:$D,'Leaded Started'!$V:$V,"")</f>
        <v>0</v>
      </c>
      <c r="AV95" s="23">
        <f>_xlfn.XLOOKUP(AS95,'Leaded Started'!$D:$D,'Leaded Started'!$R:$R,"")</f>
        <v>0</v>
      </c>
      <c r="AW95" s="22"/>
      <c r="AX95" s="83" t="e" cm="1">
        <f t="array" ref="AX95">HYPERLINK(_xlfn.CONCAT("#'Leaded Started'!",ADDRESS(MATCH(AW95, 'Leaded Started'!$D:$D,0),COLUMN('Leaded Started'!$D:$D))),"Link to Lot")</f>
        <v>#N/A</v>
      </c>
      <c r="AY95" s="20">
        <f>_xlfn.XLOOKUP(AW95,'Leaded Started'!$D:$D,'Leaded Started'!$V:$V,"")</f>
        <v>0</v>
      </c>
      <c r="AZ95" s="23">
        <f>_xlfn.XLOOKUP(AW95,'Leaded Started'!$D:$D,'Leaded Started'!$R:$R,"")</f>
        <v>0</v>
      </c>
      <c r="BA95" s="22"/>
      <c r="BB95" s="83" t="e" cm="1">
        <f t="array" ref="BB95">HYPERLINK(_xlfn.CONCAT("#'Leaded Started'!",ADDRESS(MATCH(BA95, 'Leaded Started'!$D:$D,0),COLUMN('Leaded Started'!$D:$D))),"Link to Lot")</f>
        <v>#N/A</v>
      </c>
      <c r="BC95" s="20">
        <f>_xlfn.XLOOKUP(BA95,'Leaded Started'!$D:$D,'Leaded Started'!$V:$V,"")</f>
        <v>0</v>
      </c>
      <c r="BD95" s="23">
        <f>_xlfn.XLOOKUP(BA95,'Leaded Started'!$D:$D,'Leaded Started'!$R:$R,"")</f>
        <v>0</v>
      </c>
      <c r="BE95" s="22"/>
      <c r="BF95" s="79" t="e" cm="1">
        <f t="array" ref="BF95">HYPERLINK(_xlfn.CONCAT("#'Leaded After Lot Link'!",ADDRESS(MATCH(BE95, 'Leaded After Lot Link'!$D:$D,0),COLUMN('Leaded After Lot Link'!$D:$D))),"Link to Lot")</f>
        <v>#N/A</v>
      </c>
      <c r="BG95" s="20">
        <f>_xlfn.XLOOKUP(BE95,'Leaded After Lot Link'!$D:$D,'Leaded After Lot Link'!$V:$V,"")</f>
        <v>0</v>
      </c>
      <c r="BH95" s="23">
        <f>_xlfn.XLOOKUP(BE95,'Leaded After Lot Link'!$D:$D,'Leaded After Lot Link'!$R:$R,"")</f>
        <v>0</v>
      </c>
    </row>
    <row r="96" spans="1:60" ht="31.5" customHeight="1" x14ac:dyDescent="0.25">
      <c r="A96" s="20"/>
      <c r="B96" s="79" t="e" cm="1">
        <f t="array" ref="B96">HYPERLINK(_xlfn.CONCAT("#'Leaded After Lot Link'!",ADDRESS(MATCH(A96, 'Leaded After Lot Link'!$D:$D,0),COLUMN('Leaded After Lot Link'!$D:$D))),"Link to Lot")</f>
        <v>#N/A</v>
      </c>
      <c r="C96" s="20">
        <f>_xlfn.XLOOKUP(A96,'Leaded After Lot Link'!$D:$D,'Leaded After Lot Link'!$V:$V,"")</f>
        <v>0</v>
      </c>
      <c r="D96" s="23">
        <f>_xlfn.XLOOKUP(A96,'Leaded After Lot Link'!$D:$D,'Leaded After Lot Link'!$R:$R,"")</f>
        <v>0</v>
      </c>
      <c r="E96" s="22"/>
      <c r="F96" s="83" t="e" cm="1">
        <f t="array" ref="F96">HYPERLINK(_xlfn.CONCAT("#'Leaded Started'!",ADDRESS(MATCH(E96, 'Leaded Started'!$D:$D,0),COLUMN('Leaded Started'!$D:$D))),"Link to Lot")</f>
        <v>#N/A</v>
      </c>
      <c r="G96" s="20">
        <f>_xlfn.XLOOKUP(E96,'Leaded Started'!$D:$D,'Leaded Started'!$V:$V,"")</f>
        <v>0</v>
      </c>
      <c r="H96" s="23">
        <f>_xlfn.XLOOKUP(E96,'Leaded Started'!$D:$D,'Leaded Started'!$R:$R,"")</f>
        <v>0</v>
      </c>
      <c r="I96" s="22"/>
      <c r="J96" s="83" t="e" cm="1">
        <f t="array" ref="J96">HYPERLINK(_xlfn.CONCAT("#'Leaded Started'!",ADDRESS(MATCH(I96, 'Leaded Started'!$D:$D,0),COLUMN('Leaded Started'!$D:$D))),"Link to Lot")</f>
        <v>#N/A</v>
      </c>
      <c r="K96" s="20">
        <f>_xlfn.XLOOKUP(I96,'Leaded Started'!$D:$D,'Leaded Started'!$V:$V,"")</f>
        <v>0</v>
      </c>
      <c r="L96" s="23">
        <f>_xlfn.XLOOKUP(I96,'Leaded Started'!$D:$D,'Leaded Started'!$R:$R,"")</f>
        <v>0</v>
      </c>
      <c r="M96" s="22"/>
      <c r="N96" s="83" t="e" cm="1">
        <f t="array" ref="N96">HYPERLINK(_xlfn.CONCAT("#'Leaded Started'!",ADDRESS(MATCH(M96, 'Leaded Started'!$D:$D,0),COLUMN('Leaded Started'!$D:$D))),"Link to Lot")</f>
        <v>#N/A</v>
      </c>
      <c r="O96" s="20">
        <f>_xlfn.XLOOKUP(M96,'Leaded Started'!$D:$D,'Leaded Started'!$V:$V,"")</f>
        <v>0</v>
      </c>
      <c r="P96" s="23">
        <f>_xlfn.XLOOKUP(M96,'Leaded Started'!$D:$D,'Leaded Started'!$R:$R,"")</f>
        <v>0</v>
      </c>
      <c r="Q96" s="22"/>
      <c r="R96" s="83" t="e" cm="1">
        <f t="array" ref="R96">HYPERLINK(_xlfn.CONCAT("#'Leaded Started'!",ADDRESS(MATCH(Q96, 'Leaded Started'!$D:$D,0),COLUMN('Leaded Started'!$D:$D))),"Link to Lot")</f>
        <v>#N/A</v>
      </c>
      <c r="S96" s="20">
        <f>_xlfn.XLOOKUP(Q96,'Leaded Started'!$D:$D,'Leaded Started'!$V:$V,"")</f>
        <v>0</v>
      </c>
      <c r="T96" s="23">
        <f>_xlfn.XLOOKUP(Q96,'Leaded Started'!$D:$D,'Leaded Started'!$R:$R,"")</f>
        <v>0</v>
      </c>
      <c r="U96" s="22"/>
      <c r="V96" s="83" t="e" cm="1">
        <f t="array" ref="V96">HYPERLINK(_xlfn.CONCAT("#'Leaded Started'!",ADDRESS(MATCH(U96, 'Leaded Started'!$D:$D,0),COLUMN('Leaded Started'!$D:$D))),"Link to Lot")</f>
        <v>#N/A</v>
      </c>
      <c r="W96" s="20">
        <f>_xlfn.XLOOKUP(U96,'Leaded Started'!$D:$D,'Leaded Started'!$V:$V,"")</f>
        <v>0</v>
      </c>
      <c r="X96" s="23">
        <f>_xlfn.XLOOKUP(U96,'Leaded Started'!$D:$D,'Leaded Started'!$R:$R,"")</f>
        <v>0</v>
      </c>
      <c r="Y96" s="22"/>
      <c r="Z96" s="83" t="e" cm="1">
        <f t="array" ref="Z96">HYPERLINK(_xlfn.CONCAT("#'Leaded Started'!",ADDRESS(MATCH(Y96, 'Leaded Started'!$D:$D,0),COLUMN('Leaded Started'!$D:$D))),"Link to Lot")</f>
        <v>#N/A</v>
      </c>
      <c r="AA96" s="20">
        <f>_xlfn.XLOOKUP(Y96,'Leaded Started'!$D:$D,'Leaded Started'!$V:$V,"")</f>
        <v>0</v>
      </c>
      <c r="AB96" s="23">
        <f>_xlfn.XLOOKUP(Y96,'Leaded Started'!$D:$D,'Leaded Started'!$R:$R,"")</f>
        <v>0</v>
      </c>
      <c r="AC96" s="22"/>
      <c r="AD96" s="83" t="e" cm="1">
        <f t="array" ref="AD96">HYPERLINK(_xlfn.CONCAT("#'Leaded Started'!",ADDRESS(MATCH(AC96, 'Leaded Started'!$D:$D,0),COLUMN('Leaded Started'!$D:$D))),"Link to Lot")</f>
        <v>#N/A</v>
      </c>
      <c r="AE96" s="20">
        <f>_xlfn.XLOOKUP(AC96,'Leaded Started'!$D:$D,'Leaded Started'!$V:$V,"")</f>
        <v>0</v>
      </c>
      <c r="AF96" s="23">
        <f>_xlfn.XLOOKUP(AC96,'Leaded Started'!$D:$D,'Leaded Started'!$R:$R,"")</f>
        <v>0</v>
      </c>
      <c r="AG96" s="22"/>
      <c r="AH96" s="83" t="e" cm="1">
        <f t="array" ref="AH96">HYPERLINK(_xlfn.CONCAT("#'Leaded Started'!",ADDRESS(MATCH(AG96, 'Leaded Started'!$D:$D,0),COLUMN('Leaded Started'!$D:$D))),"Link to Lot")</f>
        <v>#N/A</v>
      </c>
      <c r="AI96" s="20">
        <f>_xlfn.XLOOKUP(AG96,'Leaded Started'!$D:$D,'Leaded Started'!$V:$V,"")</f>
        <v>0</v>
      </c>
      <c r="AJ96" s="23">
        <f>_xlfn.XLOOKUP(AG96,'Leaded Started'!$D:$D,'Leaded Started'!$R:$R,"")</f>
        <v>0</v>
      </c>
      <c r="AK96" s="22"/>
      <c r="AL96" s="83" t="e" cm="1">
        <f t="array" ref="AL96">HYPERLINK(_xlfn.CONCAT("#'Leaded Started'!",ADDRESS(MATCH(AK96, 'Leaded Started'!$D:$D,0),COLUMN('Leaded Started'!$D:$D))),"Link to Lot")</f>
        <v>#N/A</v>
      </c>
      <c r="AM96" s="20">
        <f>_xlfn.XLOOKUP(AK96,'Leaded Started'!$D:$D,'Leaded Started'!$V:$V,"")</f>
        <v>0</v>
      </c>
      <c r="AN96" s="23">
        <f>_xlfn.XLOOKUP(AK96,'Leaded Started'!$D:$D,'Leaded Started'!$R:$R,"")</f>
        <v>0</v>
      </c>
      <c r="AO96" s="22"/>
      <c r="AP96" s="83" t="e" cm="1">
        <f t="array" ref="AP96">HYPERLINK(_xlfn.CONCAT("#'Leaded Started'!",ADDRESS(MATCH(AO96, 'Leaded Started'!$D:$D,0),COLUMN('Leaded Started'!$D:$D))),"Link to Lot")</f>
        <v>#N/A</v>
      </c>
      <c r="AQ96" s="20">
        <f>_xlfn.XLOOKUP(AO96,'Leaded Started'!$D:$D,'Leaded Started'!$V:$V,"")</f>
        <v>0</v>
      </c>
      <c r="AR96" s="23">
        <f>_xlfn.XLOOKUP(AO96,'Leaded Started'!$D:$D,'Leaded Started'!$R:$R,"")</f>
        <v>0</v>
      </c>
      <c r="AS96" s="22"/>
      <c r="AT96" s="83" t="e" cm="1">
        <f t="array" ref="AT96">HYPERLINK(_xlfn.CONCAT("#'Leaded Started'!",ADDRESS(MATCH(AS96, 'Leaded Started'!$D:$D,0),COLUMN('Leaded Started'!$D:$D))),"Link to Lot")</f>
        <v>#N/A</v>
      </c>
      <c r="AU96" s="20">
        <f>_xlfn.XLOOKUP(AS96,'Leaded Started'!$D:$D,'Leaded Started'!$V:$V,"")</f>
        <v>0</v>
      </c>
      <c r="AV96" s="23">
        <f>_xlfn.XLOOKUP(AS96,'Leaded Started'!$D:$D,'Leaded Started'!$R:$R,"")</f>
        <v>0</v>
      </c>
      <c r="AW96" s="22"/>
      <c r="AX96" s="83" t="e" cm="1">
        <f t="array" ref="AX96">HYPERLINK(_xlfn.CONCAT("#'Leaded Started'!",ADDRESS(MATCH(AW96, 'Leaded Started'!$D:$D,0),COLUMN('Leaded Started'!$D:$D))),"Link to Lot")</f>
        <v>#N/A</v>
      </c>
      <c r="AY96" s="20">
        <f>_xlfn.XLOOKUP(AW96,'Leaded Started'!$D:$D,'Leaded Started'!$V:$V,"")</f>
        <v>0</v>
      </c>
      <c r="AZ96" s="23">
        <f>_xlfn.XLOOKUP(AW96,'Leaded Started'!$D:$D,'Leaded Started'!$R:$R,"")</f>
        <v>0</v>
      </c>
      <c r="BA96" s="22"/>
      <c r="BB96" s="83" t="e" cm="1">
        <f t="array" ref="BB96">HYPERLINK(_xlfn.CONCAT("#'Leaded Started'!",ADDRESS(MATCH(BA96, 'Leaded Started'!$D:$D,0),COLUMN('Leaded Started'!$D:$D))),"Link to Lot")</f>
        <v>#N/A</v>
      </c>
      <c r="BC96" s="20">
        <f>_xlfn.XLOOKUP(BA96,'Leaded Started'!$D:$D,'Leaded Started'!$V:$V,"")</f>
        <v>0</v>
      </c>
      <c r="BD96" s="23">
        <f>_xlfn.XLOOKUP(BA96,'Leaded Started'!$D:$D,'Leaded Started'!$R:$R,"")</f>
        <v>0</v>
      </c>
      <c r="BE96" s="22"/>
      <c r="BF96" s="79" t="e" cm="1">
        <f t="array" ref="BF96">HYPERLINK(_xlfn.CONCAT("#'Leaded After Lot Link'!",ADDRESS(MATCH(BE96, 'Leaded After Lot Link'!$D:$D,0),COLUMN('Leaded After Lot Link'!$D:$D))),"Link to Lot")</f>
        <v>#N/A</v>
      </c>
      <c r="BG96" s="20">
        <f>_xlfn.XLOOKUP(BE96,'Leaded After Lot Link'!$D:$D,'Leaded After Lot Link'!$V:$V,"")</f>
        <v>0</v>
      </c>
      <c r="BH96" s="23">
        <f>_xlfn.XLOOKUP(BE96,'Leaded After Lot Link'!$D:$D,'Leaded After Lot Link'!$R:$R,"")</f>
        <v>0</v>
      </c>
    </row>
    <row r="97" spans="1:60" ht="31.5" customHeight="1" x14ac:dyDescent="0.25">
      <c r="A97" s="20"/>
      <c r="B97" s="79" t="e" cm="1">
        <f t="array" ref="B97">HYPERLINK(_xlfn.CONCAT("#'Leaded After Lot Link'!",ADDRESS(MATCH(A97, 'Leaded After Lot Link'!$D:$D,0),COLUMN('Leaded After Lot Link'!$D:$D))),"Link to Lot")</f>
        <v>#N/A</v>
      </c>
      <c r="C97" s="20">
        <f>_xlfn.XLOOKUP(A97,'Leaded After Lot Link'!$D:$D,'Leaded After Lot Link'!$V:$V,"")</f>
        <v>0</v>
      </c>
      <c r="D97" s="23">
        <f>_xlfn.XLOOKUP(A97,'Leaded After Lot Link'!$D:$D,'Leaded After Lot Link'!$R:$R,"")</f>
        <v>0</v>
      </c>
      <c r="E97" s="22"/>
      <c r="F97" s="83" t="e" cm="1">
        <f t="array" ref="F97">HYPERLINK(_xlfn.CONCAT("#'Leaded Started'!",ADDRESS(MATCH(E97, 'Leaded Started'!$D:$D,0),COLUMN('Leaded Started'!$D:$D))),"Link to Lot")</f>
        <v>#N/A</v>
      </c>
      <c r="G97" s="20">
        <f>_xlfn.XLOOKUP(E97,'Leaded Started'!$D:$D,'Leaded Started'!$V:$V,"")</f>
        <v>0</v>
      </c>
      <c r="H97" s="23">
        <f>_xlfn.XLOOKUP(E97,'Leaded Started'!$D:$D,'Leaded Started'!$R:$R,"")</f>
        <v>0</v>
      </c>
      <c r="I97" s="22"/>
      <c r="J97" s="83" t="e" cm="1">
        <f t="array" ref="J97">HYPERLINK(_xlfn.CONCAT("#'Leaded Started'!",ADDRESS(MATCH(I97, 'Leaded Started'!$D:$D,0),COLUMN('Leaded Started'!$D:$D))),"Link to Lot")</f>
        <v>#N/A</v>
      </c>
      <c r="K97" s="20">
        <f>_xlfn.XLOOKUP(I97,'Leaded Started'!$D:$D,'Leaded Started'!$V:$V,"")</f>
        <v>0</v>
      </c>
      <c r="L97" s="23">
        <f>_xlfn.XLOOKUP(I97,'Leaded Started'!$D:$D,'Leaded Started'!$R:$R,"")</f>
        <v>0</v>
      </c>
      <c r="M97" s="22"/>
      <c r="N97" s="83" t="e" cm="1">
        <f t="array" ref="N97">HYPERLINK(_xlfn.CONCAT("#'Leaded Started'!",ADDRESS(MATCH(M97, 'Leaded Started'!$D:$D,0),COLUMN('Leaded Started'!$D:$D))),"Link to Lot")</f>
        <v>#N/A</v>
      </c>
      <c r="O97" s="20">
        <f>_xlfn.XLOOKUP(M97,'Leaded Started'!$D:$D,'Leaded Started'!$V:$V,"")</f>
        <v>0</v>
      </c>
      <c r="P97" s="23">
        <f>_xlfn.XLOOKUP(M97,'Leaded Started'!$D:$D,'Leaded Started'!$R:$R,"")</f>
        <v>0</v>
      </c>
      <c r="Q97" s="22"/>
      <c r="R97" s="83" t="e" cm="1">
        <f t="array" ref="R97">HYPERLINK(_xlfn.CONCAT("#'Leaded Started'!",ADDRESS(MATCH(Q97, 'Leaded Started'!$D:$D,0),COLUMN('Leaded Started'!$D:$D))),"Link to Lot")</f>
        <v>#N/A</v>
      </c>
      <c r="S97" s="20">
        <f>_xlfn.XLOOKUP(Q97,'Leaded Started'!$D:$D,'Leaded Started'!$V:$V,"")</f>
        <v>0</v>
      </c>
      <c r="T97" s="23">
        <f>_xlfn.XLOOKUP(Q97,'Leaded Started'!$D:$D,'Leaded Started'!$R:$R,"")</f>
        <v>0</v>
      </c>
      <c r="U97" s="22"/>
      <c r="V97" s="83" t="e" cm="1">
        <f t="array" ref="V97">HYPERLINK(_xlfn.CONCAT("#'Leaded Started'!",ADDRESS(MATCH(U97, 'Leaded Started'!$D:$D,0),COLUMN('Leaded Started'!$D:$D))),"Link to Lot")</f>
        <v>#N/A</v>
      </c>
      <c r="W97" s="20">
        <f>_xlfn.XLOOKUP(U97,'Leaded Started'!$D:$D,'Leaded Started'!$V:$V,"")</f>
        <v>0</v>
      </c>
      <c r="X97" s="23">
        <f>_xlfn.XLOOKUP(U97,'Leaded Started'!$D:$D,'Leaded Started'!$R:$R,"")</f>
        <v>0</v>
      </c>
      <c r="Y97" s="22"/>
      <c r="Z97" s="83" t="e" cm="1">
        <f t="array" ref="Z97">HYPERLINK(_xlfn.CONCAT("#'Leaded Started'!",ADDRESS(MATCH(Y97, 'Leaded Started'!$D:$D,0),COLUMN('Leaded Started'!$D:$D))),"Link to Lot")</f>
        <v>#N/A</v>
      </c>
      <c r="AA97" s="20">
        <f>_xlfn.XLOOKUP(Y97,'Leaded Started'!$D:$D,'Leaded Started'!$V:$V,"")</f>
        <v>0</v>
      </c>
      <c r="AB97" s="23">
        <f>_xlfn.XLOOKUP(Y97,'Leaded Started'!$D:$D,'Leaded Started'!$R:$R,"")</f>
        <v>0</v>
      </c>
      <c r="AC97" s="22"/>
      <c r="AD97" s="83" t="e" cm="1">
        <f t="array" ref="AD97">HYPERLINK(_xlfn.CONCAT("#'Leaded Started'!",ADDRESS(MATCH(AC97, 'Leaded Started'!$D:$D,0),COLUMN('Leaded Started'!$D:$D))),"Link to Lot")</f>
        <v>#N/A</v>
      </c>
      <c r="AE97" s="20">
        <f>_xlfn.XLOOKUP(AC97,'Leaded Started'!$D:$D,'Leaded Started'!$V:$V,"")</f>
        <v>0</v>
      </c>
      <c r="AF97" s="23">
        <f>_xlfn.XLOOKUP(AC97,'Leaded Started'!$D:$D,'Leaded Started'!$R:$R,"")</f>
        <v>0</v>
      </c>
      <c r="AG97" s="22"/>
      <c r="AH97" s="83" t="e" cm="1">
        <f t="array" ref="AH97">HYPERLINK(_xlfn.CONCAT("#'Leaded Started'!",ADDRESS(MATCH(AG97, 'Leaded Started'!$D:$D,0),COLUMN('Leaded Started'!$D:$D))),"Link to Lot")</f>
        <v>#N/A</v>
      </c>
      <c r="AI97" s="20">
        <f>_xlfn.XLOOKUP(AG97,'Leaded Started'!$D:$D,'Leaded Started'!$V:$V,"")</f>
        <v>0</v>
      </c>
      <c r="AJ97" s="23">
        <f>_xlfn.XLOOKUP(AG97,'Leaded Started'!$D:$D,'Leaded Started'!$R:$R,"")</f>
        <v>0</v>
      </c>
      <c r="AK97" s="22"/>
      <c r="AL97" s="83" t="e" cm="1">
        <f t="array" ref="AL97">HYPERLINK(_xlfn.CONCAT("#'Leaded Started'!",ADDRESS(MATCH(AK97, 'Leaded Started'!$D:$D,0),COLUMN('Leaded Started'!$D:$D))),"Link to Lot")</f>
        <v>#N/A</v>
      </c>
      <c r="AM97" s="20">
        <f>_xlfn.XLOOKUP(AK97,'Leaded Started'!$D:$D,'Leaded Started'!$V:$V,"")</f>
        <v>0</v>
      </c>
      <c r="AN97" s="23">
        <f>_xlfn.XLOOKUP(AK97,'Leaded Started'!$D:$D,'Leaded Started'!$R:$R,"")</f>
        <v>0</v>
      </c>
      <c r="AO97" s="22"/>
      <c r="AP97" s="83" t="e" cm="1">
        <f t="array" ref="AP97">HYPERLINK(_xlfn.CONCAT("#'Leaded Started'!",ADDRESS(MATCH(AO97, 'Leaded Started'!$D:$D,0),COLUMN('Leaded Started'!$D:$D))),"Link to Lot")</f>
        <v>#N/A</v>
      </c>
      <c r="AQ97" s="20">
        <f>_xlfn.XLOOKUP(AO97,'Leaded Started'!$D:$D,'Leaded Started'!$V:$V,"")</f>
        <v>0</v>
      </c>
      <c r="AR97" s="23">
        <f>_xlfn.XLOOKUP(AO97,'Leaded Started'!$D:$D,'Leaded Started'!$R:$R,"")</f>
        <v>0</v>
      </c>
      <c r="AS97" s="22"/>
      <c r="AT97" s="83" t="e" cm="1">
        <f t="array" ref="AT97">HYPERLINK(_xlfn.CONCAT("#'Leaded Started'!",ADDRESS(MATCH(AS97, 'Leaded Started'!$D:$D,0),COLUMN('Leaded Started'!$D:$D))),"Link to Lot")</f>
        <v>#N/A</v>
      </c>
      <c r="AU97" s="20">
        <f>_xlfn.XLOOKUP(AS97,'Leaded Started'!$D:$D,'Leaded Started'!$V:$V,"")</f>
        <v>0</v>
      </c>
      <c r="AV97" s="23">
        <f>_xlfn.XLOOKUP(AS97,'Leaded Started'!$D:$D,'Leaded Started'!$R:$R,"")</f>
        <v>0</v>
      </c>
      <c r="AW97" s="22"/>
      <c r="AX97" s="83" t="e" cm="1">
        <f t="array" ref="AX97">HYPERLINK(_xlfn.CONCAT("#'Leaded Started'!",ADDRESS(MATCH(AW97, 'Leaded Started'!$D:$D,0),COLUMN('Leaded Started'!$D:$D))),"Link to Lot")</f>
        <v>#N/A</v>
      </c>
      <c r="AY97" s="20">
        <f>_xlfn.XLOOKUP(AW97,'Leaded Started'!$D:$D,'Leaded Started'!$V:$V,"")</f>
        <v>0</v>
      </c>
      <c r="AZ97" s="23">
        <f>_xlfn.XLOOKUP(AW97,'Leaded Started'!$D:$D,'Leaded Started'!$R:$R,"")</f>
        <v>0</v>
      </c>
      <c r="BA97" s="22"/>
      <c r="BB97" s="83" t="e" cm="1">
        <f t="array" ref="BB97">HYPERLINK(_xlfn.CONCAT("#'Leaded Started'!",ADDRESS(MATCH(BA97, 'Leaded Started'!$D:$D,0),COLUMN('Leaded Started'!$D:$D))),"Link to Lot")</f>
        <v>#N/A</v>
      </c>
      <c r="BC97" s="20">
        <f>_xlfn.XLOOKUP(BA97,'Leaded Started'!$D:$D,'Leaded Started'!$V:$V,"")</f>
        <v>0</v>
      </c>
      <c r="BD97" s="23">
        <f>_xlfn.XLOOKUP(BA97,'Leaded Started'!$D:$D,'Leaded Started'!$R:$R,"")</f>
        <v>0</v>
      </c>
      <c r="BE97" s="22"/>
      <c r="BF97" s="79" t="e" cm="1">
        <f t="array" ref="BF97">HYPERLINK(_xlfn.CONCAT("#'Leaded After Lot Link'!",ADDRESS(MATCH(BE97, 'Leaded After Lot Link'!$D:$D,0),COLUMN('Leaded After Lot Link'!$D:$D))),"Link to Lot")</f>
        <v>#N/A</v>
      </c>
      <c r="BG97" s="20">
        <f>_xlfn.XLOOKUP(BE97,'Leaded After Lot Link'!$D:$D,'Leaded After Lot Link'!$V:$V,"")</f>
        <v>0</v>
      </c>
      <c r="BH97" s="23">
        <f>_xlfn.XLOOKUP(BE97,'Leaded After Lot Link'!$D:$D,'Leaded After Lot Link'!$R:$R,"")</f>
        <v>0</v>
      </c>
    </row>
    <row r="98" spans="1:60" ht="31.5" customHeight="1" x14ac:dyDescent="0.25">
      <c r="A98" s="20"/>
      <c r="B98" s="79" t="e" cm="1">
        <f t="array" ref="B98">HYPERLINK(_xlfn.CONCAT("#'Leaded After Lot Link'!",ADDRESS(MATCH(A98, 'Leaded After Lot Link'!$D:$D,0),COLUMN('Leaded After Lot Link'!$D:$D))),"Link to Lot")</f>
        <v>#N/A</v>
      </c>
      <c r="C98" s="20">
        <f>_xlfn.XLOOKUP(A98,'Leaded After Lot Link'!$D:$D,'Leaded After Lot Link'!$V:$V,"")</f>
        <v>0</v>
      </c>
      <c r="D98" s="23">
        <f>_xlfn.XLOOKUP(A98,'Leaded After Lot Link'!$D:$D,'Leaded After Lot Link'!$R:$R,"")</f>
        <v>0</v>
      </c>
      <c r="E98" s="22"/>
      <c r="F98" s="83" t="e" cm="1">
        <f t="array" ref="F98">HYPERLINK(_xlfn.CONCAT("#'Leaded Started'!",ADDRESS(MATCH(E98, 'Leaded Started'!$D:$D,0),COLUMN('Leaded Started'!$D:$D))),"Link to Lot")</f>
        <v>#N/A</v>
      </c>
      <c r="G98" s="20">
        <f>_xlfn.XLOOKUP(E98,'Leaded Started'!$D:$D,'Leaded Started'!$V:$V,"")</f>
        <v>0</v>
      </c>
      <c r="H98" s="23">
        <f>_xlfn.XLOOKUP(E98,'Leaded Started'!$D:$D,'Leaded Started'!$R:$R,"")</f>
        <v>0</v>
      </c>
      <c r="I98" s="22"/>
      <c r="J98" s="83" t="e" cm="1">
        <f t="array" ref="J98">HYPERLINK(_xlfn.CONCAT("#'Leaded Started'!",ADDRESS(MATCH(I98, 'Leaded Started'!$D:$D,0),COLUMN('Leaded Started'!$D:$D))),"Link to Lot")</f>
        <v>#N/A</v>
      </c>
      <c r="K98" s="20">
        <f>_xlfn.XLOOKUP(I98,'Leaded Started'!$D:$D,'Leaded Started'!$V:$V,"")</f>
        <v>0</v>
      </c>
      <c r="L98" s="23">
        <f>_xlfn.XLOOKUP(I98,'Leaded Started'!$D:$D,'Leaded Started'!$R:$R,"")</f>
        <v>0</v>
      </c>
      <c r="M98" s="22"/>
      <c r="N98" s="83" t="e" cm="1">
        <f t="array" ref="N98">HYPERLINK(_xlfn.CONCAT("#'Leaded Started'!",ADDRESS(MATCH(M98, 'Leaded Started'!$D:$D,0),COLUMN('Leaded Started'!$D:$D))),"Link to Lot")</f>
        <v>#N/A</v>
      </c>
      <c r="O98" s="20">
        <f>_xlfn.XLOOKUP(M98,'Leaded Started'!$D:$D,'Leaded Started'!$V:$V,"")</f>
        <v>0</v>
      </c>
      <c r="P98" s="23">
        <f>_xlfn.XLOOKUP(M98,'Leaded Started'!$D:$D,'Leaded Started'!$R:$R,"")</f>
        <v>0</v>
      </c>
      <c r="Q98" s="22"/>
      <c r="R98" s="83" t="e" cm="1">
        <f t="array" ref="R98">HYPERLINK(_xlfn.CONCAT("#'Leaded Started'!",ADDRESS(MATCH(Q98, 'Leaded Started'!$D:$D,0),COLUMN('Leaded Started'!$D:$D))),"Link to Lot")</f>
        <v>#N/A</v>
      </c>
      <c r="S98" s="20">
        <f>_xlfn.XLOOKUP(Q98,'Leaded Started'!$D:$D,'Leaded Started'!$V:$V,"")</f>
        <v>0</v>
      </c>
      <c r="T98" s="23">
        <f>_xlfn.XLOOKUP(Q98,'Leaded Started'!$D:$D,'Leaded Started'!$R:$R,"")</f>
        <v>0</v>
      </c>
      <c r="U98" s="22"/>
      <c r="V98" s="83" t="e" cm="1">
        <f t="array" ref="V98">HYPERLINK(_xlfn.CONCAT("#'Leaded Started'!",ADDRESS(MATCH(U98, 'Leaded Started'!$D:$D,0),COLUMN('Leaded Started'!$D:$D))),"Link to Lot")</f>
        <v>#N/A</v>
      </c>
      <c r="W98" s="20">
        <f>_xlfn.XLOOKUP(U98,'Leaded Started'!$D:$D,'Leaded Started'!$V:$V,"")</f>
        <v>0</v>
      </c>
      <c r="X98" s="23">
        <f>_xlfn.XLOOKUP(U98,'Leaded Started'!$D:$D,'Leaded Started'!$R:$R,"")</f>
        <v>0</v>
      </c>
      <c r="Y98" s="22"/>
      <c r="Z98" s="83" t="e" cm="1">
        <f t="array" ref="Z98">HYPERLINK(_xlfn.CONCAT("#'Leaded Started'!",ADDRESS(MATCH(Y98, 'Leaded Started'!$D:$D,0),COLUMN('Leaded Started'!$D:$D))),"Link to Lot")</f>
        <v>#N/A</v>
      </c>
      <c r="AA98" s="20">
        <f>_xlfn.XLOOKUP(Y98,'Leaded Started'!$D:$D,'Leaded Started'!$V:$V,"")</f>
        <v>0</v>
      </c>
      <c r="AB98" s="23">
        <f>_xlfn.XLOOKUP(Y98,'Leaded Started'!$D:$D,'Leaded Started'!$R:$R,"")</f>
        <v>0</v>
      </c>
      <c r="AC98" s="22"/>
      <c r="AD98" s="83" t="e" cm="1">
        <f t="array" ref="AD98">HYPERLINK(_xlfn.CONCAT("#'Leaded Started'!",ADDRESS(MATCH(AC98, 'Leaded Started'!$D:$D,0),COLUMN('Leaded Started'!$D:$D))),"Link to Lot")</f>
        <v>#N/A</v>
      </c>
      <c r="AE98" s="20">
        <f>_xlfn.XLOOKUP(AC98,'Leaded Started'!$D:$D,'Leaded Started'!$V:$V,"")</f>
        <v>0</v>
      </c>
      <c r="AF98" s="23">
        <f>_xlfn.XLOOKUP(AC98,'Leaded Started'!$D:$D,'Leaded Started'!$R:$R,"")</f>
        <v>0</v>
      </c>
      <c r="AG98" s="22"/>
      <c r="AH98" s="83" t="e" cm="1">
        <f t="array" ref="AH98">HYPERLINK(_xlfn.CONCAT("#'Leaded Started'!",ADDRESS(MATCH(AG98, 'Leaded Started'!$D:$D,0),COLUMN('Leaded Started'!$D:$D))),"Link to Lot")</f>
        <v>#N/A</v>
      </c>
      <c r="AI98" s="20">
        <f>_xlfn.XLOOKUP(AG98,'Leaded Started'!$D:$D,'Leaded Started'!$V:$V,"")</f>
        <v>0</v>
      </c>
      <c r="AJ98" s="23">
        <f>_xlfn.XLOOKUP(AG98,'Leaded Started'!$D:$D,'Leaded Started'!$R:$R,"")</f>
        <v>0</v>
      </c>
      <c r="AK98" s="22"/>
      <c r="AL98" s="83" t="e" cm="1">
        <f t="array" ref="AL98">HYPERLINK(_xlfn.CONCAT("#'Leaded Started'!",ADDRESS(MATCH(AK98, 'Leaded Started'!$D:$D,0),COLUMN('Leaded Started'!$D:$D))),"Link to Lot")</f>
        <v>#N/A</v>
      </c>
      <c r="AM98" s="20">
        <f>_xlfn.XLOOKUP(AK98,'Leaded Started'!$D:$D,'Leaded Started'!$V:$V,"")</f>
        <v>0</v>
      </c>
      <c r="AN98" s="23">
        <f>_xlfn.XLOOKUP(AK98,'Leaded Started'!$D:$D,'Leaded Started'!$R:$R,"")</f>
        <v>0</v>
      </c>
      <c r="AO98" s="22"/>
      <c r="AP98" s="83" t="e" cm="1">
        <f t="array" ref="AP98">HYPERLINK(_xlfn.CONCAT("#'Leaded Started'!",ADDRESS(MATCH(AO98, 'Leaded Started'!$D:$D,0),COLUMN('Leaded Started'!$D:$D))),"Link to Lot")</f>
        <v>#N/A</v>
      </c>
      <c r="AQ98" s="20">
        <f>_xlfn.XLOOKUP(AO98,'Leaded Started'!$D:$D,'Leaded Started'!$V:$V,"")</f>
        <v>0</v>
      </c>
      <c r="AR98" s="23">
        <f>_xlfn.XLOOKUP(AO98,'Leaded Started'!$D:$D,'Leaded Started'!$R:$R,"")</f>
        <v>0</v>
      </c>
      <c r="AS98" s="22"/>
      <c r="AT98" s="83" t="e" cm="1">
        <f t="array" ref="AT98">HYPERLINK(_xlfn.CONCAT("#'Leaded Started'!",ADDRESS(MATCH(AS98, 'Leaded Started'!$D:$D,0),COLUMN('Leaded Started'!$D:$D))),"Link to Lot")</f>
        <v>#N/A</v>
      </c>
      <c r="AU98" s="20">
        <f>_xlfn.XLOOKUP(AS98,'Leaded Started'!$D:$D,'Leaded Started'!$V:$V,"")</f>
        <v>0</v>
      </c>
      <c r="AV98" s="23">
        <f>_xlfn.XLOOKUP(AS98,'Leaded Started'!$D:$D,'Leaded Started'!$R:$R,"")</f>
        <v>0</v>
      </c>
      <c r="AW98" s="22"/>
      <c r="AX98" s="83" t="e" cm="1">
        <f t="array" ref="AX98">HYPERLINK(_xlfn.CONCAT("#'Leaded Started'!",ADDRESS(MATCH(AW98, 'Leaded Started'!$D:$D,0),COLUMN('Leaded Started'!$D:$D))),"Link to Lot")</f>
        <v>#N/A</v>
      </c>
      <c r="AY98" s="20">
        <f>_xlfn.XLOOKUP(AW98,'Leaded Started'!$D:$D,'Leaded Started'!$V:$V,"")</f>
        <v>0</v>
      </c>
      <c r="AZ98" s="23">
        <f>_xlfn.XLOOKUP(AW98,'Leaded Started'!$D:$D,'Leaded Started'!$R:$R,"")</f>
        <v>0</v>
      </c>
      <c r="BA98" s="22"/>
      <c r="BB98" s="83" t="e" cm="1">
        <f t="array" ref="BB98">HYPERLINK(_xlfn.CONCAT("#'Leaded Started'!",ADDRESS(MATCH(BA98, 'Leaded Started'!$D:$D,0),COLUMN('Leaded Started'!$D:$D))),"Link to Lot")</f>
        <v>#N/A</v>
      </c>
      <c r="BC98" s="20">
        <f>_xlfn.XLOOKUP(BA98,'Leaded Started'!$D:$D,'Leaded Started'!$V:$V,"")</f>
        <v>0</v>
      </c>
      <c r="BD98" s="23">
        <f>_xlfn.XLOOKUP(BA98,'Leaded Started'!$D:$D,'Leaded Started'!$R:$R,"")</f>
        <v>0</v>
      </c>
      <c r="BE98" s="22"/>
      <c r="BF98" s="79" t="e" cm="1">
        <f t="array" ref="BF98">HYPERLINK(_xlfn.CONCAT("#'Leaded After Lot Link'!",ADDRESS(MATCH(BE98, 'Leaded After Lot Link'!$D:$D,0),COLUMN('Leaded After Lot Link'!$D:$D))),"Link to Lot")</f>
        <v>#N/A</v>
      </c>
      <c r="BG98" s="20">
        <f>_xlfn.XLOOKUP(BE98,'Leaded After Lot Link'!$D:$D,'Leaded After Lot Link'!$V:$V,"")</f>
        <v>0</v>
      </c>
      <c r="BH98" s="23">
        <f>_xlfn.XLOOKUP(BE98,'Leaded After Lot Link'!$D:$D,'Leaded After Lot Link'!$R:$R,"")</f>
        <v>0</v>
      </c>
    </row>
    <row r="99" spans="1:60" ht="31.5" customHeight="1" x14ac:dyDescent="0.25">
      <c r="A99" s="20"/>
      <c r="B99" s="79" t="e" cm="1">
        <f t="array" ref="B99">HYPERLINK(_xlfn.CONCAT("#'Leaded After Lot Link'!",ADDRESS(MATCH(A99, 'Leaded After Lot Link'!$D:$D,0),COLUMN('Leaded After Lot Link'!$D:$D))),"Link to Lot")</f>
        <v>#N/A</v>
      </c>
      <c r="C99" s="20">
        <f>_xlfn.XLOOKUP(A99,'Leaded After Lot Link'!$D:$D,'Leaded After Lot Link'!$V:$V,"")</f>
        <v>0</v>
      </c>
      <c r="D99" s="23">
        <f>_xlfn.XLOOKUP(A99,'Leaded After Lot Link'!$D:$D,'Leaded After Lot Link'!$R:$R,"")</f>
        <v>0</v>
      </c>
      <c r="E99" s="22"/>
      <c r="F99" s="83" t="e" cm="1">
        <f t="array" ref="F99">HYPERLINK(_xlfn.CONCAT("#'Leaded Started'!",ADDRESS(MATCH(E99, 'Leaded Started'!$D:$D,0),COLUMN('Leaded Started'!$D:$D))),"Link to Lot")</f>
        <v>#N/A</v>
      </c>
      <c r="G99" s="20">
        <f>_xlfn.XLOOKUP(E99,'Leaded Started'!$D:$D,'Leaded Started'!$V:$V,"")</f>
        <v>0</v>
      </c>
      <c r="H99" s="23">
        <f>_xlfn.XLOOKUP(E99,'Leaded Started'!$D:$D,'Leaded Started'!$R:$R,"")</f>
        <v>0</v>
      </c>
      <c r="I99" s="22"/>
      <c r="J99" s="83" t="e" cm="1">
        <f t="array" ref="J99">HYPERLINK(_xlfn.CONCAT("#'Leaded Started'!",ADDRESS(MATCH(I99, 'Leaded Started'!$D:$D,0),COLUMN('Leaded Started'!$D:$D))),"Link to Lot")</f>
        <v>#N/A</v>
      </c>
      <c r="K99" s="20">
        <f>_xlfn.XLOOKUP(I99,'Leaded Started'!$D:$D,'Leaded Started'!$V:$V,"")</f>
        <v>0</v>
      </c>
      <c r="L99" s="23">
        <f>_xlfn.XLOOKUP(I99,'Leaded Started'!$D:$D,'Leaded Started'!$R:$R,"")</f>
        <v>0</v>
      </c>
      <c r="M99" s="22"/>
      <c r="N99" s="83" t="e" cm="1">
        <f t="array" ref="N99">HYPERLINK(_xlfn.CONCAT("#'Leaded Started'!",ADDRESS(MATCH(M99, 'Leaded Started'!$D:$D,0),COLUMN('Leaded Started'!$D:$D))),"Link to Lot")</f>
        <v>#N/A</v>
      </c>
      <c r="O99" s="20">
        <f>_xlfn.XLOOKUP(M99,'Leaded Started'!$D:$D,'Leaded Started'!$V:$V,"")</f>
        <v>0</v>
      </c>
      <c r="P99" s="23">
        <f>_xlfn.XLOOKUP(M99,'Leaded Started'!$D:$D,'Leaded Started'!$R:$R,"")</f>
        <v>0</v>
      </c>
      <c r="Q99" s="22"/>
      <c r="R99" s="83" t="e" cm="1">
        <f t="array" ref="R99">HYPERLINK(_xlfn.CONCAT("#'Leaded Started'!",ADDRESS(MATCH(Q99, 'Leaded Started'!$D:$D,0),COLUMN('Leaded Started'!$D:$D))),"Link to Lot")</f>
        <v>#N/A</v>
      </c>
      <c r="S99" s="20">
        <f>_xlfn.XLOOKUP(Q99,'Leaded Started'!$D:$D,'Leaded Started'!$V:$V,"")</f>
        <v>0</v>
      </c>
      <c r="T99" s="23">
        <f>_xlfn.XLOOKUP(Q99,'Leaded Started'!$D:$D,'Leaded Started'!$R:$R,"")</f>
        <v>0</v>
      </c>
      <c r="U99" s="22"/>
      <c r="V99" s="83" t="e" cm="1">
        <f t="array" ref="V99">HYPERLINK(_xlfn.CONCAT("#'Leaded Started'!",ADDRESS(MATCH(U99, 'Leaded Started'!$D:$D,0),COLUMN('Leaded Started'!$D:$D))),"Link to Lot")</f>
        <v>#N/A</v>
      </c>
      <c r="W99" s="20">
        <f>_xlfn.XLOOKUP(U99,'Leaded Started'!$D:$D,'Leaded Started'!$V:$V,"")</f>
        <v>0</v>
      </c>
      <c r="X99" s="23">
        <f>_xlfn.XLOOKUP(U99,'Leaded Started'!$D:$D,'Leaded Started'!$R:$R,"")</f>
        <v>0</v>
      </c>
      <c r="Y99" s="22"/>
      <c r="Z99" s="83" t="e" cm="1">
        <f t="array" ref="Z99">HYPERLINK(_xlfn.CONCAT("#'Leaded Started'!",ADDRESS(MATCH(Y99, 'Leaded Started'!$D:$D,0),COLUMN('Leaded Started'!$D:$D))),"Link to Lot")</f>
        <v>#N/A</v>
      </c>
      <c r="AA99" s="20">
        <f>_xlfn.XLOOKUP(Y99,'Leaded Started'!$D:$D,'Leaded Started'!$V:$V,"")</f>
        <v>0</v>
      </c>
      <c r="AB99" s="23">
        <f>_xlfn.XLOOKUP(Y99,'Leaded Started'!$D:$D,'Leaded Started'!$R:$R,"")</f>
        <v>0</v>
      </c>
      <c r="AC99" s="22"/>
      <c r="AD99" s="83" t="e" cm="1">
        <f t="array" ref="AD99">HYPERLINK(_xlfn.CONCAT("#'Leaded Started'!",ADDRESS(MATCH(AC99, 'Leaded Started'!$D:$D,0),COLUMN('Leaded Started'!$D:$D))),"Link to Lot")</f>
        <v>#N/A</v>
      </c>
      <c r="AE99" s="20">
        <f>_xlfn.XLOOKUP(AC99,'Leaded Started'!$D:$D,'Leaded Started'!$V:$V,"")</f>
        <v>0</v>
      </c>
      <c r="AF99" s="23">
        <f>_xlfn.XLOOKUP(AC99,'Leaded Started'!$D:$D,'Leaded Started'!$R:$R,"")</f>
        <v>0</v>
      </c>
      <c r="AG99" s="22"/>
      <c r="AH99" s="83" t="e" cm="1">
        <f t="array" ref="AH99">HYPERLINK(_xlfn.CONCAT("#'Leaded Started'!",ADDRESS(MATCH(AG99, 'Leaded Started'!$D:$D,0),COLUMN('Leaded Started'!$D:$D))),"Link to Lot")</f>
        <v>#N/A</v>
      </c>
      <c r="AI99" s="20">
        <f>_xlfn.XLOOKUP(AG99,'Leaded Started'!$D:$D,'Leaded Started'!$V:$V,"")</f>
        <v>0</v>
      </c>
      <c r="AJ99" s="23">
        <f>_xlfn.XLOOKUP(AG99,'Leaded Started'!$D:$D,'Leaded Started'!$R:$R,"")</f>
        <v>0</v>
      </c>
      <c r="AK99" s="22"/>
      <c r="AL99" s="83" t="e" cm="1">
        <f t="array" ref="AL99">HYPERLINK(_xlfn.CONCAT("#'Leaded Started'!",ADDRESS(MATCH(AK99, 'Leaded Started'!$D:$D,0),COLUMN('Leaded Started'!$D:$D))),"Link to Lot")</f>
        <v>#N/A</v>
      </c>
      <c r="AM99" s="20">
        <f>_xlfn.XLOOKUP(AK99,'Leaded Started'!$D:$D,'Leaded Started'!$V:$V,"")</f>
        <v>0</v>
      </c>
      <c r="AN99" s="23">
        <f>_xlfn.XLOOKUP(AK99,'Leaded Started'!$D:$D,'Leaded Started'!$R:$R,"")</f>
        <v>0</v>
      </c>
      <c r="AO99" s="22"/>
      <c r="AP99" s="83" t="e" cm="1">
        <f t="array" ref="AP99">HYPERLINK(_xlfn.CONCAT("#'Leaded Started'!",ADDRESS(MATCH(AO99, 'Leaded Started'!$D:$D,0),COLUMN('Leaded Started'!$D:$D))),"Link to Lot")</f>
        <v>#N/A</v>
      </c>
      <c r="AQ99" s="20">
        <f>_xlfn.XLOOKUP(AO99,'Leaded Started'!$D:$D,'Leaded Started'!$V:$V,"")</f>
        <v>0</v>
      </c>
      <c r="AR99" s="23">
        <f>_xlfn.XLOOKUP(AO99,'Leaded Started'!$D:$D,'Leaded Started'!$R:$R,"")</f>
        <v>0</v>
      </c>
      <c r="AS99" s="22"/>
      <c r="AT99" s="83" t="e" cm="1">
        <f t="array" ref="AT99">HYPERLINK(_xlfn.CONCAT("#'Leaded Started'!",ADDRESS(MATCH(AS99, 'Leaded Started'!$D:$D,0),COLUMN('Leaded Started'!$D:$D))),"Link to Lot")</f>
        <v>#N/A</v>
      </c>
      <c r="AU99" s="20">
        <f>_xlfn.XLOOKUP(AS99,'Leaded Started'!$D:$D,'Leaded Started'!$V:$V,"")</f>
        <v>0</v>
      </c>
      <c r="AV99" s="23">
        <f>_xlfn.XLOOKUP(AS99,'Leaded Started'!$D:$D,'Leaded Started'!$R:$R,"")</f>
        <v>0</v>
      </c>
      <c r="AW99" s="22"/>
      <c r="AX99" s="83" t="e" cm="1">
        <f t="array" ref="AX99">HYPERLINK(_xlfn.CONCAT("#'Leaded Started'!",ADDRESS(MATCH(AW99, 'Leaded Started'!$D:$D,0),COLUMN('Leaded Started'!$D:$D))),"Link to Lot")</f>
        <v>#N/A</v>
      </c>
      <c r="AY99" s="20">
        <f>_xlfn.XLOOKUP(AW99,'Leaded Started'!$D:$D,'Leaded Started'!$V:$V,"")</f>
        <v>0</v>
      </c>
      <c r="AZ99" s="23">
        <f>_xlfn.XLOOKUP(AW99,'Leaded Started'!$D:$D,'Leaded Started'!$R:$R,"")</f>
        <v>0</v>
      </c>
      <c r="BA99" s="22"/>
      <c r="BB99" s="83" t="e" cm="1">
        <f t="array" ref="BB99">HYPERLINK(_xlfn.CONCAT("#'Leaded Started'!",ADDRESS(MATCH(BA99, 'Leaded Started'!$D:$D,0),COLUMN('Leaded Started'!$D:$D))),"Link to Lot")</f>
        <v>#N/A</v>
      </c>
      <c r="BC99" s="20">
        <f>_xlfn.XLOOKUP(BA99,'Leaded Started'!$D:$D,'Leaded Started'!$V:$V,"")</f>
        <v>0</v>
      </c>
      <c r="BD99" s="23">
        <f>_xlfn.XLOOKUP(BA99,'Leaded Started'!$D:$D,'Leaded Started'!$R:$R,"")</f>
        <v>0</v>
      </c>
      <c r="BE99" s="22"/>
      <c r="BF99" s="79" t="e" cm="1">
        <f t="array" ref="BF99">HYPERLINK(_xlfn.CONCAT("#'Leaded After Lot Link'!",ADDRESS(MATCH(BE99, 'Leaded After Lot Link'!$D:$D,0),COLUMN('Leaded After Lot Link'!$D:$D))),"Link to Lot")</f>
        <v>#N/A</v>
      </c>
      <c r="BG99" s="20">
        <f>_xlfn.XLOOKUP(BE99,'Leaded After Lot Link'!$D:$D,'Leaded After Lot Link'!$V:$V,"")</f>
        <v>0</v>
      </c>
      <c r="BH99" s="23">
        <f>_xlfn.XLOOKUP(BE99,'Leaded After Lot Link'!$D:$D,'Leaded After Lot Link'!$R:$R,"")</f>
        <v>0</v>
      </c>
    </row>
    <row r="100" spans="1:60" ht="31.5" customHeight="1" x14ac:dyDescent="0.25">
      <c r="A100" s="20"/>
      <c r="B100" s="79" t="e" cm="1">
        <f t="array" ref="B100">HYPERLINK(_xlfn.CONCAT("#'Leaded After Lot Link'!",ADDRESS(MATCH(A100, 'Leaded After Lot Link'!$D:$D,0),COLUMN('Leaded After Lot Link'!$D:$D))),"Link to Lot")</f>
        <v>#N/A</v>
      </c>
      <c r="C100" s="20">
        <f>_xlfn.XLOOKUP(A100,'Leaded After Lot Link'!$D:$D,'Leaded After Lot Link'!$V:$V,"")</f>
        <v>0</v>
      </c>
      <c r="D100" s="23">
        <f>_xlfn.XLOOKUP(A100,'Leaded After Lot Link'!$D:$D,'Leaded After Lot Link'!$R:$R,"")</f>
        <v>0</v>
      </c>
      <c r="E100" s="22"/>
      <c r="F100" s="83" t="e" cm="1">
        <f t="array" ref="F100">HYPERLINK(_xlfn.CONCAT("#'Leaded Started'!",ADDRESS(MATCH(E100, 'Leaded Started'!$D:$D,0),COLUMN('Leaded Started'!$D:$D))),"Link to Lot")</f>
        <v>#N/A</v>
      </c>
      <c r="G100" s="20">
        <f>_xlfn.XLOOKUP(E100,'Leaded Started'!$D:$D,'Leaded Started'!$V:$V,"")</f>
        <v>0</v>
      </c>
      <c r="H100" s="23">
        <f>_xlfn.XLOOKUP(E100,'Leaded Started'!$D:$D,'Leaded Started'!$R:$R,"")</f>
        <v>0</v>
      </c>
      <c r="I100" s="22"/>
      <c r="J100" s="83" t="e" cm="1">
        <f t="array" ref="J100">HYPERLINK(_xlfn.CONCAT("#'Leaded Started'!",ADDRESS(MATCH(I100, 'Leaded Started'!$D:$D,0),COLUMN('Leaded Started'!$D:$D))),"Link to Lot")</f>
        <v>#N/A</v>
      </c>
      <c r="K100" s="20">
        <f>_xlfn.XLOOKUP(I100,'Leaded Started'!$D:$D,'Leaded Started'!$V:$V,"")</f>
        <v>0</v>
      </c>
      <c r="L100" s="23">
        <f>_xlfn.XLOOKUP(I100,'Leaded Started'!$D:$D,'Leaded Started'!$R:$R,"")</f>
        <v>0</v>
      </c>
      <c r="M100" s="22"/>
      <c r="N100" s="83" t="e" cm="1">
        <f t="array" ref="N100">HYPERLINK(_xlfn.CONCAT("#'Leaded Started'!",ADDRESS(MATCH(M100, 'Leaded Started'!$D:$D,0),COLUMN('Leaded Started'!$D:$D))),"Link to Lot")</f>
        <v>#N/A</v>
      </c>
      <c r="O100" s="20">
        <f>_xlfn.XLOOKUP(M100,'Leaded Started'!$D:$D,'Leaded Started'!$V:$V,"")</f>
        <v>0</v>
      </c>
      <c r="P100" s="23">
        <f>_xlfn.XLOOKUP(M100,'Leaded Started'!$D:$D,'Leaded Started'!$R:$R,"")</f>
        <v>0</v>
      </c>
      <c r="Q100" s="22"/>
      <c r="R100" s="83" t="e" cm="1">
        <f t="array" ref="R100">HYPERLINK(_xlfn.CONCAT("#'Leaded Started'!",ADDRESS(MATCH(Q100, 'Leaded Started'!$D:$D,0),COLUMN('Leaded Started'!$D:$D))),"Link to Lot")</f>
        <v>#N/A</v>
      </c>
      <c r="S100" s="20">
        <f>_xlfn.XLOOKUP(Q100,'Leaded Started'!$D:$D,'Leaded Started'!$V:$V,"")</f>
        <v>0</v>
      </c>
      <c r="T100" s="23">
        <f>_xlfn.XLOOKUP(Q100,'Leaded Started'!$D:$D,'Leaded Started'!$R:$R,"")</f>
        <v>0</v>
      </c>
      <c r="U100" s="22"/>
      <c r="V100" s="83" t="e" cm="1">
        <f t="array" ref="V100">HYPERLINK(_xlfn.CONCAT("#'Leaded Started'!",ADDRESS(MATCH(U100, 'Leaded Started'!$D:$D,0),COLUMN('Leaded Started'!$D:$D))),"Link to Lot")</f>
        <v>#N/A</v>
      </c>
      <c r="W100" s="20">
        <f>_xlfn.XLOOKUP(U100,'Leaded Started'!$D:$D,'Leaded Started'!$V:$V,"")</f>
        <v>0</v>
      </c>
      <c r="X100" s="23">
        <f>_xlfn.XLOOKUP(U100,'Leaded Started'!$D:$D,'Leaded Started'!$R:$R,"")</f>
        <v>0</v>
      </c>
      <c r="Y100" s="22"/>
      <c r="Z100" s="83" t="e" cm="1">
        <f t="array" ref="Z100">HYPERLINK(_xlfn.CONCAT("#'Leaded Started'!",ADDRESS(MATCH(Y100, 'Leaded Started'!$D:$D,0),COLUMN('Leaded Started'!$D:$D))),"Link to Lot")</f>
        <v>#N/A</v>
      </c>
      <c r="AA100" s="20">
        <f>_xlfn.XLOOKUP(Y100,'Leaded Started'!$D:$D,'Leaded Started'!$V:$V,"")</f>
        <v>0</v>
      </c>
      <c r="AB100" s="23">
        <f>_xlfn.XLOOKUP(Y100,'Leaded Started'!$D:$D,'Leaded Started'!$R:$R,"")</f>
        <v>0</v>
      </c>
      <c r="AC100" s="22"/>
      <c r="AD100" s="83" t="e" cm="1">
        <f t="array" ref="AD100">HYPERLINK(_xlfn.CONCAT("#'Leaded Started'!",ADDRESS(MATCH(AC100, 'Leaded Started'!$D:$D,0),COLUMN('Leaded Started'!$D:$D))),"Link to Lot")</f>
        <v>#N/A</v>
      </c>
      <c r="AE100" s="20">
        <f>_xlfn.XLOOKUP(AC100,'Leaded Started'!$D:$D,'Leaded Started'!$V:$V,"")</f>
        <v>0</v>
      </c>
      <c r="AF100" s="23">
        <f>_xlfn.XLOOKUP(AC100,'Leaded Started'!$D:$D,'Leaded Started'!$R:$R,"")</f>
        <v>0</v>
      </c>
      <c r="AG100" s="22"/>
      <c r="AH100" s="83" t="e" cm="1">
        <f t="array" ref="AH100">HYPERLINK(_xlfn.CONCAT("#'Leaded Started'!",ADDRESS(MATCH(AG100, 'Leaded Started'!$D:$D,0),COLUMN('Leaded Started'!$D:$D))),"Link to Lot")</f>
        <v>#N/A</v>
      </c>
      <c r="AI100" s="20">
        <f>_xlfn.XLOOKUP(AG100,'Leaded Started'!$D:$D,'Leaded Started'!$V:$V,"")</f>
        <v>0</v>
      </c>
      <c r="AJ100" s="23">
        <f>_xlfn.XLOOKUP(AG100,'Leaded Started'!$D:$D,'Leaded Started'!$R:$R,"")</f>
        <v>0</v>
      </c>
      <c r="AK100" s="22"/>
      <c r="AL100" s="83" t="e" cm="1">
        <f t="array" ref="AL100">HYPERLINK(_xlfn.CONCAT("#'Leaded Started'!",ADDRESS(MATCH(AK100, 'Leaded Started'!$D:$D,0),COLUMN('Leaded Started'!$D:$D))),"Link to Lot")</f>
        <v>#N/A</v>
      </c>
      <c r="AM100" s="20">
        <f>_xlfn.XLOOKUP(AK100,'Leaded Started'!$D:$D,'Leaded Started'!$V:$V,"")</f>
        <v>0</v>
      </c>
      <c r="AN100" s="23">
        <f>_xlfn.XLOOKUP(AK100,'Leaded Started'!$D:$D,'Leaded Started'!$R:$R,"")</f>
        <v>0</v>
      </c>
      <c r="AO100" s="22"/>
      <c r="AP100" s="83" t="e" cm="1">
        <f t="array" ref="AP100">HYPERLINK(_xlfn.CONCAT("#'Leaded Started'!",ADDRESS(MATCH(AO100, 'Leaded Started'!$D:$D,0),COLUMN('Leaded Started'!$D:$D))),"Link to Lot")</f>
        <v>#N/A</v>
      </c>
      <c r="AQ100" s="20">
        <f>_xlfn.XLOOKUP(AO100,'Leaded Started'!$D:$D,'Leaded Started'!$V:$V,"")</f>
        <v>0</v>
      </c>
      <c r="AR100" s="23">
        <f>_xlfn.XLOOKUP(AO100,'Leaded Started'!$D:$D,'Leaded Started'!$R:$R,"")</f>
        <v>0</v>
      </c>
      <c r="AS100" s="22"/>
      <c r="AT100" s="83" t="e" cm="1">
        <f t="array" ref="AT100">HYPERLINK(_xlfn.CONCAT("#'Leaded Started'!",ADDRESS(MATCH(AS100, 'Leaded Started'!$D:$D,0),COLUMN('Leaded Started'!$D:$D))),"Link to Lot")</f>
        <v>#N/A</v>
      </c>
      <c r="AU100" s="20">
        <f>_xlfn.XLOOKUP(AS100,'Leaded Started'!$D:$D,'Leaded Started'!$V:$V,"")</f>
        <v>0</v>
      </c>
      <c r="AV100" s="23">
        <f>_xlfn.XLOOKUP(AS100,'Leaded Started'!$D:$D,'Leaded Started'!$R:$R,"")</f>
        <v>0</v>
      </c>
      <c r="AW100" s="22"/>
      <c r="AX100" s="83" t="e" cm="1">
        <f t="array" ref="AX100">HYPERLINK(_xlfn.CONCAT("#'Leaded Started'!",ADDRESS(MATCH(AW100, 'Leaded Started'!$D:$D,0),COLUMN('Leaded Started'!$D:$D))),"Link to Lot")</f>
        <v>#N/A</v>
      </c>
      <c r="AY100" s="20">
        <f>_xlfn.XLOOKUP(AW100,'Leaded Started'!$D:$D,'Leaded Started'!$V:$V,"")</f>
        <v>0</v>
      </c>
      <c r="AZ100" s="23">
        <f>_xlfn.XLOOKUP(AW100,'Leaded Started'!$D:$D,'Leaded Started'!$R:$R,"")</f>
        <v>0</v>
      </c>
      <c r="BA100" s="22"/>
      <c r="BB100" s="83" t="e" cm="1">
        <f t="array" ref="BB100">HYPERLINK(_xlfn.CONCAT("#'Leaded Started'!",ADDRESS(MATCH(BA100, 'Leaded Started'!$D:$D,0),COLUMN('Leaded Started'!$D:$D))),"Link to Lot")</f>
        <v>#N/A</v>
      </c>
      <c r="BC100" s="20">
        <f>_xlfn.XLOOKUP(BA100,'Leaded Started'!$D:$D,'Leaded Started'!$V:$V,"")</f>
        <v>0</v>
      </c>
      <c r="BD100" s="23">
        <f>_xlfn.XLOOKUP(BA100,'Leaded Started'!$D:$D,'Leaded Started'!$R:$R,"")</f>
        <v>0</v>
      </c>
      <c r="BE100" s="22"/>
      <c r="BF100" s="79" t="e" cm="1">
        <f t="array" ref="BF100">HYPERLINK(_xlfn.CONCAT("#'Leaded After Lot Link'!",ADDRESS(MATCH(BE100, 'Leaded After Lot Link'!$D:$D,0),COLUMN('Leaded After Lot Link'!$D:$D))),"Link to Lot")</f>
        <v>#N/A</v>
      </c>
      <c r="BG100" s="20">
        <f>_xlfn.XLOOKUP(BE100,'Leaded After Lot Link'!$D:$D,'Leaded After Lot Link'!$V:$V,"")</f>
        <v>0</v>
      </c>
      <c r="BH100" s="23">
        <f>_xlfn.XLOOKUP(BE100,'Leaded After Lot Link'!$D:$D,'Leaded After Lot Link'!$R:$R,"")</f>
        <v>0</v>
      </c>
    </row>
    <row r="101" spans="1:60" ht="31.5" customHeight="1" x14ac:dyDescent="0.25">
      <c r="A101" s="20"/>
      <c r="B101" s="79" t="e" cm="1">
        <f t="array" ref="B101">HYPERLINK(_xlfn.CONCAT("#'Leaded After Lot Link'!",ADDRESS(MATCH(A101, 'Leaded After Lot Link'!$D:$D,0),COLUMN('Leaded After Lot Link'!$D:$D))),"Link to Lot")</f>
        <v>#N/A</v>
      </c>
      <c r="C101" s="20">
        <f>_xlfn.XLOOKUP(A101,'Leaded After Lot Link'!$D:$D,'Leaded After Lot Link'!$V:$V,"")</f>
        <v>0</v>
      </c>
      <c r="D101" s="23">
        <f>_xlfn.XLOOKUP(A101,'Leaded After Lot Link'!$D:$D,'Leaded After Lot Link'!$R:$R,"")</f>
        <v>0</v>
      </c>
      <c r="E101" s="22"/>
      <c r="F101" s="83" t="e" cm="1">
        <f t="array" ref="F101">HYPERLINK(_xlfn.CONCAT("#'Leaded Started'!",ADDRESS(MATCH(E101, 'Leaded Started'!$D:$D,0),COLUMN('Leaded Started'!$D:$D))),"Link to Lot")</f>
        <v>#N/A</v>
      </c>
      <c r="G101" s="20">
        <f>_xlfn.XLOOKUP(E101,'Leaded Started'!$D:$D,'Leaded Started'!$V:$V,"")</f>
        <v>0</v>
      </c>
      <c r="H101" s="23">
        <f>_xlfn.XLOOKUP(E101,'Leaded Started'!$D:$D,'Leaded Started'!$R:$R,"")</f>
        <v>0</v>
      </c>
      <c r="I101" s="22"/>
      <c r="J101" s="83" t="e" cm="1">
        <f t="array" ref="J101">HYPERLINK(_xlfn.CONCAT("#'Leaded Started'!",ADDRESS(MATCH(I101, 'Leaded Started'!$D:$D,0),COLUMN('Leaded Started'!$D:$D))),"Link to Lot")</f>
        <v>#N/A</v>
      </c>
      <c r="K101" s="20">
        <f>_xlfn.XLOOKUP(I101,'Leaded Started'!$D:$D,'Leaded Started'!$V:$V,"")</f>
        <v>0</v>
      </c>
      <c r="L101" s="23">
        <f>_xlfn.XLOOKUP(I101,'Leaded Started'!$D:$D,'Leaded Started'!$R:$R,"")</f>
        <v>0</v>
      </c>
      <c r="M101" s="22"/>
      <c r="N101" s="83" t="e" cm="1">
        <f t="array" ref="N101">HYPERLINK(_xlfn.CONCAT("#'Leaded Started'!",ADDRESS(MATCH(M101, 'Leaded Started'!$D:$D,0),COLUMN('Leaded Started'!$D:$D))),"Link to Lot")</f>
        <v>#N/A</v>
      </c>
      <c r="O101" s="20">
        <f>_xlfn.XLOOKUP(M101,'Leaded Started'!$D:$D,'Leaded Started'!$V:$V,"")</f>
        <v>0</v>
      </c>
      <c r="P101" s="23">
        <f>_xlfn.XLOOKUP(M101,'Leaded Started'!$D:$D,'Leaded Started'!$R:$R,"")</f>
        <v>0</v>
      </c>
      <c r="Q101" s="22"/>
      <c r="R101" s="83" t="e" cm="1">
        <f t="array" ref="R101">HYPERLINK(_xlfn.CONCAT("#'Leaded Started'!",ADDRESS(MATCH(Q101, 'Leaded Started'!$D:$D,0),COLUMN('Leaded Started'!$D:$D))),"Link to Lot")</f>
        <v>#N/A</v>
      </c>
      <c r="S101" s="20">
        <f>_xlfn.XLOOKUP(Q101,'Leaded Started'!$D:$D,'Leaded Started'!$V:$V,"")</f>
        <v>0</v>
      </c>
      <c r="T101" s="23">
        <f>_xlfn.XLOOKUP(Q101,'Leaded Started'!$D:$D,'Leaded Started'!$R:$R,"")</f>
        <v>0</v>
      </c>
      <c r="U101" s="22"/>
      <c r="V101" s="83" t="e" cm="1">
        <f t="array" ref="V101">HYPERLINK(_xlfn.CONCAT("#'Leaded Started'!",ADDRESS(MATCH(U101, 'Leaded Started'!$D:$D,0),COLUMN('Leaded Started'!$D:$D))),"Link to Lot")</f>
        <v>#N/A</v>
      </c>
      <c r="W101" s="20">
        <f>_xlfn.XLOOKUP(U101,'Leaded Started'!$D:$D,'Leaded Started'!$V:$V,"")</f>
        <v>0</v>
      </c>
      <c r="X101" s="23">
        <f>_xlfn.XLOOKUP(U101,'Leaded Started'!$D:$D,'Leaded Started'!$R:$R,"")</f>
        <v>0</v>
      </c>
      <c r="Y101" s="22"/>
      <c r="Z101" s="83" t="e" cm="1">
        <f t="array" ref="Z101">HYPERLINK(_xlfn.CONCAT("#'Leaded Started'!",ADDRESS(MATCH(Y101, 'Leaded Started'!$D:$D,0),COLUMN('Leaded Started'!$D:$D))),"Link to Lot")</f>
        <v>#N/A</v>
      </c>
      <c r="AA101" s="20">
        <f>_xlfn.XLOOKUP(Y101,'Leaded Started'!$D:$D,'Leaded Started'!$V:$V,"")</f>
        <v>0</v>
      </c>
      <c r="AB101" s="23">
        <f>_xlfn.XLOOKUP(Y101,'Leaded Started'!$D:$D,'Leaded Started'!$R:$R,"")</f>
        <v>0</v>
      </c>
      <c r="AC101" s="22"/>
      <c r="AD101" s="83" t="e" cm="1">
        <f t="array" ref="AD101">HYPERLINK(_xlfn.CONCAT("#'Leaded Started'!",ADDRESS(MATCH(AC101, 'Leaded Started'!$D:$D,0),COLUMN('Leaded Started'!$D:$D))),"Link to Lot")</f>
        <v>#N/A</v>
      </c>
      <c r="AE101" s="20">
        <f>_xlfn.XLOOKUP(AC101,'Leaded Started'!$D:$D,'Leaded Started'!$V:$V,"")</f>
        <v>0</v>
      </c>
      <c r="AF101" s="23">
        <f>_xlfn.XLOOKUP(AC101,'Leaded Started'!$D:$D,'Leaded Started'!$R:$R,"")</f>
        <v>0</v>
      </c>
      <c r="AG101" s="22"/>
      <c r="AH101" s="83" t="e" cm="1">
        <f t="array" ref="AH101">HYPERLINK(_xlfn.CONCAT("#'Leaded Started'!",ADDRESS(MATCH(AG101, 'Leaded Started'!$D:$D,0),COLUMN('Leaded Started'!$D:$D))),"Link to Lot")</f>
        <v>#N/A</v>
      </c>
      <c r="AI101" s="20">
        <f>_xlfn.XLOOKUP(AG101,'Leaded Started'!$D:$D,'Leaded Started'!$V:$V,"")</f>
        <v>0</v>
      </c>
      <c r="AJ101" s="23">
        <f>_xlfn.XLOOKUP(AG101,'Leaded Started'!$D:$D,'Leaded Started'!$R:$R,"")</f>
        <v>0</v>
      </c>
      <c r="AK101" s="22"/>
      <c r="AL101" s="83" t="e" cm="1">
        <f t="array" ref="AL101">HYPERLINK(_xlfn.CONCAT("#'Leaded Started'!",ADDRESS(MATCH(AK101, 'Leaded Started'!$D:$D,0),COLUMN('Leaded Started'!$D:$D))),"Link to Lot")</f>
        <v>#N/A</v>
      </c>
      <c r="AM101" s="20">
        <f>_xlfn.XLOOKUP(AK101,'Leaded Started'!$D:$D,'Leaded Started'!$V:$V,"")</f>
        <v>0</v>
      </c>
      <c r="AN101" s="23">
        <f>_xlfn.XLOOKUP(AK101,'Leaded Started'!$D:$D,'Leaded Started'!$R:$R,"")</f>
        <v>0</v>
      </c>
      <c r="AO101" s="22"/>
      <c r="AP101" s="83" t="e" cm="1">
        <f t="array" ref="AP101">HYPERLINK(_xlfn.CONCAT("#'Leaded Started'!",ADDRESS(MATCH(AO101, 'Leaded Started'!$D:$D,0),COLUMN('Leaded Started'!$D:$D))),"Link to Lot")</f>
        <v>#N/A</v>
      </c>
      <c r="AQ101" s="20">
        <f>_xlfn.XLOOKUP(AO101,'Leaded Started'!$D:$D,'Leaded Started'!$V:$V,"")</f>
        <v>0</v>
      </c>
      <c r="AR101" s="23">
        <f>_xlfn.XLOOKUP(AO101,'Leaded Started'!$D:$D,'Leaded Started'!$R:$R,"")</f>
        <v>0</v>
      </c>
      <c r="AS101" s="22"/>
      <c r="AT101" s="83" t="e" cm="1">
        <f t="array" ref="AT101">HYPERLINK(_xlfn.CONCAT("#'Leaded Started'!",ADDRESS(MATCH(AS101, 'Leaded Started'!$D:$D,0),COLUMN('Leaded Started'!$D:$D))),"Link to Lot")</f>
        <v>#N/A</v>
      </c>
      <c r="AU101" s="20">
        <f>_xlfn.XLOOKUP(AS101,'Leaded Started'!$D:$D,'Leaded Started'!$V:$V,"")</f>
        <v>0</v>
      </c>
      <c r="AV101" s="23">
        <f>_xlfn.XLOOKUP(AS101,'Leaded Started'!$D:$D,'Leaded Started'!$R:$R,"")</f>
        <v>0</v>
      </c>
      <c r="AW101" s="22"/>
      <c r="AX101" s="83" t="e" cm="1">
        <f t="array" ref="AX101">HYPERLINK(_xlfn.CONCAT("#'Leaded Started'!",ADDRESS(MATCH(AW101, 'Leaded Started'!$D:$D,0),COLUMN('Leaded Started'!$D:$D))),"Link to Lot")</f>
        <v>#N/A</v>
      </c>
      <c r="AY101" s="20">
        <f>_xlfn.XLOOKUP(AW101,'Leaded Started'!$D:$D,'Leaded Started'!$V:$V,"")</f>
        <v>0</v>
      </c>
      <c r="AZ101" s="23">
        <f>_xlfn.XLOOKUP(AW101,'Leaded Started'!$D:$D,'Leaded Started'!$R:$R,"")</f>
        <v>0</v>
      </c>
      <c r="BA101" s="22"/>
      <c r="BB101" s="83" t="e" cm="1">
        <f t="array" ref="BB101">HYPERLINK(_xlfn.CONCAT("#'Leaded Started'!",ADDRESS(MATCH(BA101, 'Leaded Started'!$D:$D,0),COLUMN('Leaded Started'!$D:$D))),"Link to Lot")</f>
        <v>#N/A</v>
      </c>
      <c r="BC101" s="20">
        <f>_xlfn.XLOOKUP(BA101,'Leaded Started'!$D:$D,'Leaded Started'!$V:$V,"")</f>
        <v>0</v>
      </c>
      <c r="BD101" s="23">
        <f>_xlfn.XLOOKUP(BA101,'Leaded Started'!$D:$D,'Leaded Started'!$R:$R,"")</f>
        <v>0</v>
      </c>
      <c r="BE101" s="22"/>
      <c r="BF101" s="79" t="e" cm="1">
        <f t="array" ref="BF101">HYPERLINK(_xlfn.CONCAT("#'Leaded After Lot Link'!",ADDRESS(MATCH(BE101, 'Leaded After Lot Link'!$D:$D,0),COLUMN('Leaded After Lot Link'!$D:$D))),"Link to Lot")</f>
        <v>#N/A</v>
      </c>
      <c r="BG101" s="20">
        <f>_xlfn.XLOOKUP(BE101,'Leaded After Lot Link'!$D:$D,'Leaded After Lot Link'!$V:$V,"")</f>
        <v>0</v>
      </c>
      <c r="BH101" s="23">
        <f>_xlfn.XLOOKUP(BE101,'Leaded After Lot Link'!$D:$D,'Leaded After Lot Link'!$R:$R,"")</f>
        <v>0</v>
      </c>
    </row>
    <row r="102" spans="1:60" ht="31.5" customHeight="1" x14ac:dyDescent="0.25">
      <c r="A102" s="20"/>
      <c r="B102" s="79" t="e" cm="1">
        <f t="array" ref="B102">HYPERLINK(_xlfn.CONCAT("#'Leaded After Lot Link'!",ADDRESS(MATCH(A102, 'Leaded After Lot Link'!$D:$D,0),COLUMN('Leaded After Lot Link'!$D:$D))),"Link to Lot")</f>
        <v>#N/A</v>
      </c>
      <c r="C102" s="20">
        <f>_xlfn.XLOOKUP(A102,'Leaded After Lot Link'!$D:$D,'Leaded After Lot Link'!$V:$V,"")</f>
        <v>0</v>
      </c>
      <c r="D102" s="23">
        <f>_xlfn.XLOOKUP(A102,'Leaded After Lot Link'!$D:$D,'Leaded After Lot Link'!$R:$R,"")</f>
        <v>0</v>
      </c>
      <c r="E102" s="22"/>
      <c r="F102" s="83" t="e" cm="1">
        <f t="array" ref="F102">HYPERLINK(_xlfn.CONCAT("#'Leaded Started'!",ADDRESS(MATCH(E102, 'Leaded Started'!$D:$D,0),COLUMN('Leaded Started'!$D:$D))),"Link to Lot")</f>
        <v>#N/A</v>
      </c>
      <c r="G102" s="20">
        <f>_xlfn.XLOOKUP(E102,'Leaded Started'!$D:$D,'Leaded Started'!$V:$V,"")</f>
        <v>0</v>
      </c>
      <c r="H102" s="23">
        <f>_xlfn.XLOOKUP(E102,'Leaded Started'!$D:$D,'Leaded Started'!$R:$R,"")</f>
        <v>0</v>
      </c>
      <c r="I102" s="22"/>
      <c r="J102" s="83" t="e" cm="1">
        <f t="array" ref="J102">HYPERLINK(_xlfn.CONCAT("#'Leaded Started'!",ADDRESS(MATCH(I102, 'Leaded Started'!$D:$D,0),COLUMN('Leaded Started'!$D:$D))),"Link to Lot")</f>
        <v>#N/A</v>
      </c>
      <c r="K102" s="20">
        <f>_xlfn.XLOOKUP(I102,'Leaded Started'!$D:$D,'Leaded Started'!$V:$V,"")</f>
        <v>0</v>
      </c>
      <c r="L102" s="23">
        <f>_xlfn.XLOOKUP(I102,'Leaded Started'!$D:$D,'Leaded Started'!$R:$R,"")</f>
        <v>0</v>
      </c>
      <c r="M102" s="22"/>
      <c r="N102" s="83" t="e" cm="1">
        <f t="array" ref="N102">HYPERLINK(_xlfn.CONCAT("#'Leaded Started'!",ADDRESS(MATCH(M102, 'Leaded Started'!$D:$D,0),COLUMN('Leaded Started'!$D:$D))),"Link to Lot")</f>
        <v>#N/A</v>
      </c>
      <c r="O102" s="20">
        <f>_xlfn.XLOOKUP(M102,'Leaded Started'!$D:$D,'Leaded Started'!$V:$V,"")</f>
        <v>0</v>
      </c>
      <c r="P102" s="23">
        <f>_xlfn.XLOOKUP(M102,'Leaded Started'!$D:$D,'Leaded Started'!$R:$R,"")</f>
        <v>0</v>
      </c>
      <c r="Q102" s="22"/>
      <c r="R102" s="83" t="e" cm="1">
        <f t="array" ref="R102">HYPERLINK(_xlfn.CONCAT("#'Leaded Started'!",ADDRESS(MATCH(Q102, 'Leaded Started'!$D:$D,0),COLUMN('Leaded Started'!$D:$D))),"Link to Lot")</f>
        <v>#N/A</v>
      </c>
      <c r="S102" s="20">
        <f>_xlfn.XLOOKUP(Q102,'Leaded Started'!$D:$D,'Leaded Started'!$V:$V,"")</f>
        <v>0</v>
      </c>
      <c r="T102" s="23">
        <f>_xlfn.XLOOKUP(Q102,'Leaded Started'!$D:$D,'Leaded Started'!$R:$R,"")</f>
        <v>0</v>
      </c>
      <c r="U102" s="22"/>
      <c r="V102" s="83" t="e" cm="1">
        <f t="array" ref="V102">HYPERLINK(_xlfn.CONCAT("#'Leaded Started'!",ADDRESS(MATCH(U102, 'Leaded Started'!$D:$D,0),COLUMN('Leaded Started'!$D:$D))),"Link to Lot")</f>
        <v>#N/A</v>
      </c>
      <c r="W102" s="20">
        <f>_xlfn.XLOOKUP(U102,'Leaded Started'!$D:$D,'Leaded Started'!$V:$V,"")</f>
        <v>0</v>
      </c>
      <c r="X102" s="23">
        <f>_xlfn.XLOOKUP(U102,'Leaded Started'!$D:$D,'Leaded Started'!$R:$R,"")</f>
        <v>0</v>
      </c>
      <c r="Y102" s="22"/>
      <c r="Z102" s="83" t="e" cm="1">
        <f t="array" ref="Z102">HYPERLINK(_xlfn.CONCAT("#'Leaded Started'!",ADDRESS(MATCH(Y102, 'Leaded Started'!$D:$D,0),COLUMN('Leaded Started'!$D:$D))),"Link to Lot")</f>
        <v>#N/A</v>
      </c>
      <c r="AA102" s="20">
        <f>_xlfn.XLOOKUP(Y102,'Leaded Started'!$D:$D,'Leaded Started'!$V:$V,"")</f>
        <v>0</v>
      </c>
      <c r="AB102" s="23">
        <f>_xlfn.XLOOKUP(Y102,'Leaded Started'!$D:$D,'Leaded Started'!$R:$R,"")</f>
        <v>0</v>
      </c>
      <c r="AC102" s="22"/>
      <c r="AD102" s="83" t="e" cm="1">
        <f t="array" ref="AD102">HYPERLINK(_xlfn.CONCAT("#'Leaded Started'!",ADDRESS(MATCH(AC102, 'Leaded Started'!$D:$D,0),COLUMN('Leaded Started'!$D:$D))),"Link to Lot")</f>
        <v>#N/A</v>
      </c>
      <c r="AE102" s="20">
        <f>_xlfn.XLOOKUP(AC102,'Leaded Started'!$D:$D,'Leaded Started'!$V:$V,"")</f>
        <v>0</v>
      </c>
      <c r="AF102" s="23">
        <f>_xlfn.XLOOKUP(AC102,'Leaded Started'!$D:$D,'Leaded Started'!$R:$R,"")</f>
        <v>0</v>
      </c>
      <c r="AG102" s="22"/>
      <c r="AH102" s="83" t="e" cm="1">
        <f t="array" ref="AH102">HYPERLINK(_xlfn.CONCAT("#'Leaded Started'!",ADDRESS(MATCH(AG102, 'Leaded Started'!$D:$D,0),COLUMN('Leaded Started'!$D:$D))),"Link to Lot")</f>
        <v>#N/A</v>
      </c>
      <c r="AI102" s="20">
        <f>_xlfn.XLOOKUP(AG102,'Leaded Started'!$D:$D,'Leaded Started'!$V:$V,"")</f>
        <v>0</v>
      </c>
      <c r="AJ102" s="23">
        <f>_xlfn.XLOOKUP(AG102,'Leaded Started'!$D:$D,'Leaded Started'!$R:$R,"")</f>
        <v>0</v>
      </c>
      <c r="AK102" s="22"/>
      <c r="AL102" s="83" t="e" cm="1">
        <f t="array" ref="AL102">HYPERLINK(_xlfn.CONCAT("#'Leaded Started'!",ADDRESS(MATCH(AK102, 'Leaded Started'!$D:$D,0),COLUMN('Leaded Started'!$D:$D))),"Link to Lot")</f>
        <v>#N/A</v>
      </c>
      <c r="AM102" s="20">
        <f>_xlfn.XLOOKUP(AK102,'Leaded Started'!$D:$D,'Leaded Started'!$V:$V,"")</f>
        <v>0</v>
      </c>
      <c r="AN102" s="23">
        <f>_xlfn.XLOOKUP(AK102,'Leaded Started'!$D:$D,'Leaded Started'!$R:$R,"")</f>
        <v>0</v>
      </c>
      <c r="AO102" s="22"/>
      <c r="AP102" s="83" t="e" cm="1">
        <f t="array" ref="AP102">HYPERLINK(_xlfn.CONCAT("#'Leaded Started'!",ADDRESS(MATCH(AO102, 'Leaded Started'!$D:$D,0),COLUMN('Leaded Started'!$D:$D))),"Link to Lot")</f>
        <v>#N/A</v>
      </c>
      <c r="AQ102" s="20">
        <f>_xlfn.XLOOKUP(AO102,'Leaded Started'!$D:$D,'Leaded Started'!$V:$V,"")</f>
        <v>0</v>
      </c>
      <c r="AR102" s="23">
        <f>_xlfn.XLOOKUP(AO102,'Leaded Started'!$D:$D,'Leaded Started'!$R:$R,"")</f>
        <v>0</v>
      </c>
      <c r="AS102" s="22"/>
      <c r="AT102" s="83" t="e" cm="1">
        <f t="array" ref="AT102">HYPERLINK(_xlfn.CONCAT("#'Leaded Started'!",ADDRESS(MATCH(AS102, 'Leaded Started'!$D:$D,0),COLUMN('Leaded Started'!$D:$D))),"Link to Lot")</f>
        <v>#N/A</v>
      </c>
      <c r="AU102" s="20">
        <f>_xlfn.XLOOKUP(AS102,'Leaded Started'!$D:$D,'Leaded Started'!$V:$V,"")</f>
        <v>0</v>
      </c>
      <c r="AV102" s="23">
        <f>_xlfn.XLOOKUP(AS102,'Leaded Started'!$D:$D,'Leaded Started'!$R:$R,"")</f>
        <v>0</v>
      </c>
      <c r="AW102" s="22"/>
      <c r="AX102" s="83" t="e" cm="1">
        <f t="array" ref="AX102">HYPERLINK(_xlfn.CONCAT("#'Leaded Started'!",ADDRESS(MATCH(AW102, 'Leaded Started'!$D:$D,0),COLUMN('Leaded Started'!$D:$D))),"Link to Lot")</f>
        <v>#N/A</v>
      </c>
      <c r="AY102" s="20">
        <f>_xlfn.XLOOKUP(AW102,'Leaded Started'!$D:$D,'Leaded Started'!$V:$V,"")</f>
        <v>0</v>
      </c>
      <c r="AZ102" s="23">
        <f>_xlfn.XLOOKUP(AW102,'Leaded Started'!$D:$D,'Leaded Started'!$R:$R,"")</f>
        <v>0</v>
      </c>
      <c r="BA102" s="22"/>
      <c r="BB102" s="83" t="e" cm="1">
        <f t="array" ref="BB102">HYPERLINK(_xlfn.CONCAT("#'Leaded Started'!",ADDRESS(MATCH(BA102, 'Leaded Started'!$D:$D,0),COLUMN('Leaded Started'!$D:$D))),"Link to Lot")</f>
        <v>#N/A</v>
      </c>
      <c r="BC102" s="20">
        <f>_xlfn.XLOOKUP(BA102,'Leaded Started'!$D:$D,'Leaded Started'!$V:$V,"")</f>
        <v>0</v>
      </c>
      <c r="BD102" s="23">
        <f>_xlfn.XLOOKUP(BA102,'Leaded Started'!$D:$D,'Leaded Started'!$R:$R,"")</f>
        <v>0</v>
      </c>
      <c r="BE102" s="22"/>
      <c r="BF102" s="79" t="e" cm="1">
        <f t="array" ref="BF102">HYPERLINK(_xlfn.CONCAT("#'Leaded After Lot Link'!",ADDRESS(MATCH(BE102, 'Leaded After Lot Link'!$D:$D,0),COLUMN('Leaded After Lot Link'!$D:$D))),"Link to Lot")</f>
        <v>#N/A</v>
      </c>
      <c r="BG102" s="20">
        <f>_xlfn.XLOOKUP(BE102,'Leaded After Lot Link'!$D:$D,'Leaded After Lot Link'!$V:$V,"")</f>
        <v>0</v>
      </c>
      <c r="BH102" s="23">
        <f>_xlfn.XLOOKUP(BE102,'Leaded After Lot Link'!$D:$D,'Leaded After Lot Link'!$R:$R,"")</f>
        <v>0</v>
      </c>
    </row>
    <row r="103" spans="1:60" ht="31.5" customHeight="1" x14ac:dyDescent="0.25">
      <c r="A103" s="20"/>
      <c r="B103" s="79" t="e" cm="1">
        <f t="array" ref="B103">HYPERLINK(_xlfn.CONCAT("#'Leaded After Lot Link'!",ADDRESS(MATCH(A103, 'Leaded After Lot Link'!$D:$D,0),COLUMN('Leaded After Lot Link'!$D:$D))),"Link to Lot")</f>
        <v>#N/A</v>
      </c>
      <c r="C103" s="20">
        <f>_xlfn.XLOOKUP(A103,'Leaded After Lot Link'!$D:$D,'Leaded After Lot Link'!$V:$V,"")</f>
        <v>0</v>
      </c>
      <c r="D103" s="23">
        <f>_xlfn.XLOOKUP(A103,'Leaded After Lot Link'!$D:$D,'Leaded After Lot Link'!$R:$R,"")</f>
        <v>0</v>
      </c>
      <c r="E103" s="22"/>
      <c r="F103" s="83" t="e" cm="1">
        <f t="array" ref="F103">HYPERLINK(_xlfn.CONCAT("#'Leaded Started'!",ADDRESS(MATCH(E103, 'Leaded Started'!$D:$D,0),COLUMN('Leaded Started'!$D:$D))),"Link to Lot")</f>
        <v>#N/A</v>
      </c>
      <c r="G103" s="20">
        <f>_xlfn.XLOOKUP(E103,'Leaded Started'!$D:$D,'Leaded Started'!$V:$V,"")</f>
        <v>0</v>
      </c>
      <c r="H103" s="23">
        <f>_xlfn.XLOOKUP(E103,'Leaded Started'!$D:$D,'Leaded Started'!$R:$R,"")</f>
        <v>0</v>
      </c>
      <c r="I103" s="22"/>
      <c r="J103" s="83" t="e" cm="1">
        <f t="array" ref="J103">HYPERLINK(_xlfn.CONCAT("#'Leaded Started'!",ADDRESS(MATCH(I103, 'Leaded Started'!$D:$D,0),COLUMN('Leaded Started'!$D:$D))),"Link to Lot")</f>
        <v>#N/A</v>
      </c>
      <c r="K103" s="20">
        <f>_xlfn.XLOOKUP(I103,'Leaded Started'!$D:$D,'Leaded Started'!$V:$V,"")</f>
        <v>0</v>
      </c>
      <c r="L103" s="23">
        <f>_xlfn.XLOOKUP(I103,'Leaded Started'!$D:$D,'Leaded Started'!$R:$R,"")</f>
        <v>0</v>
      </c>
      <c r="M103" s="22"/>
      <c r="N103" s="83" t="e" cm="1">
        <f t="array" ref="N103">HYPERLINK(_xlfn.CONCAT("#'Leaded Started'!",ADDRESS(MATCH(M103, 'Leaded Started'!$D:$D,0),COLUMN('Leaded Started'!$D:$D))),"Link to Lot")</f>
        <v>#N/A</v>
      </c>
      <c r="O103" s="20">
        <f>_xlfn.XLOOKUP(M103,'Leaded Started'!$D:$D,'Leaded Started'!$V:$V,"")</f>
        <v>0</v>
      </c>
      <c r="P103" s="23">
        <f>_xlfn.XLOOKUP(M103,'Leaded Started'!$D:$D,'Leaded Started'!$R:$R,"")</f>
        <v>0</v>
      </c>
      <c r="Q103" s="22"/>
      <c r="R103" s="83" t="e" cm="1">
        <f t="array" ref="R103">HYPERLINK(_xlfn.CONCAT("#'Leaded Started'!",ADDRESS(MATCH(Q103, 'Leaded Started'!$D:$D,0),COLUMN('Leaded Started'!$D:$D))),"Link to Lot")</f>
        <v>#N/A</v>
      </c>
      <c r="S103" s="20">
        <f>_xlfn.XLOOKUP(Q103,'Leaded Started'!$D:$D,'Leaded Started'!$V:$V,"")</f>
        <v>0</v>
      </c>
      <c r="T103" s="23">
        <f>_xlfn.XLOOKUP(Q103,'Leaded Started'!$D:$D,'Leaded Started'!$R:$R,"")</f>
        <v>0</v>
      </c>
      <c r="U103" s="22"/>
      <c r="V103" s="83" t="e" cm="1">
        <f t="array" ref="V103">HYPERLINK(_xlfn.CONCAT("#'Leaded Started'!",ADDRESS(MATCH(U103, 'Leaded Started'!$D:$D,0),COLUMN('Leaded Started'!$D:$D))),"Link to Lot")</f>
        <v>#N/A</v>
      </c>
      <c r="W103" s="20">
        <f>_xlfn.XLOOKUP(U103,'Leaded Started'!$D:$D,'Leaded Started'!$V:$V,"")</f>
        <v>0</v>
      </c>
      <c r="X103" s="23">
        <f>_xlfn.XLOOKUP(U103,'Leaded Started'!$D:$D,'Leaded Started'!$R:$R,"")</f>
        <v>0</v>
      </c>
      <c r="Y103" s="22"/>
      <c r="Z103" s="83" t="e" cm="1">
        <f t="array" ref="Z103">HYPERLINK(_xlfn.CONCAT("#'Leaded Started'!",ADDRESS(MATCH(Y103, 'Leaded Started'!$D:$D,0),COLUMN('Leaded Started'!$D:$D))),"Link to Lot")</f>
        <v>#N/A</v>
      </c>
      <c r="AA103" s="20">
        <f>_xlfn.XLOOKUP(Y103,'Leaded Started'!$D:$D,'Leaded Started'!$V:$V,"")</f>
        <v>0</v>
      </c>
      <c r="AB103" s="23">
        <f>_xlfn.XLOOKUP(Y103,'Leaded Started'!$D:$D,'Leaded Started'!$R:$R,"")</f>
        <v>0</v>
      </c>
      <c r="AC103" s="22"/>
      <c r="AD103" s="83" t="e" cm="1">
        <f t="array" ref="AD103">HYPERLINK(_xlfn.CONCAT("#'Leaded Started'!",ADDRESS(MATCH(AC103, 'Leaded Started'!$D:$D,0),COLUMN('Leaded Started'!$D:$D))),"Link to Lot")</f>
        <v>#N/A</v>
      </c>
      <c r="AE103" s="20">
        <f>_xlfn.XLOOKUP(AC103,'Leaded Started'!$D:$D,'Leaded Started'!$V:$V,"")</f>
        <v>0</v>
      </c>
      <c r="AF103" s="23">
        <f>_xlfn.XLOOKUP(AC103,'Leaded Started'!$D:$D,'Leaded Started'!$R:$R,"")</f>
        <v>0</v>
      </c>
      <c r="AG103" s="22"/>
      <c r="AH103" s="83" t="e" cm="1">
        <f t="array" ref="AH103">HYPERLINK(_xlfn.CONCAT("#'Leaded Started'!",ADDRESS(MATCH(AG103, 'Leaded Started'!$D:$D,0),COLUMN('Leaded Started'!$D:$D))),"Link to Lot")</f>
        <v>#N/A</v>
      </c>
      <c r="AI103" s="20">
        <f>_xlfn.XLOOKUP(AG103,'Leaded Started'!$D:$D,'Leaded Started'!$V:$V,"")</f>
        <v>0</v>
      </c>
      <c r="AJ103" s="23">
        <f>_xlfn.XLOOKUP(AG103,'Leaded Started'!$D:$D,'Leaded Started'!$R:$R,"")</f>
        <v>0</v>
      </c>
      <c r="AK103" s="22"/>
      <c r="AL103" s="83" t="e" cm="1">
        <f t="array" ref="AL103">HYPERLINK(_xlfn.CONCAT("#'Leaded Started'!",ADDRESS(MATCH(AK103, 'Leaded Started'!$D:$D,0),COLUMN('Leaded Started'!$D:$D))),"Link to Lot")</f>
        <v>#N/A</v>
      </c>
      <c r="AM103" s="20">
        <f>_xlfn.XLOOKUP(AK103,'Leaded Started'!$D:$D,'Leaded Started'!$V:$V,"")</f>
        <v>0</v>
      </c>
      <c r="AN103" s="23">
        <f>_xlfn.XLOOKUP(AK103,'Leaded Started'!$D:$D,'Leaded Started'!$R:$R,"")</f>
        <v>0</v>
      </c>
      <c r="AO103" s="22"/>
      <c r="AP103" s="83" t="e" cm="1">
        <f t="array" ref="AP103">HYPERLINK(_xlfn.CONCAT("#'Leaded Started'!",ADDRESS(MATCH(AO103, 'Leaded Started'!$D:$D,0),COLUMN('Leaded Started'!$D:$D))),"Link to Lot")</f>
        <v>#N/A</v>
      </c>
      <c r="AQ103" s="20">
        <f>_xlfn.XLOOKUP(AO103,'Leaded Started'!$D:$D,'Leaded Started'!$V:$V,"")</f>
        <v>0</v>
      </c>
      <c r="AR103" s="23">
        <f>_xlfn.XLOOKUP(AO103,'Leaded Started'!$D:$D,'Leaded Started'!$R:$R,"")</f>
        <v>0</v>
      </c>
      <c r="AS103" s="22"/>
      <c r="AT103" s="83" t="e" cm="1">
        <f t="array" ref="AT103">HYPERLINK(_xlfn.CONCAT("#'Leaded Started'!",ADDRESS(MATCH(AS103, 'Leaded Started'!$D:$D,0),COLUMN('Leaded Started'!$D:$D))),"Link to Lot")</f>
        <v>#N/A</v>
      </c>
      <c r="AU103" s="20">
        <f>_xlfn.XLOOKUP(AS103,'Leaded Started'!$D:$D,'Leaded Started'!$V:$V,"")</f>
        <v>0</v>
      </c>
      <c r="AV103" s="23">
        <f>_xlfn.XLOOKUP(AS103,'Leaded Started'!$D:$D,'Leaded Started'!$R:$R,"")</f>
        <v>0</v>
      </c>
      <c r="AW103" s="22"/>
      <c r="AX103" s="83" t="e" cm="1">
        <f t="array" ref="AX103">HYPERLINK(_xlfn.CONCAT("#'Leaded Started'!",ADDRESS(MATCH(AW103, 'Leaded Started'!$D:$D,0),COLUMN('Leaded Started'!$D:$D))),"Link to Lot")</f>
        <v>#N/A</v>
      </c>
      <c r="AY103" s="20">
        <f>_xlfn.XLOOKUP(AW103,'Leaded Started'!$D:$D,'Leaded Started'!$V:$V,"")</f>
        <v>0</v>
      </c>
      <c r="AZ103" s="23">
        <f>_xlfn.XLOOKUP(AW103,'Leaded Started'!$D:$D,'Leaded Started'!$R:$R,"")</f>
        <v>0</v>
      </c>
      <c r="BA103" s="22"/>
      <c r="BB103" s="83" t="e" cm="1">
        <f t="array" ref="BB103">HYPERLINK(_xlfn.CONCAT("#'Leaded Started'!",ADDRESS(MATCH(BA103, 'Leaded Started'!$D:$D,0),COLUMN('Leaded Started'!$D:$D))),"Link to Lot")</f>
        <v>#N/A</v>
      </c>
      <c r="BC103" s="20">
        <f>_xlfn.XLOOKUP(BA103,'Leaded Started'!$D:$D,'Leaded Started'!$V:$V,"")</f>
        <v>0</v>
      </c>
      <c r="BD103" s="23">
        <f>_xlfn.XLOOKUP(BA103,'Leaded Started'!$D:$D,'Leaded Started'!$R:$R,"")</f>
        <v>0</v>
      </c>
      <c r="BE103" s="22"/>
      <c r="BF103" s="79" t="e" cm="1">
        <f t="array" ref="BF103">HYPERLINK(_xlfn.CONCAT("#'Leaded After Lot Link'!",ADDRESS(MATCH(BE103, 'Leaded After Lot Link'!$D:$D,0),COLUMN('Leaded After Lot Link'!$D:$D))),"Link to Lot")</f>
        <v>#N/A</v>
      </c>
      <c r="BG103" s="20">
        <f>_xlfn.XLOOKUP(BE103,'Leaded After Lot Link'!$D:$D,'Leaded After Lot Link'!$V:$V,"")</f>
        <v>0</v>
      </c>
      <c r="BH103" s="23">
        <f>_xlfn.XLOOKUP(BE103,'Leaded After Lot Link'!$D:$D,'Leaded After Lot Link'!$R:$R,"")</f>
        <v>0</v>
      </c>
    </row>
    <row r="104" spans="1:60" ht="31.5" customHeight="1" x14ac:dyDescent="0.25">
      <c r="A104" s="20"/>
      <c r="B104" s="79" t="e" cm="1">
        <f t="array" ref="B104">HYPERLINK(_xlfn.CONCAT("#'Leaded After Lot Link'!",ADDRESS(MATCH(A104, 'Leaded After Lot Link'!$D:$D,0),COLUMN('Leaded After Lot Link'!$D:$D))),"Link to Lot")</f>
        <v>#N/A</v>
      </c>
      <c r="C104" s="20">
        <f>_xlfn.XLOOKUP(A104,'Leaded After Lot Link'!$D:$D,'Leaded After Lot Link'!$V:$V,"")</f>
        <v>0</v>
      </c>
      <c r="D104" s="23">
        <f>_xlfn.XLOOKUP(A104,'Leaded After Lot Link'!$D:$D,'Leaded After Lot Link'!$R:$R,"")</f>
        <v>0</v>
      </c>
      <c r="E104" s="22"/>
      <c r="F104" s="83" t="e" cm="1">
        <f t="array" ref="F104">HYPERLINK(_xlfn.CONCAT("#'Leaded Started'!",ADDRESS(MATCH(E104, 'Leaded Started'!$D:$D,0),COLUMN('Leaded Started'!$D:$D))),"Link to Lot")</f>
        <v>#N/A</v>
      </c>
      <c r="G104" s="20">
        <f>_xlfn.XLOOKUP(E104,'Leaded Started'!$D:$D,'Leaded Started'!$V:$V,"")</f>
        <v>0</v>
      </c>
      <c r="H104" s="23">
        <f>_xlfn.XLOOKUP(E104,'Leaded Started'!$D:$D,'Leaded Started'!$R:$R,"")</f>
        <v>0</v>
      </c>
      <c r="I104" s="22"/>
      <c r="J104" s="83" t="e" cm="1">
        <f t="array" ref="J104">HYPERLINK(_xlfn.CONCAT("#'Leaded Started'!",ADDRESS(MATCH(I104, 'Leaded Started'!$D:$D,0),COLUMN('Leaded Started'!$D:$D))),"Link to Lot")</f>
        <v>#N/A</v>
      </c>
      <c r="K104" s="20">
        <f>_xlfn.XLOOKUP(I104,'Leaded Started'!$D:$D,'Leaded Started'!$V:$V,"")</f>
        <v>0</v>
      </c>
      <c r="L104" s="23">
        <f>_xlfn.XLOOKUP(I104,'Leaded Started'!$D:$D,'Leaded Started'!$R:$R,"")</f>
        <v>0</v>
      </c>
      <c r="M104" s="22"/>
      <c r="N104" s="83" t="e" cm="1">
        <f t="array" ref="N104">HYPERLINK(_xlfn.CONCAT("#'Leaded Started'!",ADDRESS(MATCH(M104, 'Leaded Started'!$D:$D,0),COLUMN('Leaded Started'!$D:$D))),"Link to Lot")</f>
        <v>#N/A</v>
      </c>
      <c r="O104" s="20">
        <f>_xlfn.XLOOKUP(M104,'Leaded Started'!$D:$D,'Leaded Started'!$V:$V,"")</f>
        <v>0</v>
      </c>
      <c r="P104" s="23">
        <f>_xlfn.XLOOKUP(M104,'Leaded Started'!$D:$D,'Leaded Started'!$R:$R,"")</f>
        <v>0</v>
      </c>
      <c r="Q104" s="22"/>
      <c r="R104" s="83" t="e" cm="1">
        <f t="array" ref="R104">HYPERLINK(_xlfn.CONCAT("#'Leaded Started'!",ADDRESS(MATCH(Q104, 'Leaded Started'!$D:$D,0),COLUMN('Leaded Started'!$D:$D))),"Link to Lot")</f>
        <v>#N/A</v>
      </c>
      <c r="S104" s="20">
        <f>_xlfn.XLOOKUP(Q104,'Leaded Started'!$D:$D,'Leaded Started'!$V:$V,"")</f>
        <v>0</v>
      </c>
      <c r="T104" s="23">
        <f>_xlfn.XLOOKUP(Q104,'Leaded Started'!$D:$D,'Leaded Started'!$R:$R,"")</f>
        <v>0</v>
      </c>
      <c r="U104" s="22"/>
      <c r="V104" s="83" t="e" cm="1">
        <f t="array" ref="V104">HYPERLINK(_xlfn.CONCAT("#'Leaded Started'!",ADDRESS(MATCH(U104, 'Leaded Started'!$D:$D,0),COLUMN('Leaded Started'!$D:$D))),"Link to Lot")</f>
        <v>#N/A</v>
      </c>
      <c r="W104" s="20">
        <f>_xlfn.XLOOKUP(U104,'Leaded Started'!$D:$D,'Leaded Started'!$V:$V,"")</f>
        <v>0</v>
      </c>
      <c r="X104" s="23">
        <f>_xlfn.XLOOKUP(U104,'Leaded Started'!$D:$D,'Leaded Started'!$R:$R,"")</f>
        <v>0</v>
      </c>
      <c r="Y104" s="22"/>
      <c r="Z104" s="83" t="e" cm="1">
        <f t="array" ref="Z104">HYPERLINK(_xlfn.CONCAT("#'Leaded Started'!",ADDRESS(MATCH(Y104, 'Leaded Started'!$D:$D,0),COLUMN('Leaded Started'!$D:$D))),"Link to Lot")</f>
        <v>#N/A</v>
      </c>
      <c r="AA104" s="20">
        <f>_xlfn.XLOOKUP(Y104,'Leaded Started'!$D:$D,'Leaded Started'!$V:$V,"")</f>
        <v>0</v>
      </c>
      <c r="AB104" s="23">
        <f>_xlfn.XLOOKUP(Y104,'Leaded Started'!$D:$D,'Leaded Started'!$R:$R,"")</f>
        <v>0</v>
      </c>
      <c r="AC104" s="22"/>
      <c r="AD104" s="83" t="e" cm="1">
        <f t="array" ref="AD104">HYPERLINK(_xlfn.CONCAT("#'Leaded Started'!",ADDRESS(MATCH(AC104, 'Leaded Started'!$D:$D,0),COLUMN('Leaded Started'!$D:$D))),"Link to Lot")</f>
        <v>#N/A</v>
      </c>
      <c r="AE104" s="20">
        <f>_xlfn.XLOOKUP(AC104,'Leaded Started'!$D:$D,'Leaded Started'!$V:$V,"")</f>
        <v>0</v>
      </c>
      <c r="AF104" s="23">
        <f>_xlfn.XLOOKUP(AC104,'Leaded Started'!$D:$D,'Leaded Started'!$R:$R,"")</f>
        <v>0</v>
      </c>
      <c r="AG104" s="22"/>
      <c r="AH104" s="83" t="e" cm="1">
        <f t="array" ref="AH104">HYPERLINK(_xlfn.CONCAT("#'Leaded Started'!",ADDRESS(MATCH(AG104, 'Leaded Started'!$D:$D,0),COLUMN('Leaded Started'!$D:$D))),"Link to Lot")</f>
        <v>#N/A</v>
      </c>
      <c r="AI104" s="20">
        <f>_xlfn.XLOOKUP(AG104,'Leaded Started'!$D:$D,'Leaded Started'!$V:$V,"")</f>
        <v>0</v>
      </c>
      <c r="AJ104" s="23">
        <f>_xlfn.XLOOKUP(AG104,'Leaded Started'!$D:$D,'Leaded Started'!$R:$R,"")</f>
        <v>0</v>
      </c>
      <c r="AK104" s="22"/>
      <c r="AL104" s="83" t="e" cm="1">
        <f t="array" ref="AL104">HYPERLINK(_xlfn.CONCAT("#'Leaded Started'!",ADDRESS(MATCH(AK104, 'Leaded Started'!$D:$D,0),COLUMN('Leaded Started'!$D:$D))),"Link to Lot")</f>
        <v>#N/A</v>
      </c>
      <c r="AM104" s="20">
        <f>_xlfn.XLOOKUP(AK104,'Leaded Started'!$D:$D,'Leaded Started'!$V:$V,"")</f>
        <v>0</v>
      </c>
      <c r="AN104" s="23">
        <f>_xlfn.XLOOKUP(AK104,'Leaded Started'!$D:$D,'Leaded Started'!$R:$R,"")</f>
        <v>0</v>
      </c>
      <c r="AO104" s="22"/>
      <c r="AP104" s="83" t="e" cm="1">
        <f t="array" ref="AP104">HYPERLINK(_xlfn.CONCAT("#'Leaded Started'!",ADDRESS(MATCH(AO104, 'Leaded Started'!$D:$D,0),COLUMN('Leaded Started'!$D:$D))),"Link to Lot")</f>
        <v>#N/A</v>
      </c>
      <c r="AQ104" s="20">
        <f>_xlfn.XLOOKUP(AO104,'Leaded Started'!$D:$D,'Leaded Started'!$V:$V,"")</f>
        <v>0</v>
      </c>
      <c r="AR104" s="23">
        <f>_xlfn.XLOOKUP(AO104,'Leaded Started'!$D:$D,'Leaded Started'!$R:$R,"")</f>
        <v>0</v>
      </c>
      <c r="AS104" s="22"/>
      <c r="AT104" s="83" t="e" cm="1">
        <f t="array" ref="AT104">HYPERLINK(_xlfn.CONCAT("#'Leaded Started'!",ADDRESS(MATCH(AS104, 'Leaded Started'!$D:$D,0),COLUMN('Leaded Started'!$D:$D))),"Link to Lot")</f>
        <v>#N/A</v>
      </c>
      <c r="AU104" s="20">
        <f>_xlfn.XLOOKUP(AS104,'Leaded Started'!$D:$D,'Leaded Started'!$V:$V,"")</f>
        <v>0</v>
      </c>
      <c r="AV104" s="23">
        <f>_xlfn.XLOOKUP(AS104,'Leaded Started'!$D:$D,'Leaded Started'!$R:$R,"")</f>
        <v>0</v>
      </c>
      <c r="AW104" s="22"/>
      <c r="AX104" s="83" t="e" cm="1">
        <f t="array" ref="AX104">HYPERLINK(_xlfn.CONCAT("#'Leaded Started'!",ADDRESS(MATCH(AW104, 'Leaded Started'!$D:$D,0),COLUMN('Leaded Started'!$D:$D))),"Link to Lot")</f>
        <v>#N/A</v>
      </c>
      <c r="AY104" s="20">
        <f>_xlfn.XLOOKUP(AW104,'Leaded Started'!$D:$D,'Leaded Started'!$V:$V,"")</f>
        <v>0</v>
      </c>
      <c r="AZ104" s="23">
        <f>_xlfn.XLOOKUP(AW104,'Leaded Started'!$D:$D,'Leaded Started'!$R:$R,"")</f>
        <v>0</v>
      </c>
      <c r="BA104" s="22"/>
      <c r="BB104" s="83" t="e" cm="1">
        <f t="array" ref="BB104">HYPERLINK(_xlfn.CONCAT("#'Leaded Started'!",ADDRESS(MATCH(BA104, 'Leaded Started'!$D:$D,0),COLUMN('Leaded Started'!$D:$D))),"Link to Lot")</f>
        <v>#N/A</v>
      </c>
      <c r="BC104" s="20">
        <f>_xlfn.XLOOKUP(BA104,'Leaded Started'!$D:$D,'Leaded Started'!$V:$V,"")</f>
        <v>0</v>
      </c>
      <c r="BD104" s="23">
        <f>_xlfn.XLOOKUP(BA104,'Leaded Started'!$D:$D,'Leaded Started'!$R:$R,"")</f>
        <v>0</v>
      </c>
      <c r="BE104" s="22"/>
      <c r="BF104" s="79" t="e" cm="1">
        <f t="array" ref="BF104">HYPERLINK(_xlfn.CONCAT("#'Leaded After Lot Link'!",ADDRESS(MATCH(BE104, 'Leaded After Lot Link'!$D:$D,0),COLUMN('Leaded After Lot Link'!$D:$D))),"Link to Lot")</f>
        <v>#N/A</v>
      </c>
      <c r="BG104" s="20">
        <f>_xlfn.XLOOKUP(BE104,'Leaded After Lot Link'!$D:$D,'Leaded After Lot Link'!$V:$V,"")</f>
        <v>0</v>
      </c>
      <c r="BH104" s="23">
        <f>_xlfn.XLOOKUP(BE104,'Leaded After Lot Link'!$D:$D,'Leaded After Lot Link'!$R:$R,"")</f>
        <v>0</v>
      </c>
    </row>
    <row r="105" spans="1:60" ht="31.5" customHeight="1" x14ac:dyDescent="0.25">
      <c r="A105" s="20"/>
      <c r="B105" s="79" t="e" cm="1">
        <f t="array" ref="B105">HYPERLINK(_xlfn.CONCAT("#'Leaded After Lot Link'!",ADDRESS(MATCH(A105, 'Leaded After Lot Link'!$D:$D,0),COLUMN('Leaded After Lot Link'!$D:$D))),"Link to Lot")</f>
        <v>#N/A</v>
      </c>
      <c r="C105" s="20">
        <f>_xlfn.XLOOKUP(A105,'Leaded After Lot Link'!$D:$D,'Leaded After Lot Link'!$V:$V,"")</f>
        <v>0</v>
      </c>
      <c r="D105" s="23">
        <f>_xlfn.XLOOKUP(A105,'Leaded After Lot Link'!$D:$D,'Leaded After Lot Link'!$R:$R,"")</f>
        <v>0</v>
      </c>
      <c r="E105" s="22"/>
      <c r="F105" s="83" t="e" cm="1">
        <f t="array" ref="F105">HYPERLINK(_xlfn.CONCAT("#'Leaded Started'!",ADDRESS(MATCH(E105, 'Leaded Started'!$D:$D,0),COLUMN('Leaded Started'!$D:$D))),"Link to Lot")</f>
        <v>#N/A</v>
      </c>
      <c r="G105" s="20">
        <f>_xlfn.XLOOKUP(E105,'Leaded Started'!$D:$D,'Leaded Started'!$V:$V,"")</f>
        <v>0</v>
      </c>
      <c r="H105" s="23">
        <f>_xlfn.XLOOKUP(E105,'Leaded Started'!$D:$D,'Leaded Started'!$R:$R,"")</f>
        <v>0</v>
      </c>
      <c r="I105" s="22"/>
      <c r="J105" s="83" t="e" cm="1">
        <f t="array" ref="J105">HYPERLINK(_xlfn.CONCAT("#'Leaded Started'!",ADDRESS(MATCH(I105, 'Leaded Started'!$D:$D,0),COLUMN('Leaded Started'!$D:$D))),"Link to Lot")</f>
        <v>#N/A</v>
      </c>
      <c r="K105" s="20">
        <f>_xlfn.XLOOKUP(I105,'Leaded Started'!$D:$D,'Leaded Started'!$V:$V,"")</f>
        <v>0</v>
      </c>
      <c r="L105" s="23">
        <f>_xlfn.XLOOKUP(I105,'Leaded Started'!$D:$D,'Leaded Started'!$R:$R,"")</f>
        <v>0</v>
      </c>
      <c r="M105" s="22"/>
      <c r="N105" s="83" t="e" cm="1">
        <f t="array" ref="N105">HYPERLINK(_xlfn.CONCAT("#'Leaded Started'!",ADDRESS(MATCH(M105, 'Leaded Started'!$D:$D,0),COLUMN('Leaded Started'!$D:$D))),"Link to Lot")</f>
        <v>#N/A</v>
      </c>
      <c r="O105" s="20">
        <f>_xlfn.XLOOKUP(M105,'Leaded Started'!$D:$D,'Leaded Started'!$V:$V,"")</f>
        <v>0</v>
      </c>
      <c r="P105" s="23">
        <f>_xlfn.XLOOKUP(M105,'Leaded Started'!$D:$D,'Leaded Started'!$R:$R,"")</f>
        <v>0</v>
      </c>
      <c r="Q105" s="22"/>
      <c r="R105" s="83" t="e" cm="1">
        <f t="array" ref="R105">HYPERLINK(_xlfn.CONCAT("#'Leaded Started'!",ADDRESS(MATCH(Q105, 'Leaded Started'!$D:$D,0),COLUMN('Leaded Started'!$D:$D))),"Link to Lot")</f>
        <v>#N/A</v>
      </c>
      <c r="S105" s="20">
        <f>_xlfn.XLOOKUP(Q105,'Leaded Started'!$D:$D,'Leaded Started'!$V:$V,"")</f>
        <v>0</v>
      </c>
      <c r="T105" s="23">
        <f>_xlfn.XLOOKUP(Q105,'Leaded Started'!$D:$D,'Leaded Started'!$R:$R,"")</f>
        <v>0</v>
      </c>
      <c r="U105" s="22"/>
      <c r="V105" s="83" t="e" cm="1">
        <f t="array" ref="V105">HYPERLINK(_xlfn.CONCAT("#'Leaded Started'!",ADDRESS(MATCH(U105, 'Leaded Started'!$D:$D,0),COLUMN('Leaded Started'!$D:$D))),"Link to Lot")</f>
        <v>#N/A</v>
      </c>
      <c r="W105" s="20">
        <f>_xlfn.XLOOKUP(U105,'Leaded Started'!$D:$D,'Leaded Started'!$V:$V,"")</f>
        <v>0</v>
      </c>
      <c r="X105" s="23">
        <f>_xlfn.XLOOKUP(U105,'Leaded Started'!$D:$D,'Leaded Started'!$R:$R,"")</f>
        <v>0</v>
      </c>
      <c r="Y105" s="22"/>
      <c r="Z105" s="83" t="e" cm="1">
        <f t="array" ref="Z105">HYPERLINK(_xlfn.CONCAT("#'Leaded Started'!",ADDRESS(MATCH(Y105, 'Leaded Started'!$D:$D,0),COLUMN('Leaded Started'!$D:$D))),"Link to Lot")</f>
        <v>#N/A</v>
      </c>
      <c r="AA105" s="20">
        <f>_xlfn.XLOOKUP(Y105,'Leaded Started'!$D:$D,'Leaded Started'!$V:$V,"")</f>
        <v>0</v>
      </c>
      <c r="AB105" s="23">
        <f>_xlfn.XLOOKUP(Y105,'Leaded Started'!$D:$D,'Leaded Started'!$R:$R,"")</f>
        <v>0</v>
      </c>
      <c r="AC105" s="22"/>
      <c r="AD105" s="83" t="e" cm="1">
        <f t="array" ref="AD105">HYPERLINK(_xlfn.CONCAT("#'Leaded Started'!",ADDRESS(MATCH(AC105, 'Leaded Started'!$D:$D,0),COLUMN('Leaded Started'!$D:$D))),"Link to Lot")</f>
        <v>#N/A</v>
      </c>
      <c r="AE105" s="20">
        <f>_xlfn.XLOOKUP(AC105,'Leaded Started'!$D:$D,'Leaded Started'!$V:$V,"")</f>
        <v>0</v>
      </c>
      <c r="AF105" s="23">
        <f>_xlfn.XLOOKUP(AC105,'Leaded Started'!$D:$D,'Leaded Started'!$R:$R,"")</f>
        <v>0</v>
      </c>
      <c r="AG105" s="22"/>
      <c r="AH105" s="83" t="e" cm="1">
        <f t="array" ref="AH105">HYPERLINK(_xlfn.CONCAT("#'Leaded Started'!",ADDRESS(MATCH(AG105, 'Leaded Started'!$D:$D,0),COLUMN('Leaded Started'!$D:$D))),"Link to Lot")</f>
        <v>#N/A</v>
      </c>
      <c r="AI105" s="20">
        <f>_xlfn.XLOOKUP(AG105,'Leaded Started'!$D:$D,'Leaded Started'!$V:$V,"")</f>
        <v>0</v>
      </c>
      <c r="AJ105" s="23">
        <f>_xlfn.XLOOKUP(AG105,'Leaded Started'!$D:$D,'Leaded Started'!$R:$R,"")</f>
        <v>0</v>
      </c>
      <c r="AK105" s="22"/>
      <c r="AL105" s="83" t="e" cm="1">
        <f t="array" ref="AL105">HYPERLINK(_xlfn.CONCAT("#'Leaded Started'!",ADDRESS(MATCH(AK105, 'Leaded Started'!$D:$D,0),COLUMN('Leaded Started'!$D:$D))),"Link to Lot")</f>
        <v>#N/A</v>
      </c>
      <c r="AM105" s="20">
        <f>_xlfn.XLOOKUP(AK105,'Leaded Started'!$D:$D,'Leaded Started'!$V:$V,"")</f>
        <v>0</v>
      </c>
      <c r="AN105" s="23">
        <f>_xlfn.XLOOKUP(AK105,'Leaded Started'!$D:$D,'Leaded Started'!$R:$R,"")</f>
        <v>0</v>
      </c>
      <c r="AO105" s="22"/>
      <c r="AP105" s="83" t="e" cm="1">
        <f t="array" ref="AP105">HYPERLINK(_xlfn.CONCAT("#'Leaded Started'!",ADDRESS(MATCH(AO105, 'Leaded Started'!$D:$D,0),COLUMN('Leaded Started'!$D:$D))),"Link to Lot")</f>
        <v>#N/A</v>
      </c>
      <c r="AQ105" s="20">
        <f>_xlfn.XLOOKUP(AO105,'Leaded Started'!$D:$D,'Leaded Started'!$V:$V,"")</f>
        <v>0</v>
      </c>
      <c r="AR105" s="23">
        <f>_xlfn.XLOOKUP(AO105,'Leaded Started'!$D:$D,'Leaded Started'!$R:$R,"")</f>
        <v>0</v>
      </c>
      <c r="AS105" s="22"/>
      <c r="AT105" s="83" t="e" cm="1">
        <f t="array" ref="AT105">HYPERLINK(_xlfn.CONCAT("#'Leaded Started'!",ADDRESS(MATCH(AS105, 'Leaded Started'!$D:$D,0),COLUMN('Leaded Started'!$D:$D))),"Link to Lot")</f>
        <v>#N/A</v>
      </c>
      <c r="AU105" s="20">
        <f>_xlfn.XLOOKUP(AS105,'Leaded Started'!$D:$D,'Leaded Started'!$V:$V,"")</f>
        <v>0</v>
      </c>
      <c r="AV105" s="23">
        <f>_xlfn.XLOOKUP(AS105,'Leaded Started'!$D:$D,'Leaded Started'!$R:$R,"")</f>
        <v>0</v>
      </c>
      <c r="AW105" s="22"/>
      <c r="AX105" s="83" t="e" cm="1">
        <f t="array" ref="AX105">HYPERLINK(_xlfn.CONCAT("#'Leaded Started'!",ADDRESS(MATCH(AW105, 'Leaded Started'!$D:$D,0),COLUMN('Leaded Started'!$D:$D))),"Link to Lot")</f>
        <v>#N/A</v>
      </c>
      <c r="AY105" s="20">
        <f>_xlfn.XLOOKUP(AW105,'Leaded Started'!$D:$D,'Leaded Started'!$V:$V,"")</f>
        <v>0</v>
      </c>
      <c r="AZ105" s="23">
        <f>_xlfn.XLOOKUP(AW105,'Leaded Started'!$D:$D,'Leaded Started'!$R:$R,"")</f>
        <v>0</v>
      </c>
      <c r="BA105" s="22"/>
      <c r="BB105" s="83" t="e" cm="1">
        <f t="array" ref="BB105">HYPERLINK(_xlfn.CONCAT("#'Leaded Started'!",ADDRESS(MATCH(BA105, 'Leaded Started'!$D:$D,0),COLUMN('Leaded Started'!$D:$D))),"Link to Lot")</f>
        <v>#N/A</v>
      </c>
      <c r="BC105" s="20">
        <f>_xlfn.XLOOKUP(BA105,'Leaded Started'!$D:$D,'Leaded Started'!$V:$V,"")</f>
        <v>0</v>
      </c>
      <c r="BD105" s="23">
        <f>_xlfn.XLOOKUP(BA105,'Leaded Started'!$D:$D,'Leaded Started'!$R:$R,"")</f>
        <v>0</v>
      </c>
      <c r="BE105" s="22"/>
      <c r="BF105" s="79" t="e" cm="1">
        <f t="array" ref="BF105">HYPERLINK(_xlfn.CONCAT("#'Leaded After Lot Link'!",ADDRESS(MATCH(BE105, 'Leaded After Lot Link'!$D:$D,0),COLUMN('Leaded After Lot Link'!$D:$D))),"Link to Lot")</f>
        <v>#N/A</v>
      </c>
      <c r="BG105" s="20">
        <f>_xlfn.XLOOKUP(BE105,'Leaded After Lot Link'!$D:$D,'Leaded After Lot Link'!$V:$V,"")</f>
        <v>0</v>
      </c>
      <c r="BH105" s="23">
        <f>_xlfn.XLOOKUP(BE105,'Leaded After Lot Link'!$D:$D,'Leaded After Lot Link'!$R:$R,"")</f>
        <v>0</v>
      </c>
    </row>
    <row r="106" spans="1:60" ht="31.5" customHeight="1" x14ac:dyDescent="0.25">
      <c r="A106" s="20"/>
      <c r="B106" s="79" t="e" cm="1">
        <f t="array" ref="B106">HYPERLINK(_xlfn.CONCAT("#'Leaded After Lot Link'!",ADDRESS(MATCH(A106, 'Leaded After Lot Link'!$D:$D,0),COLUMN('Leaded After Lot Link'!$D:$D))),"Link to Lot")</f>
        <v>#N/A</v>
      </c>
      <c r="C106" s="20">
        <f>_xlfn.XLOOKUP(A106,'Leaded After Lot Link'!$D:$D,'Leaded After Lot Link'!$V:$V,"")</f>
        <v>0</v>
      </c>
      <c r="D106" s="23">
        <f>_xlfn.XLOOKUP(A106,'Leaded After Lot Link'!$D:$D,'Leaded After Lot Link'!$R:$R,"")</f>
        <v>0</v>
      </c>
      <c r="E106" s="22"/>
      <c r="F106" s="83" t="e" cm="1">
        <f t="array" ref="F106">HYPERLINK(_xlfn.CONCAT("#'Leaded Started'!",ADDRESS(MATCH(E106, 'Leaded Started'!$D:$D,0),COLUMN('Leaded Started'!$D:$D))),"Link to Lot")</f>
        <v>#N/A</v>
      </c>
      <c r="G106" s="20">
        <f>_xlfn.XLOOKUP(E106,'Leaded Started'!$D:$D,'Leaded Started'!$V:$V,"")</f>
        <v>0</v>
      </c>
      <c r="H106" s="23">
        <f>_xlfn.XLOOKUP(E106,'Leaded Started'!$D:$D,'Leaded Started'!$R:$R,"")</f>
        <v>0</v>
      </c>
      <c r="I106" s="22"/>
      <c r="J106" s="83" t="e" cm="1">
        <f t="array" ref="J106">HYPERLINK(_xlfn.CONCAT("#'Leaded Started'!",ADDRESS(MATCH(I106, 'Leaded Started'!$D:$D,0),COLUMN('Leaded Started'!$D:$D))),"Link to Lot")</f>
        <v>#N/A</v>
      </c>
      <c r="K106" s="20">
        <f>_xlfn.XLOOKUP(I106,'Leaded Started'!$D:$D,'Leaded Started'!$V:$V,"")</f>
        <v>0</v>
      </c>
      <c r="L106" s="23">
        <f>_xlfn.XLOOKUP(I106,'Leaded Started'!$D:$D,'Leaded Started'!$R:$R,"")</f>
        <v>0</v>
      </c>
      <c r="M106" s="22"/>
      <c r="N106" s="83" t="e" cm="1">
        <f t="array" ref="N106">HYPERLINK(_xlfn.CONCAT("#'Leaded Started'!",ADDRESS(MATCH(M106, 'Leaded Started'!$D:$D,0),COLUMN('Leaded Started'!$D:$D))),"Link to Lot")</f>
        <v>#N/A</v>
      </c>
      <c r="O106" s="20">
        <f>_xlfn.XLOOKUP(M106,'Leaded Started'!$D:$D,'Leaded Started'!$V:$V,"")</f>
        <v>0</v>
      </c>
      <c r="P106" s="23">
        <f>_xlfn.XLOOKUP(M106,'Leaded Started'!$D:$D,'Leaded Started'!$R:$R,"")</f>
        <v>0</v>
      </c>
      <c r="Q106" s="22"/>
      <c r="R106" s="83" t="e" cm="1">
        <f t="array" ref="R106">HYPERLINK(_xlfn.CONCAT("#'Leaded Started'!",ADDRESS(MATCH(Q106, 'Leaded Started'!$D:$D,0),COLUMN('Leaded Started'!$D:$D))),"Link to Lot")</f>
        <v>#N/A</v>
      </c>
      <c r="S106" s="20">
        <f>_xlfn.XLOOKUP(Q106,'Leaded Started'!$D:$D,'Leaded Started'!$V:$V,"")</f>
        <v>0</v>
      </c>
      <c r="T106" s="23">
        <f>_xlfn.XLOOKUP(Q106,'Leaded Started'!$D:$D,'Leaded Started'!$R:$R,"")</f>
        <v>0</v>
      </c>
      <c r="U106" s="22"/>
      <c r="V106" s="83" t="e" cm="1">
        <f t="array" ref="V106">HYPERLINK(_xlfn.CONCAT("#'Leaded Started'!",ADDRESS(MATCH(U106, 'Leaded Started'!$D:$D,0),COLUMN('Leaded Started'!$D:$D))),"Link to Lot")</f>
        <v>#N/A</v>
      </c>
      <c r="W106" s="20">
        <f>_xlfn.XLOOKUP(U106,'Leaded Started'!$D:$D,'Leaded Started'!$V:$V,"")</f>
        <v>0</v>
      </c>
      <c r="X106" s="23">
        <f>_xlfn.XLOOKUP(U106,'Leaded Started'!$D:$D,'Leaded Started'!$R:$R,"")</f>
        <v>0</v>
      </c>
      <c r="Y106" s="22"/>
      <c r="Z106" s="83" t="e" cm="1">
        <f t="array" ref="Z106">HYPERLINK(_xlfn.CONCAT("#'Leaded Started'!",ADDRESS(MATCH(Y106, 'Leaded Started'!$D:$D,0),COLUMN('Leaded Started'!$D:$D))),"Link to Lot")</f>
        <v>#N/A</v>
      </c>
      <c r="AA106" s="20">
        <f>_xlfn.XLOOKUP(Y106,'Leaded Started'!$D:$D,'Leaded Started'!$V:$V,"")</f>
        <v>0</v>
      </c>
      <c r="AB106" s="23">
        <f>_xlfn.XLOOKUP(Y106,'Leaded Started'!$D:$D,'Leaded Started'!$R:$R,"")</f>
        <v>0</v>
      </c>
      <c r="AC106" s="22"/>
      <c r="AD106" s="83" t="e" cm="1">
        <f t="array" ref="AD106">HYPERLINK(_xlfn.CONCAT("#'Leaded Started'!",ADDRESS(MATCH(AC106, 'Leaded Started'!$D:$D,0),COLUMN('Leaded Started'!$D:$D))),"Link to Lot")</f>
        <v>#N/A</v>
      </c>
      <c r="AE106" s="20">
        <f>_xlfn.XLOOKUP(AC106,'Leaded Started'!$D:$D,'Leaded Started'!$V:$V,"")</f>
        <v>0</v>
      </c>
      <c r="AF106" s="23">
        <f>_xlfn.XLOOKUP(AC106,'Leaded Started'!$D:$D,'Leaded Started'!$R:$R,"")</f>
        <v>0</v>
      </c>
      <c r="AG106" s="22"/>
      <c r="AH106" s="83" t="e" cm="1">
        <f t="array" ref="AH106">HYPERLINK(_xlfn.CONCAT("#'Leaded Started'!",ADDRESS(MATCH(AG106, 'Leaded Started'!$D:$D,0),COLUMN('Leaded Started'!$D:$D))),"Link to Lot")</f>
        <v>#N/A</v>
      </c>
      <c r="AI106" s="20">
        <f>_xlfn.XLOOKUP(AG106,'Leaded Started'!$D:$D,'Leaded Started'!$V:$V,"")</f>
        <v>0</v>
      </c>
      <c r="AJ106" s="23">
        <f>_xlfn.XLOOKUP(AG106,'Leaded Started'!$D:$D,'Leaded Started'!$R:$R,"")</f>
        <v>0</v>
      </c>
      <c r="AK106" s="22"/>
      <c r="AL106" s="83" t="e" cm="1">
        <f t="array" ref="AL106">HYPERLINK(_xlfn.CONCAT("#'Leaded Started'!",ADDRESS(MATCH(AK106, 'Leaded Started'!$D:$D,0),COLUMN('Leaded Started'!$D:$D))),"Link to Lot")</f>
        <v>#N/A</v>
      </c>
      <c r="AM106" s="20">
        <f>_xlfn.XLOOKUP(AK106,'Leaded Started'!$D:$D,'Leaded Started'!$V:$V,"")</f>
        <v>0</v>
      </c>
      <c r="AN106" s="23">
        <f>_xlfn.XLOOKUP(AK106,'Leaded Started'!$D:$D,'Leaded Started'!$R:$R,"")</f>
        <v>0</v>
      </c>
      <c r="AO106" s="22"/>
      <c r="AP106" s="83" t="e" cm="1">
        <f t="array" ref="AP106">HYPERLINK(_xlfn.CONCAT("#'Leaded Started'!",ADDRESS(MATCH(AO106, 'Leaded Started'!$D:$D,0),COLUMN('Leaded Started'!$D:$D))),"Link to Lot")</f>
        <v>#N/A</v>
      </c>
      <c r="AQ106" s="20">
        <f>_xlfn.XLOOKUP(AO106,'Leaded Started'!$D:$D,'Leaded Started'!$V:$V,"")</f>
        <v>0</v>
      </c>
      <c r="AR106" s="23">
        <f>_xlfn.XLOOKUP(AO106,'Leaded Started'!$D:$D,'Leaded Started'!$R:$R,"")</f>
        <v>0</v>
      </c>
      <c r="AS106" s="22"/>
      <c r="AT106" s="83" t="e" cm="1">
        <f t="array" ref="AT106">HYPERLINK(_xlfn.CONCAT("#'Leaded Started'!",ADDRESS(MATCH(AS106, 'Leaded Started'!$D:$D,0),COLUMN('Leaded Started'!$D:$D))),"Link to Lot")</f>
        <v>#N/A</v>
      </c>
      <c r="AU106" s="20">
        <f>_xlfn.XLOOKUP(AS106,'Leaded Started'!$D:$D,'Leaded Started'!$V:$V,"")</f>
        <v>0</v>
      </c>
      <c r="AV106" s="23">
        <f>_xlfn.XLOOKUP(AS106,'Leaded Started'!$D:$D,'Leaded Started'!$R:$R,"")</f>
        <v>0</v>
      </c>
      <c r="AW106" s="22"/>
      <c r="AX106" s="83" t="e" cm="1">
        <f t="array" ref="AX106">HYPERLINK(_xlfn.CONCAT("#'Leaded Started'!",ADDRESS(MATCH(AW106, 'Leaded Started'!$D:$D,0),COLUMN('Leaded Started'!$D:$D))),"Link to Lot")</f>
        <v>#N/A</v>
      </c>
      <c r="AY106" s="20">
        <f>_xlfn.XLOOKUP(AW106,'Leaded Started'!$D:$D,'Leaded Started'!$V:$V,"")</f>
        <v>0</v>
      </c>
      <c r="AZ106" s="23">
        <f>_xlfn.XLOOKUP(AW106,'Leaded Started'!$D:$D,'Leaded Started'!$R:$R,"")</f>
        <v>0</v>
      </c>
      <c r="BA106" s="22"/>
      <c r="BB106" s="83" t="e" cm="1">
        <f t="array" ref="BB106">HYPERLINK(_xlfn.CONCAT("#'Leaded Started'!",ADDRESS(MATCH(BA106, 'Leaded Started'!$D:$D,0),COLUMN('Leaded Started'!$D:$D))),"Link to Lot")</f>
        <v>#N/A</v>
      </c>
      <c r="BC106" s="20">
        <f>_xlfn.XLOOKUP(BA106,'Leaded Started'!$D:$D,'Leaded Started'!$V:$V,"")</f>
        <v>0</v>
      </c>
      <c r="BD106" s="23">
        <f>_xlfn.XLOOKUP(BA106,'Leaded Started'!$D:$D,'Leaded Started'!$R:$R,"")</f>
        <v>0</v>
      </c>
      <c r="BE106" s="22"/>
      <c r="BF106" s="79" t="e" cm="1">
        <f t="array" ref="BF106">HYPERLINK(_xlfn.CONCAT("#'Leaded After Lot Link'!",ADDRESS(MATCH(BE106, 'Leaded After Lot Link'!$D:$D,0),COLUMN('Leaded After Lot Link'!$D:$D))),"Link to Lot")</f>
        <v>#N/A</v>
      </c>
      <c r="BG106" s="20">
        <f>_xlfn.XLOOKUP(BE106,'Leaded After Lot Link'!$D:$D,'Leaded After Lot Link'!$V:$V,"")</f>
        <v>0</v>
      </c>
      <c r="BH106" s="23">
        <f>_xlfn.XLOOKUP(BE106,'Leaded After Lot Link'!$D:$D,'Leaded After Lot Link'!$R:$R,"")</f>
        <v>0</v>
      </c>
    </row>
    <row r="107" spans="1:60" ht="31.5" customHeight="1" x14ac:dyDescent="0.25">
      <c r="A107" s="20"/>
      <c r="B107" s="79" t="e" cm="1">
        <f t="array" ref="B107">HYPERLINK(_xlfn.CONCAT("#'Leaded After Lot Link'!",ADDRESS(MATCH(A107, 'Leaded After Lot Link'!$D:$D,0),COLUMN('Leaded After Lot Link'!$D:$D))),"Link to Lot")</f>
        <v>#N/A</v>
      </c>
      <c r="C107" s="20">
        <f>_xlfn.XLOOKUP(A107,'Leaded After Lot Link'!$D:$D,'Leaded After Lot Link'!$V:$V,"")</f>
        <v>0</v>
      </c>
      <c r="D107" s="23">
        <f>_xlfn.XLOOKUP(A107,'Leaded After Lot Link'!$D:$D,'Leaded After Lot Link'!$R:$R,"")</f>
        <v>0</v>
      </c>
      <c r="E107" s="22"/>
      <c r="F107" s="83" t="e" cm="1">
        <f t="array" ref="F107">HYPERLINK(_xlfn.CONCAT("#'Leaded Started'!",ADDRESS(MATCH(E107, 'Leaded Started'!$D:$D,0),COLUMN('Leaded Started'!$D:$D))),"Link to Lot")</f>
        <v>#N/A</v>
      </c>
      <c r="G107" s="20">
        <f>_xlfn.XLOOKUP(E107,'Leaded Started'!$D:$D,'Leaded Started'!$V:$V,"")</f>
        <v>0</v>
      </c>
      <c r="H107" s="23">
        <f>_xlfn.XLOOKUP(E107,'Leaded Started'!$D:$D,'Leaded Started'!$R:$R,"")</f>
        <v>0</v>
      </c>
      <c r="I107" s="22"/>
      <c r="J107" s="83" t="e" cm="1">
        <f t="array" ref="J107">HYPERLINK(_xlfn.CONCAT("#'Leaded Started'!",ADDRESS(MATCH(I107, 'Leaded Started'!$D:$D,0),COLUMN('Leaded Started'!$D:$D))),"Link to Lot")</f>
        <v>#N/A</v>
      </c>
      <c r="K107" s="20">
        <f>_xlfn.XLOOKUP(I107,'Leaded Started'!$D:$D,'Leaded Started'!$V:$V,"")</f>
        <v>0</v>
      </c>
      <c r="L107" s="23">
        <f>_xlfn.XLOOKUP(I107,'Leaded Started'!$D:$D,'Leaded Started'!$R:$R,"")</f>
        <v>0</v>
      </c>
      <c r="M107" s="22"/>
      <c r="N107" s="83" t="e" cm="1">
        <f t="array" ref="N107">HYPERLINK(_xlfn.CONCAT("#'Leaded Started'!",ADDRESS(MATCH(M107, 'Leaded Started'!$D:$D,0),COLUMN('Leaded Started'!$D:$D))),"Link to Lot")</f>
        <v>#N/A</v>
      </c>
      <c r="O107" s="20">
        <f>_xlfn.XLOOKUP(M107,'Leaded Started'!$D:$D,'Leaded Started'!$V:$V,"")</f>
        <v>0</v>
      </c>
      <c r="P107" s="23">
        <f>_xlfn.XLOOKUP(M107,'Leaded Started'!$D:$D,'Leaded Started'!$R:$R,"")</f>
        <v>0</v>
      </c>
      <c r="Q107" s="22"/>
      <c r="R107" s="83" t="e" cm="1">
        <f t="array" ref="R107">HYPERLINK(_xlfn.CONCAT("#'Leaded Started'!",ADDRESS(MATCH(Q107, 'Leaded Started'!$D:$D,0),COLUMN('Leaded Started'!$D:$D))),"Link to Lot")</f>
        <v>#N/A</v>
      </c>
      <c r="S107" s="20">
        <f>_xlfn.XLOOKUP(Q107,'Leaded Started'!$D:$D,'Leaded Started'!$V:$V,"")</f>
        <v>0</v>
      </c>
      <c r="T107" s="23">
        <f>_xlfn.XLOOKUP(Q107,'Leaded Started'!$D:$D,'Leaded Started'!$R:$R,"")</f>
        <v>0</v>
      </c>
      <c r="U107" s="22"/>
      <c r="V107" s="83" t="e" cm="1">
        <f t="array" ref="V107">HYPERLINK(_xlfn.CONCAT("#'Leaded Started'!",ADDRESS(MATCH(U107, 'Leaded Started'!$D:$D,0),COLUMN('Leaded Started'!$D:$D))),"Link to Lot")</f>
        <v>#N/A</v>
      </c>
      <c r="W107" s="20">
        <f>_xlfn.XLOOKUP(U107,'Leaded Started'!$D:$D,'Leaded Started'!$V:$V,"")</f>
        <v>0</v>
      </c>
      <c r="X107" s="23">
        <f>_xlfn.XLOOKUP(U107,'Leaded Started'!$D:$D,'Leaded Started'!$R:$R,"")</f>
        <v>0</v>
      </c>
      <c r="Y107" s="22"/>
      <c r="Z107" s="83" t="e" cm="1">
        <f t="array" ref="Z107">HYPERLINK(_xlfn.CONCAT("#'Leaded Started'!",ADDRESS(MATCH(Y107, 'Leaded Started'!$D:$D,0),COLUMN('Leaded Started'!$D:$D))),"Link to Lot")</f>
        <v>#N/A</v>
      </c>
      <c r="AA107" s="20">
        <f>_xlfn.XLOOKUP(Y107,'Leaded Started'!$D:$D,'Leaded Started'!$V:$V,"")</f>
        <v>0</v>
      </c>
      <c r="AB107" s="23">
        <f>_xlfn.XLOOKUP(Y107,'Leaded Started'!$D:$D,'Leaded Started'!$R:$R,"")</f>
        <v>0</v>
      </c>
      <c r="AC107" s="22"/>
      <c r="AD107" s="83" t="e" cm="1">
        <f t="array" ref="AD107">HYPERLINK(_xlfn.CONCAT("#'Leaded Started'!",ADDRESS(MATCH(AC107, 'Leaded Started'!$D:$D,0),COLUMN('Leaded Started'!$D:$D))),"Link to Lot")</f>
        <v>#N/A</v>
      </c>
      <c r="AE107" s="20">
        <f>_xlfn.XLOOKUP(AC107,'Leaded Started'!$D:$D,'Leaded Started'!$V:$V,"")</f>
        <v>0</v>
      </c>
      <c r="AF107" s="23">
        <f>_xlfn.XLOOKUP(AC107,'Leaded Started'!$D:$D,'Leaded Started'!$R:$R,"")</f>
        <v>0</v>
      </c>
      <c r="AG107" s="22"/>
      <c r="AH107" s="83" t="e" cm="1">
        <f t="array" ref="AH107">HYPERLINK(_xlfn.CONCAT("#'Leaded Started'!",ADDRESS(MATCH(AG107, 'Leaded Started'!$D:$D,0),COLUMN('Leaded Started'!$D:$D))),"Link to Lot")</f>
        <v>#N/A</v>
      </c>
      <c r="AI107" s="20">
        <f>_xlfn.XLOOKUP(AG107,'Leaded Started'!$D:$D,'Leaded Started'!$V:$V,"")</f>
        <v>0</v>
      </c>
      <c r="AJ107" s="23">
        <f>_xlfn.XLOOKUP(AG107,'Leaded Started'!$D:$D,'Leaded Started'!$R:$R,"")</f>
        <v>0</v>
      </c>
      <c r="AK107" s="22"/>
      <c r="AL107" s="83" t="e" cm="1">
        <f t="array" ref="AL107">HYPERLINK(_xlfn.CONCAT("#'Leaded Started'!",ADDRESS(MATCH(AK107, 'Leaded Started'!$D:$D,0),COLUMN('Leaded Started'!$D:$D))),"Link to Lot")</f>
        <v>#N/A</v>
      </c>
      <c r="AM107" s="20">
        <f>_xlfn.XLOOKUP(AK107,'Leaded Started'!$D:$D,'Leaded Started'!$V:$V,"")</f>
        <v>0</v>
      </c>
      <c r="AN107" s="23">
        <f>_xlfn.XLOOKUP(AK107,'Leaded Started'!$D:$D,'Leaded Started'!$R:$R,"")</f>
        <v>0</v>
      </c>
      <c r="AO107" s="22"/>
      <c r="AP107" s="83" t="e" cm="1">
        <f t="array" ref="AP107">HYPERLINK(_xlfn.CONCAT("#'Leaded Started'!",ADDRESS(MATCH(AO107, 'Leaded Started'!$D:$D,0),COLUMN('Leaded Started'!$D:$D))),"Link to Lot")</f>
        <v>#N/A</v>
      </c>
      <c r="AQ107" s="20">
        <f>_xlfn.XLOOKUP(AO107,'Leaded Started'!$D:$D,'Leaded Started'!$V:$V,"")</f>
        <v>0</v>
      </c>
      <c r="AR107" s="23">
        <f>_xlfn.XLOOKUP(AO107,'Leaded Started'!$D:$D,'Leaded Started'!$R:$R,"")</f>
        <v>0</v>
      </c>
      <c r="AS107" s="22"/>
      <c r="AT107" s="83" t="e" cm="1">
        <f t="array" ref="AT107">HYPERLINK(_xlfn.CONCAT("#'Leaded Started'!",ADDRESS(MATCH(AS107, 'Leaded Started'!$D:$D,0),COLUMN('Leaded Started'!$D:$D))),"Link to Lot")</f>
        <v>#N/A</v>
      </c>
      <c r="AU107" s="20">
        <f>_xlfn.XLOOKUP(AS107,'Leaded Started'!$D:$D,'Leaded Started'!$V:$V,"")</f>
        <v>0</v>
      </c>
      <c r="AV107" s="23">
        <f>_xlfn.XLOOKUP(AS107,'Leaded Started'!$D:$D,'Leaded Started'!$R:$R,"")</f>
        <v>0</v>
      </c>
      <c r="AW107" s="22"/>
      <c r="AX107" s="83" t="e" cm="1">
        <f t="array" ref="AX107">HYPERLINK(_xlfn.CONCAT("#'Leaded Started'!",ADDRESS(MATCH(AW107, 'Leaded Started'!$D:$D,0),COLUMN('Leaded Started'!$D:$D))),"Link to Lot")</f>
        <v>#N/A</v>
      </c>
      <c r="AY107" s="20">
        <f>_xlfn.XLOOKUP(AW107,'Leaded Started'!$D:$D,'Leaded Started'!$V:$V,"")</f>
        <v>0</v>
      </c>
      <c r="AZ107" s="23">
        <f>_xlfn.XLOOKUP(AW107,'Leaded Started'!$D:$D,'Leaded Started'!$R:$R,"")</f>
        <v>0</v>
      </c>
      <c r="BA107" s="22"/>
      <c r="BB107" s="83" t="e" cm="1">
        <f t="array" ref="BB107">HYPERLINK(_xlfn.CONCAT("#'Leaded Started'!",ADDRESS(MATCH(BA107, 'Leaded Started'!$D:$D,0),COLUMN('Leaded Started'!$D:$D))),"Link to Lot")</f>
        <v>#N/A</v>
      </c>
      <c r="BC107" s="20">
        <f>_xlfn.XLOOKUP(BA107,'Leaded Started'!$D:$D,'Leaded Started'!$V:$V,"")</f>
        <v>0</v>
      </c>
      <c r="BD107" s="23">
        <f>_xlfn.XLOOKUP(BA107,'Leaded Started'!$D:$D,'Leaded Started'!$R:$R,"")</f>
        <v>0</v>
      </c>
      <c r="BE107" s="22"/>
      <c r="BF107" s="79" t="e" cm="1">
        <f t="array" ref="BF107">HYPERLINK(_xlfn.CONCAT("#'Leaded After Lot Link'!",ADDRESS(MATCH(BE107, 'Leaded After Lot Link'!$D:$D,0),COLUMN('Leaded After Lot Link'!$D:$D))),"Link to Lot")</f>
        <v>#N/A</v>
      </c>
      <c r="BG107" s="20">
        <f>_xlfn.XLOOKUP(BE107,'Leaded After Lot Link'!$D:$D,'Leaded After Lot Link'!$V:$V,"")</f>
        <v>0</v>
      </c>
      <c r="BH107" s="23">
        <f>_xlfn.XLOOKUP(BE107,'Leaded After Lot Link'!$D:$D,'Leaded After Lot Link'!$R:$R,"")</f>
        <v>0</v>
      </c>
    </row>
    <row r="108" spans="1:60" ht="31.5" customHeight="1" x14ac:dyDescent="0.25">
      <c r="A108" s="20"/>
      <c r="B108" s="79" t="e" cm="1">
        <f t="array" ref="B108">HYPERLINK(_xlfn.CONCAT("#'Leaded After Lot Link'!",ADDRESS(MATCH(A108, 'Leaded After Lot Link'!$D:$D,0),COLUMN('Leaded After Lot Link'!$D:$D))),"Link to Lot")</f>
        <v>#N/A</v>
      </c>
      <c r="C108" s="20">
        <f>_xlfn.XLOOKUP(A108,'Leaded After Lot Link'!$D:$D,'Leaded After Lot Link'!$V:$V,"")</f>
        <v>0</v>
      </c>
      <c r="D108" s="23">
        <f>_xlfn.XLOOKUP(A108,'Leaded After Lot Link'!$D:$D,'Leaded After Lot Link'!$R:$R,"")</f>
        <v>0</v>
      </c>
      <c r="E108" s="22"/>
      <c r="F108" s="83" t="e" cm="1">
        <f t="array" ref="F108">HYPERLINK(_xlfn.CONCAT("#'Leaded Started'!",ADDRESS(MATCH(E108, 'Leaded Started'!$D:$D,0),COLUMN('Leaded Started'!$D:$D))),"Link to Lot")</f>
        <v>#N/A</v>
      </c>
      <c r="G108" s="20">
        <f>_xlfn.XLOOKUP(E108,'Leaded Started'!$D:$D,'Leaded Started'!$V:$V,"")</f>
        <v>0</v>
      </c>
      <c r="H108" s="23">
        <f>_xlfn.XLOOKUP(E108,'Leaded Started'!$D:$D,'Leaded Started'!$R:$R,"")</f>
        <v>0</v>
      </c>
      <c r="I108" s="22"/>
      <c r="J108" s="83" t="e" cm="1">
        <f t="array" ref="J108">HYPERLINK(_xlfn.CONCAT("#'Leaded Started'!",ADDRESS(MATCH(I108, 'Leaded Started'!$D:$D,0),COLUMN('Leaded Started'!$D:$D))),"Link to Lot")</f>
        <v>#N/A</v>
      </c>
      <c r="K108" s="20">
        <f>_xlfn.XLOOKUP(I108,'Leaded Started'!$D:$D,'Leaded Started'!$V:$V,"")</f>
        <v>0</v>
      </c>
      <c r="L108" s="23">
        <f>_xlfn.XLOOKUP(I108,'Leaded Started'!$D:$D,'Leaded Started'!$R:$R,"")</f>
        <v>0</v>
      </c>
      <c r="M108" s="22"/>
      <c r="N108" s="83" t="e" cm="1">
        <f t="array" ref="N108">HYPERLINK(_xlfn.CONCAT("#'Leaded Started'!",ADDRESS(MATCH(M108, 'Leaded Started'!$D:$D,0),COLUMN('Leaded Started'!$D:$D))),"Link to Lot")</f>
        <v>#N/A</v>
      </c>
      <c r="O108" s="20">
        <f>_xlfn.XLOOKUP(M108,'Leaded Started'!$D:$D,'Leaded Started'!$V:$V,"")</f>
        <v>0</v>
      </c>
      <c r="P108" s="23">
        <f>_xlfn.XLOOKUP(M108,'Leaded Started'!$D:$D,'Leaded Started'!$R:$R,"")</f>
        <v>0</v>
      </c>
      <c r="Q108" s="22"/>
      <c r="R108" s="83" t="e" cm="1">
        <f t="array" ref="R108">HYPERLINK(_xlfn.CONCAT("#'Leaded Started'!",ADDRESS(MATCH(Q108, 'Leaded Started'!$D:$D,0),COLUMN('Leaded Started'!$D:$D))),"Link to Lot")</f>
        <v>#N/A</v>
      </c>
      <c r="S108" s="20">
        <f>_xlfn.XLOOKUP(Q108,'Leaded Started'!$D:$D,'Leaded Started'!$V:$V,"")</f>
        <v>0</v>
      </c>
      <c r="T108" s="23">
        <f>_xlfn.XLOOKUP(Q108,'Leaded Started'!$D:$D,'Leaded Started'!$R:$R,"")</f>
        <v>0</v>
      </c>
      <c r="U108" s="22"/>
      <c r="V108" s="83" t="e" cm="1">
        <f t="array" ref="V108">HYPERLINK(_xlfn.CONCAT("#'Leaded Started'!",ADDRESS(MATCH(U108, 'Leaded Started'!$D:$D,0),COLUMN('Leaded Started'!$D:$D))),"Link to Lot")</f>
        <v>#N/A</v>
      </c>
      <c r="W108" s="20">
        <f>_xlfn.XLOOKUP(U108,'Leaded Started'!$D:$D,'Leaded Started'!$V:$V,"")</f>
        <v>0</v>
      </c>
      <c r="X108" s="23">
        <f>_xlfn.XLOOKUP(U108,'Leaded Started'!$D:$D,'Leaded Started'!$R:$R,"")</f>
        <v>0</v>
      </c>
      <c r="Y108" s="22"/>
      <c r="Z108" s="83" t="e" cm="1">
        <f t="array" ref="Z108">HYPERLINK(_xlfn.CONCAT("#'Leaded Started'!",ADDRESS(MATCH(Y108, 'Leaded Started'!$D:$D,0),COLUMN('Leaded Started'!$D:$D))),"Link to Lot")</f>
        <v>#N/A</v>
      </c>
      <c r="AA108" s="20">
        <f>_xlfn.XLOOKUP(Y108,'Leaded Started'!$D:$D,'Leaded Started'!$V:$V,"")</f>
        <v>0</v>
      </c>
      <c r="AB108" s="23">
        <f>_xlfn.XLOOKUP(Y108,'Leaded Started'!$D:$D,'Leaded Started'!$R:$R,"")</f>
        <v>0</v>
      </c>
      <c r="AC108" s="22"/>
      <c r="AD108" s="83" t="e" cm="1">
        <f t="array" ref="AD108">HYPERLINK(_xlfn.CONCAT("#'Leaded Started'!",ADDRESS(MATCH(AC108, 'Leaded Started'!$D:$D,0),COLUMN('Leaded Started'!$D:$D))),"Link to Lot")</f>
        <v>#N/A</v>
      </c>
      <c r="AE108" s="20">
        <f>_xlfn.XLOOKUP(AC108,'Leaded Started'!$D:$D,'Leaded Started'!$V:$V,"")</f>
        <v>0</v>
      </c>
      <c r="AF108" s="23">
        <f>_xlfn.XLOOKUP(AC108,'Leaded Started'!$D:$D,'Leaded Started'!$R:$R,"")</f>
        <v>0</v>
      </c>
      <c r="AG108" s="22"/>
      <c r="AH108" s="83" t="e" cm="1">
        <f t="array" ref="AH108">HYPERLINK(_xlfn.CONCAT("#'Leaded Started'!",ADDRESS(MATCH(AG108, 'Leaded Started'!$D:$D,0),COLUMN('Leaded Started'!$D:$D))),"Link to Lot")</f>
        <v>#N/A</v>
      </c>
      <c r="AI108" s="20">
        <f>_xlfn.XLOOKUP(AG108,'Leaded Started'!$D:$D,'Leaded Started'!$V:$V,"")</f>
        <v>0</v>
      </c>
      <c r="AJ108" s="23">
        <f>_xlfn.XLOOKUP(AG108,'Leaded Started'!$D:$D,'Leaded Started'!$R:$R,"")</f>
        <v>0</v>
      </c>
      <c r="AK108" s="22"/>
      <c r="AL108" s="83" t="e" cm="1">
        <f t="array" ref="AL108">HYPERLINK(_xlfn.CONCAT("#'Leaded Started'!",ADDRESS(MATCH(AK108, 'Leaded Started'!$D:$D,0),COLUMN('Leaded Started'!$D:$D))),"Link to Lot")</f>
        <v>#N/A</v>
      </c>
      <c r="AM108" s="20">
        <f>_xlfn.XLOOKUP(AK108,'Leaded Started'!$D:$D,'Leaded Started'!$V:$V,"")</f>
        <v>0</v>
      </c>
      <c r="AN108" s="23">
        <f>_xlfn.XLOOKUP(AK108,'Leaded Started'!$D:$D,'Leaded Started'!$R:$R,"")</f>
        <v>0</v>
      </c>
      <c r="AO108" s="22"/>
      <c r="AP108" s="83" t="e" cm="1">
        <f t="array" ref="AP108">HYPERLINK(_xlfn.CONCAT("#'Leaded Started'!",ADDRESS(MATCH(AO108, 'Leaded Started'!$D:$D,0),COLUMN('Leaded Started'!$D:$D))),"Link to Lot")</f>
        <v>#N/A</v>
      </c>
      <c r="AQ108" s="20">
        <f>_xlfn.XLOOKUP(AO108,'Leaded Started'!$D:$D,'Leaded Started'!$V:$V,"")</f>
        <v>0</v>
      </c>
      <c r="AR108" s="23">
        <f>_xlfn.XLOOKUP(AO108,'Leaded Started'!$D:$D,'Leaded Started'!$R:$R,"")</f>
        <v>0</v>
      </c>
      <c r="AS108" s="22"/>
      <c r="AT108" s="83" t="e" cm="1">
        <f t="array" ref="AT108">HYPERLINK(_xlfn.CONCAT("#'Leaded Started'!",ADDRESS(MATCH(AS108, 'Leaded Started'!$D:$D,0),COLUMN('Leaded Started'!$D:$D))),"Link to Lot")</f>
        <v>#N/A</v>
      </c>
      <c r="AU108" s="20">
        <f>_xlfn.XLOOKUP(AS108,'Leaded Started'!$D:$D,'Leaded Started'!$V:$V,"")</f>
        <v>0</v>
      </c>
      <c r="AV108" s="23">
        <f>_xlfn.XLOOKUP(AS108,'Leaded Started'!$D:$D,'Leaded Started'!$R:$R,"")</f>
        <v>0</v>
      </c>
      <c r="AW108" s="22"/>
      <c r="AX108" s="83" t="e" cm="1">
        <f t="array" ref="AX108">HYPERLINK(_xlfn.CONCAT("#'Leaded Started'!",ADDRESS(MATCH(AW108, 'Leaded Started'!$D:$D,0),COLUMN('Leaded Started'!$D:$D))),"Link to Lot")</f>
        <v>#N/A</v>
      </c>
      <c r="AY108" s="20">
        <f>_xlfn.XLOOKUP(AW108,'Leaded Started'!$D:$D,'Leaded Started'!$V:$V,"")</f>
        <v>0</v>
      </c>
      <c r="AZ108" s="23">
        <f>_xlfn.XLOOKUP(AW108,'Leaded Started'!$D:$D,'Leaded Started'!$R:$R,"")</f>
        <v>0</v>
      </c>
      <c r="BA108" s="22"/>
      <c r="BB108" s="83" t="e" cm="1">
        <f t="array" ref="BB108">HYPERLINK(_xlfn.CONCAT("#'Leaded Started'!",ADDRESS(MATCH(BA108, 'Leaded Started'!$D:$D,0),COLUMN('Leaded Started'!$D:$D))),"Link to Lot")</f>
        <v>#N/A</v>
      </c>
      <c r="BC108" s="20">
        <f>_xlfn.XLOOKUP(BA108,'Leaded Started'!$D:$D,'Leaded Started'!$V:$V,"")</f>
        <v>0</v>
      </c>
      <c r="BD108" s="23">
        <f>_xlfn.XLOOKUP(BA108,'Leaded Started'!$D:$D,'Leaded Started'!$R:$R,"")</f>
        <v>0</v>
      </c>
      <c r="BE108" s="22"/>
      <c r="BF108" s="79" t="e" cm="1">
        <f t="array" ref="BF108">HYPERLINK(_xlfn.CONCAT("#'Leaded After Lot Link'!",ADDRESS(MATCH(BE108, 'Leaded After Lot Link'!$D:$D,0),COLUMN('Leaded After Lot Link'!$D:$D))),"Link to Lot")</f>
        <v>#N/A</v>
      </c>
      <c r="BG108" s="20">
        <f>_xlfn.XLOOKUP(BE108,'Leaded After Lot Link'!$D:$D,'Leaded After Lot Link'!$V:$V,"")</f>
        <v>0</v>
      </c>
      <c r="BH108" s="23">
        <f>_xlfn.XLOOKUP(BE108,'Leaded After Lot Link'!$D:$D,'Leaded After Lot Link'!$R:$R,"")</f>
        <v>0</v>
      </c>
    </row>
    <row r="109" spans="1:60" ht="31.5" customHeight="1" x14ac:dyDescent="0.25">
      <c r="A109" s="20"/>
      <c r="B109" s="79" t="e" cm="1">
        <f t="array" ref="B109">HYPERLINK(_xlfn.CONCAT("#'Leaded After Lot Link'!",ADDRESS(MATCH(A109, 'Leaded After Lot Link'!$D:$D,0),COLUMN('Leaded After Lot Link'!$D:$D))),"Link to Lot")</f>
        <v>#N/A</v>
      </c>
      <c r="C109" s="20">
        <f>_xlfn.XLOOKUP(A109,'Leaded After Lot Link'!$D:$D,'Leaded After Lot Link'!$V:$V,"")</f>
        <v>0</v>
      </c>
      <c r="D109" s="23">
        <f>_xlfn.XLOOKUP(A109,'Leaded After Lot Link'!$D:$D,'Leaded After Lot Link'!$R:$R,"")</f>
        <v>0</v>
      </c>
      <c r="E109" s="22"/>
      <c r="F109" s="83" t="e" cm="1">
        <f t="array" ref="F109">HYPERLINK(_xlfn.CONCAT("#'Leaded Started'!",ADDRESS(MATCH(E109, 'Leaded Started'!$D:$D,0),COLUMN('Leaded Started'!$D:$D))),"Link to Lot")</f>
        <v>#N/A</v>
      </c>
      <c r="G109" s="20">
        <f>_xlfn.XLOOKUP(E109,'Leaded Started'!$D:$D,'Leaded Started'!$V:$V,"")</f>
        <v>0</v>
      </c>
      <c r="H109" s="23">
        <f>_xlfn.XLOOKUP(E109,'Leaded Started'!$D:$D,'Leaded Started'!$R:$R,"")</f>
        <v>0</v>
      </c>
      <c r="I109" s="22"/>
      <c r="J109" s="83" t="e" cm="1">
        <f t="array" ref="J109">HYPERLINK(_xlfn.CONCAT("#'Leaded Started'!",ADDRESS(MATCH(I109, 'Leaded Started'!$D:$D,0),COLUMN('Leaded Started'!$D:$D))),"Link to Lot")</f>
        <v>#N/A</v>
      </c>
      <c r="K109" s="20">
        <f>_xlfn.XLOOKUP(I109,'Leaded Started'!$D:$D,'Leaded Started'!$V:$V,"")</f>
        <v>0</v>
      </c>
      <c r="L109" s="23">
        <f>_xlfn.XLOOKUP(I109,'Leaded Started'!$D:$D,'Leaded Started'!$R:$R,"")</f>
        <v>0</v>
      </c>
      <c r="M109" s="22"/>
      <c r="N109" s="83" t="e" cm="1">
        <f t="array" ref="N109">HYPERLINK(_xlfn.CONCAT("#'Leaded Started'!",ADDRESS(MATCH(M109, 'Leaded Started'!$D:$D,0),COLUMN('Leaded Started'!$D:$D))),"Link to Lot")</f>
        <v>#N/A</v>
      </c>
      <c r="O109" s="20">
        <f>_xlfn.XLOOKUP(M109,'Leaded Started'!$D:$D,'Leaded Started'!$V:$V,"")</f>
        <v>0</v>
      </c>
      <c r="P109" s="23">
        <f>_xlfn.XLOOKUP(M109,'Leaded Started'!$D:$D,'Leaded Started'!$R:$R,"")</f>
        <v>0</v>
      </c>
      <c r="Q109" s="22"/>
      <c r="R109" s="83" t="e" cm="1">
        <f t="array" ref="R109">HYPERLINK(_xlfn.CONCAT("#'Leaded Started'!",ADDRESS(MATCH(Q109, 'Leaded Started'!$D:$D,0),COLUMN('Leaded Started'!$D:$D))),"Link to Lot")</f>
        <v>#N/A</v>
      </c>
      <c r="S109" s="20">
        <f>_xlfn.XLOOKUP(Q109,'Leaded Started'!$D:$D,'Leaded Started'!$V:$V,"")</f>
        <v>0</v>
      </c>
      <c r="T109" s="23">
        <f>_xlfn.XLOOKUP(Q109,'Leaded Started'!$D:$D,'Leaded Started'!$R:$R,"")</f>
        <v>0</v>
      </c>
      <c r="U109" s="22"/>
      <c r="V109" s="83" t="e" cm="1">
        <f t="array" ref="V109">HYPERLINK(_xlfn.CONCAT("#'Leaded Started'!",ADDRESS(MATCH(U109, 'Leaded Started'!$D:$D,0),COLUMN('Leaded Started'!$D:$D))),"Link to Lot")</f>
        <v>#N/A</v>
      </c>
      <c r="W109" s="20">
        <f>_xlfn.XLOOKUP(U109,'Leaded Started'!$D:$D,'Leaded Started'!$V:$V,"")</f>
        <v>0</v>
      </c>
      <c r="X109" s="23">
        <f>_xlfn.XLOOKUP(U109,'Leaded Started'!$D:$D,'Leaded Started'!$R:$R,"")</f>
        <v>0</v>
      </c>
      <c r="Y109" s="22"/>
      <c r="Z109" s="83" t="e" cm="1">
        <f t="array" ref="Z109">HYPERLINK(_xlfn.CONCAT("#'Leaded Started'!",ADDRESS(MATCH(Y109, 'Leaded Started'!$D:$D,0),COLUMN('Leaded Started'!$D:$D))),"Link to Lot")</f>
        <v>#N/A</v>
      </c>
      <c r="AA109" s="20">
        <f>_xlfn.XLOOKUP(Y109,'Leaded Started'!$D:$D,'Leaded Started'!$V:$V,"")</f>
        <v>0</v>
      </c>
      <c r="AB109" s="23">
        <f>_xlfn.XLOOKUP(Y109,'Leaded Started'!$D:$D,'Leaded Started'!$R:$R,"")</f>
        <v>0</v>
      </c>
      <c r="AC109" s="22"/>
      <c r="AD109" s="83" t="e" cm="1">
        <f t="array" ref="AD109">HYPERLINK(_xlfn.CONCAT("#'Leaded Started'!",ADDRESS(MATCH(AC109, 'Leaded Started'!$D:$D,0),COLUMN('Leaded Started'!$D:$D))),"Link to Lot")</f>
        <v>#N/A</v>
      </c>
      <c r="AE109" s="20">
        <f>_xlfn.XLOOKUP(AC109,'Leaded Started'!$D:$D,'Leaded Started'!$V:$V,"")</f>
        <v>0</v>
      </c>
      <c r="AF109" s="23">
        <f>_xlfn.XLOOKUP(AC109,'Leaded Started'!$D:$D,'Leaded Started'!$R:$R,"")</f>
        <v>0</v>
      </c>
      <c r="AG109" s="22"/>
      <c r="AH109" s="83" t="e" cm="1">
        <f t="array" ref="AH109">HYPERLINK(_xlfn.CONCAT("#'Leaded Started'!",ADDRESS(MATCH(AG109, 'Leaded Started'!$D:$D,0),COLUMN('Leaded Started'!$D:$D))),"Link to Lot")</f>
        <v>#N/A</v>
      </c>
      <c r="AI109" s="20">
        <f>_xlfn.XLOOKUP(AG109,'Leaded Started'!$D:$D,'Leaded Started'!$V:$V,"")</f>
        <v>0</v>
      </c>
      <c r="AJ109" s="23">
        <f>_xlfn.XLOOKUP(AG109,'Leaded Started'!$D:$D,'Leaded Started'!$R:$R,"")</f>
        <v>0</v>
      </c>
      <c r="AK109" s="22"/>
      <c r="AL109" s="83" t="e" cm="1">
        <f t="array" ref="AL109">HYPERLINK(_xlfn.CONCAT("#'Leaded Started'!",ADDRESS(MATCH(AK109, 'Leaded Started'!$D:$D,0),COLUMN('Leaded Started'!$D:$D))),"Link to Lot")</f>
        <v>#N/A</v>
      </c>
      <c r="AM109" s="20">
        <f>_xlfn.XLOOKUP(AK109,'Leaded Started'!$D:$D,'Leaded Started'!$V:$V,"")</f>
        <v>0</v>
      </c>
      <c r="AN109" s="23">
        <f>_xlfn.XLOOKUP(AK109,'Leaded Started'!$D:$D,'Leaded Started'!$R:$R,"")</f>
        <v>0</v>
      </c>
      <c r="AO109" s="22"/>
      <c r="AP109" s="83" t="e" cm="1">
        <f t="array" ref="AP109">HYPERLINK(_xlfn.CONCAT("#'Leaded Started'!",ADDRESS(MATCH(AO109, 'Leaded Started'!$D:$D,0),COLUMN('Leaded Started'!$D:$D))),"Link to Lot")</f>
        <v>#N/A</v>
      </c>
      <c r="AQ109" s="20">
        <f>_xlfn.XLOOKUP(AO109,'Leaded Started'!$D:$D,'Leaded Started'!$V:$V,"")</f>
        <v>0</v>
      </c>
      <c r="AR109" s="23">
        <f>_xlfn.XLOOKUP(AO109,'Leaded Started'!$D:$D,'Leaded Started'!$R:$R,"")</f>
        <v>0</v>
      </c>
      <c r="AS109" s="22"/>
      <c r="AT109" s="83" t="e" cm="1">
        <f t="array" ref="AT109">HYPERLINK(_xlfn.CONCAT("#'Leaded Started'!",ADDRESS(MATCH(AS109, 'Leaded Started'!$D:$D,0),COLUMN('Leaded Started'!$D:$D))),"Link to Lot")</f>
        <v>#N/A</v>
      </c>
      <c r="AU109" s="20">
        <f>_xlfn.XLOOKUP(AS109,'Leaded Started'!$D:$D,'Leaded Started'!$V:$V,"")</f>
        <v>0</v>
      </c>
      <c r="AV109" s="23">
        <f>_xlfn.XLOOKUP(AS109,'Leaded Started'!$D:$D,'Leaded Started'!$R:$R,"")</f>
        <v>0</v>
      </c>
      <c r="AW109" s="22"/>
      <c r="AX109" s="83" t="e" cm="1">
        <f t="array" ref="AX109">HYPERLINK(_xlfn.CONCAT("#'Leaded Started'!",ADDRESS(MATCH(AW109, 'Leaded Started'!$D:$D,0),COLUMN('Leaded Started'!$D:$D))),"Link to Lot")</f>
        <v>#N/A</v>
      </c>
      <c r="AY109" s="20">
        <f>_xlfn.XLOOKUP(AW109,'Leaded Started'!$D:$D,'Leaded Started'!$V:$V,"")</f>
        <v>0</v>
      </c>
      <c r="AZ109" s="23">
        <f>_xlfn.XLOOKUP(AW109,'Leaded Started'!$D:$D,'Leaded Started'!$R:$R,"")</f>
        <v>0</v>
      </c>
      <c r="BA109" s="22"/>
      <c r="BB109" s="83" t="e" cm="1">
        <f t="array" ref="BB109">HYPERLINK(_xlfn.CONCAT("#'Leaded Started'!",ADDRESS(MATCH(BA109, 'Leaded Started'!$D:$D,0),COLUMN('Leaded Started'!$D:$D))),"Link to Lot")</f>
        <v>#N/A</v>
      </c>
      <c r="BC109" s="20">
        <f>_xlfn.XLOOKUP(BA109,'Leaded Started'!$D:$D,'Leaded Started'!$V:$V,"")</f>
        <v>0</v>
      </c>
      <c r="BD109" s="23">
        <f>_xlfn.XLOOKUP(BA109,'Leaded Started'!$D:$D,'Leaded Started'!$R:$R,"")</f>
        <v>0</v>
      </c>
      <c r="BE109" s="22"/>
      <c r="BF109" s="79" t="e" cm="1">
        <f t="array" ref="BF109">HYPERLINK(_xlfn.CONCAT("#'Leaded After Lot Link'!",ADDRESS(MATCH(BE109, 'Leaded After Lot Link'!$D:$D,0),COLUMN('Leaded After Lot Link'!$D:$D))),"Link to Lot")</f>
        <v>#N/A</v>
      </c>
      <c r="BG109" s="20">
        <f>_xlfn.XLOOKUP(BE109,'Leaded After Lot Link'!$D:$D,'Leaded After Lot Link'!$V:$V,"")</f>
        <v>0</v>
      </c>
      <c r="BH109" s="23">
        <f>_xlfn.XLOOKUP(BE109,'Leaded After Lot Link'!$D:$D,'Leaded After Lot Link'!$R:$R,"")</f>
        <v>0</v>
      </c>
    </row>
    <row r="110" spans="1:60" ht="31.5" customHeight="1" x14ac:dyDescent="0.25">
      <c r="A110" s="20"/>
      <c r="B110" s="79" t="e" cm="1">
        <f t="array" ref="B110">HYPERLINK(_xlfn.CONCAT("#'Leaded After Lot Link'!",ADDRESS(MATCH(A110, 'Leaded After Lot Link'!$D:$D,0),COLUMN('Leaded After Lot Link'!$D:$D))),"Link to Lot")</f>
        <v>#N/A</v>
      </c>
      <c r="C110" s="20">
        <f>_xlfn.XLOOKUP(A110,'Leaded After Lot Link'!$D:$D,'Leaded After Lot Link'!$V:$V,"")</f>
        <v>0</v>
      </c>
      <c r="D110" s="23">
        <f>_xlfn.XLOOKUP(A110,'Leaded After Lot Link'!$D:$D,'Leaded After Lot Link'!$R:$R,"")</f>
        <v>0</v>
      </c>
      <c r="E110" s="22"/>
      <c r="F110" s="83" t="e" cm="1">
        <f t="array" ref="F110">HYPERLINK(_xlfn.CONCAT("#'Leaded Started'!",ADDRESS(MATCH(E110, 'Leaded Started'!$D:$D,0),COLUMN('Leaded Started'!$D:$D))),"Link to Lot")</f>
        <v>#N/A</v>
      </c>
      <c r="G110" s="20">
        <f>_xlfn.XLOOKUP(E110,'Leaded Started'!$D:$D,'Leaded Started'!$V:$V,"")</f>
        <v>0</v>
      </c>
      <c r="H110" s="23">
        <f>_xlfn.XLOOKUP(E110,'Leaded Started'!$D:$D,'Leaded Started'!$R:$R,"")</f>
        <v>0</v>
      </c>
      <c r="I110" s="22"/>
      <c r="J110" s="83" t="e" cm="1">
        <f t="array" ref="J110">HYPERLINK(_xlfn.CONCAT("#'Leaded Started'!",ADDRESS(MATCH(I110, 'Leaded Started'!$D:$D,0),COLUMN('Leaded Started'!$D:$D))),"Link to Lot")</f>
        <v>#N/A</v>
      </c>
      <c r="K110" s="20">
        <f>_xlfn.XLOOKUP(I110,'Leaded Started'!$D:$D,'Leaded Started'!$V:$V,"")</f>
        <v>0</v>
      </c>
      <c r="L110" s="23">
        <f>_xlfn.XLOOKUP(I110,'Leaded Started'!$D:$D,'Leaded Started'!$R:$R,"")</f>
        <v>0</v>
      </c>
      <c r="M110" s="22"/>
      <c r="N110" s="83" t="e" cm="1">
        <f t="array" ref="N110">HYPERLINK(_xlfn.CONCAT("#'Leaded Started'!",ADDRESS(MATCH(M110, 'Leaded Started'!$D:$D,0),COLUMN('Leaded Started'!$D:$D))),"Link to Lot")</f>
        <v>#N/A</v>
      </c>
      <c r="O110" s="20">
        <f>_xlfn.XLOOKUP(M110,'Leaded Started'!$D:$D,'Leaded Started'!$V:$V,"")</f>
        <v>0</v>
      </c>
      <c r="P110" s="23">
        <f>_xlfn.XLOOKUP(M110,'Leaded Started'!$D:$D,'Leaded Started'!$R:$R,"")</f>
        <v>0</v>
      </c>
      <c r="Q110" s="22"/>
      <c r="R110" s="83" t="e" cm="1">
        <f t="array" ref="R110">HYPERLINK(_xlfn.CONCAT("#'Leaded Started'!",ADDRESS(MATCH(Q110, 'Leaded Started'!$D:$D,0),COLUMN('Leaded Started'!$D:$D))),"Link to Lot")</f>
        <v>#N/A</v>
      </c>
      <c r="S110" s="20">
        <f>_xlfn.XLOOKUP(Q110,'Leaded Started'!$D:$D,'Leaded Started'!$V:$V,"")</f>
        <v>0</v>
      </c>
      <c r="T110" s="23">
        <f>_xlfn.XLOOKUP(Q110,'Leaded Started'!$D:$D,'Leaded Started'!$R:$R,"")</f>
        <v>0</v>
      </c>
      <c r="U110" s="22"/>
      <c r="V110" s="83" t="e" cm="1">
        <f t="array" ref="V110">HYPERLINK(_xlfn.CONCAT("#'Leaded Started'!",ADDRESS(MATCH(U110, 'Leaded Started'!$D:$D,0),COLUMN('Leaded Started'!$D:$D))),"Link to Lot")</f>
        <v>#N/A</v>
      </c>
      <c r="W110" s="20">
        <f>_xlfn.XLOOKUP(U110,'Leaded Started'!$D:$D,'Leaded Started'!$V:$V,"")</f>
        <v>0</v>
      </c>
      <c r="X110" s="23">
        <f>_xlfn.XLOOKUP(U110,'Leaded Started'!$D:$D,'Leaded Started'!$R:$R,"")</f>
        <v>0</v>
      </c>
      <c r="Y110" s="22"/>
      <c r="Z110" s="83" t="e" cm="1">
        <f t="array" ref="Z110">HYPERLINK(_xlfn.CONCAT("#'Leaded Started'!",ADDRESS(MATCH(Y110, 'Leaded Started'!$D:$D,0),COLUMN('Leaded Started'!$D:$D))),"Link to Lot")</f>
        <v>#N/A</v>
      </c>
      <c r="AA110" s="20">
        <f>_xlfn.XLOOKUP(Y110,'Leaded Started'!$D:$D,'Leaded Started'!$V:$V,"")</f>
        <v>0</v>
      </c>
      <c r="AB110" s="23">
        <f>_xlfn.XLOOKUP(Y110,'Leaded Started'!$D:$D,'Leaded Started'!$R:$R,"")</f>
        <v>0</v>
      </c>
      <c r="AC110" s="22"/>
      <c r="AD110" s="83" t="e" cm="1">
        <f t="array" ref="AD110">HYPERLINK(_xlfn.CONCAT("#'Leaded Started'!",ADDRESS(MATCH(AC110, 'Leaded Started'!$D:$D,0),COLUMN('Leaded Started'!$D:$D))),"Link to Lot")</f>
        <v>#N/A</v>
      </c>
      <c r="AE110" s="20">
        <f>_xlfn.XLOOKUP(AC110,'Leaded Started'!$D:$D,'Leaded Started'!$V:$V,"")</f>
        <v>0</v>
      </c>
      <c r="AF110" s="23">
        <f>_xlfn.XLOOKUP(AC110,'Leaded Started'!$D:$D,'Leaded Started'!$R:$R,"")</f>
        <v>0</v>
      </c>
      <c r="AG110" s="22"/>
      <c r="AH110" s="83" t="e" cm="1">
        <f t="array" ref="AH110">HYPERLINK(_xlfn.CONCAT("#'Leaded Started'!",ADDRESS(MATCH(AG110, 'Leaded Started'!$D:$D,0),COLUMN('Leaded Started'!$D:$D))),"Link to Lot")</f>
        <v>#N/A</v>
      </c>
      <c r="AI110" s="20">
        <f>_xlfn.XLOOKUP(AG110,'Leaded Started'!$D:$D,'Leaded Started'!$V:$V,"")</f>
        <v>0</v>
      </c>
      <c r="AJ110" s="23">
        <f>_xlfn.XLOOKUP(AG110,'Leaded Started'!$D:$D,'Leaded Started'!$R:$R,"")</f>
        <v>0</v>
      </c>
      <c r="AK110" s="22"/>
      <c r="AL110" s="83" t="e" cm="1">
        <f t="array" ref="AL110">HYPERLINK(_xlfn.CONCAT("#'Leaded Started'!",ADDRESS(MATCH(AK110, 'Leaded Started'!$D:$D,0),COLUMN('Leaded Started'!$D:$D))),"Link to Lot")</f>
        <v>#N/A</v>
      </c>
      <c r="AM110" s="20">
        <f>_xlfn.XLOOKUP(AK110,'Leaded Started'!$D:$D,'Leaded Started'!$V:$V,"")</f>
        <v>0</v>
      </c>
      <c r="AN110" s="23">
        <f>_xlfn.XLOOKUP(AK110,'Leaded Started'!$D:$D,'Leaded Started'!$R:$R,"")</f>
        <v>0</v>
      </c>
      <c r="AO110" s="22"/>
      <c r="AP110" s="83" t="e" cm="1">
        <f t="array" ref="AP110">HYPERLINK(_xlfn.CONCAT("#'Leaded Started'!",ADDRESS(MATCH(AO110, 'Leaded Started'!$D:$D,0),COLUMN('Leaded Started'!$D:$D))),"Link to Lot")</f>
        <v>#N/A</v>
      </c>
      <c r="AQ110" s="20">
        <f>_xlfn.XLOOKUP(AO110,'Leaded Started'!$D:$D,'Leaded Started'!$V:$V,"")</f>
        <v>0</v>
      </c>
      <c r="AR110" s="23">
        <f>_xlfn.XLOOKUP(AO110,'Leaded Started'!$D:$D,'Leaded Started'!$R:$R,"")</f>
        <v>0</v>
      </c>
      <c r="AS110" s="22"/>
      <c r="AT110" s="83" t="e" cm="1">
        <f t="array" ref="AT110">HYPERLINK(_xlfn.CONCAT("#'Leaded Started'!",ADDRESS(MATCH(AS110, 'Leaded Started'!$D:$D,0),COLUMN('Leaded Started'!$D:$D))),"Link to Lot")</f>
        <v>#N/A</v>
      </c>
      <c r="AU110" s="20">
        <f>_xlfn.XLOOKUP(AS110,'Leaded Started'!$D:$D,'Leaded Started'!$V:$V,"")</f>
        <v>0</v>
      </c>
      <c r="AV110" s="23">
        <f>_xlfn.XLOOKUP(AS110,'Leaded Started'!$D:$D,'Leaded Started'!$R:$R,"")</f>
        <v>0</v>
      </c>
      <c r="AW110" s="22"/>
      <c r="AX110" s="83" t="e" cm="1">
        <f t="array" ref="AX110">HYPERLINK(_xlfn.CONCAT("#'Leaded Started'!",ADDRESS(MATCH(AW110, 'Leaded Started'!$D:$D,0),COLUMN('Leaded Started'!$D:$D))),"Link to Lot")</f>
        <v>#N/A</v>
      </c>
      <c r="AY110" s="20">
        <f>_xlfn.XLOOKUP(AW110,'Leaded Started'!$D:$D,'Leaded Started'!$V:$V,"")</f>
        <v>0</v>
      </c>
      <c r="AZ110" s="23">
        <f>_xlfn.XLOOKUP(AW110,'Leaded Started'!$D:$D,'Leaded Started'!$R:$R,"")</f>
        <v>0</v>
      </c>
      <c r="BA110" s="22"/>
      <c r="BB110" s="83" t="e" cm="1">
        <f t="array" ref="BB110">HYPERLINK(_xlfn.CONCAT("#'Leaded Started'!",ADDRESS(MATCH(BA110, 'Leaded Started'!$D:$D,0),COLUMN('Leaded Started'!$D:$D))),"Link to Lot")</f>
        <v>#N/A</v>
      </c>
      <c r="BC110" s="20">
        <f>_xlfn.XLOOKUP(BA110,'Leaded Started'!$D:$D,'Leaded Started'!$V:$V,"")</f>
        <v>0</v>
      </c>
      <c r="BD110" s="23">
        <f>_xlfn.XLOOKUP(BA110,'Leaded Started'!$D:$D,'Leaded Started'!$R:$R,"")</f>
        <v>0</v>
      </c>
      <c r="BE110" s="22"/>
      <c r="BF110" s="79" t="e" cm="1">
        <f t="array" ref="BF110">HYPERLINK(_xlfn.CONCAT("#'Leaded After Lot Link'!",ADDRESS(MATCH(BE110, 'Leaded After Lot Link'!$D:$D,0),COLUMN('Leaded After Lot Link'!$D:$D))),"Link to Lot")</f>
        <v>#N/A</v>
      </c>
      <c r="BG110" s="20">
        <f>_xlfn.XLOOKUP(BE110,'Leaded After Lot Link'!$D:$D,'Leaded After Lot Link'!$V:$V,"")</f>
        <v>0</v>
      </c>
      <c r="BH110" s="23">
        <f>_xlfn.XLOOKUP(BE110,'Leaded After Lot Link'!$D:$D,'Leaded After Lot Link'!$R:$R,"")</f>
        <v>0</v>
      </c>
    </row>
    <row r="111" spans="1:60" ht="31.5" customHeight="1" x14ac:dyDescent="0.25">
      <c r="A111" s="20"/>
      <c r="B111" s="79" t="e" cm="1">
        <f t="array" ref="B111">HYPERLINK(_xlfn.CONCAT("#'Leaded After Lot Link'!",ADDRESS(MATCH(A111, 'Leaded After Lot Link'!$D:$D,0),COLUMN('Leaded After Lot Link'!$D:$D))),"Link to Lot")</f>
        <v>#N/A</v>
      </c>
      <c r="C111" s="20">
        <f>_xlfn.XLOOKUP(A111,'Leaded After Lot Link'!$D:$D,'Leaded After Lot Link'!$V:$V,"")</f>
        <v>0</v>
      </c>
      <c r="D111" s="23">
        <f>_xlfn.XLOOKUP(A111,'Leaded After Lot Link'!$D:$D,'Leaded After Lot Link'!$R:$R,"")</f>
        <v>0</v>
      </c>
      <c r="E111" s="22"/>
      <c r="F111" s="83" t="e" cm="1">
        <f t="array" ref="F111">HYPERLINK(_xlfn.CONCAT("#'Leaded Started'!",ADDRESS(MATCH(E111, 'Leaded Started'!$D:$D,0),COLUMN('Leaded Started'!$D:$D))),"Link to Lot")</f>
        <v>#N/A</v>
      </c>
      <c r="G111" s="20">
        <f>_xlfn.XLOOKUP(E111,'Leaded Started'!$D:$D,'Leaded Started'!$V:$V,"")</f>
        <v>0</v>
      </c>
      <c r="H111" s="23">
        <f>_xlfn.XLOOKUP(E111,'Leaded Started'!$D:$D,'Leaded Started'!$R:$R,"")</f>
        <v>0</v>
      </c>
      <c r="I111" s="22"/>
      <c r="J111" s="83" t="e" cm="1">
        <f t="array" ref="J111">HYPERLINK(_xlfn.CONCAT("#'Leaded Started'!",ADDRESS(MATCH(I111, 'Leaded Started'!$D:$D,0),COLUMN('Leaded Started'!$D:$D))),"Link to Lot")</f>
        <v>#N/A</v>
      </c>
      <c r="K111" s="20">
        <f>_xlfn.XLOOKUP(I111,'Leaded Started'!$D:$D,'Leaded Started'!$V:$V,"")</f>
        <v>0</v>
      </c>
      <c r="L111" s="23">
        <f>_xlfn.XLOOKUP(I111,'Leaded Started'!$D:$D,'Leaded Started'!$R:$R,"")</f>
        <v>0</v>
      </c>
      <c r="M111" s="22"/>
      <c r="N111" s="83" t="e" cm="1">
        <f t="array" ref="N111">HYPERLINK(_xlfn.CONCAT("#'Leaded Started'!",ADDRESS(MATCH(M111, 'Leaded Started'!$D:$D,0),COLUMN('Leaded Started'!$D:$D))),"Link to Lot")</f>
        <v>#N/A</v>
      </c>
      <c r="O111" s="20">
        <f>_xlfn.XLOOKUP(M111,'Leaded Started'!$D:$D,'Leaded Started'!$V:$V,"")</f>
        <v>0</v>
      </c>
      <c r="P111" s="23">
        <f>_xlfn.XLOOKUP(M111,'Leaded Started'!$D:$D,'Leaded Started'!$R:$R,"")</f>
        <v>0</v>
      </c>
      <c r="Q111" s="22"/>
      <c r="R111" s="83" t="e" cm="1">
        <f t="array" ref="R111">HYPERLINK(_xlfn.CONCAT("#'Leaded Started'!",ADDRESS(MATCH(Q111, 'Leaded Started'!$D:$D,0),COLUMN('Leaded Started'!$D:$D))),"Link to Lot")</f>
        <v>#N/A</v>
      </c>
      <c r="S111" s="20">
        <f>_xlfn.XLOOKUP(Q111,'Leaded Started'!$D:$D,'Leaded Started'!$V:$V,"")</f>
        <v>0</v>
      </c>
      <c r="T111" s="23">
        <f>_xlfn.XLOOKUP(Q111,'Leaded Started'!$D:$D,'Leaded Started'!$R:$R,"")</f>
        <v>0</v>
      </c>
      <c r="U111" s="22"/>
      <c r="V111" s="83" t="e" cm="1">
        <f t="array" ref="V111">HYPERLINK(_xlfn.CONCAT("#'Leaded Started'!",ADDRESS(MATCH(U111, 'Leaded Started'!$D:$D,0),COLUMN('Leaded Started'!$D:$D))),"Link to Lot")</f>
        <v>#N/A</v>
      </c>
      <c r="W111" s="20">
        <f>_xlfn.XLOOKUP(U111,'Leaded Started'!$D:$D,'Leaded Started'!$V:$V,"")</f>
        <v>0</v>
      </c>
      <c r="X111" s="23">
        <f>_xlfn.XLOOKUP(U111,'Leaded Started'!$D:$D,'Leaded Started'!$R:$R,"")</f>
        <v>0</v>
      </c>
      <c r="Y111" s="22"/>
      <c r="Z111" s="83" t="e" cm="1">
        <f t="array" ref="Z111">HYPERLINK(_xlfn.CONCAT("#'Leaded Started'!",ADDRESS(MATCH(Y111, 'Leaded Started'!$D:$D,0),COLUMN('Leaded Started'!$D:$D))),"Link to Lot")</f>
        <v>#N/A</v>
      </c>
      <c r="AA111" s="20">
        <f>_xlfn.XLOOKUP(Y111,'Leaded Started'!$D:$D,'Leaded Started'!$V:$V,"")</f>
        <v>0</v>
      </c>
      <c r="AB111" s="23">
        <f>_xlfn.XLOOKUP(Y111,'Leaded Started'!$D:$D,'Leaded Started'!$R:$R,"")</f>
        <v>0</v>
      </c>
      <c r="AC111" s="22"/>
      <c r="AD111" s="83" t="e" cm="1">
        <f t="array" ref="AD111">HYPERLINK(_xlfn.CONCAT("#'Leaded Started'!",ADDRESS(MATCH(AC111, 'Leaded Started'!$D:$D,0),COLUMN('Leaded Started'!$D:$D))),"Link to Lot")</f>
        <v>#N/A</v>
      </c>
      <c r="AE111" s="20">
        <f>_xlfn.XLOOKUP(AC111,'Leaded Started'!$D:$D,'Leaded Started'!$V:$V,"")</f>
        <v>0</v>
      </c>
      <c r="AF111" s="23">
        <f>_xlfn.XLOOKUP(AC111,'Leaded Started'!$D:$D,'Leaded Started'!$R:$R,"")</f>
        <v>0</v>
      </c>
      <c r="AG111" s="22"/>
      <c r="AH111" s="83" t="e" cm="1">
        <f t="array" ref="AH111">HYPERLINK(_xlfn.CONCAT("#'Leaded Started'!",ADDRESS(MATCH(AG111, 'Leaded Started'!$D:$D,0),COLUMN('Leaded Started'!$D:$D))),"Link to Lot")</f>
        <v>#N/A</v>
      </c>
      <c r="AI111" s="20">
        <f>_xlfn.XLOOKUP(AG111,'Leaded Started'!$D:$D,'Leaded Started'!$V:$V,"")</f>
        <v>0</v>
      </c>
      <c r="AJ111" s="23">
        <f>_xlfn.XLOOKUP(AG111,'Leaded Started'!$D:$D,'Leaded Started'!$R:$R,"")</f>
        <v>0</v>
      </c>
      <c r="AK111" s="22"/>
      <c r="AL111" s="83" t="e" cm="1">
        <f t="array" ref="AL111">HYPERLINK(_xlfn.CONCAT("#'Leaded Started'!",ADDRESS(MATCH(AK111, 'Leaded Started'!$D:$D,0),COLUMN('Leaded Started'!$D:$D))),"Link to Lot")</f>
        <v>#N/A</v>
      </c>
      <c r="AM111" s="20">
        <f>_xlfn.XLOOKUP(AK111,'Leaded Started'!$D:$D,'Leaded Started'!$V:$V,"")</f>
        <v>0</v>
      </c>
      <c r="AN111" s="23">
        <f>_xlfn.XLOOKUP(AK111,'Leaded Started'!$D:$D,'Leaded Started'!$R:$R,"")</f>
        <v>0</v>
      </c>
      <c r="AO111" s="22"/>
      <c r="AP111" s="83" t="e" cm="1">
        <f t="array" ref="AP111">HYPERLINK(_xlfn.CONCAT("#'Leaded Started'!",ADDRESS(MATCH(AO111, 'Leaded Started'!$D:$D,0),COLUMN('Leaded Started'!$D:$D))),"Link to Lot")</f>
        <v>#N/A</v>
      </c>
      <c r="AQ111" s="20">
        <f>_xlfn.XLOOKUP(AO111,'Leaded Started'!$D:$D,'Leaded Started'!$V:$V,"")</f>
        <v>0</v>
      </c>
      <c r="AR111" s="23">
        <f>_xlfn.XLOOKUP(AO111,'Leaded Started'!$D:$D,'Leaded Started'!$R:$R,"")</f>
        <v>0</v>
      </c>
      <c r="AS111" s="22"/>
      <c r="AT111" s="83" t="e" cm="1">
        <f t="array" ref="AT111">HYPERLINK(_xlfn.CONCAT("#'Leaded Started'!",ADDRESS(MATCH(AS111, 'Leaded Started'!$D:$D,0),COLUMN('Leaded Started'!$D:$D))),"Link to Lot")</f>
        <v>#N/A</v>
      </c>
      <c r="AU111" s="20">
        <f>_xlfn.XLOOKUP(AS111,'Leaded Started'!$D:$D,'Leaded Started'!$V:$V,"")</f>
        <v>0</v>
      </c>
      <c r="AV111" s="23">
        <f>_xlfn.XLOOKUP(AS111,'Leaded Started'!$D:$D,'Leaded Started'!$R:$R,"")</f>
        <v>0</v>
      </c>
      <c r="AW111" s="22"/>
      <c r="AX111" s="83" t="e" cm="1">
        <f t="array" ref="AX111">HYPERLINK(_xlfn.CONCAT("#'Leaded Started'!",ADDRESS(MATCH(AW111, 'Leaded Started'!$D:$D,0),COLUMN('Leaded Started'!$D:$D))),"Link to Lot")</f>
        <v>#N/A</v>
      </c>
      <c r="AY111" s="20">
        <f>_xlfn.XLOOKUP(AW111,'Leaded Started'!$D:$D,'Leaded Started'!$V:$V,"")</f>
        <v>0</v>
      </c>
      <c r="AZ111" s="23">
        <f>_xlfn.XLOOKUP(AW111,'Leaded Started'!$D:$D,'Leaded Started'!$R:$R,"")</f>
        <v>0</v>
      </c>
      <c r="BA111" s="22"/>
      <c r="BB111" s="83" t="e" cm="1">
        <f t="array" ref="BB111">HYPERLINK(_xlfn.CONCAT("#'Leaded Started'!",ADDRESS(MATCH(BA111, 'Leaded Started'!$D:$D,0),COLUMN('Leaded Started'!$D:$D))),"Link to Lot")</f>
        <v>#N/A</v>
      </c>
      <c r="BC111" s="20">
        <f>_xlfn.XLOOKUP(BA111,'Leaded Started'!$D:$D,'Leaded Started'!$V:$V,"")</f>
        <v>0</v>
      </c>
      <c r="BD111" s="23">
        <f>_xlfn.XLOOKUP(BA111,'Leaded Started'!$D:$D,'Leaded Started'!$R:$R,"")</f>
        <v>0</v>
      </c>
      <c r="BE111" s="22"/>
      <c r="BF111" s="79" t="e" cm="1">
        <f t="array" ref="BF111">HYPERLINK(_xlfn.CONCAT("#'Leaded After Lot Link'!",ADDRESS(MATCH(BE111, 'Leaded After Lot Link'!$D:$D,0),COLUMN('Leaded After Lot Link'!$D:$D))),"Link to Lot")</f>
        <v>#N/A</v>
      </c>
      <c r="BG111" s="20">
        <f>_xlfn.XLOOKUP(BE111,'Leaded After Lot Link'!$D:$D,'Leaded After Lot Link'!$V:$V,"")</f>
        <v>0</v>
      </c>
      <c r="BH111" s="23">
        <f>_xlfn.XLOOKUP(BE111,'Leaded After Lot Link'!$D:$D,'Leaded After Lot Link'!$R:$R,"")</f>
        <v>0</v>
      </c>
    </row>
    <row r="112" spans="1:60" ht="31.5" customHeight="1" x14ac:dyDescent="0.25">
      <c r="A112" s="20"/>
      <c r="B112" s="79" t="e" cm="1">
        <f t="array" ref="B112">HYPERLINK(_xlfn.CONCAT("#'Leaded After Lot Link'!",ADDRESS(MATCH(A112, 'Leaded After Lot Link'!$D:$D,0),COLUMN('Leaded After Lot Link'!$D:$D))),"Link to Lot")</f>
        <v>#N/A</v>
      </c>
      <c r="C112" s="20">
        <f>_xlfn.XLOOKUP(A112,'Leaded After Lot Link'!$D:$D,'Leaded After Lot Link'!$V:$V,"")</f>
        <v>0</v>
      </c>
      <c r="D112" s="23">
        <f>_xlfn.XLOOKUP(A112,'Leaded After Lot Link'!$D:$D,'Leaded After Lot Link'!$R:$R,"")</f>
        <v>0</v>
      </c>
      <c r="E112" s="22"/>
      <c r="F112" s="83" t="e" cm="1">
        <f t="array" ref="F112">HYPERLINK(_xlfn.CONCAT("#'Leaded Started'!",ADDRESS(MATCH(E112, 'Leaded Started'!$D:$D,0),COLUMN('Leaded Started'!$D:$D))),"Link to Lot")</f>
        <v>#N/A</v>
      </c>
      <c r="G112" s="20">
        <f>_xlfn.XLOOKUP(E112,'Leaded Started'!$D:$D,'Leaded Started'!$V:$V,"")</f>
        <v>0</v>
      </c>
      <c r="H112" s="23">
        <f>_xlfn.XLOOKUP(E112,'Leaded Started'!$D:$D,'Leaded Started'!$R:$R,"")</f>
        <v>0</v>
      </c>
      <c r="I112" s="22"/>
      <c r="J112" s="83" t="e" cm="1">
        <f t="array" ref="J112">HYPERLINK(_xlfn.CONCAT("#'Leaded Started'!",ADDRESS(MATCH(I112, 'Leaded Started'!$D:$D,0),COLUMN('Leaded Started'!$D:$D))),"Link to Lot")</f>
        <v>#N/A</v>
      </c>
      <c r="K112" s="20">
        <f>_xlfn.XLOOKUP(I112,'Leaded Started'!$D:$D,'Leaded Started'!$V:$V,"")</f>
        <v>0</v>
      </c>
      <c r="L112" s="23">
        <f>_xlfn.XLOOKUP(I112,'Leaded Started'!$D:$D,'Leaded Started'!$R:$R,"")</f>
        <v>0</v>
      </c>
      <c r="M112" s="22"/>
      <c r="N112" s="83" t="e" cm="1">
        <f t="array" ref="N112">HYPERLINK(_xlfn.CONCAT("#'Leaded Started'!",ADDRESS(MATCH(M112, 'Leaded Started'!$D:$D,0),COLUMN('Leaded Started'!$D:$D))),"Link to Lot")</f>
        <v>#N/A</v>
      </c>
      <c r="O112" s="20">
        <f>_xlfn.XLOOKUP(M112,'Leaded Started'!$D:$D,'Leaded Started'!$V:$V,"")</f>
        <v>0</v>
      </c>
      <c r="P112" s="23">
        <f>_xlfn.XLOOKUP(M112,'Leaded Started'!$D:$D,'Leaded Started'!$R:$R,"")</f>
        <v>0</v>
      </c>
      <c r="Q112" s="22"/>
      <c r="R112" s="83" t="e" cm="1">
        <f t="array" ref="R112">HYPERLINK(_xlfn.CONCAT("#'Leaded Started'!",ADDRESS(MATCH(Q112, 'Leaded Started'!$D:$D,0),COLUMN('Leaded Started'!$D:$D))),"Link to Lot")</f>
        <v>#N/A</v>
      </c>
      <c r="S112" s="20">
        <f>_xlfn.XLOOKUP(Q112,'Leaded Started'!$D:$D,'Leaded Started'!$V:$V,"")</f>
        <v>0</v>
      </c>
      <c r="T112" s="23">
        <f>_xlfn.XLOOKUP(Q112,'Leaded Started'!$D:$D,'Leaded Started'!$R:$R,"")</f>
        <v>0</v>
      </c>
      <c r="U112" s="22"/>
      <c r="V112" s="83" t="e" cm="1">
        <f t="array" ref="V112">HYPERLINK(_xlfn.CONCAT("#'Leaded Started'!",ADDRESS(MATCH(U112, 'Leaded Started'!$D:$D,0),COLUMN('Leaded Started'!$D:$D))),"Link to Lot")</f>
        <v>#N/A</v>
      </c>
      <c r="W112" s="20">
        <f>_xlfn.XLOOKUP(U112,'Leaded Started'!$D:$D,'Leaded Started'!$V:$V,"")</f>
        <v>0</v>
      </c>
      <c r="X112" s="23">
        <f>_xlfn.XLOOKUP(U112,'Leaded Started'!$D:$D,'Leaded Started'!$R:$R,"")</f>
        <v>0</v>
      </c>
      <c r="Y112" s="22"/>
      <c r="Z112" s="83" t="e" cm="1">
        <f t="array" ref="Z112">HYPERLINK(_xlfn.CONCAT("#'Leaded Started'!",ADDRESS(MATCH(Y112, 'Leaded Started'!$D:$D,0),COLUMN('Leaded Started'!$D:$D))),"Link to Lot")</f>
        <v>#N/A</v>
      </c>
      <c r="AA112" s="20">
        <f>_xlfn.XLOOKUP(Y112,'Leaded Started'!$D:$D,'Leaded Started'!$V:$V,"")</f>
        <v>0</v>
      </c>
      <c r="AB112" s="23">
        <f>_xlfn.XLOOKUP(Y112,'Leaded Started'!$D:$D,'Leaded Started'!$R:$R,"")</f>
        <v>0</v>
      </c>
      <c r="AC112" s="22"/>
      <c r="AD112" s="83" t="e" cm="1">
        <f t="array" ref="AD112">HYPERLINK(_xlfn.CONCAT("#'Leaded Started'!",ADDRESS(MATCH(AC112, 'Leaded Started'!$D:$D,0),COLUMN('Leaded Started'!$D:$D))),"Link to Lot")</f>
        <v>#N/A</v>
      </c>
      <c r="AE112" s="20">
        <f>_xlfn.XLOOKUP(AC112,'Leaded Started'!$D:$D,'Leaded Started'!$V:$V,"")</f>
        <v>0</v>
      </c>
      <c r="AF112" s="23">
        <f>_xlfn.XLOOKUP(AC112,'Leaded Started'!$D:$D,'Leaded Started'!$R:$R,"")</f>
        <v>0</v>
      </c>
      <c r="AG112" s="22"/>
      <c r="AH112" s="83" t="e" cm="1">
        <f t="array" ref="AH112">HYPERLINK(_xlfn.CONCAT("#'Leaded Started'!",ADDRESS(MATCH(AG112, 'Leaded Started'!$D:$D,0),COLUMN('Leaded Started'!$D:$D))),"Link to Lot")</f>
        <v>#N/A</v>
      </c>
      <c r="AI112" s="20">
        <f>_xlfn.XLOOKUP(AG112,'Leaded Started'!$D:$D,'Leaded Started'!$V:$V,"")</f>
        <v>0</v>
      </c>
      <c r="AJ112" s="23">
        <f>_xlfn.XLOOKUP(AG112,'Leaded Started'!$D:$D,'Leaded Started'!$R:$R,"")</f>
        <v>0</v>
      </c>
      <c r="AK112" s="22"/>
      <c r="AL112" s="83" t="e" cm="1">
        <f t="array" ref="AL112">HYPERLINK(_xlfn.CONCAT("#'Leaded Started'!",ADDRESS(MATCH(AK112, 'Leaded Started'!$D:$D,0),COLUMN('Leaded Started'!$D:$D))),"Link to Lot")</f>
        <v>#N/A</v>
      </c>
      <c r="AM112" s="20">
        <f>_xlfn.XLOOKUP(AK112,'Leaded Started'!$D:$D,'Leaded Started'!$V:$V,"")</f>
        <v>0</v>
      </c>
      <c r="AN112" s="23">
        <f>_xlfn.XLOOKUP(AK112,'Leaded Started'!$D:$D,'Leaded Started'!$R:$R,"")</f>
        <v>0</v>
      </c>
      <c r="AO112" s="22"/>
      <c r="AP112" s="83" t="e" cm="1">
        <f t="array" ref="AP112">HYPERLINK(_xlfn.CONCAT("#'Leaded Started'!",ADDRESS(MATCH(AO112, 'Leaded Started'!$D:$D,0),COLUMN('Leaded Started'!$D:$D))),"Link to Lot")</f>
        <v>#N/A</v>
      </c>
      <c r="AQ112" s="20">
        <f>_xlfn.XLOOKUP(AO112,'Leaded Started'!$D:$D,'Leaded Started'!$V:$V,"")</f>
        <v>0</v>
      </c>
      <c r="AR112" s="23">
        <f>_xlfn.XLOOKUP(AO112,'Leaded Started'!$D:$D,'Leaded Started'!$R:$R,"")</f>
        <v>0</v>
      </c>
      <c r="AS112" s="22"/>
      <c r="AT112" s="83" t="e" cm="1">
        <f t="array" ref="AT112">HYPERLINK(_xlfn.CONCAT("#'Leaded Started'!",ADDRESS(MATCH(AS112, 'Leaded Started'!$D:$D,0),COLUMN('Leaded Started'!$D:$D))),"Link to Lot")</f>
        <v>#N/A</v>
      </c>
      <c r="AU112" s="20">
        <f>_xlfn.XLOOKUP(AS112,'Leaded Started'!$D:$D,'Leaded Started'!$V:$V,"")</f>
        <v>0</v>
      </c>
      <c r="AV112" s="23">
        <f>_xlfn.XLOOKUP(AS112,'Leaded Started'!$D:$D,'Leaded Started'!$R:$R,"")</f>
        <v>0</v>
      </c>
      <c r="AW112" s="22"/>
      <c r="AX112" s="83" t="e" cm="1">
        <f t="array" ref="AX112">HYPERLINK(_xlfn.CONCAT("#'Leaded Started'!",ADDRESS(MATCH(AW112, 'Leaded Started'!$D:$D,0),COLUMN('Leaded Started'!$D:$D))),"Link to Lot")</f>
        <v>#N/A</v>
      </c>
      <c r="AY112" s="20">
        <f>_xlfn.XLOOKUP(AW112,'Leaded Started'!$D:$D,'Leaded Started'!$V:$V,"")</f>
        <v>0</v>
      </c>
      <c r="AZ112" s="23">
        <f>_xlfn.XLOOKUP(AW112,'Leaded Started'!$D:$D,'Leaded Started'!$R:$R,"")</f>
        <v>0</v>
      </c>
      <c r="BA112" s="22"/>
      <c r="BB112" s="83" t="e" cm="1">
        <f t="array" ref="BB112">HYPERLINK(_xlfn.CONCAT("#'Leaded Started'!",ADDRESS(MATCH(BA112, 'Leaded Started'!$D:$D,0),COLUMN('Leaded Started'!$D:$D))),"Link to Lot")</f>
        <v>#N/A</v>
      </c>
      <c r="BC112" s="20">
        <f>_xlfn.XLOOKUP(BA112,'Leaded Started'!$D:$D,'Leaded Started'!$V:$V,"")</f>
        <v>0</v>
      </c>
      <c r="BD112" s="23">
        <f>_xlfn.XLOOKUP(BA112,'Leaded Started'!$D:$D,'Leaded Started'!$R:$R,"")</f>
        <v>0</v>
      </c>
      <c r="BE112" s="22"/>
      <c r="BF112" s="79" t="e" cm="1">
        <f t="array" ref="BF112">HYPERLINK(_xlfn.CONCAT("#'Leaded After Lot Link'!",ADDRESS(MATCH(BE112, 'Leaded After Lot Link'!$D:$D,0),COLUMN('Leaded After Lot Link'!$D:$D))),"Link to Lot")</f>
        <v>#N/A</v>
      </c>
      <c r="BG112" s="20">
        <f>_xlfn.XLOOKUP(BE112,'Leaded After Lot Link'!$D:$D,'Leaded After Lot Link'!$V:$V,"")</f>
        <v>0</v>
      </c>
      <c r="BH112" s="23">
        <f>_xlfn.XLOOKUP(BE112,'Leaded After Lot Link'!$D:$D,'Leaded After Lot Link'!$R:$R,"")</f>
        <v>0</v>
      </c>
    </row>
    <row r="113" spans="1:60" ht="31.5" customHeight="1" x14ac:dyDescent="0.25">
      <c r="A113" s="20"/>
      <c r="B113" s="79" t="e" cm="1">
        <f t="array" ref="B113">HYPERLINK(_xlfn.CONCAT("#'Leaded After Lot Link'!",ADDRESS(MATCH(A113, 'Leaded After Lot Link'!$D:$D,0),COLUMN('Leaded After Lot Link'!$D:$D))),"Link to Lot")</f>
        <v>#N/A</v>
      </c>
      <c r="C113" s="20">
        <f>_xlfn.XLOOKUP(A113,'Leaded After Lot Link'!$D:$D,'Leaded After Lot Link'!$V:$V,"")</f>
        <v>0</v>
      </c>
      <c r="D113" s="23">
        <f>_xlfn.XLOOKUP(A113,'Leaded After Lot Link'!$D:$D,'Leaded After Lot Link'!$R:$R,"")</f>
        <v>0</v>
      </c>
      <c r="E113" s="22"/>
      <c r="F113" s="83" t="e" cm="1">
        <f t="array" ref="F113">HYPERLINK(_xlfn.CONCAT("#'Leaded Started'!",ADDRESS(MATCH(E113, 'Leaded Started'!$D:$D,0),COLUMN('Leaded Started'!$D:$D))),"Link to Lot")</f>
        <v>#N/A</v>
      </c>
      <c r="G113" s="20">
        <f>_xlfn.XLOOKUP(E113,'Leaded Started'!$D:$D,'Leaded Started'!$V:$V,"")</f>
        <v>0</v>
      </c>
      <c r="H113" s="23">
        <f>_xlfn.XLOOKUP(E113,'Leaded Started'!$D:$D,'Leaded Started'!$R:$R,"")</f>
        <v>0</v>
      </c>
      <c r="I113" s="22"/>
      <c r="J113" s="83" t="e" cm="1">
        <f t="array" ref="J113">HYPERLINK(_xlfn.CONCAT("#'Leaded Started'!",ADDRESS(MATCH(I113, 'Leaded Started'!$D:$D,0),COLUMN('Leaded Started'!$D:$D))),"Link to Lot")</f>
        <v>#N/A</v>
      </c>
      <c r="K113" s="20">
        <f>_xlfn.XLOOKUP(I113,'Leaded Started'!$D:$D,'Leaded Started'!$V:$V,"")</f>
        <v>0</v>
      </c>
      <c r="L113" s="23">
        <f>_xlfn.XLOOKUP(I113,'Leaded Started'!$D:$D,'Leaded Started'!$R:$R,"")</f>
        <v>0</v>
      </c>
      <c r="M113" s="22"/>
      <c r="N113" s="83" t="e" cm="1">
        <f t="array" ref="N113">HYPERLINK(_xlfn.CONCAT("#'Leaded Started'!",ADDRESS(MATCH(M113, 'Leaded Started'!$D:$D,0),COLUMN('Leaded Started'!$D:$D))),"Link to Lot")</f>
        <v>#N/A</v>
      </c>
      <c r="O113" s="20">
        <f>_xlfn.XLOOKUP(M113,'Leaded Started'!$D:$D,'Leaded Started'!$V:$V,"")</f>
        <v>0</v>
      </c>
      <c r="P113" s="23">
        <f>_xlfn.XLOOKUP(M113,'Leaded Started'!$D:$D,'Leaded Started'!$R:$R,"")</f>
        <v>0</v>
      </c>
      <c r="Q113" s="22"/>
      <c r="R113" s="83" t="e" cm="1">
        <f t="array" ref="R113">HYPERLINK(_xlfn.CONCAT("#'Leaded Started'!",ADDRESS(MATCH(Q113, 'Leaded Started'!$D:$D,0),COLUMN('Leaded Started'!$D:$D))),"Link to Lot")</f>
        <v>#N/A</v>
      </c>
      <c r="S113" s="20">
        <f>_xlfn.XLOOKUP(Q113,'Leaded Started'!$D:$D,'Leaded Started'!$V:$V,"")</f>
        <v>0</v>
      </c>
      <c r="T113" s="23">
        <f>_xlfn.XLOOKUP(Q113,'Leaded Started'!$D:$D,'Leaded Started'!$R:$R,"")</f>
        <v>0</v>
      </c>
      <c r="U113" s="22"/>
      <c r="V113" s="83" t="e" cm="1">
        <f t="array" ref="V113">HYPERLINK(_xlfn.CONCAT("#'Leaded Started'!",ADDRESS(MATCH(U113, 'Leaded Started'!$D:$D,0),COLUMN('Leaded Started'!$D:$D))),"Link to Lot")</f>
        <v>#N/A</v>
      </c>
      <c r="W113" s="20">
        <f>_xlfn.XLOOKUP(U113,'Leaded Started'!$D:$D,'Leaded Started'!$V:$V,"")</f>
        <v>0</v>
      </c>
      <c r="X113" s="23">
        <f>_xlfn.XLOOKUP(U113,'Leaded Started'!$D:$D,'Leaded Started'!$R:$R,"")</f>
        <v>0</v>
      </c>
      <c r="Y113" s="22"/>
      <c r="Z113" s="83" t="e" cm="1">
        <f t="array" ref="Z113">HYPERLINK(_xlfn.CONCAT("#'Leaded Started'!",ADDRESS(MATCH(Y113, 'Leaded Started'!$D:$D,0),COLUMN('Leaded Started'!$D:$D))),"Link to Lot")</f>
        <v>#N/A</v>
      </c>
      <c r="AA113" s="20">
        <f>_xlfn.XLOOKUP(Y113,'Leaded Started'!$D:$D,'Leaded Started'!$V:$V,"")</f>
        <v>0</v>
      </c>
      <c r="AB113" s="23">
        <f>_xlfn.XLOOKUP(Y113,'Leaded Started'!$D:$D,'Leaded Started'!$R:$R,"")</f>
        <v>0</v>
      </c>
      <c r="AC113" s="22"/>
      <c r="AD113" s="83" t="e" cm="1">
        <f t="array" ref="AD113">HYPERLINK(_xlfn.CONCAT("#'Leaded Started'!",ADDRESS(MATCH(AC113, 'Leaded Started'!$D:$D,0),COLUMN('Leaded Started'!$D:$D))),"Link to Lot")</f>
        <v>#N/A</v>
      </c>
      <c r="AE113" s="20">
        <f>_xlfn.XLOOKUP(AC113,'Leaded Started'!$D:$D,'Leaded Started'!$V:$V,"")</f>
        <v>0</v>
      </c>
      <c r="AF113" s="23">
        <f>_xlfn.XLOOKUP(AC113,'Leaded Started'!$D:$D,'Leaded Started'!$R:$R,"")</f>
        <v>0</v>
      </c>
      <c r="AG113" s="22"/>
      <c r="AH113" s="83" t="e" cm="1">
        <f t="array" ref="AH113">HYPERLINK(_xlfn.CONCAT("#'Leaded Started'!",ADDRESS(MATCH(AG113, 'Leaded Started'!$D:$D,0),COLUMN('Leaded Started'!$D:$D))),"Link to Lot")</f>
        <v>#N/A</v>
      </c>
      <c r="AI113" s="20">
        <f>_xlfn.XLOOKUP(AG113,'Leaded Started'!$D:$D,'Leaded Started'!$V:$V,"")</f>
        <v>0</v>
      </c>
      <c r="AJ113" s="23">
        <f>_xlfn.XLOOKUP(AG113,'Leaded Started'!$D:$D,'Leaded Started'!$R:$R,"")</f>
        <v>0</v>
      </c>
      <c r="AK113" s="22"/>
      <c r="AL113" s="83" t="e" cm="1">
        <f t="array" ref="AL113">HYPERLINK(_xlfn.CONCAT("#'Leaded Started'!",ADDRESS(MATCH(AK113, 'Leaded Started'!$D:$D,0),COLUMN('Leaded Started'!$D:$D))),"Link to Lot")</f>
        <v>#N/A</v>
      </c>
      <c r="AM113" s="20">
        <f>_xlfn.XLOOKUP(AK113,'Leaded Started'!$D:$D,'Leaded Started'!$V:$V,"")</f>
        <v>0</v>
      </c>
      <c r="AN113" s="23">
        <f>_xlfn.XLOOKUP(AK113,'Leaded Started'!$D:$D,'Leaded Started'!$R:$R,"")</f>
        <v>0</v>
      </c>
      <c r="AO113" s="22"/>
      <c r="AP113" s="83" t="e" cm="1">
        <f t="array" ref="AP113">HYPERLINK(_xlfn.CONCAT("#'Leaded Started'!",ADDRESS(MATCH(AO113, 'Leaded Started'!$D:$D,0),COLUMN('Leaded Started'!$D:$D))),"Link to Lot")</f>
        <v>#N/A</v>
      </c>
      <c r="AQ113" s="20">
        <f>_xlfn.XLOOKUP(AO113,'Leaded Started'!$D:$D,'Leaded Started'!$V:$V,"")</f>
        <v>0</v>
      </c>
      <c r="AR113" s="23">
        <f>_xlfn.XLOOKUP(AO113,'Leaded Started'!$D:$D,'Leaded Started'!$R:$R,"")</f>
        <v>0</v>
      </c>
      <c r="AS113" s="22"/>
      <c r="AT113" s="83" t="e" cm="1">
        <f t="array" ref="AT113">HYPERLINK(_xlfn.CONCAT("#'Leaded Started'!",ADDRESS(MATCH(AS113, 'Leaded Started'!$D:$D,0),COLUMN('Leaded Started'!$D:$D))),"Link to Lot")</f>
        <v>#N/A</v>
      </c>
      <c r="AU113" s="20">
        <f>_xlfn.XLOOKUP(AS113,'Leaded Started'!$D:$D,'Leaded Started'!$V:$V,"")</f>
        <v>0</v>
      </c>
      <c r="AV113" s="23">
        <f>_xlfn.XLOOKUP(AS113,'Leaded Started'!$D:$D,'Leaded Started'!$R:$R,"")</f>
        <v>0</v>
      </c>
      <c r="AW113" s="22"/>
      <c r="AX113" s="83" t="e" cm="1">
        <f t="array" ref="AX113">HYPERLINK(_xlfn.CONCAT("#'Leaded Started'!",ADDRESS(MATCH(AW113, 'Leaded Started'!$D:$D,0),COLUMN('Leaded Started'!$D:$D))),"Link to Lot")</f>
        <v>#N/A</v>
      </c>
      <c r="AY113" s="20">
        <f>_xlfn.XLOOKUP(AW113,'Leaded Started'!$D:$D,'Leaded Started'!$V:$V,"")</f>
        <v>0</v>
      </c>
      <c r="AZ113" s="23">
        <f>_xlfn.XLOOKUP(AW113,'Leaded Started'!$D:$D,'Leaded Started'!$R:$R,"")</f>
        <v>0</v>
      </c>
      <c r="BA113" s="22"/>
      <c r="BB113" s="83" t="e" cm="1">
        <f t="array" ref="BB113">HYPERLINK(_xlfn.CONCAT("#'Leaded Started'!",ADDRESS(MATCH(BA113, 'Leaded Started'!$D:$D,0),COLUMN('Leaded Started'!$D:$D))),"Link to Lot")</f>
        <v>#N/A</v>
      </c>
      <c r="BC113" s="20">
        <f>_xlfn.XLOOKUP(BA113,'Leaded Started'!$D:$D,'Leaded Started'!$V:$V,"")</f>
        <v>0</v>
      </c>
      <c r="BD113" s="23">
        <f>_xlfn.XLOOKUP(BA113,'Leaded Started'!$D:$D,'Leaded Started'!$R:$R,"")</f>
        <v>0</v>
      </c>
      <c r="BE113" s="22"/>
      <c r="BF113" s="79" t="e" cm="1">
        <f t="array" ref="BF113">HYPERLINK(_xlfn.CONCAT("#'Leaded After Lot Link'!",ADDRESS(MATCH(BE113, 'Leaded After Lot Link'!$D:$D,0),COLUMN('Leaded After Lot Link'!$D:$D))),"Link to Lot")</f>
        <v>#N/A</v>
      </c>
      <c r="BG113" s="20">
        <f>_xlfn.XLOOKUP(BE113,'Leaded After Lot Link'!$D:$D,'Leaded After Lot Link'!$V:$V,"")</f>
        <v>0</v>
      </c>
      <c r="BH113" s="23">
        <f>_xlfn.XLOOKUP(BE113,'Leaded After Lot Link'!$D:$D,'Leaded After Lot Link'!$R:$R,"")</f>
        <v>0</v>
      </c>
    </row>
    <row r="114" spans="1:60" ht="31.5" customHeight="1" x14ac:dyDescent="0.25">
      <c r="A114" s="20"/>
      <c r="B114" s="79" t="e" cm="1">
        <f t="array" ref="B114">HYPERLINK(_xlfn.CONCAT("#'Leaded After Lot Link'!",ADDRESS(MATCH(A114, 'Leaded After Lot Link'!$D:$D,0),COLUMN('Leaded After Lot Link'!$D:$D))),"Link to Lot")</f>
        <v>#N/A</v>
      </c>
      <c r="C114" s="20">
        <f>_xlfn.XLOOKUP(A114,'Leaded After Lot Link'!$D:$D,'Leaded After Lot Link'!$V:$V,"")</f>
        <v>0</v>
      </c>
      <c r="D114" s="23">
        <f>_xlfn.XLOOKUP(A114,'Leaded After Lot Link'!$D:$D,'Leaded After Lot Link'!$R:$R,"")</f>
        <v>0</v>
      </c>
      <c r="E114" s="22"/>
      <c r="F114" s="83" t="e" cm="1">
        <f t="array" ref="F114">HYPERLINK(_xlfn.CONCAT("#'Leaded Started'!",ADDRESS(MATCH(E114, 'Leaded Started'!$D:$D,0),COLUMN('Leaded Started'!$D:$D))),"Link to Lot")</f>
        <v>#N/A</v>
      </c>
      <c r="G114" s="20">
        <f>_xlfn.XLOOKUP(E114,'Leaded Started'!$D:$D,'Leaded Started'!$V:$V,"")</f>
        <v>0</v>
      </c>
      <c r="H114" s="23">
        <f>_xlfn.XLOOKUP(E114,'Leaded Started'!$D:$D,'Leaded Started'!$R:$R,"")</f>
        <v>0</v>
      </c>
      <c r="I114" s="22"/>
      <c r="J114" s="83" t="e" cm="1">
        <f t="array" ref="J114">HYPERLINK(_xlfn.CONCAT("#'Leaded Started'!",ADDRESS(MATCH(I114, 'Leaded Started'!$D:$D,0),COLUMN('Leaded Started'!$D:$D))),"Link to Lot")</f>
        <v>#N/A</v>
      </c>
      <c r="K114" s="20">
        <f>_xlfn.XLOOKUP(I114,'Leaded Started'!$D:$D,'Leaded Started'!$V:$V,"")</f>
        <v>0</v>
      </c>
      <c r="L114" s="23">
        <f>_xlfn.XLOOKUP(I114,'Leaded Started'!$D:$D,'Leaded Started'!$R:$R,"")</f>
        <v>0</v>
      </c>
      <c r="M114" s="22"/>
      <c r="N114" s="83" t="e" cm="1">
        <f t="array" ref="N114">HYPERLINK(_xlfn.CONCAT("#'Leaded Started'!",ADDRESS(MATCH(M114, 'Leaded Started'!$D:$D,0),COLUMN('Leaded Started'!$D:$D))),"Link to Lot")</f>
        <v>#N/A</v>
      </c>
      <c r="O114" s="20">
        <f>_xlfn.XLOOKUP(M114,'Leaded Started'!$D:$D,'Leaded Started'!$V:$V,"")</f>
        <v>0</v>
      </c>
      <c r="P114" s="23">
        <f>_xlfn.XLOOKUP(M114,'Leaded Started'!$D:$D,'Leaded Started'!$R:$R,"")</f>
        <v>0</v>
      </c>
      <c r="Q114" s="22"/>
      <c r="R114" s="83" t="e" cm="1">
        <f t="array" ref="R114">HYPERLINK(_xlfn.CONCAT("#'Leaded Started'!",ADDRESS(MATCH(Q114, 'Leaded Started'!$D:$D,0),COLUMN('Leaded Started'!$D:$D))),"Link to Lot")</f>
        <v>#N/A</v>
      </c>
      <c r="S114" s="20">
        <f>_xlfn.XLOOKUP(Q114,'Leaded Started'!$D:$D,'Leaded Started'!$V:$V,"")</f>
        <v>0</v>
      </c>
      <c r="T114" s="23">
        <f>_xlfn.XLOOKUP(Q114,'Leaded Started'!$D:$D,'Leaded Started'!$R:$R,"")</f>
        <v>0</v>
      </c>
      <c r="U114" s="22"/>
      <c r="V114" s="83" t="e" cm="1">
        <f t="array" ref="V114">HYPERLINK(_xlfn.CONCAT("#'Leaded Started'!",ADDRESS(MATCH(U114, 'Leaded Started'!$D:$D,0),COLUMN('Leaded Started'!$D:$D))),"Link to Lot")</f>
        <v>#N/A</v>
      </c>
      <c r="W114" s="20">
        <f>_xlfn.XLOOKUP(U114,'Leaded Started'!$D:$D,'Leaded Started'!$V:$V,"")</f>
        <v>0</v>
      </c>
      <c r="X114" s="23">
        <f>_xlfn.XLOOKUP(U114,'Leaded Started'!$D:$D,'Leaded Started'!$R:$R,"")</f>
        <v>0</v>
      </c>
      <c r="Y114" s="22"/>
      <c r="Z114" s="83" t="e" cm="1">
        <f t="array" ref="Z114">HYPERLINK(_xlfn.CONCAT("#'Leaded Started'!",ADDRESS(MATCH(Y114, 'Leaded Started'!$D:$D,0),COLUMN('Leaded Started'!$D:$D))),"Link to Lot")</f>
        <v>#N/A</v>
      </c>
      <c r="AA114" s="20">
        <f>_xlfn.XLOOKUP(Y114,'Leaded Started'!$D:$D,'Leaded Started'!$V:$V,"")</f>
        <v>0</v>
      </c>
      <c r="AB114" s="23">
        <f>_xlfn.XLOOKUP(Y114,'Leaded Started'!$D:$D,'Leaded Started'!$R:$R,"")</f>
        <v>0</v>
      </c>
      <c r="AC114" s="22"/>
      <c r="AD114" s="83" t="e" cm="1">
        <f t="array" ref="AD114">HYPERLINK(_xlfn.CONCAT("#'Leaded Started'!",ADDRESS(MATCH(AC114, 'Leaded Started'!$D:$D,0),COLUMN('Leaded Started'!$D:$D))),"Link to Lot")</f>
        <v>#N/A</v>
      </c>
      <c r="AE114" s="20">
        <f>_xlfn.XLOOKUP(AC114,'Leaded Started'!$D:$D,'Leaded Started'!$V:$V,"")</f>
        <v>0</v>
      </c>
      <c r="AF114" s="23">
        <f>_xlfn.XLOOKUP(AC114,'Leaded Started'!$D:$D,'Leaded Started'!$R:$R,"")</f>
        <v>0</v>
      </c>
      <c r="AG114" s="22"/>
      <c r="AH114" s="83" t="e" cm="1">
        <f t="array" ref="AH114">HYPERLINK(_xlfn.CONCAT("#'Leaded Started'!",ADDRESS(MATCH(AG114, 'Leaded Started'!$D:$D,0),COLUMN('Leaded Started'!$D:$D))),"Link to Lot")</f>
        <v>#N/A</v>
      </c>
      <c r="AI114" s="20">
        <f>_xlfn.XLOOKUP(AG114,'Leaded Started'!$D:$D,'Leaded Started'!$V:$V,"")</f>
        <v>0</v>
      </c>
      <c r="AJ114" s="23">
        <f>_xlfn.XLOOKUP(AG114,'Leaded Started'!$D:$D,'Leaded Started'!$R:$R,"")</f>
        <v>0</v>
      </c>
      <c r="AK114" s="22"/>
      <c r="AL114" s="83" t="e" cm="1">
        <f t="array" ref="AL114">HYPERLINK(_xlfn.CONCAT("#'Leaded Started'!",ADDRESS(MATCH(AK114, 'Leaded Started'!$D:$D,0),COLUMN('Leaded Started'!$D:$D))),"Link to Lot")</f>
        <v>#N/A</v>
      </c>
      <c r="AM114" s="20">
        <f>_xlfn.XLOOKUP(AK114,'Leaded Started'!$D:$D,'Leaded Started'!$V:$V,"")</f>
        <v>0</v>
      </c>
      <c r="AN114" s="23">
        <f>_xlfn.XLOOKUP(AK114,'Leaded Started'!$D:$D,'Leaded Started'!$R:$R,"")</f>
        <v>0</v>
      </c>
      <c r="AO114" s="22"/>
      <c r="AP114" s="83" t="e" cm="1">
        <f t="array" ref="AP114">HYPERLINK(_xlfn.CONCAT("#'Leaded Started'!",ADDRESS(MATCH(AO114, 'Leaded Started'!$D:$D,0),COLUMN('Leaded Started'!$D:$D))),"Link to Lot")</f>
        <v>#N/A</v>
      </c>
      <c r="AQ114" s="20">
        <f>_xlfn.XLOOKUP(AO114,'Leaded Started'!$D:$D,'Leaded Started'!$V:$V,"")</f>
        <v>0</v>
      </c>
      <c r="AR114" s="23">
        <f>_xlfn.XLOOKUP(AO114,'Leaded Started'!$D:$D,'Leaded Started'!$R:$R,"")</f>
        <v>0</v>
      </c>
      <c r="AS114" s="22"/>
      <c r="AT114" s="83" t="e" cm="1">
        <f t="array" ref="AT114">HYPERLINK(_xlfn.CONCAT("#'Leaded Started'!",ADDRESS(MATCH(AS114, 'Leaded Started'!$D:$D,0),COLUMN('Leaded Started'!$D:$D))),"Link to Lot")</f>
        <v>#N/A</v>
      </c>
      <c r="AU114" s="20">
        <f>_xlfn.XLOOKUP(AS114,'Leaded Started'!$D:$D,'Leaded Started'!$V:$V,"")</f>
        <v>0</v>
      </c>
      <c r="AV114" s="23">
        <f>_xlfn.XLOOKUP(AS114,'Leaded Started'!$D:$D,'Leaded Started'!$R:$R,"")</f>
        <v>0</v>
      </c>
      <c r="AW114" s="22"/>
      <c r="AX114" s="83" t="e" cm="1">
        <f t="array" ref="AX114">HYPERLINK(_xlfn.CONCAT("#'Leaded Started'!",ADDRESS(MATCH(AW114, 'Leaded Started'!$D:$D,0),COLUMN('Leaded Started'!$D:$D))),"Link to Lot")</f>
        <v>#N/A</v>
      </c>
      <c r="AY114" s="20">
        <f>_xlfn.XLOOKUP(AW114,'Leaded Started'!$D:$D,'Leaded Started'!$V:$V,"")</f>
        <v>0</v>
      </c>
      <c r="AZ114" s="23">
        <f>_xlfn.XLOOKUP(AW114,'Leaded Started'!$D:$D,'Leaded Started'!$R:$R,"")</f>
        <v>0</v>
      </c>
      <c r="BA114" s="22"/>
      <c r="BB114" s="83" t="e" cm="1">
        <f t="array" ref="BB114">HYPERLINK(_xlfn.CONCAT("#'Leaded Started'!",ADDRESS(MATCH(BA114, 'Leaded Started'!$D:$D,0),COLUMN('Leaded Started'!$D:$D))),"Link to Lot")</f>
        <v>#N/A</v>
      </c>
      <c r="BC114" s="20">
        <f>_xlfn.XLOOKUP(BA114,'Leaded Started'!$D:$D,'Leaded Started'!$V:$V,"")</f>
        <v>0</v>
      </c>
      <c r="BD114" s="23">
        <f>_xlfn.XLOOKUP(BA114,'Leaded Started'!$D:$D,'Leaded Started'!$R:$R,"")</f>
        <v>0</v>
      </c>
      <c r="BE114" s="22"/>
      <c r="BF114" s="79" t="e" cm="1">
        <f t="array" ref="BF114">HYPERLINK(_xlfn.CONCAT("#'Leaded After Lot Link'!",ADDRESS(MATCH(BE114, 'Leaded After Lot Link'!$D:$D,0),COLUMN('Leaded After Lot Link'!$D:$D))),"Link to Lot")</f>
        <v>#N/A</v>
      </c>
      <c r="BG114" s="20">
        <f>_xlfn.XLOOKUP(BE114,'Leaded After Lot Link'!$D:$D,'Leaded After Lot Link'!$V:$V,"")</f>
        <v>0</v>
      </c>
      <c r="BH114" s="23">
        <f>_xlfn.XLOOKUP(BE114,'Leaded After Lot Link'!$D:$D,'Leaded After Lot Link'!$R:$R,"")</f>
        <v>0</v>
      </c>
    </row>
    <row r="115" spans="1:60" ht="31.5" customHeight="1" x14ac:dyDescent="0.25">
      <c r="A115" s="20"/>
      <c r="B115" s="79" t="e" cm="1">
        <f t="array" ref="B115">HYPERLINK(_xlfn.CONCAT("#'Leaded After Lot Link'!",ADDRESS(MATCH(A115, 'Leaded After Lot Link'!$D:$D,0),COLUMN('Leaded After Lot Link'!$D:$D))),"Link to Lot")</f>
        <v>#N/A</v>
      </c>
      <c r="C115" s="20">
        <f>_xlfn.XLOOKUP(A115,'Leaded After Lot Link'!$D:$D,'Leaded After Lot Link'!$V:$V,"")</f>
        <v>0</v>
      </c>
      <c r="D115" s="23">
        <f>_xlfn.XLOOKUP(A115,'Leaded After Lot Link'!$D:$D,'Leaded After Lot Link'!$R:$R,"")</f>
        <v>0</v>
      </c>
      <c r="E115" s="22"/>
      <c r="F115" s="83" t="e" cm="1">
        <f t="array" ref="F115">HYPERLINK(_xlfn.CONCAT("#'Leaded Started'!",ADDRESS(MATCH(E115, 'Leaded Started'!$D:$D,0),COLUMN('Leaded Started'!$D:$D))),"Link to Lot")</f>
        <v>#N/A</v>
      </c>
      <c r="G115" s="20">
        <f>_xlfn.XLOOKUP(E115,'Leaded Started'!$D:$D,'Leaded Started'!$V:$V,"")</f>
        <v>0</v>
      </c>
      <c r="H115" s="23">
        <f>_xlfn.XLOOKUP(E115,'Leaded Started'!$D:$D,'Leaded Started'!$R:$R,"")</f>
        <v>0</v>
      </c>
      <c r="I115" s="22"/>
      <c r="J115" s="83" t="e" cm="1">
        <f t="array" ref="J115">HYPERLINK(_xlfn.CONCAT("#'Leaded Started'!",ADDRESS(MATCH(I115, 'Leaded Started'!$D:$D,0),COLUMN('Leaded Started'!$D:$D))),"Link to Lot")</f>
        <v>#N/A</v>
      </c>
      <c r="K115" s="20">
        <f>_xlfn.XLOOKUP(I115,'Leaded Started'!$D:$D,'Leaded Started'!$V:$V,"")</f>
        <v>0</v>
      </c>
      <c r="L115" s="23">
        <f>_xlfn.XLOOKUP(I115,'Leaded Started'!$D:$D,'Leaded Started'!$R:$R,"")</f>
        <v>0</v>
      </c>
      <c r="M115" s="22"/>
      <c r="N115" s="83" t="e" cm="1">
        <f t="array" ref="N115">HYPERLINK(_xlfn.CONCAT("#'Leaded Started'!",ADDRESS(MATCH(M115, 'Leaded Started'!$D:$D,0),COLUMN('Leaded Started'!$D:$D))),"Link to Lot")</f>
        <v>#N/A</v>
      </c>
      <c r="O115" s="20">
        <f>_xlfn.XLOOKUP(M115,'Leaded Started'!$D:$D,'Leaded Started'!$V:$V,"")</f>
        <v>0</v>
      </c>
      <c r="P115" s="23">
        <f>_xlfn.XLOOKUP(M115,'Leaded Started'!$D:$D,'Leaded Started'!$R:$R,"")</f>
        <v>0</v>
      </c>
      <c r="Q115" s="22"/>
      <c r="R115" s="83" t="e" cm="1">
        <f t="array" ref="R115">HYPERLINK(_xlfn.CONCAT("#'Leaded Started'!",ADDRESS(MATCH(Q115, 'Leaded Started'!$D:$D,0),COLUMN('Leaded Started'!$D:$D))),"Link to Lot")</f>
        <v>#N/A</v>
      </c>
      <c r="S115" s="20">
        <f>_xlfn.XLOOKUP(Q115,'Leaded Started'!$D:$D,'Leaded Started'!$V:$V,"")</f>
        <v>0</v>
      </c>
      <c r="T115" s="23">
        <f>_xlfn.XLOOKUP(Q115,'Leaded Started'!$D:$D,'Leaded Started'!$R:$R,"")</f>
        <v>0</v>
      </c>
      <c r="U115" s="22"/>
      <c r="V115" s="83" t="e" cm="1">
        <f t="array" ref="V115">HYPERLINK(_xlfn.CONCAT("#'Leaded Started'!",ADDRESS(MATCH(U115, 'Leaded Started'!$D:$D,0),COLUMN('Leaded Started'!$D:$D))),"Link to Lot")</f>
        <v>#N/A</v>
      </c>
      <c r="W115" s="20">
        <f>_xlfn.XLOOKUP(U115,'Leaded Started'!$D:$D,'Leaded Started'!$V:$V,"")</f>
        <v>0</v>
      </c>
      <c r="X115" s="23">
        <f>_xlfn.XLOOKUP(U115,'Leaded Started'!$D:$D,'Leaded Started'!$R:$R,"")</f>
        <v>0</v>
      </c>
      <c r="Y115" s="22"/>
      <c r="Z115" s="83" t="e" cm="1">
        <f t="array" ref="Z115">HYPERLINK(_xlfn.CONCAT("#'Leaded Started'!",ADDRESS(MATCH(Y115, 'Leaded Started'!$D:$D,0),COLUMN('Leaded Started'!$D:$D))),"Link to Lot")</f>
        <v>#N/A</v>
      </c>
      <c r="AA115" s="20">
        <f>_xlfn.XLOOKUP(Y115,'Leaded Started'!$D:$D,'Leaded Started'!$V:$V,"")</f>
        <v>0</v>
      </c>
      <c r="AB115" s="23">
        <f>_xlfn.XLOOKUP(Y115,'Leaded Started'!$D:$D,'Leaded Started'!$R:$R,"")</f>
        <v>0</v>
      </c>
      <c r="AC115" s="22"/>
      <c r="AD115" s="83" t="e" cm="1">
        <f t="array" ref="AD115">HYPERLINK(_xlfn.CONCAT("#'Leaded Started'!",ADDRESS(MATCH(AC115, 'Leaded Started'!$D:$D,0),COLUMN('Leaded Started'!$D:$D))),"Link to Lot")</f>
        <v>#N/A</v>
      </c>
      <c r="AE115" s="20">
        <f>_xlfn.XLOOKUP(AC115,'Leaded Started'!$D:$D,'Leaded Started'!$V:$V,"")</f>
        <v>0</v>
      </c>
      <c r="AF115" s="23">
        <f>_xlfn.XLOOKUP(AC115,'Leaded Started'!$D:$D,'Leaded Started'!$R:$R,"")</f>
        <v>0</v>
      </c>
      <c r="AG115" s="22"/>
      <c r="AH115" s="83" t="e" cm="1">
        <f t="array" ref="AH115">HYPERLINK(_xlfn.CONCAT("#'Leaded Started'!",ADDRESS(MATCH(AG115, 'Leaded Started'!$D:$D,0),COLUMN('Leaded Started'!$D:$D))),"Link to Lot")</f>
        <v>#N/A</v>
      </c>
      <c r="AI115" s="20">
        <f>_xlfn.XLOOKUP(AG115,'Leaded Started'!$D:$D,'Leaded Started'!$V:$V,"")</f>
        <v>0</v>
      </c>
      <c r="AJ115" s="23">
        <f>_xlfn.XLOOKUP(AG115,'Leaded Started'!$D:$D,'Leaded Started'!$R:$R,"")</f>
        <v>0</v>
      </c>
      <c r="AK115" s="22"/>
      <c r="AL115" s="83" t="e" cm="1">
        <f t="array" ref="AL115">HYPERLINK(_xlfn.CONCAT("#'Leaded Started'!",ADDRESS(MATCH(AK115, 'Leaded Started'!$D:$D,0),COLUMN('Leaded Started'!$D:$D))),"Link to Lot")</f>
        <v>#N/A</v>
      </c>
      <c r="AM115" s="20">
        <f>_xlfn.XLOOKUP(AK115,'Leaded Started'!$D:$D,'Leaded Started'!$V:$V,"")</f>
        <v>0</v>
      </c>
      <c r="AN115" s="23">
        <f>_xlfn.XLOOKUP(AK115,'Leaded Started'!$D:$D,'Leaded Started'!$R:$R,"")</f>
        <v>0</v>
      </c>
      <c r="AO115" s="22"/>
      <c r="AP115" s="83" t="e" cm="1">
        <f t="array" ref="AP115">HYPERLINK(_xlfn.CONCAT("#'Leaded Started'!",ADDRESS(MATCH(AO115, 'Leaded Started'!$D:$D,0),COLUMN('Leaded Started'!$D:$D))),"Link to Lot")</f>
        <v>#N/A</v>
      </c>
      <c r="AQ115" s="20">
        <f>_xlfn.XLOOKUP(AO115,'Leaded Started'!$D:$D,'Leaded Started'!$V:$V,"")</f>
        <v>0</v>
      </c>
      <c r="AR115" s="23">
        <f>_xlfn.XLOOKUP(AO115,'Leaded Started'!$D:$D,'Leaded Started'!$R:$R,"")</f>
        <v>0</v>
      </c>
      <c r="AS115" s="22"/>
      <c r="AT115" s="83" t="e" cm="1">
        <f t="array" ref="AT115">HYPERLINK(_xlfn.CONCAT("#'Leaded Started'!",ADDRESS(MATCH(AS115, 'Leaded Started'!$D:$D,0),COLUMN('Leaded Started'!$D:$D))),"Link to Lot")</f>
        <v>#N/A</v>
      </c>
      <c r="AU115" s="20">
        <f>_xlfn.XLOOKUP(AS115,'Leaded Started'!$D:$D,'Leaded Started'!$V:$V,"")</f>
        <v>0</v>
      </c>
      <c r="AV115" s="23">
        <f>_xlfn.XLOOKUP(AS115,'Leaded Started'!$D:$D,'Leaded Started'!$R:$R,"")</f>
        <v>0</v>
      </c>
      <c r="AW115" s="22"/>
      <c r="AX115" s="83" t="e" cm="1">
        <f t="array" ref="AX115">HYPERLINK(_xlfn.CONCAT("#'Leaded Started'!",ADDRESS(MATCH(AW115, 'Leaded Started'!$D:$D,0),COLUMN('Leaded Started'!$D:$D))),"Link to Lot")</f>
        <v>#N/A</v>
      </c>
      <c r="AY115" s="20">
        <f>_xlfn.XLOOKUP(AW115,'Leaded Started'!$D:$D,'Leaded Started'!$V:$V,"")</f>
        <v>0</v>
      </c>
      <c r="AZ115" s="23">
        <f>_xlfn.XLOOKUP(AW115,'Leaded Started'!$D:$D,'Leaded Started'!$R:$R,"")</f>
        <v>0</v>
      </c>
      <c r="BA115" s="22"/>
      <c r="BB115" s="83" t="e" cm="1">
        <f t="array" ref="BB115">HYPERLINK(_xlfn.CONCAT("#'Leaded Started'!",ADDRESS(MATCH(BA115, 'Leaded Started'!$D:$D,0),COLUMN('Leaded Started'!$D:$D))),"Link to Lot")</f>
        <v>#N/A</v>
      </c>
      <c r="BC115" s="20">
        <f>_xlfn.XLOOKUP(BA115,'Leaded Started'!$D:$D,'Leaded Started'!$V:$V,"")</f>
        <v>0</v>
      </c>
      <c r="BD115" s="23">
        <f>_xlfn.XLOOKUP(BA115,'Leaded Started'!$D:$D,'Leaded Started'!$R:$R,"")</f>
        <v>0</v>
      </c>
      <c r="BE115" s="22"/>
      <c r="BF115" s="79" t="e" cm="1">
        <f t="array" ref="BF115">HYPERLINK(_xlfn.CONCAT("#'Leaded After Lot Link'!",ADDRESS(MATCH(BE115, 'Leaded After Lot Link'!$D:$D,0),COLUMN('Leaded After Lot Link'!$D:$D))),"Link to Lot")</f>
        <v>#N/A</v>
      </c>
      <c r="BG115" s="20">
        <f>_xlfn.XLOOKUP(BE115,'Leaded After Lot Link'!$D:$D,'Leaded After Lot Link'!$V:$V,"")</f>
        <v>0</v>
      </c>
      <c r="BH115" s="23">
        <f>_xlfn.XLOOKUP(BE115,'Leaded After Lot Link'!$D:$D,'Leaded After Lot Link'!$R:$R,"")</f>
        <v>0</v>
      </c>
    </row>
    <row r="116" spans="1:60" ht="31.5" customHeight="1" x14ac:dyDescent="0.25">
      <c r="A116" s="20"/>
      <c r="B116" s="79" t="e" cm="1">
        <f t="array" ref="B116">HYPERLINK(_xlfn.CONCAT("#'Leaded After Lot Link'!",ADDRESS(MATCH(A116, 'Leaded After Lot Link'!$D:$D,0),COLUMN('Leaded After Lot Link'!$D:$D))),"Link to Lot")</f>
        <v>#N/A</v>
      </c>
      <c r="C116" s="20">
        <f>_xlfn.XLOOKUP(A116,'Leaded After Lot Link'!$D:$D,'Leaded After Lot Link'!$V:$V,"")</f>
        <v>0</v>
      </c>
      <c r="D116" s="23">
        <f>_xlfn.XLOOKUP(A116,'Leaded After Lot Link'!$D:$D,'Leaded After Lot Link'!$R:$R,"")</f>
        <v>0</v>
      </c>
      <c r="E116" s="22"/>
      <c r="F116" s="83" t="e" cm="1">
        <f t="array" ref="F116">HYPERLINK(_xlfn.CONCAT("#'Leaded Started'!",ADDRESS(MATCH(E116, 'Leaded Started'!$D:$D,0),COLUMN('Leaded Started'!$D:$D))),"Link to Lot")</f>
        <v>#N/A</v>
      </c>
      <c r="G116" s="20">
        <f>_xlfn.XLOOKUP(E116,'Leaded Started'!$D:$D,'Leaded Started'!$V:$V,"")</f>
        <v>0</v>
      </c>
      <c r="H116" s="23">
        <f>_xlfn.XLOOKUP(E116,'Leaded Started'!$D:$D,'Leaded Started'!$R:$R,"")</f>
        <v>0</v>
      </c>
      <c r="I116" s="22"/>
      <c r="J116" s="83" t="e" cm="1">
        <f t="array" ref="J116">HYPERLINK(_xlfn.CONCAT("#'Leaded Started'!",ADDRESS(MATCH(I116, 'Leaded Started'!$D:$D,0),COLUMN('Leaded Started'!$D:$D))),"Link to Lot")</f>
        <v>#N/A</v>
      </c>
      <c r="K116" s="20">
        <f>_xlfn.XLOOKUP(I116,'Leaded Started'!$D:$D,'Leaded Started'!$V:$V,"")</f>
        <v>0</v>
      </c>
      <c r="L116" s="23">
        <f>_xlfn.XLOOKUP(I116,'Leaded Started'!$D:$D,'Leaded Started'!$R:$R,"")</f>
        <v>0</v>
      </c>
      <c r="M116" s="22"/>
      <c r="N116" s="83" t="e" cm="1">
        <f t="array" ref="N116">HYPERLINK(_xlfn.CONCAT("#'Leaded Started'!",ADDRESS(MATCH(M116, 'Leaded Started'!$D:$D,0),COLUMN('Leaded Started'!$D:$D))),"Link to Lot")</f>
        <v>#N/A</v>
      </c>
      <c r="O116" s="20">
        <f>_xlfn.XLOOKUP(M116,'Leaded Started'!$D:$D,'Leaded Started'!$V:$V,"")</f>
        <v>0</v>
      </c>
      <c r="P116" s="23">
        <f>_xlfn.XLOOKUP(M116,'Leaded Started'!$D:$D,'Leaded Started'!$R:$R,"")</f>
        <v>0</v>
      </c>
      <c r="Q116" s="22"/>
      <c r="R116" s="83" t="e" cm="1">
        <f t="array" ref="R116">HYPERLINK(_xlfn.CONCAT("#'Leaded Started'!",ADDRESS(MATCH(Q116, 'Leaded Started'!$D:$D,0),COLUMN('Leaded Started'!$D:$D))),"Link to Lot")</f>
        <v>#N/A</v>
      </c>
      <c r="S116" s="20">
        <f>_xlfn.XLOOKUP(Q116,'Leaded Started'!$D:$D,'Leaded Started'!$V:$V,"")</f>
        <v>0</v>
      </c>
      <c r="T116" s="23">
        <f>_xlfn.XLOOKUP(Q116,'Leaded Started'!$D:$D,'Leaded Started'!$R:$R,"")</f>
        <v>0</v>
      </c>
      <c r="U116" s="22"/>
      <c r="V116" s="83" t="e" cm="1">
        <f t="array" ref="V116">HYPERLINK(_xlfn.CONCAT("#'Leaded Started'!",ADDRESS(MATCH(U116, 'Leaded Started'!$D:$D,0),COLUMN('Leaded Started'!$D:$D))),"Link to Lot")</f>
        <v>#N/A</v>
      </c>
      <c r="W116" s="20">
        <f>_xlfn.XLOOKUP(U116,'Leaded Started'!$D:$D,'Leaded Started'!$V:$V,"")</f>
        <v>0</v>
      </c>
      <c r="X116" s="23">
        <f>_xlfn.XLOOKUP(U116,'Leaded Started'!$D:$D,'Leaded Started'!$R:$R,"")</f>
        <v>0</v>
      </c>
      <c r="Y116" s="22"/>
      <c r="Z116" s="83" t="e" cm="1">
        <f t="array" ref="Z116">HYPERLINK(_xlfn.CONCAT("#'Leaded Started'!",ADDRESS(MATCH(Y116, 'Leaded Started'!$D:$D,0),COLUMN('Leaded Started'!$D:$D))),"Link to Lot")</f>
        <v>#N/A</v>
      </c>
      <c r="AA116" s="20">
        <f>_xlfn.XLOOKUP(Y116,'Leaded Started'!$D:$D,'Leaded Started'!$V:$V,"")</f>
        <v>0</v>
      </c>
      <c r="AB116" s="23">
        <f>_xlfn.XLOOKUP(Y116,'Leaded Started'!$D:$D,'Leaded Started'!$R:$R,"")</f>
        <v>0</v>
      </c>
      <c r="AC116" s="22"/>
      <c r="AD116" s="83" t="e" cm="1">
        <f t="array" ref="AD116">HYPERLINK(_xlfn.CONCAT("#'Leaded Started'!",ADDRESS(MATCH(AC116, 'Leaded Started'!$D:$D,0),COLUMN('Leaded Started'!$D:$D))),"Link to Lot")</f>
        <v>#N/A</v>
      </c>
      <c r="AE116" s="20">
        <f>_xlfn.XLOOKUP(AC116,'Leaded Started'!$D:$D,'Leaded Started'!$V:$V,"")</f>
        <v>0</v>
      </c>
      <c r="AF116" s="23">
        <f>_xlfn.XLOOKUP(AC116,'Leaded Started'!$D:$D,'Leaded Started'!$R:$R,"")</f>
        <v>0</v>
      </c>
      <c r="AG116" s="22"/>
      <c r="AH116" s="83" t="e" cm="1">
        <f t="array" ref="AH116">HYPERLINK(_xlfn.CONCAT("#'Leaded Started'!",ADDRESS(MATCH(AG116, 'Leaded Started'!$D:$D,0),COLUMN('Leaded Started'!$D:$D))),"Link to Lot")</f>
        <v>#N/A</v>
      </c>
      <c r="AI116" s="20">
        <f>_xlfn.XLOOKUP(AG116,'Leaded Started'!$D:$D,'Leaded Started'!$V:$V,"")</f>
        <v>0</v>
      </c>
      <c r="AJ116" s="23">
        <f>_xlfn.XLOOKUP(AG116,'Leaded Started'!$D:$D,'Leaded Started'!$R:$R,"")</f>
        <v>0</v>
      </c>
      <c r="AK116" s="22"/>
      <c r="AL116" s="83" t="e" cm="1">
        <f t="array" ref="AL116">HYPERLINK(_xlfn.CONCAT("#'Leaded Started'!",ADDRESS(MATCH(AK116, 'Leaded Started'!$D:$D,0),COLUMN('Leaded Started'!$D:$D))),"Link to Lot")</f>
        <v>#N/A</v>
      </c>
      <c r="AM116" s="20">
        <f>_xlfn.XLOOKUP(AK116,'Leaded Started'!$D:$D,'Leaded Started'!$V:$V,"")</f>
        <v>0</v>
      </c>
      <c r="AN116" s="23">
        <f>_xlfn.XLOOKUP(AK116,'Leaded Started'!$D:$D,'Leaded Started'!$R:$R,"")</f>
        <v>0</v>
      </c>
      <c r="AO116" s="22"/>
      <c r="AP116" s="83" t="e" cm="1">
        <f t="array" ref="AP116">HYPERLINK(_xlfn.CONCAT("#'Leaded Started'!",ADDRESS(MATCH(AO116, 'Leaded Started'!$D:$D,0),COLUMN('Leaded Started'!$D:$D))),"Link to Lot")</f>
        <v>#N/A</v>
      </c>
      <c r="AQ116" s="20">
        <f>_xlfn.XLOOKUP(AO116,'Leaded Started'!$D:$D,'Leaded Started'!$V:$V,"")</f>
        <v>0</v>
      </c>
      <c r="AR116" s="23">
        <f>_xlfn.XLOOKUP(AO116,'Leaded Started'!$D:$D,'Leaded Started'!$R:$R,"")</f>
        <v>0</v>
      </c>
      <c r="AS116" s="22"/>
      <c r="AT116" s="83" t="e" cm="1">
        <f t="array" ref="AT116">HYPERLINK(_xlfn.CONCAT("#'Leaded Started'!",ADDRESS(MATCH(AS116, 'Leaded Started'!$D:$D,0),COLUMN('Leaded Started'!$D:$D))),"Link to Lot")</f>
        <v>#N/A</v>
      </c>
      <c r="AU116" s="20">
        <f>_xlfn.XLOOKUP(AS116,'Leaded Started'!$D:$D,'Leaded Started'!$V:$V,"")</f>
        <v>0</v>
      </c>
      <c r="AV116" s="23">
        <f>_xlfn.XLOOKUP(AS116,'Leaded Started'!$D:$D,'Leaded Started'!$R:$R,"")</f>
        <v>0</v>
      </c>
      <c r="AW116" s="22"/>
      <c r="AX116" s="83" t="e" cm="1">
        <f t="array" ref="AX116">HYPERLINK(_xlfn.CONCAT("#'Leaded Started'!",ADDRESS(MATCH(AW116, 'Leaded Started'!$D:$D,0),COLUMN('Leaded Started'!$D:$D))),"Link to Lot")</f>
        <v>#N/A</v>
      </c>
      <c r="AY116" s="20">
        <f>_xlfn.XLOOKUP(AW116,'Leaded Started'!$D:$D,'Leaded Started'!$V:$V,"")</f>
        <v>0</v>
      </c>
      <c r="AZ116" s="23">
        <f>_xlfn.XLOOKUP(AW116,'Leaded Started'!$D:$D,'Leaded Started'!$R:$R,"")</f>
        <v>0</v>
      </c>
      <c r="BA116" s="22"/>
      <c r="BB116" s="83" t="e" cm="1">
        <f t="array" ref="BB116">HYPERLINK(_xlfn.CONCAT("#'Leaded Started'!",ADDRESS(MATCH(BA116, 'Leaded Started'!$D:$D,0),COLUMN('Leaded Started'!$D:$D))),"Link to Lot")</f>
        <v>#N/A</v>
      </c>
      <c r="BC116" s="20">
        <f>_xlfn.XLOOKUP(BA116,'Leaded Started'!$D:$D,'Leaded Started'!$V:$V,"")</f>
        <v>0</v>
      </c>
      <c r="BD116" s="23">
        <f>_xlfn.XLOOKUP(BA116,'Leaded Started'!$D:$D,'Leaded Started'!$R:$R,"")</f>
        <v>0</v>
      </c>
      <c r="BE116" s="22"/>
      <c r="BF116" s="79" t="e" cm="1">
        <f t="array" ref="BF116">HYPERLINK(_xlfn.CONCAT("#'Leaded After Lot Link'!",ADDRESS(MATCH(BE116, 'Leaded After Lot Link'!$D:$D,0),COLUMN('Leaded After Lot Link'!$D:$D))),"Link to Lot")</f>
        <v>#N/A</v>
      </c>
      <c r="BG116" s="20">
        <f>_xlfn.XLOOKUP(BE116,'Leaded After Lot Link'!$D:$D,'Leaded After Lot Link'!$V:$V,"")</f>
        <v>0</v>
      </c>
      <c r="BH116" s="23">
        <f>_xlfn.XLOOKUP(BE116,'Leaded After Lot Link'!$D:$D,'Leaded After Lot Link'!$R:$R,"")</f>
        <v>0</v>
      </c>
    </row>
    <row r="117" spans="1:60" ht="31.5" customHeight="1" x14ac:dyDescent="0.25">
      <c r="A117" s="20"/>
      <c r="B117" s="79" t="e" cm="1">
        <f t="array" ref="B117">HYPERLINK(_xlfn.CONCAT("#'Leaded After Lot Link'!",ADDRESS(MATCH(A117, 'Leaded After Lot Link'!$D:$D,0),COLUMN('Leaded After Lot Link'!$D:$D))),"Link to Lot")</f>
        <v>#N/A</v>
      </c>
      <c r="C117" s="20">
        <f>_xlfn.XLOOKUP(A117,'Leaded After Lot Link'!$D:$D,'Leaded After Lot Link'!$V:$V,"")</f>
        <v>0</v>
      </c>
      <c r="D117" s="23">
        <f>_xlfn.XLOOKUP(A117,'Leaded After Lot Link'!$D:$D,'Leaded After Lot Link'!$R:$R,"")</f>
        <v>0</v>
      </c>
      <c r="E117" s="22"/>
      <c r="F117" s="83" t="e" cm="1">
        <f t="array" ref="F117">HYPERLINK(_xlfn.CONCAT("#'Leaded Started'!",ADDRESS(MATCH(E117, 'Leaded Started'!$D:$D,0),COLUMN('Leaded Started'!$D:$D))),"Link to Lot")</f>
        <v>#N/A</v>
      </c>
      <c r="G117" s="20">
        <f>_xlfn.XLOOKUP(E117,'Leaded Started'!$D:$D,'Leaded Started'!$V:$V,"")</f>
        <v>0</v>
      </c>
      <c r="H117" s="23">
        <f>_xlfn.XLOOKUP(E117,'Leaded Started'!$D:$D,'Leaded Started'!$R:$R,"")</f>
        <v>0</v>
      </c>
      <c r="I117" s="22"/>
      <c r="J117" s="83" t="e" cm="1">
        <f t="array" ref="J117">HYPERLINK(_xlfn.CONCAT("#'Leaded Started'!",ADDRESS(MATCH(I117, 'Leaded Started'!$D:$D,0),COLUMN('Leaded Started'!$D:$D))),"Link to Lot")</f>
        <v>#N/A</v>
      </c>
      <c r="K117" s="20">
        <f>_xlfn.XLOOKUP(I117,'Leaded Started'!$D:$D,'Leaded Started'!$V:$V,"")</f>
        <v>0</v>
      </c>
      <c r="L117" s="23">
        <f>_xlfn.XLOOKUP(I117,'Leaded Started'!$D:$D,'Leaded Started'!$R:$R,"")</f>
        <v>0</v>
      </c>
      <c r="M117" s="22"/>
      <c r="N117" s="83" t="e" cm="1">
        <f t="array" ref="N117">HYPERLINK(_xlfn.CONCAT("#'Leaded Started'!",ADDRESS(MATCH(M117, 'Leaded Started'!$D:$D,0),COLUMN('Leaded Started'!$D:$D))),"Link to Lot")</f>
        <v>#N/A</v>
      </c>
      <c r="O117" s="20">
        <f>_xlfn.XLOOKUP(M117,'Leaded Started'!$D:$D,'Leaded Started'!$V:$V,"")</f>
        <v>0</v>
      </c>
      <c r="P117" s="23">
        <f>_xlfn.XLOOKUP(M117,'Leaded Started'!$D:$D,'Leaded Started'!$R:$R,"")</f>
        <v>0</v>
      </c>
      <c r="Q117" s="22"/>
      <c r="R117" s="83" t="e" cm="1">
        <f t="array" ref="R117">HYPERLINK(_xlfn.CONCAT("#'Leaded Started'!",ADDRESS(MATCH(Q117, 'Leaded Started'!$D:$D,0),COLUMN('Leaded Started'!$D:$D))),"Link to Lot")</f>
        <v>#N/A</v>
      </c>
      <c r="S117" s="20">
        <f>_xlfn.XLOOKUP(Q117,'Leaded Started'!$D:$D,'Leaded Started'!$V:$V,"")</f>
        <v>0</v>
      </c>
      <c r="T117" s="23">
        <f>_xlfn.XLOOKUP(Q117,'Leaded Started'!$D:$D,'Leaded Started'!$R:$R,"")</f>
        <v>0</v>
      </c>
      <c r="U117" s="22"/>
      <c r="V117" s="83" t="e" cm="1">
        <f t="array" ref="V117">HYPERLINK(_xlfn.CONCAT("#'Leaded Started'!",ADDRESS(MATCH(U117, 'Leaded Started'!$D:$D,0),COLUMN('Leaded Started'!$D:$D))),"Link to Lot")</f>
        <v>#N/A</v>
      </c>
      <c r="W117" s="20">
        <f>_xlfn.XLOOKUP(U117,'Leaded Started'!$D:$D,'Leaded Started'!$V:$V,"")</f>
        <v>0</v>
      </c>
      <c r="X117" s="23">
        <f>_xlfn.XLOOKUP(U117,'Leaded Started'!$D:$D,'Leaded Started'!$R:$R,"")</f>
        <v>0</v>
      </c>
      <c r="Y117" s="22"/>
      <c r="Z117" s="83" t="e" cm="1">
        <f t="array" ref="Z117">HYPERLINK(_xlfn.CONCAT("#'Leaded Started'!",ADDRESS(MATCH(Y117, 'Leaded Started'!$D:$D,0),COLUMN('Leaded Started'!$D:$D))),"Link to Lot")</f>
        <v>#N/A</v>
      </c>
      <c r="AA117" s="20">
        <f>_xlfn.XLOOKUP(Y117,'Leaded Started'!$D:$D,'Leaded Started'!$V:$V,"")</f>
        <v>0</v>
      </c>
      <c r="AB117" s="23">
        <f>_xlfn.XLOOKUP(Y117,'Leaded Started'!$D:$D,'Leaded Started'!$R:$R,"")</f>
        <v>0</v>
      </c>
      <c r="AC117" s="22"/>
      <c r="AD117" s="83" t="e" cm="1">
        <f t="array" ref="AD117">HYPERLINK(_xlfn.CONCAT("#'Leaded Started'!",ADDRESS(MATCH(AC117, 'Leaded Started'!$D:$D,0),COLUMN('Leaded Started'!$D:$D))),"Link to Lot")</f>
        <v>#N/A</v>
      </c>
      <c r="AE117" s="20">
        <f>_xlfn.XLOOKUP(AC117,'Leaded Started'!$D:$D,'Leaded Started'!$V:$V,"")</f>
        <v>0</v>
      </c>
      <c r="AF117" s="23">
        <f>_xlfn.XLOOKUP(AC117,'Leaded Started'!$D:$D,'Leaded Started'!$R:$R,"")</f>
        <v>0</v>
      </c>
      <c r="AG117" s="22"/>
      <c r="AH117" s="83" t="e" cm="1">
        <f t="array" ref="AH117">HYPERLINK(_xlfn.CONCAT("#'Leaded Started'!",ADDRESS(MATCH(AG117, 'Leaded Started'!$D:$D,0),COLUMN('Leaded Started'!$D:$D))),"Link to Lot")</f>
        <v>#N/A</v>
      </c>
      <c r="AI117" s="20">
        <f>_xlfn.XLOOKUP(AG117,'Leaded Started'!$D:$D,'Leaded Started'!$V:$V,"")</f>
        <v>0</v>
      </c>
      <c r="AJ117" s="23">
        <f>_xlfn.XLOOKUP(AG117,'Leaded Started'!$D:$D,'Leaded Started'!$R:$R,"")</f>
        <v>0</v>
      </c>
      <c r="AK117" s="22"/>
      <c r="AL117" s="83" t="e" cm="1">
        <f t="array" ref="AL117">HYPERLINK(_xlfn.CONCAT("#'Leaded Started'!",ADDRESS(MATCH(AK117, 'Leaded Started'!$D:$D,0),COLUMN('Leaded Started'!$D:$D))),"Link to Lot")</f>
        <v>#N/A</v>
      </c>
      <c r="AM117" s="20">
        <f>_xlfn.XLOOKUP(AK117,'Leaded Started'!$D:$D,'Leaded Started'!$V:$V,"")</f>
        <v>0</v>
      </c>
      <c r="AN117" s="23">
        <f>_xlfn.XLOOKUP(AK117,'Leaded Started'!$D:$D,'Leaded Started'!$R:$R,"")</f>
        <v>0</v>
      </c>
      <c r="AO117" s="22"/>
      <c r="AP117" s="83" t="e" cm="1">
        <f t="array" ref="AP117">HYPERLINK(_xlfn.CONCAT("#'Leaded Started'!",ADDRESS(MATCH(AO117, 'Leaded Started'!$D:$D,0),COLUMN('Leaded Started'!$D:$D))),"Link to Lot")</f>
        <v>#N/A</v>
      </c>
      <c r="AQ117" s="20">
        <f>_xlfn.XLOOKUP(AO117,'Leaded Started'!$D:$D,'Leaded Started'!$V:$V,"")</f>
        <v>0</v>
      </c>
      <c r="AR117" s="23">
        <f>_xlfn.XLOOKUP(AO117,'Leaded Started'!$D:$D,'Leaded Started'!$R:$R,"")</f>
        <v>0</v>
      </c>
      <c r="AS117" s="22"/>
      <c r="AT117" s="83" t="e" cm="1">
        <f t="array" ref="AT117">HYPERLINK(_xlfn.CONCAT("#'Leaded Started'!",ADDRESS(MATCH(AS117, 'Leaded Started'!$D:$D,0),COLUMN('Leaded Started'!$D:$D))),"Link to Lot")</f>
        <v>#N/A</v>
      </c>
      <c r="AU117" s="20">
        <f>_xlfn.XLOOKUP(AS117,'Leaded Started'!$D:$D,'Leaded Started'!$V:$V,"")</f>
        <v>0</v>
      </c>
      <c r="AV117" s="23">
        <f>_xlfn.XLOOKUP(AS117,'Leaded Started'!$D:$D,'Leaded Started'!$R:$R,"")</f>
        <v>0</v>
      </c>
      <c r="AW117" s="22"/>
      <c r="AX117" s="83" t="e" cm="1">
        <f t="array" ref="AX117">HYPERLINK(_xlfn.CONCAT("#'Leaded Started'!",ADDRESS(MATCH(AW117, 'Leaded Started'!$D:$D,0),COLUMN('Leaded Started'!$D:$D))),"Link to Lot")</f>
        <v>#N/A</v>
      </c>
      <c r="AY117" s="20">
        <f>_xlfn.XLOOKUP(AW117,'Leaded Started'!$D:$D,'Leaded Started'!$V:$V,"")</f>
        <v>0</v>
      </c>
      <c r="AZ117" s="23">
        <f>_xlfn.XLOOKUP(AW117,'Leaded Started'!$D:$D,'Leaded Started'!$R:$R,"")</f>
        <v>0</v>
      </c>
      <c r="BA117" s="22"/>
      <c r="BB117" s="83" t="e" cm="1">
        <f t="array" ref="BB117">HYPERLINK(_xlfn.CONCAT("#'Leaded Started'!",ADDRESS(MATCH(BA117, 'Leaded Started'!$D:$D,0),COLUMN('Leaded Started'!$D:$D))),"Link to Lot")</f>
        <v>#N/A</v>
      </c>
      <c r="BC117" s="20">
        <f>_xlfn.XLOOKUP(BA117,'Leaded Started'!$D:$D,'Leaded Started'!$V:$V,"")</f>
        <v>0</v>
      </c>
      <c r="BD117" s="23">
        <f>_xlfn.XLOOKUP(BA117,'Leaded Started'!$D:$D,'Leaded Started'!$R:$R,"")</f>
        <v>0</v>
      </c>
      <c r="BE117" s="22"/>
      <c r="BF117" s="79" t="e" cm="1">
        <f t="array" ref="BF117">HYPERLINK(_xlfn.CONCAT("#'Leaded After Lot Link'!",ADDRESS(MATCH(BE117, 'Leaded After Lot Link'!$D:$D,0),COLUMN('Leaded After Lot Link'!$D:$D))),"Link to Lot")</f>
        <v>#N/A</v>
      </c>
      <c r="BG117" s="20">
        <f>_xlfn.XLOOKUP(BE117,'Leaded After Lot Link'!$D:$D,'Leaded After Lot Link'!$V:$V,"")</f>
        <v>0</v>
      </c>
      <c r="BH117" s="23">
        <f>_xlfn.XLOOKUP(BE117,'Leaded After Lot Link'!$D:$D,'Leaded After Lot Link'!$R:$R,"")</f>
        <v>0</v>
      </c>
    </row>
    <row r="118" spans="1:60" ht="31.5" customHeight="1" x14ac:dyDescent="0.25">
      <c r="A118" s="20"/>
      <c r="B118" s="79" t="e" cm="1">
        <f t="array" ref="B118">HYPERLINK(_xlfn.CONCAT("#'Leaded After Lot Link'!",ADDRESS(MATCH(A118, 'Leaded After Lot Link'!$D:$D,0),COLUMN('Leaded After Lot Link'!$D:$D))),"Link to Lot")</f>
        <v>#N/A</v>
      </c>
      <c r="C118" s="20">
        <f>_xlfn.XLOOKUP(A118,'Leaded After Lot Link'!$D:$D,'Leaded After Lot Link'!$V:$V,"")</f>
        <v>0</v>
      </c>
      <c r="D118" s="23">
        <f>_xlfn.XLOOKUP(A118,'Leaded After Lot Link'!$D:$D,'Leaded After Lot Link'!$R:$R,"")</f>
        <v>0</v>
      </c>
      <c r="E118" s="22"/>
      <c r="F118" s="83" t="e" cm="1">
        <f t="array" ref="F118">HYPERLINK(_xlfn.CONCAT("#'Leaded Started'!",ADDRESS(MATCH(E118, 'Leaded Started'!$D:$D,0),COLUMN('Leaded Started'!$D:$D))),"Link to Lot")</f>
        <v>#N/A</v>
      </c>
      <c r="G118" s="20">
        <f>_xlfn.XLOOKUP(E118,'Leaded Started'!$D:$D,'Leaded Started'!$V:$V,"")</f>
        <v>0</v>
      </c>
      <c r="H118" s="23">
        <f>_xlfn.XLOOKUP(E118,'Leaded Started'!$D:$D,'Leaded Started'!$R:$R,"")</f>
        <v>0</v>
      </c>
      <c r="I118" s="22"/>
      <c r="J118" s="83" t="e" cm="1">
        <f t="array" ref="J118">HYPERLINK(_xlfn.CONCAT("#'Leaded Started'!",ADDRESS(MATCH(I118, 'Leaded Started'!$D:$D,0),COLUMN('Leaded Started'!$D:$D))),"Link to Lot")</f>
        <v>#N/A</v>
      </c>
      <c r="K118" s="20">
        <f>_xlfn.XLOOKUP(I118,'Leaded Started'!$D:$D,'Leaded Started'!$V:$V,"")</f>
        <v>0</v>
      </c>
      <c r="L118" s="23">
        <f>_xlfn.XLOOKUP(I118,'Leaded Started'!$D:$D,'Leaded Started'!$R:$R,"")</f>
        <v>0</v>
      </c>
      <c r="M118" s="22"/>
      <c r="N118" s="83" t="e" cm="1">
        <f t="array" ref="N118">HYPERLINK(_xlfn.CONCAT("#'Leaded Started'!",ADDRESS(MATCH(M118, 'Leaded Started'!$D:$D,0),COLUMN('Leaded Started'!$D:$D))),"Link to Lot")</f>
        <v>#N/A</v>
      </c>
      <c r="O118" s="20">
        <f>_xlfn.XLOOKUP(M118,'Leaded Started'!$D:$D,'Leaded Started'!$V:$V,"")</f>
        <v>0</v>
      </c>
      <c r="P118" s="23">
        <f>_xlfn.XLOOKUP(M118,'Leaded Started'!$D:$D,'Leaded Started'!$R:$R,"")</f>
        <v>0</v>
      </c>
      <c r="Q118" s="22"/>
      <c r="R118" s="83" t="e" cm="1">
        <f t="array" ref="R118">HYPERLINK(_xlfn.CONCAT("#'Leaded Started'!",ADDRESS(MATCH(Q118, 'Leaded Started'!$D:$D,0),COLUMN('Leaded Started'!$D:$D))),"Link to Lot")</f>
        <v>#N/A</v>
      </c>
      <c r="S118" s="20">
        <f>_xlfn.XLOOKUP(Q118,'Leaded Started'!$D:$D,'Leaded Started'!$V:$V,"")</f>
        <v>0</v>
      </c>
      <c r="T118" s="23">
        <f>_xlfn.XLOOKUP(Q118,'Leaded Started'!$D:$D,'Leaded Started'!$R:$R,"")</f>
        <v>0</v>
      </c>
      <c r="U118" s="22"/>
      <c r="V118" s="83" t="e" cm="1">
        <f t="array" ref="V118">HYPERLINK(_xlfn.CONCAT("#'Leaded Started'!",ADDRESS(MATCH(U118, 'Leaded Started'!$D:$D,0),COLUMN('Leaded Started'!$D:$D))),"Link to Lot")</f>
        <v>#N/A</v>
      </c>
      <c r="W118" s="20">
        <f>_xlfn.XLOOKUP(U118,'Leaded Started'!$D:$D,'Leaded Started'!$V:$V,"")</f>
        <v>0</v>
      </c>
      <c r="X118" s="23">
        <f>_xlfn.XLOOKUP(U118,'Leaded Started'!$D:$D,'Leaded Started'!$R:$R,"")</f>
        <v>0</v>
      </c>
      <c r="Y118" s="22"/>
      <c r="Z118" s="83" t="e" cm="1">
        <f t="array" ref="Z118">HYPERLINK(_xlfn.CONCAT("#'Leaded Started'!",ADDRESS(MATCH(Y118, 'Leaded Started'!$D:$D,0),COLUMN('Leaded Started'!$D:$D))),"Link to Lot")</f>
        <v>#N/A</v>
      </c>
      <c r="AA118" s="20">
        <f>_xlfn.XLOOKUP(Y118,'Leaded Started'!$D:$D,'Leaded Started'!$V:$V,"")</f>
        <v>0</v>
      </c>
      <c r="AB118" s="23">
        <f>_xlfn.XLOOKUP(Y118,'Leaded Started'!$D:$D,'Leaded Started'!$R:$R,"")</f>
        <v>0</v>
      </c>
      <c r="AC118" s="22"/>
      <c r="AD118" s="83" t="e" cm="1">
        <f t="array" ref="AD118">HYPERLINK(_xlfn.CONCAT("#'Leaded Started'!",ADDRESS(MATCH(AC118, 'Leaded Started'!$D:$D,0),COLUMN('Leaded Started'!$D:$D))),"Link to Lot")</f>
        <v>#N/A</v>
      </c>
      <c r="AE118" s="20">
        <f>_xlfn.XLOOKUP(AC118,'Leaded Started'!$D:$D,'Leaded Started'!$V:$V,"")</f>
        <v>0</v>
      </c>
      <c r="AF118" s="23">
        <f>_xlfn.XLOOKUP(AC118,'Leaded Started'!$D:$D,'Leaded Started'!$R:$R,"")</f>
        <v>0</v>
      </c>
      <c r="AG118" s="22"/>
      <c r="AH118" s="83" t="e" cm="1">
        <f t="array" ref="AH118">HYPERLINK(_xlfn.CONCAT("#'Leaded Started'!",ADDRESS(MATCH(AG118, 'Leaded Started'!$D:$D,0),COLUMN('Leaded Started'!$D:$D))),"Link to Lot")</f>
        <v>#N/A</v>
      </c>
      <c r="AI118" s="20">
        <f>_xlfn.XLOOKUP(AG118,'Leaded Started'!$D:$D,'Leaded Started'!$V:$V,"")</f>
        <v>0</v>
      </c>
      <c r="AJ118" s="23">
        <f>_xlfn.XLOOKUP(AG118,'Leaded Started'!$D:$D,'Leaded Started'!$R:$R,"")</f>
        <v>0</v>
      </c>
      <c r="AK118" s="22"/>
      <c r="AL118" s="83" t="e" cm="1">
        <f t="array" ref="AL118">HYPERLINK(_xlfn.CONCAT("#'Leaded Started'!",ADDRESS(MATCH(AK118, 'Leaded Started'!$D:$D,0),COLUMN('Leaded Started'!$D:$D))),"Link to Lot")</f>
        <v>#N/A</v>
      </c>
      <c r="AM118" s="20">
        <f>_xlfn.XLOOKUP(AK118,'Leaded Started'!$D:$D,'Leaded Started'!$V:$V,"")</f>
        <v>0</v>
      </c>
      <c r="AN118" s="23">
        <f>_xlfn.XLOOKUP(AK118,'Leaded Started'!$D:$D,'Leaded Started'!$R:$R,"")</f>
        <v>0</v>
      </c>
      <c r="AO118" s="22"/>
      <c r="AP118" s="83" t="e" cm="1">
        <f t="array" ref="AP118">HYPERLINK(_xlfn.CONCAT("#'Leaded Started'!",ADDRESS(MATCH(AO118, 'Leaded Started'!$D:$D,0),COLUMN('Leaded Started'!$D:$D))),"Link to Lot")</f>
        <v>#N/A</v>
      </c>
      <c r="AQ118" s="20">
        <f>_xlfn.XLOOKUP(AO118,'Leaded Started'!$D:$D,'Leaded Started'!$V:$V,"")</f>
        <v>0</v>
      </c>
      <c r="AR118" s="23">
        <f>_xlfn.XLOOKUP(AO118,'Leaded Started'!$D:$D,'Leaded Started'!$R:$R,"")</f>
        <v>0</v>
      </c>
      <c r="AS118" s="22"/>
      <c r="AT118" s="83" t="e" cm="1">
        <f t="array" ref="AT118">HYPERLINK(_xlfn.CONCAT("#'Leaded Started'!",ADDRESS(MATCH(AS118, 'Leaded Started'!$D:$D,0),COLUMN('Leaded Started'!$D:$D))),"Link to Lot")</f>
        <v>#N/A</v>
      </c>
      <c r="AU118" s="20">
        <f>_xlfn.XLOOKUP(AS118,'Leaded Started'!$D:$D,'Leaded Started'!$V:$V,"")</f>
        <v>0</v>
      </c>
      <c r="AV118" s="23">
        <f>_xlfn.XLOOKUP(AS118,'Leaded Started'!$D:$D,'Leaded Started'!$R:$R,"")</f>
        <v>0</v>
      </c>
      <c r="AW118" s="22"/>
      <c r="AX118" s="83" t="e" cm="1">
        <f t="array" ref="AX118">HYPERLINK(_xlfn.CONCAT("#'Leaded Started'!",ADDRESS(MATCH(AW118, 'Leaded Started'!$D:$D,0),COLUMN('Leaded Started'!$D:$D))),"Link to Lot")</f>
        <v>#N/A</v>
      </c>
      <c r="AY118" s="20">
        <f>_xlfn.XLOOKUP(AW118,'Leaded Started'!$D:$D,'Leaded Started'!$V:$V,"")</f>
        <v>0</v>
      </c>
      <c r="AZ118" s="23">
        <f>_xlfn.XLOOKUP(AW118,'Leaded Started'!$D:$D,'Leaded Started'!$R:$R,"")</f>
        <v>0</v>
      </c>
      <c r="BA118" s="22"/>
      <c r="BB118" s="83" t="e" cm="1">
        <f t="array" ref="BB118">HYPERLINK(_xlfn.CONCAT("#'Leaded Started'!",ADDRESS(MATCH(BA118, 'Leaded Started'!$D:$D,0),COLUMN('Leaded Started'!$D:$D))),"Link to Lot")</f>
        <v>#N/A</v>
      </c>
      <c r="BC118" s="20">
        <f>_xlfn.XLOOKUP(BA118,'Leaded Started'!$D:$D,'Leaded Started'!$V:$V,"")</f>
        <v>0</v>
      </c>
      <c r="BD118" s="23">
        <f>_xlfn.XLOOKUP(BA118,'Leaded Started'!$D:$D,'Leaded Started'!$R:$R,"")</f>
        <v>0</v>
      </c>
      <c r="BE118" s="22"/>
      <c r="BF118" s="79" t="e" cm="1">
        <f t="array" ref="BF118">HYPERLINK(_xlfn.CONCAT("#'Leaded After Lot Link'!",ADDRESS(MATCH(BE118, 'Leaded After Lot Link'!$D:$D,0),COLUMN('Leaded After Lot Link'!$D:$D))),"Link to Lot")</f>
        <v>#N/A</v>
      </c>
      <c r="BG118" s="20">
        <f>_xlfn.XLOOKUP(BE118,'Leaded After Lot Link'!$D:$D,'Leaded After Lot Link'!$V:$V,"")</f>
        <v>0</v>
      </c>
      <c r="BH118" s="23">
        <f>_xlfn.XLOOKUP(BE118,'Leaded After Lot Link'!$D:$D,'Leaded After Lot Link'!$R:$R,"")</f>
        <v>0</v>
      </c>
    </row>
    <row r="119" spans="1:60" ht="31.5" customHeight="1" x14ac:dyDescent="0.25">
      <c r="A119" s="20"/>
      <c r="B119" s="79" t="e" cm="1">
        <f t="array" ref="B119">HYPERLINK(_xlfn.CONCAT("#'Leaded After Lot Link'!",ADDRESS(MATCH(A119, 'Leaded After Lot Link'!$D:$D,0),COLUMN('Leaded After Lot Link'!$D:$D))),"Link to Lot")</f>
        <v>#N/A</v>
      </c>
      <c r="C119" s="20">
        <f>_xlfn.XLOOKUP(A119,'Leaded After Lot Link'!$D:$D,'Leaded After Lot Link'!$V:$V,"")</f>
        <v>0</v>
      </c>
      <c r="D119" s="23">
        <f>_xlfn.XLOOKUP(A119,'Leaded After Lot Link'!$D:$D,'Leaded After Lot Link'!$R:$R,"")</f>
        <v>0</v>
      </c>
      <c r="E119" s="22"/>
      <c r="F119" s="83" t="e" cm="1">
        <f t="array" ref="F119">HYPERLINK(_xlfn.CONCAT("#'Leaded Started'!",ADDRESS(MATCH(E119, 'Leaded Started'!$D:$D,0),COLUMN('Leaded Started'!$D:$D))),"Link to Lot")</f>
        <v>#N/A</v>
      </c>
      <c r="G119" s="20">
        <f>_xlfn.XLOOKUP(E119,'Leaded Started'!$D:$D,'Leaded Started'!$V:$V,"")</f>
        <v>0</v>
      </c>
      <c r="H119" s="23">
        <f>_xlfn.XLOOKUP(E119,'Leaded Started'!$D:$D,'Leaded Started'!$R:$R,"")</f>
        <v>0</v>
      </c>
      <c r="I119" s="22"/>
      <c r="J119" s="83" t="e" cm="1">
        <f t="array" ref="J119">HYPERLINK(_xlfn.CONCAT("#'Leaded Started'!",ADDRESS(MATCH(I119, 'Leaded Started'!$D:$D,0),COLUMN('Leaded Started'!$D:$D))),"Link to Lot")</f>
        <v>#N/A</v>
      </c>
      <c r="K119" s="20">
        <f>_xlfn.XLOOKUP(I119,'Leaded Started'!$D:$D,'Leaded Started'!$V:$V,"")</f>
        <v>0</v>
      </c>
      <c r="L119" s="23">
        <f>_xlfn.XLOOKUP(I119,'Leaded Started'!$D:$D,'Leaded Started'!$R:$R,"")</f>
        <v>0</v>
      </c>
      <c r="M119" s="22"/>
      <c r="N119" s="83" t="e" cm="1">
        <f t="array" ref="N119">HYPERLINK(_xlfn.CONCAT("#'Leaded Started'!",ADDRESS(MATCH(M119, 'Leaded Started'!$D:$D,0),COLUMN('Leaded Started'!$D:$D))),"Link to Lot")</f>
        <v>#N/A</v>
      </c>
      <c r="O119" s="20">
        <f>_xlfn.XLOOKUP(M119,'Leaded Started'!$D:$D,'Leaded Started'!$V:$V,"")</f>
        <v>0</v>
      </c>
      <c r="P119" s="23">
        <f>_xlfn.XLOOKUP(M119,'Leaded Started'!$D:$D,'Leaded Started'!$R:$R,"")</f>
        <v>0</v>
      </c>
      <c r="Q119" s="22"/>
      <c r="R119" s="83" t="e" cm="1">
        <f t="array" ref="R119">HYPERLINK(_xlfn.CONCAT("#'Leaded Started'!",ADDRESS(MATCH(Q119, 'Leaded Started'!$D:$D,0),COLUMN('Leaded Started'!$D:$D))),"Link to Lot")</f>
        <v>#N/A</v>
      </c>
      <c r="S119" s="20">
        <f>_xlfn.XLOOKUP(Q119,'Leaded Started'!$D:$D,'Leaded Started'!$V:$V,"")</f>
        <v>0</v>
      </c>
      <c r="T119" s="23">
        <f>_xlfn.XLOOKUP(Q119,'Leaded Started'!$D:$D,'Leaded Started'!$R:$R,"")</f>
        <v>0</v>
      </c>
      <c r="U119" s="22"/>
      <c r="V119" s="83" t="e" cm="1">
        <f t="array" ref="V119">HYPERLINK(_xlfn.CONCAT("#'Leaded Started'!",ADDRESS(MATCH(U119, 'Leaded Started'!$D:$D,0),COLUMN('Leaded Started'!$D:$D))),"Link to Lot")</f>
        <v>#N/A</v>
      </c>
      <c r="W119" s="20">
        <f>_xlfn.XLOOKUP(U119,'Leaded Started'!$D:$D,'Leaded Started'!$V:$V,"")</f>
        <v>0</v>
      </c>
      <c r="X119" s="23">
        <f>_xlfn.XLOOKUP(U119,'Leaded Started'!$D:$D,'Leaded Started'!$R:$R,"")</f>
        <v>0</v>
      </c>
      <c r="Y119" s="22"/>
      <c r="Z119" s="83" t="e" cm="1">
        <f t="array" ref="Z119">HYPERLINK(_xlfn.CONCAT("#'Leaded Started'!",ADDRESS(MATCH(Y119, 'Leaded Started'!$D:$D,0),COLUMN('Leaded Started'!$D:$D))),"Link to Lot")</f>
        <v>#N/A</v>
      </c>
      <c r="AA119" s="20">
        <f>_xlfn.XLOOKUP(Y119,'Leaded Started'!$D:$D,'Leaded Started'!$V:$V,"")</f>
        <v>0</v>
      </c>
      <c r="AB119" s="23">
        <f>_xlfn.XLOOKUP(Y119,'Leaded Started'!$D:$D,'Leaded Started'!$R:$R,"")</f>
        <v>0</v>
      </c>
      <c r="AC119" s="22"/>
      <c r="AD119" s="83" t="e" cm="1">
        <f t="array" ref="AD119">HYPERLINK(_xlfn.CONCAT("#'Leaded Started'!",ADDRESS(MATCH(AC119, 'Leaded Started'!$D:$D,0),COLUMN('Leaded Started'!$D:$D))),"Link to Lot")</f>
        <v>#N/A</v>
      </c>
      <c r="AE119" s="20">
        <f>_xlfn.XLOOKUP(AC119,'Leaded Started'!$D:$D,'Leaded Started'!$V:$V,"")</f>
        <v>0</v>
      </c>
      <c r="AF119" s="23">
        <f>_xlfn.XLOOKUP(AC119,'Leaded Started'!$D:$D,'Leaded Started'!$R:$R,"")</f>
        <v>0</v>
      </c>
      <c r="AG119" s="22"/>
      <c r="AH119" s="83" t="e" cm="1">
        <f t="array" ref="AH119">HYPERLINK(_xlfn.CONCAT("#'Leaded Started'!",ADDRESS(MATCH(AG119, 'Leaded Started'!$D:$D,0),COLUMN('Leaded Started'!$D:$D))),"Link to Lot")</f>
        <v>#N/A</v>
      </c>
      <c r="AI119" s="20">
        <f>_xlfn.XLOOKUP(AG119,'Leaded Started'!$D:$D,'Leaded Started'!$V:$V,"")</f>
        <v>0</v>
      </c>
      <c r="AJ119" s="23">
        <f>_xlfn.XLOOKUP(AG119,'Leaded Started'!$D:$D,'Leaded Started'!$R:$R,"")</f>
        <v>0</v>
      </c>
      <c r="AK119" s="22"/>
      <c r="AL119" s="83" t="e" cm="1">
        <f t="array" ref="AL119">HYPERLINK(_xlfn.CONCAT("#'Leaded Started'!",ADDRESS(MATCH(AK119, 'Leaded Started'!$D:$D,0),COLUMN('Leaded Started'!$D:$D))),"Link to Lot")</f>
        <v>#N/A</v>
      </c>
      <c r="AM119" s="20">
        <f>_xlfn.XLOOKUP(AK119,'Leaded Started'!$D:$D,'Leaded Started'!$V:$V,"")</f>
        <v>0</v>
      </c>
      <c r="AN119" s="23">
        <f>_xlfn.XLOOKUP(AK119,'Leaded Started'!$D:$D,'Leaded Started'!$R:$R,"")</f>
        <v>0</v>
      </c>
      <c r="AO119" s="22"/>
      <c r="AP119" s="83" t="e" cm="1">
        <f t="array" ref="AP119">HYPERLINK(_xlfn.CONCAT("#'Leaded Started'!",ADDRESS(MATCH(AO119, 'Leaded Started'!$D:$D,0),COLUMN('Leaded Started'!$D:$D))),"Link to Lot")</f>
        <v>#N/A</v>
      </c>
      <c r="AQ119" s="20">
        <f>_xlfn.XLOOKUP(AO119,'Leaded Started'!$D:$D,'Leaded Started'!$V:$V,"")</f>
        <v>0</v>
      </c>
      <c r="AR119" s="23">
        <f>_xlfn.XLOOKUP(AO119,'Leaded Started'!$D:$D,'Leaded Started'!$R:$R,"")</f>
        <v>0</v>
      </c>
      <c r="AS119" s="22"/>
      <c r="AT119" s="83" t="e" cm="1">
        <f t="array" ref="AT119">HYPERLINK(_xlfn.CONCAT("#'Leaded Started'!",ADDRESS(MATCH(AS119, 'Leaded Started'!$D:$D,0),COLUMN('Leaded Started'!$D:$D))),"Link to Lot")</f>
        <v>#N/A</v>
      </c>
      <c r="AU119" s="20">
        <f>_xlfn.XLOOKUP(AS119,'Leaded Started'!$D:$D,'Leaded Started'!$V:$V,"")</f>
        <v>0</v>
      </c>
      <c r="AV119" s="23">
        <f>_xlfn.XLOOKUP(AS119,'Leaded Started'!$D:$D,'Leaded Started'!$R:$R,"")</f>
        <v>0</v>
      </c>
      <c r="AW119" s="22"/>
      <c r="AX119" s="83" t="e" cm="1">
        <f t="array" ref="AX119">HYPERLINK(_xlfn.CONCAT("#'Leaded Started'!",ADDRESS(MATCH(AW119, 'Leaded Started'!$D:$D,0),COLUMN('Leaded Started'!$D:$D))),"Link to Lot")</f>
        <v>#N/A</v>
      </c>
      <c r="AY119" s="20">
        <f>_xlfn.XLOOKUP(AW119,'Leaded Started'!$D:$D,'Leaded Started'!$V:$V,"")</f>
        <v>0</v>
      </c>
      <c r="AZ119" s="23">
        <f>_xlfn.XLOOKUP(AW119,'Leaded Started'!$D:$D,'Leaded Started'!$R:$R,"")</f>
        <v>0</v>
      </c>
      <c r="BA119" s="22"/>
      <c r="BB119" s="83" t="e" cm="1">
        <f t="array" ref="BB119">HYPERLINK(_xlfn.CONCAT("#'Leaded Started'!",ADDRESS(MATCH(BA119, 'Leaded Started'!$D:$D,0),COLUMN('Leaded Started'!$D:$D))),"Link to Lot")</f>
        <v>#N/A</v>
      </c>
      <c r="BC119" s="20">
        <f>_xlfn.XLOOKUP(BA119,'Leaded Started'!$D:$D,'Leaded Started'!$V:$V,"")</f>
        <v>0</v>
      </c>
      <c r="BD119" s="23">
        <f>_xlfn.XLOOKUP(BA119,'Leaded Started'!$D:$D,'Leaded Started'!$R:$R,"")</f>
        <v>0</v>
      </c>
      <c r="BE119" s="22"/>
      <c r="BF119" s="79" t="e" cm="1">
        <f t="array" ref="BF119">HYPERLINK(_xlfn.CONCAT("#'Leaded After Lot Link'!",ADDRESS(MATCH(BE119, 'Leaded After Lot Link'!$D:$D,0),COLUMN('Leaded After Lot Link'!$D:$D))),"Link to Lot")</f>
        <v>#N/A</v>
      </c>
      <c r="BG119" s="20">
        <f>_xlfn.XLOOKUP(BE119,'Leaded After Lot Link'!$D:$D,'Leaded After Lot Link'!$V:$V,"")</f>
        <v>0</v>
      </c>
      <c r="BH119" s="23">
        <f>_xlfn.XLOOKUP(BE119,'Leaded After Lot Link'!$D:$D,'Leaded After Lot Link'!$R:$R,"")</f>
        <v>0</v>
      </c>
    </row>
    <row r="120" spans="1:60" ht="31.5" customHeight="1" x14ac:dyDescent="0.25">
      <c r="A120" s="20"/>
      <c r="B120" s="79" t="e" cm="1">
        <f t="array" ref="B120">HYPERLINK(_xlfn.CONCAT("#'Leaded After Lot Link'!",ADDRESS(MATCH(A120, 'Leaded After Lot Link'!$D:$D,0),COLUMN('Leaded After Lot Link'!$D:$D))),"Link to Lot")</f>
        <v>#N/A</v>
      </c>
      <c r="C120" s="20">
        <f>_xlfn.XLOOKUP(A120,'Leaded After Lot Link'!$D:$D,'Leaded After Lot Link'!$V:$V,"")</f>
        <v>0</v>
      </c>
      <c r="D120" s="23">
        <f>_xlfn.XLOOKUP(A120,'Leaded After Lot Link'!$D:$D,'Leaded After Lot Link'!$R:$R,"")</f>
        <v>0</v>
      </c>
      <c r="E120" s="22"/>
      <c r="F120" s="83" t="e" cm="1">
        <f t="array" ref="F120">HYPERLINK(_xlfn.CONCAT("#'Leaded Started'!",ADDRESS(MATCH(E120, 'Leaded Started'!$D:$D,0),COLUMN('Leaded Started'!$D:$D))),"Link to Lot")</f>
        <v>#N/A</v>
      </c>
      <c r="G120" s="20">
        <f>_xlfn.XLOOKUP(E120,'Leaded Started'!$D:$D,'Leaded Started'!$V:$V,"")</f>
        <v>0</v>
      </c>
      <c r="H120" s="23">
        <f>_xlfn.XLOOKUP(E120,'Leaded Started'!$D:$D,'Leaded Started'!$R:$R,"")</f>
        <v>0</v>
      </c>
      <c r="I120" s="22"/>
      <c r="J120" s="83" t="e" cm="1">
        <f t="array" ref="J120">HYPERLINK(_xlfn.CONCAT("#'Leaded Started'!",ADDRESS(MATCH(I120, 'Leaded Started'!$D:$D,0),COLUMN('Leaded Started'!$D:$D))),"Link to Lot")</f>
        <v>#N/A</v>
      </c>
      <c r="K120" s="20">
        <f>_xlfn.XLOOKUP(I120,'Leaded Started'!$D:$D,'Leaded Started'!$V:$V,"")</f>
        <v>0</v>
      </c>
      <c r="L120" s="23">
        <f>_xlfn.XLOOKUP(I120,'Leaded Started'!$D:$D,'Leaded Started'!$R:$R,"")</f>
        <v>0</v>
      </c>
      <c r="M120" s="22"/>
      <c r="N120" s="83" t="e" cm="1">
        <f t="array" ref="N120">HYPERLINK(_xlfn.CONCAT("#'Leaded Started'!",ADDRESS(MATCH(M120, 'Leaded Started'!$D:$D,0),COLUMN('Leaded Started'!$D:$D))),"Link to Lot")</f>
        <v>#N/A</v>
      </c>
      <c r="O120" s="20">
        <f>_xlfn.XLOOKUP(M120,'Leaded Started'!$D:$D,'Leaded Started'!$V:$V,"")</f>
        <v>0</v>
      </c>
      <c r="P120" s="23">
        <f>_xlfn.XLOOKUP(M120,'Leaded Started'!$D:$D,'Leaded Started'!$R:$R,"")</f>
        <v>0</v>
      </c>
      <c r="Q120" s="22"/>
      <c r="R120" s="83" t="e" cm="1">
        <f t="array" ref="R120">HYPERLINK(_xlfn.CONCAT("#'Leaded Started'!",ADDRESS(MATCH(Q120, 'Leaded Started'!$D:$D,0),COLUMN('Leaded Started'!$D:$D))),"Link to Lot")</f>
        <v>#N/A</v>
      </c>
      <c r="S120" s="20">
        <f>_xlfn.XLOOKUP(Q120,'Leaded Started'!$D:$D,'Leaded Started'!$V:$V,"")</f>
        <v>0</v>
      </c>
      <c r="T120" s="23">
        <f>_xlfn.XLOOKUP(Q120,'Leaded Started'!$D:$D,'Leaded Started'!$R:$R,"")</f>
        <v>0</v>
      </c>
      <c r="U120" s="22"/>
      <c r="V120" s="83" t="e" cm="1">
        <f t="array" ref="V120">HYPERLINK(_xlfn.CONCAT("#'Leaded Started'!",ADDRESS(MATCH(U120, 'Leaded Started'!$D:$D,0),COLUMN('Leaded Started'!$D:$D))),"Link to Lot")</f>
        <v>#N/A</v>
      </c>
      <c r="W120" s="20">
        <f>_xlfn.XLOOKUP(U120,'Leaded Started'!$D:$D,'Leaded Started'!$V:$V,"")</f>
        <v>0</v>
      </c>
      <c r="X120" s="23">
        <f>_xlfn.XLOOKUP(U120,'Leaded Started'!$D:$D,'Leaded Started'!$R:$R,"")</f>
        <v>0</v>
      </c>
      <c r="Y120" s="22"/>
      <c r="Z120" s="83" t="e" cm="1">
        <f t="array" ref="Z120">HYPERLINK(_xlfn.CONCAT("#'Leaded Started'!",ADDRESS(MATCH(Y120, 'Leaded Started'!$D:$D,0),COLUMN('Leaded Started'!$D:$D))),"Link to Lot")</f>
        <v>#N/A</v>
      </c>
      <c r="AA120" s="20">
        <f>_xlfn.XLOOKUP(Y120,'Leaded Started'!$D:$D,'Leaded Started'!$V:$V,"")</f>
        <v>0</v>
      </c>
      <c r="AB120" s="23">
        <f>_xlfn.XLOOKUP(Y120,'Leaded Started'!$D:$D,'Leaded Started'!$R:$R,"")</f>
        <v>0</v>
      </c>
      <c r="AC120" s="22"/>
      <c r="AD120" s="83" t="e" cm="1">
        <f t="array" ref="AD120">HYPERLINK(_xlfn.CONCAT("#'Leaded Started'!",ADDRESS(MATCH(AC120, 'Leaded Started'!$D:$D,0),COLUMN('Leaded Started'!$D:$D))),"Link to Lot")</f>
        <v>#N/A</v>
      </c>
      <c r="AE120" s="20">
        <f>_xlfn.XLOOKUP(AC120,'Leaded Started'!$D:$D,'Leaded Started'!$V:$V,"")</f>
        <v>0</v>
      </c>
      <c r="AF120" s="23">
        <f>_xlfn.XLOOKUP(AC120,'Leaded Started'!$D:$D,'Leaded Started'!$R:$R,"")</f>
        <v>0</v>
      </c>
      <c r="AG120" s="22"/>
      <c r="AH120" s="83" t="e" cm="1">
        <f t="array" ref="AH120">HYPERLINK(_xlfn.CONCAT("#'Leaded Started'!",ADDRESS(MATCH(AG120, 'Leaded Started'!$D:$D,0),COLUMN('Leaded Started'!$D:$D))),"Link to Lot")</f>
        <v>#N/A</v>
      </c>
      <c r="AI120" s="20">
        <f>_xlfn.XLOOKUP(AG120,'Leaded Started'!$D:$D,'Leaded Started'!$V:$V,"")</f>
        <v>0</v>
      </c>
      <c r="AJ120" s="23">
        <f>_xlfn.XLOOKUP(AG120,'Leaded Started'!$D:$D,'Leaded Started'!$R:$R,"")</f>
        <v>0</v>
      </c>
      <c r="AK120" s="22"/>
      <c r="AL120" s="83" t="e" cm="1">
        <f t="array" ref="AL120">HYPERLINK(_xlfn.CONCAT("#'Leaded Started'!",ADDRESS(MATCH(AK120, 'Leaded Started'!$D:$D,0),COLUMN('Leaded Started'!$D:$D))),"Link to Lot")</f>
        <v>#N/A</v>
      </c>
      <c r="AM120" s="20">
        <f>_xlfn.XLOOKUP(AK120,'Leaded Started'!$D:$D,'Leaded Started'!$V:$V,"")</f>
        <v>0</v>
      </c>
      <c r="AN120" s="23">
        <f>_xlfn.XLOOKUP(AK120,'Leaded Started'!$D:$D,'Leaded Started'!$R:$R,"")</f>
        <v>0</v>
      </c>
      <c r="AO120" s="22"/>
      <c r="AP120" s="83" t="e" cm="1">
        <f t="array" ref="AP120">HYPERLINK(_xlfn.CONCAT("#'Leaded Started'!",ADDRESS(MATCH(AO120, 'Leaded Started'!$D:$D,0),COLUMN('Leaded Started'!$D:$D))),"Link to Lot")</f>
        <v>#N/A</v>
      </c>
      <c r="AQ120" s="20">
        <f>_xlfn.XLOOKUP(AO120,'Leaded Started'!$D:$D,'Leaded Started'!$V:$V,"")</f>
        <v>0</v>
      </c>
      <c r="AR120" s="23">
        <f>_xlfn.XLOOKUP(AO120,'Leaded Started'!$D:$D,'Leaded Started'!$R:$R,"")</f>
        <v>0</v>
      </c>
      <c r="AS120" s="22"/>
      <c r="AT120" s="83" t="e" cm="1">
        <f t="array" ref="AT120">HYPERLINK(_xlfn.CONCAT("#'Leaded Started'!",ADDRESS(MATCH(AS120, 'Leaded Started'!$D:$D,0),COLUMN('Leaded Started'!$D:$D))),"Link to Lot")</f>
        <v>#N/A</v>
      </c>
      <c r="AU120" s="20">
        <f>_xlfn.XLOOKUP(AS120,'Leaded Started'!$D:$D,'Leaded Started'!$V:$V,"")</f>
        <v>0</v>
      </c>
      <c r="AV120" s="23">
        <f>_xlfn.XLOOKUP(AS120,'Leaded Started'!$D:$D,'Leaded Started'!$R:$R,"")</f>
        <v>0</v>
      </c>
      <c r="AW120" s="22"/>
      <c r="AX120" s="83" t="e" cm="1">
        <f t="array" ref="AX120">HYPERLINK(_xlfn.CONCAT("#'Leaded Started'!",ADDRESS(MATCH(AW120, 'Leaded Started'!$D:$D,0),COLUMN('Leaded Started'!$D:$D))),"Link to Lot")</f>
        <v>#N/A</v>
      </c>
      <c r="AY120" s="20">
        <f>_xlfn.XLOOKUP(AW120,'Leaded Started'!$D:$D,'Leaded Started'!$V:$V,"")</f>
        <v>0</v>
      </c>
      <c r="AZ120" s="23">
        <f>_xlfn.XLOOKUP(AW120,'Leaded Started'!$D:$D,'Leaded Started'!$R:$R,"")</f>
        <v>0</v>
      </c>
      <c r="BA120" s="22"/>
      <c r="BB120" s="83" t="e" cm="1">
        <f t="array" ref="BB120">HYPERLINK(_xlfn.CONCAT("#'Leaded Started'!",ADDRESS(MATCH(BA120, 'Leaded Started'!$D:$D,0),COLUMN('Leaded Started'!$D:$D))),"Link to Lot")</f>
        <v>#N/A</v>
      </c>
      <c r="BC120" s="20">
        <f>_xlfn.XLOOKUP(BA120,'Leaded Started'!$D:$D,'Leaded Started'!$V:$V,"")</f>
        <v>0</v>
      </c>
      <c r="BD120" s="23">
        <f>_xlfn.XLOOKUP(BA120,'Leaded Started'!$D:$D,'Leaded Started'!$R:$R,"")</f>
        <v>0</v>
      </c>
      <c r="BE120" s="22"/>
      <c r="BF120" s="79" t="e" cm="1">
        <f t="array" ref="BF120">HYPERLINK(_xlfn.CONCAT("#'Leaded After Lot Link'!",ADDRESS(MATCH(BE120, 'Leaded After Lot Link'!$D:$D,0),COLUMN('Leaded After Lot Link'!$D:$D))),"Link to Lot")</f>
        <v>#N/A</v>
      </c>
      <c r="BG120" s="20">
        <f>_xlfn.XLOOKUP(BE120,'Leaded After Lot Link'!$D:$D,'Leaded After Lot Link'!$V:$V,"")</f>
        <v>0</v>
      </c>
      <c r="BH120" s="23">
        <f>_xlfn.XLOOKUP(BE120,'Leaded After Lot Link'!$D:$D,'Leaded After Lot Link'!$R:$R,"")</f>
        <v>0</v>
      </c>
    </row>
    <row r="121" spans="1:60" ht="31.5" customHeight="1" x14ac:dyDescent="0.25">
      <c r="A121" s="20"/>
      <c r="B121" s="79" t="e" cm="1">
        <f t="array" ref="B121">HYPERLINK(_xlfn.CONCAT("#'Leaded After Lot Link'!",ADDRESS(MATCH(A121, 'Leaded After Lot Link'!$D:$D,0),COLUMN('Leaded After Lot Link'!$D:$D))),"Link to Lot")</f>
        <v>#N/A</v>
      </c>
      <c r="C121" s="20">
        <f>_xlfn.XLOOKUP(A121,'Leaded After Lot Link'!$D:$D,'Leaded After Lot Link'!$V:$V,"")</f>
        <v>0</v>
      </c>
      <c r="D121" s="23">
        <f>_xlfn.XLOOKUP(A121,'Leaded After Lot Link'!$D:$D,'Leaded After Lot Link'!$R:$R,"")</f>
        <v>0</v>
      </c>
      <c r="E121" s="22"/>
      <c r="F121" s="83" t="e" cm="1">
        <f t="array" ref="F121">HYPERLINK(_xlfn.CONCAT("#'Leaded Started'!",ADDRESS(MATCH(E121, 'Leaded Started'!$D:$D,0),COLUMN('Leaded Started'!$D:$D))),"Link to Lot")</f>
        <v>#N/A</v>
      </c>
      <c r="G121" s="20">
        <f>_xlfn.XLOOKUP(E121,'Leaded Started'!$D:$D,'Leaded Started'!$V:$V,"")</f>
        <v>0</v>
      </c>
      <c r="H121" s="23">
        <f>_xlfn.XLOOKUP(E121,'Leaded Started'!$D:$D,'Leaded Started'!$R:$R,"")</f>
        <v>0</v>
      </c>
      <c r="I121" s="22"/>
      <c r="J121" s="83" t="e" cm="1">
        <f t="array" ref="J121">HYPERLINK(_xlfn.CONCAT("#'Leaded Started'!",ADDRESS(MATCH(I121, 'Leaded Started'!$D:$D,0),COLUMN('Leaded Started'!$D:$D))),"Link to Lot")</f>
        <v>#N/A</v>
      </c>
      <c r="K121" s="20">
        <f>_xlfn.XLOOKUP(I121,'Leaded Started'!$D:$D,'Leaded Started'!$V:$V,"")</f>
        <v>0</v>
      </c>
      <c r="L121" s="23">
        <f>_xlfn.XLOOKUP(I121,'Leaded Started'!$D:$D,'Leaded Started'!$R:$R,"")</f>
        <v>0</v>
      </c>
      <c r="M121" s="22"/>
      <c r="N121" s="83" t="e" cm="1">
        <f t="array" ref="N121">HYPERLINK(_xlfn.CONCAT("#'Leaded Started'!",ADDRESS(MATCH(M121, 'Leaded Started'!$D:$D,0),COLUMN('Leaded Started'!$D:$D))),"Link to Lot")</f>
        <v>#N/A</v>
      </c>
      <c r="O121" s="20">
        <f>_xlfn.XLOOKUP(M121,'Leaded Started'!$D:$D,'Leaded Started'!$V:$V,"")</f>
        <v>0</v>
      </c>
      <c r="P121" s="23">
        <f>_xlfn.XLOOKUP(M121,'Leaded Started'!$D:$D,'Leaded Started'!$R:$R,"")</f>
        <v>0</v>
      </c>
      <c r="Q121" s="22"/>
      <c r="R121" s="83" t="e" cm="1">
        <f t="array" ref="R121">HYPERLINK(_xlfn.CONCAT("#'Leaded Started'!",ADDRESS(MATCH(Q121, 'Leaded Started'!$D:$D,0),COLUMN('Leaded Started'!$D:$D))),"Link to Lot")</f>
        <v>#N/A</v>
      </c>
      <c r="S121" s="20">
        <f>_xlfn.XLOOKUP(Q121,'Leaded Started'!$D:$D,'Leaded Started'!$V:$V,"")</f>
        <v>0</v>
      </c>
      <c r="T121" s="23">
        <f>_xlfn.XLOOKUP(Q121,'Leaded Started'!$D:$D,'Leaded Started'!$R:$R,"")</f>
        <v>0</v>
      </c>
      <c r="U121" s="22"/>
      <c r="V121" s="83" t="e" cm="1">
        <f t="array" ref="V121">HYPERLINK(_xlfn.CONCAT("#'Leaded Started'!",ADDRESS(MATCH(U121, 'Leaded Started'!$D:$D,0),COLUMN('Leaded Started'!$D:$D))),"Link to Lot")</f>
        <v>#N/A</v>
      </c>
      <c r="W121" s="20">
        <f>_xlfn.XLOOKUP(U121,'Leaded Started'!$D:$D,'Leaded Started'!$V:$V,"")</f>
        <v>0</v>
      </c>
      <c r="X121" s="23">
        <f>_xlfn.XLOOKUP(U121,'Leaded Started'!$D:$D,'Leaded Started'!$R:$R,"")</f>
        <v>0</v>
      </c>
      <c r="Y121" s="22"/>
      <c r="Z121" s="83" t="e" cm="1">
        <f t="array" ref="Z121">HYPERLINK(_xlfn.CONCAT("#'Leaded Started'!",ADDRESS(MATCH(Y121, 'Leaded Started'!$D:$D,0),COLUMN('Leaded Started'!$D:$D))),"Link to Lot")</f>
        <v>#N/A</v>
      </c>
      <c r="AA121" s="20">
        <f>_xlfn.XLOOKUP(Y121,'Leaded Started'!$D:$D,'Leaded Started'!$V:$V,"")</f>
        <v>0</v>
      </c>
      <c r="AB121" s="23">
        <f>_xlfn.XLOOKUP(Y121,'Leaded Started'!$D:$D,'Leaded Started'!$R:$R,"")</f>
        <v>0</v>
      </c>
      <c r="AC121" s="22"/>
      <c r="AD121" s="83" t="e" cm="1">
        <f t="array" ref="AD121">HYPERLINK(_xlfn.CONCAT("#'Leaded Started'!",ADDRESS(MATCH(AC121, 'Leaded Started'!$D:$D,0),COLUMN('Leaded Started'!$D:$D))),"Link to Lot")</f>
        <v>#N/A</v>
      </c>
      <c r="AE121" s="20">
        <f>_xlfn.XLOOKUP(AC121,'Leaded Started'!$D:$D,'Leaded Started'!$V:$V,"")</f>
        <v>0</v>
      </c>
      <c r="AF121" s="23">
        <f>_xlfn.XLOOKUP(AC121,'Leaded Started'!$D:$D,'Leaded Started'!$R:$R,"")</f>
        <v>0</v>
      </c>
      <c r="AG121" s="22"/>
      <c r="AH121" s="83" t="e" cm="1">
        <f t="array" ref="AH121">HYPERLINK(_xlfn.CONCAT("#'Leaded Started'!",ADDRESS(MATCH(AG121, 'Leaded Started'!$D:$D,0),COLUMN('Leaded Started'!$D:$D))),"Link to Lot")</f>
        <v>#N/A</v>
      </c>
      <c r="AI121" s="20">
        <f>_xlfn.XLOOKUP(AG121,'Leaded Started'!$D:$D,'Leaded Started'!$V:$V,"")</f>
        <v>0</v>
      </c>
      <c r="AJ121" s="23">
        <f>_xlfn.XLOOKUP(AG121,'Leaded Started'!$D:$D,'Leaded Started'!$R:$R,"")</f>
        <v>0</v>
      </c>
      <c r="AK121" s="22"/>
      <c r="AL121" s="83" t="e" cm="1">
        <f t="array" ref="AL121">HYPERLINK(_xlfn.CONCAT("#'Leaded Started'!",ADDRESS(MATCH(AK121, 'Leaded Started'!$D:$D,0),COLUMN('Leaded Started'!$D:$D))),"Link to Lot")</f>
        <v>#N/A</v>
      </c>
      <c r="AM121" s="20">
        <f>_xlfn.XLOOKUP(AK121,'Leaded Started'!$D:$D,'Leaded Started'!$V:$V,"")</f>
        <v>0</v>
      </c>
      <c r="AN121" s="23">
        <f>_xlfn.XLOOKUP(AK121,'Leaded Started'!$D:$D,'Leaded Started'!$R:$R,"")</f>
        <v>0</v>
      </c>
      <c r="AO121" s="22"/>
      <c r="AP121" s="83" t="e" cm="1">
        <f t="array" ref="AP121">HYPERLINK(_xlfn.CONCAT("#'Leaded Started'!",ADDRESS(MATCH(AO121, 'Leaded Started'!$D:$D,0),COLUMN('Leaded Started'!$D:$D))),"Link to Lot")</f>
        <v>#N/A</v>
      </c>
      <c r="AQ121" s="20">
        <f>_xlfn.XLOOKUP(AO121,'Leaded Started'!$D:$D,'Leaded Started'!$V:$V,"")</f>
        <v>0</v>
      </c>
      <c r="AR121" s="23">
        <f>_xlfn.XLOOKUP(AO121,'Leaded Started'!$D:$D,'Leaded Started'!$R:$R,"")</f>
        <v>0</v>
      </c>
      <c r="AS121" s="22"/>
      <c r="AT121" s="83" t="e" cm="1">
        <f t="array" ref="AT121">HYPERLINK(_xlfn.CONCAT("#'Leaded Started'!",ADDRESS(MATCH(AS121, 'Leaded Started'!$D:$D,0),COLUMN('Leaded Started'!$D:$D))),"Link to Lot")</f>
        <v>#N/A</v>
      </c>
      <c r="AU121" s="20">
        <f>_xlfn.XLOOKUP(AS121,'Leaded Started'!$D:$D,'Leaded Started'!$V:$V,"")</f>
        <v>0</v>
      </c>
      <c r="AV121" s="23">
        <f>_xlfn.XLOOKUP(AS121,'Leaded Started'!$D:$D,'Leaded Started'!$R:$R,"")</f>
        <v>0</v>
      </c>
      <c r="AW121" s="22"/>
      <c r="AX121" s="83" t="e" cm="1">
        <f t="array" ref="AX121">HYPERLINK(_xlfn.CONCAT("#'Leaded Started'!",ADDRESS(MATCH(AW121, 'Leaded Started'!$D:$D,0),COLUMN('Leaded Started'!$D:$D))),"Link to Lot")</f>
        <v>#N/A</v>
      </c>
      <c r="AY121" s="20">
        <f>_xlfn.XLOOKUP(AW121,'Leaded Started'!$D:$D,'Leaded Started'!$V:$V,"")</f>
        <v>0</v>
      </c>
      <c r="AZ121" s="23">
        <f>_xlfn.XLOOKUP(AW121,'Leaded Started'!$D:$D,'Leaded Started'!$R:$R,"")</f>
        <v>0</v>
      </c>
      <c r="BA121" s="22"/>
      <c r="BB121" s="83" t="e" cm="1">
        <f t="array" ref="BB121">HYPERLINK(_xlfn.CONCAT("#'Leaded Started'!",ADDRESS(MATCH(BA121, 'Leaded Started'!$D:$D,0),COLUMN('Leaded Started'!$D:$D))),"Link to Lot")</f>
        <v>#N/A</v>
      </c>
      <c r="BC121" s="20">
        <f>_xlfn.XLOOKUP(BA121,'Leaded Started'!$D:$D,'Leaded Started'!$V:$V,"")</f>
        <v>0</v>
      </c>
      <c r="BD121" s="23">
        <f>_xlfn.XLOOKUP(BA121,'Leaded Started'!$D:$D,'Leaded Started'!$R:$R,"")</f>
        <v>0</v>
      </c>
      <c r="BE121" s="22"/>
      <c r="BF121" s="79" t="e" cm="1">
        <f t="array" ref="BF121">HYPERLINK(_xlfn.CONCAT("#'Leaded After Lot Link'!",ADDRESS(MATCH(BE121, 'Leaded After Lot Link'!$D:$D,0),COLUMN('Leaded After Lot Link'!$D:$D))),"Link to Lot")</f>
        <v>#N/A</v>
      </c>
      <c r="BG121" s="20">
        <f>_xlfn.XLOOKUP(BE121,'Leaded After Lot Link'!$D:$D,'Leaded After Lot Link'!$V:$V,"")</f>
        <v>0</v>
      </c>
      <c r="BH121" s="23">
        <f>_xlfn.XLOOKUP(BE121,'Leaded After Lot Link'!$D:$D,'Leaded After Lot Link'!$R:$R,"")</f>
        <v>0</v>
      </c>
    </row>
    <row r="122" spans="1:60" ht="31.5" customHeight="1" x14ac:dyDescent="0.25">
      <c r="A122" s="20"/>
      <c r="B122" s="79" t="e" cm="1">
        <f t="array" ref="B122">HYPERLINK(_xlfn.CONCAT("#'Leaded After Lot Link'!",ADDRESS(MATCH(A122, 'Leaded After Lot Link'!$D:$D,0),COLUMN('Leaded After Lot Link'!$D:$D))),"Link to Lot")</f>
        <v>#N/A</v>
      </c>
      <c r="C122" s="20">
        <f>_xlfn.XLOOKUP(A122,'Leaded After Lot Link'!$D:$D,'Leaded After Lot Link'!$V:$V,"")</f>
        <v>0</v>
      </c>
      <c r="D122" s="23">
        <f>_xlfn.XLOOKUP(A122,'Leaded After Lot Link'!$D:$D,'Leaded After Lot Link'!$R:$R,"")</f>
        <v>0</v>
      </c>
      <c r="E122" s="22"/>
      <c r="F122" s="83" t="e" cm="1">
        <f t="array" ref="F122">HYPERLINK(_xlfn.CONCAT("#'Leaded Started'!",ADDRESS(MATCH(E122, 'Leaded Started'!$D:$D,0),COLUMN('Leaded Started'!$D:$D))),"Link to Lot")</f>
        <v>#N/A</v>
      </c>
      <c r="G122" s="20">
        <f>_xlfn.XLOOKUP(E122,'Leaded Started'!$D:$D,'Leaded Started'!$V:$V,"")</f>
        <v>0</v>
      </c>
      <c r="H122" s="23">
        <f>_xlfn.XLOOKUP(E122,'Leaded Started'!$D:$D,'Leaded Started'!$R:$R,"")</f>
        <v>0</v>
      </c>
      <c r="I122" s="22"/>
      <c r="J122" s="83" t="e" cm="1">
        <f t="array" ref="J122">HYPERLINK(_xlfn.CONCAT("#'Leaded Started'!",ADDRESS(MATCH(I122, 'Leaded Started'!$D:$D,0),COLUMN('Leaded Started'!$D:$D))),"Link to Lot")</f>
        <v>#N/A</v>
      </c>
      <c r="K122" s="20">
        <f>_xlfn.XLOOKUP(I122,'Leaded Started'!$D:$D,'Leaded Started'!$V:$V,"")</f>
        <v>0</v>
      </c>
      <c r="L122" s="23">
        <f>_xlfn.XLOOKUP(I122,'Leaded Started'!$D:$D,'Leaded Started'!$R:$R,"")</f>
        <v>0</v>
      </c>
      <c r="M122" s="22"/>
      <c r="N122" s="83" t="e" cm="1">
        <f t="array" ref="N122">HYPERLINK(_xlfn.CONCAT("#'Leaded Started'!",ADDRESS(MATCH(M122, 'Leaded Started'!$D:$D,0),COLUMN('Leaded Started'!$D:$D))),"Link to Lot")</f>
        <v>#N/A</v>
      </c>
      <c r="O122" s="20">
        <f>_xlfn.XLOOKUP(M122,'Leaded Started'!$D:$D,'Leaded Started'!$V:$V,"")</f>
        <v>0</v>
      </c>
      <c r="P122" s="23">
        <f>_xlfn.XLOOKUP(M122,'Leaded Started'!$D:$D,'Leaded Started'!$R:$R,"")</f>
        <v>0</v>
      </c>
      <c r="Q122" s="22"/>
      <c r="R122" s="83" t="e" cm="1">
        <f t="array" ref="R122">HYPERLINK(_xlfn.CONCAT("#'Leaded Started'!",ADDRESS(MATCH(Q122, 'Leaded Started'!$D:$D,0),COLUMN('Leaded Started'!$D:$D))),"Link to Lot")</f>
        <v>#N/A</v>
      </c>
      <c r="S122" s="20">
        <f>_xlfn.XLOOKUP(Q122,'Leaded Started'!$D:$D,'Leaded Started'!$V:$V,"")</f>
        <v>0</v>
      </c>
      <c r="T122" s="23">
        <f>_xlfn.XLOOKUP(Q122,'Leaded Started'!$D:$D,'Leaded Started'!$R:$R,"")</f>
        <v>0</v>
      </c>
      <c r="U122" s="22"/>
      <c r="V122" s="83" t="e" cm="1">
        <f t="array" ref="V122">HYPERLINK(_xlfn.CONCAT("#'Leaded Started'!",ADDRESS(MATCH(U122, 'Leaded Started'!$D:$D,0),COLUMN('Leaded Started'!$D:$D))),"Link to Lot")</f>
        <v>#N/A</v>
      </c>
      <c r="W122" s="20">
        <f>_xlfn.XLOOKUP(U122,'Leaded Started'!$D:$D,'Leaded Started'!$V:$V,"")</f>
        <v>0</v>
      </c>
      <c r="X122" s="23">
        <f>_xlfn.XLOOKUP(U122,'Leaded Started'!$D:$D,'Leaded Started'!$R:$R,"")</f>
        <v>0</v>
      </c>
      <c r="Y122" s="22"/>
      <c r="Z122" s="83" t="e" cm="1">
        <f t="array" ref="Z122">HYPERLINK(_xlfn.CONCAT("#'Leaded Started'!",ADDRESS(MATCH(Y122, 'Leaded Started'!$D:$D,0),COLUMN('Leaded Started'!$D:$D))),"Link to Lot")</f>
        <v>#N/A</v>
      </c>
      <c r="AA122" s="20">
        <f>_xlfn.XLOOKUP(Y122,'Leaded Started'!$D:$D,'Leaded Started'!$V:$V,"")</f>
        <v>0</v>
      </c>
      <c r="AB122" s="23">
        <f>_xlfn.XLOOKUP(Y122,'Leaded Started'!$D:$D,'Leaded Started'!$R:$R,"")</f>
        <v>0</v>
      </c>
      <c r="AC122" s="22"/>
      <c r="AD122" s="83" t="e" cm="1">
        <f t="array" ref="AD122">HYPERLINK(_xlfn.CONCAT("#'Leaded Started'!",ADDRESS(MATCH(AC122, 'Leaded Started'!$D:$D,0),COLUMN('Leaded Started'!$D:$D))),"Link to Lot")</f>
        <v>#N/A</v>
      </c>
      <c r="AE122" s="20">
        <f>_xlfn.XLOOKUP(AC122,'Leaded Started'!$D:$D,'Leaded Started'!$V:$V,"")</f>
        <v>0</v>
      </c>
      <c r="AF122" s="23">
        <f>_xlfn.XLOOKUP(AC122,'Leaded Started'!$D:$D,'Leaded Started'!$R:$R,"")</f>
        <v>0</v>
      </c>
      <c r="AG122" s="22"/>
      <c r="AH122" s="83" t="e" cm="1">
        <f t="array" ref="AH122">HYPERLINK(_xlfn.CONCAT("#'Leaded Started'!",ADDRESS(MATCH(AG122, 'Leaded Started'!$D:$D,0),COLUMN('Leaded Started'!$D:$D))),"Link to Lot")</f>
        <v>#N/A</v>
      </c>
      <c r="AI122" s="20">
        <f>_xlfn.XLOOKUP(AG122,'Leaded Started'!$D:$D,'Leaded Started'!$V:$V,"")</f>
        <v>0</v>
      </c>
      <c r="AJ122" s="23">
        <f>_xlfn.XLOOKUP(AG122,'Leaded Started'!$D:$D,'Leaded Started'!$R:$R,"")</f>
        <v>0</v>
      </c>
      <c r="AK122" s="22"/>
      <c r="AL122" s="83" t="e" cm="1">
        <f t="array" ref="AL122">HYPERLINK(_xlfn.CONCAT("#'Leaded Started'!",ADDRESS(MATCH(AK122, 'Leaded Started'!$D:$D,0),COLUMN('Leaded Started'!$D:$D))),"Link to Lot")</f>
        <v>#N/A</v>
      </c>
      <c r="AM122" s="20">
        <f>_xlfn.XLOOKUP(AK122,'Leaded Started'!$D:$D,'Leaded Started'!$V:$V,"")</f>
        <v>0</v>
      </c>
      <c r="AN122" s="23">
        <f>_xlfn.XLOOKUP(AK122,'Leaded Started'!$D:$D,'Leaded Started'!$R:$R,"")</f>
        <v>0</v>
      </c>
      <c r="AO122" s="22"/>
      <c r="AP122" s="83" t="e" cm="1">
        <f t="array" ref="AP122">HYPERLINK(_xlfn.CONCAT("#'Leaded Started'!",ADDRESS(MATCH(AO122, 'Leaded Started'!$D:$D,0),COLUMN('Leaded Started'!$D:$D))),"Link to Lot")</f>
        <v>#N/A</v>
      </c>
      <c r="AQ122" s="20">
        <f>_xlfn.XLOOKUP(AO122,'Leaded Started'!$D:$D,'Leaded Started'!$V:$V,"")</f>
        <v>0</v>
      </c>
      <c r="AR122" s="23">
        <f>_xlfn.XLOOKUP(AO122,'Leaded Started'!$D:$D,'Leaded Started'!$R:$R,"")</f>
        <v>0</v>
      </c>
      <c r="AS122" s="22"/>
      <c r="AT122" s="83" t="e" cm="1">
        <f t="array" ref="AT122">HYPERLINK(_xlfn.CONCAT("#'Leaded Started'!",ADDRESS(MATCH(AS122, 'Leaded Started'!$D:$D,0),COLUMN('Leaded Started'!$D:$D))),"Link to Lot")</f>
        <v>#N/A</v>
      </c>
      <c r="AU122" s="20">
        <f>_xlfn.XLOOKUP(AS122,'Leaded Started'!$D:$D,'Leaded Started'!$V:$V,"")</f>
        <v>0</v>
      </c>
      <c r="AV122" s="23">
        <f>_xlfn.XLOOKUP(AS122,'Leaded Started'!$D:$D,'Leaded Started'!$R:$R,"")</f>
        <v>0</v>
      </c>
      <c r="AW122" s="22"/>
      <c r="AX122" s="83" t="e" cm="1">
        <f t="array" ref="AX122">HYPERLINK(_xlfn.CONCAT("#'Leaded Started'!",ADDRESS(MATCH(AW122, 'Leaded Started'!$D:$D,0),COLUMN('Leaded Started'!$D:$D))),"Link to Lot")</f>
        <v>#N/A</v>
      </c>
      <c r="AY122" s="20">
        <f>_xlfn.XLOOKUP(AW122,'Leaded Started'!$D:$D,'Leaded Started'!$V:$V,"")</f>
        <v>0</v>
      </c>
      <c r="AZ122" s="23">
        <f>_xlfn.XLOOKUP(AW122,'Leaded Started'!$D:$D,'Leaded Started'!$R:$R,"")</f>
        <v>0</v>
      </c>
      <c r="BA122" s="22"/>
      <c r="BB122" s="83" t="e" cm="1">
        <f t="array" ref="BB122">HYPERLINK(_xlfn.CONCAT("#'Leaded Started'!",ADDRESS(MATCH(BA122, 'Leaded Started'!$D:$D,0),COLUMN('Leaded Started'!$D:$D))),"Link to Lot")</f>
        <v>#N/A</v>
      </c>
      <c r="BC122" s="20">
        <f>_xlfn.XLOOKUP(BA122,'Leaded Started'!$D:$D,'Leaded Started'!$V:$V,"")</f>
        <v>0</v>
      </c>
      <c r="BD122" s="23">
        <f>_xlfn.XLOOKUP(BA122,'Leaded Started'!$D:$D,'Leaded Started'!$R:$R,"")</f>
        <v>0</v>
      </c>
      <c r="BE122" s="22"/>
      <c r="BF122" s="79" t="e" cm="1">
        <f t="array" ref="BF122">HYPERLINK(_xlfn.CONCAT("#'Leaded After Lot Link'!",ADDRESS(MATCH(BE122, 'Leaded After Lot Link'!$D:$D,0),COLUMN('Leaded After Lot Link'!$D:$D))),"Link to Lot")</f>
        <v>#N/A</v>
      </c>
      <c r="BG122" s="20">
        <f>_xlfn.XLOOKUP(BE122,'Leaded After Lot Link'!$D:$D,'Leaded After Lot Link'!$V:$V,"")</f>
        <v>0</v>
      </c>
      <c r="BH122" s="23">
        <f>_xlfn.XLOOKUP(BE122,'Leaded After Lot Link'!$D:$D,'Leaded After Lot Link'!$R:$R,"")</f>
        <v>0</v>
      </c>
    </row>
    <row r="123" spans="1:60" ht="31.5" customHeight="1" x14ac:dyDescent="0.25">
      <c r="A123" s="20"/>
      <c r="B123" s="79" t="e" cm="1">
        <f t="array" ref="B123">HYPERLINK(_xlfn.CONCAT("#'Leaded After Lot Link'!",ADDRESS(MATCH(A123, 'Leaded After Lot Link'!$D:$D,0),COLUMN('Leaded After Lot Link'!$D:$D))),"Link to Lot")</f>
        <v>#N/A</v>
      </c>
      <c r="C123" s="20">
        <f>_xlfn.XLOOKUP(A123,'Leaded After Lot Link'!$D:$D,'Leaded After Lot Link'!$V:$V,"")</f>
        <v>0</v>
      </c>
      <c r="D123" s="23">
        <f>_xlfn.XLOOKUP(A123,'Leaded After Lot Link'!$D:$D,'Leaded After Lot Link'!$R:$R,"")</f>
        <v>0</v>
      </c>
      <c r="E123" s="22"/>
      <c r="F123" s="83" t="e" cm="1">
        <f t="array" ref="F123">HYPERLINK(_xlfn.CONCAT("#'Leaded Started'!",ADDRESS(MATCH(E123, 'Leaded Started'!$D:$D,0),COLUMN('Leaded Started'!$D:$D))),"Link to Lot")</f>
        <v>#N/A</v>
      </c>
      <c r="G123" s="20">
        <f>_xlfn.XLOOKUP(E123,'Leaded Started'!$D:$D,'Leaded Started'!$V:$V,"")</f>
        <v>0</v>
      </c>
      <c r="H123" s="23">
        <f>_xlfn.XLOOKUP(E123,'Leaded Started'!$D:$D,'Leaded Started'!$R:$R,"")</f>
        <v>0</v>
      </c>
      <c r="I123" s="22"/>
      <c r="J123" s="83" t="e" cm="1">
        <f t="array" ref="J123">HYPERLINK(_xlfn.CONCAT("#'Leaded Started'!",ADDRESS(MATCH(I123, 'Leaded Started'!$D:$D,0),COLUMN('Leaded Started'!$D:$D))),"Link to Lot")</f>
        <v>#N/A</v>
      </c>
      <c r="K123" s="20">
        <f>_xlfn.XLOOKUP(I123,'Leaded Started'!$D:$D,'Leaded Started'!$V:$V,"")</f>
        <v>0</v>
      </c>
      <c r="L123" s="23">
        <f>_xlfn.XLOOKUP(I123,'Leaded Started'!$D:$D,'Leaded Started'!$R:$R,"")</f>
        <v>0</v>
      </c>
      <c r="M123" s="22"/>
      <c r="N123" s="83" t="e" cm="1">
        <f t="array" ref="N123">HYPERLINK(_xlfn.CONCAT("#'Leaded Started'!",ADDRESS(MATCH(M123, 'Leaded Started'!$D:$D,0),COLUMN('Leaded Started'!$D:$D))),"Link to Lot")</f>
        <v>#N/A</v>
      </c>
      <c r="O123" s="20">
        <f>_xlfn.XLOOKUP(M123,'Leaded Started'!$D:$D,'Leaded Started'!$V:$V,"")</f>
        <v>0</v>
      </c>
      <c r="P123" s="23">
        <f>_xlfn.XLOOKUP(M123,'Leaded Started'!$D:$D,'Leaded Started'!$R:$R,"")</f>
        <v>0</v>
      </c>
      <c r="Q123" s="22"/>
      <c r="R123" s="83" t="e" cm="1">
        <f t="array" ref="R123">HYPERLINK(_xlfn.CONCAT("#'Leaded Started'!",ADDRESS(MATCH(Q123, 'Leaded Started'!$D:$D,0),COLUMN('Leaded Started'!$D:$D))),"Link to Lot")</f>
        <v>#N/A</v>
      </c>
      <c r="S123" s="20">
        <f>_xlfn.XLOOKUP(Q123,'Leaded Started'!$D:$D,'Leaded Started'!$V:$V,"")</f>
        <v>0</v>
      </c>
      <c r="T123" s="23">
        <f>_xlfn.XLOOKUP(Q123,'Leaded Started'!$D:$D,'Leaded Started'!$R:$R,"")</f>
        <v>0</v>
      </c>
      <c r="U123" s="22"/>
      <c r="V123" s="83" t="e" cm="1">
        <f t="array" ref="V123">HYPERLINK(_xlfn.CONCAT("#'Leaded Started'!",ADDRESS(MATCH(U123, 'Leaded Started'!$D:$D,0),COLUMN('Leaded Started'!$D:$D))),"Link to Lot")</f>
        <v>#N/A</v>
      </c>
      <c r="W123" s="20">
        <f>_xlfn.XLOOKUP(U123,'Leaded Started'!$D:$D,'Leaded Started'!$V:$V,"")</f>
        <v>0</v>
      </c>
      <c r="X123" s="23">
        <f>_xlfn.XLOOKUP(U123,'Leaded Started'!$D:$D,'Leaded Started'!$R:$R,"")</f>
        <v>0</v>
      </c>
      <c r="Y123" s="22"/>
      <c r="Z123" s="83" t="e" cm="1">
        <f t="array" ref="Z123">HYPERLINK(_xlfn.CONCAT("#'Leaded Started'!",ADDRESS(MATCH(Y123, 'Leaded Started'!$D:$D,0),COLUMN('Leaded Started'!$D:$D))),"Link to Lot")</f>
        <v>#N/A</v>
      </c>
      <c r="AA123" s="20">
        <f>_xlfn.XLOOKUP(Y123,'Leaded Started'!$D:$D,'Leaded Started'!$V:$V,"")</f>
        <v>0</v>
      </c>
      <c r="AB123" s="23">
        <f>_xlfn.XLOOKUP(Y123,'Leaded Started'!$D:$D,'Leaded Started'!$R:$R,"")</f>
        <v>0</v>
      </c>
      <c r="AC123" s="22"/>
      <c r="AD123" s="83" t="e" cm="1">
        <f t="array" ref="AD123">HYPERLINK(_xlfn.CONCAT("#'Leaded Started'!",ADDRESS(MATCH(AC123, 'Leaded Started'!$D:$D,0),COLUMN('Leaded Started'!$D:$D))),"Link to Lot")</f>
        <v>#N/A</v>
      </c>
      <c r="AE123" s="20">
        <f>_xlfn.XLOOKUP(AC123,'Leaded Started'!$D:$D,'Leaded Started'!$V:$V,"")</f>
        <v>0</v>
      </c>
      <c r="AF123" s="23">
        <f>_xlfn.XLOOKUP(AC123,'Leaded Started'!$D:$D,'Leaded Started'!$R:$R,"")</f>
        <v>0</v>
      </c>
      <c r="AG123" s="22"/>
      <c r="AH123" s="83" t="e" cm="1">
        <f t="array" ref="AH123">HYPERLINK(_xlfn.CONCAT("#'Leaded Started'!",ADDRESS(MATCH(AG123, 'Leaded Started'!$D:$D,0),COLUMN('Leaded Started'!$D:$D))),"Link to Lot")</f>
        <v>#N/A</v>
      </c>
      <c r="AI123" s="20">
        <f>_xlfn.XLOOKUP(AG123,'Leaded Started'!$D:$D,'Leaded Started'!$V:$V,"")</f>
        <v>0</v>
      </c>
      <c r="AJ123" s="23">
        <f>_xlfn.XLOOKUP(AG123,'Leaded Started'!$D:$D,'Leaded Started'!$R:$R,"")</f>
        <v>0</v>
      </c>
      <c r="AK123" s="22"/>
      <c r="AL123" s="83" t="e" cm="1">
        <f t="array" ref="AL123">HYPERLINK(_xlfn.CONCAT("#'Leaded Started'!",ADDRESS(MATCH(AK123, 'Leaded Started'!$D:$D,0),COLUMN('Leaded Started'!$D:$D))),"Link to Lot")</f>
        <v>#N/A</v>
      </c>
      <c r="AM123" s="20">
        <f>_xlfn.XLOOKUP(AK123,'Leaded Started'!$D:$D,'Leaded Started'!$V:$V,"")</f>
        <v>0</v>
      </c>
      <c r="AN123" s="23">
        <f>_xlfn.XLOOKUP(AK123,'Leaded Started'!$D:$D,'Leaded Started'!$R:$R,"")</f>
        <v>0</v>
      </c>
      <c r="AO123" s="22"/>
      <c r="AP123" s="83" t="e" cm="1">
        <f t="array" ref="AP123">HYPERLINK(_xlfn.CONCAT("#'Leaded Started'!",ADDRESS(MATCH(AO123, 'Leaded Started'!$D:$D,0),COLUMN('Leaded Started'!$D:$D))),"Link to Lot")</f>
        <v>#N/A</v>
      </c>
      <c r="AQ123" s="20">
        <f>_xlfn.XLOOKUP(AO123,'Leaded Started'!$D:$D,'Leaded Started'!$V:$V,"")</f>
        <v>0</v>
      </c>
      <c r="AR123" s="23">
        <f>_xlfn.XLOOKUP(AO123,'Leaded Started'!$D:$D,'Leaded Started'!$R:$R,"")</f>
        <v>0</v>
      </c>
      <c r="AS123" s="22"/>
      <c r="AT123" s="83" t="e" cm="1">
        <f t="array" ref="AT123">HYPERLINK(_xlfn.CONCAT("#'Leaded Started'!",ADDRESS(MATCH(AS123, 'Leaded Started'!$D:$D,0),COLUMN('Leaded Started'!$D:$D))),"Link to Lot")</f>
        <v>#N/A</v>
      </c>
      <c r="AU123" s="20">
        <f>_xlfn.XLOOKUP(AS123,'Leaded Started'!$D:$D,'Leaded Started'!$V:$V,"")</f>
        <v>0</v>
      </c>
      <c r="AV123" s="23">
        <f>_xlfn.XLOOKUP(AS123,'Leaded Started'!$D:$D,'Leaded Started'!$R:$R,"")</f>
        <v>0</v>
      </c>
      <c r="AW123" s="22"/>
      <c r="AX123" s="83" t="e" cm="1">
        <f t="array" ref="AX123">HYPERLINK(_xlfn.CONCAT("#'Leaded Started'!",ADDRESS(MATCH(AW123, 'Leaded Started'!$D:$D,0),COLUMN('Leaded Started'!$D:$D))),"Link to Lot")</f>
        <v>#N/A</v>
      </c>
      <c r="AY123" s="20">
        <f>_xlfn.XLOOKUP(AW123,'Leaded Started'!$D:$D,'Leaded Started'!$V:$V,"")</f>
        <v>0</v>
      </c>
      <c r="AZ123" s="23">
        <f>_xlfn.XLOOKUP(AW123,'Leaded Started'!$D:$D,'Leaded Started'!$R:$R,"")</f>
        <v>0</v>
      </c>
      <c r="BA123" s="22"/>
      <c r="BB123" s="83" t="e" cm="1">
        <f t="array" ref="BB123">HYPERLINK(_xlfn.CONCAT("#'Leaded Started'!",ADDRESS(MATCH(BA123, 'Leaded Started'!$D:$D,0),COLUMN('Leaded Started'!$D:$D))),"Link to Lot")</f>
        <v>#N/A</v>
      </c>
      <c r="BC123" s="20">
        <f>_xlfn.XLOOKUP(BA123,'Leaded Started'!$D:$D,'Leaded Started'!$V:$V,"")</f>
        <v>0</v>
      </c>
      <c r="BD123" s="23">
        <f>_xlfn.XLOOKUP(BA123,'Leaded Started'!$D:$D,'Leaded Started'!$R:$R,"")</f>
        <v>0</v>
      </c>
      <c r="BE123" s="22"/>
      <c r="BF123" s="79" t="e" cm="1">
        <f t="array" ref="BF123">HYPERLINK(_xlfn.CONCAT("#'Leaded After Lot Link'!",ADDRESS(MATCH(BE123, 'Leaded After Lot Link'!$D:$D,0),COLUMN('Leaded After Lot Link'!$D:$D))),"Link to Lot")</f>
        <v>#N/A</v>
      </c>
      <c r="BG123" s="20">
        <f>_xlfn.XLOOKUP(BE123,'Leaded After Lot Link'!$D:$D,'Leaded After Lot Link'!$V:$V,"")</f>
        <v>0</v>
      </c>
      <c r="BH123" s="23">
        <f>_xlfn.XLOOKUP(BE123,'Leaded After Lot Link'!$D:$D,'Leaded After Lot Link'!$R:$R,"")</f>
        <v>0</v>
      </c>
    </row>
    <row r="124" spans="1:60" ht="31.5" customHeight="1" x14ac:dyDescent="0.25">
      <c r="A124" s="20"/>
      <c r="B124" s="79" t="e" cm="1">
        <f t="array" ref="B124">HYPERLINK(_xlfn.CONCAT("#'Leaded After Lot Link'!",ADDRESS(MATCH(A124, 'Leaded After Lot Link'!$D:$D,0),COLUMN('Leaded After Lot Link'!$D:$D))),"Link to Lot")</f>
        <v>#N/A</v>
      </c>
      <c r="C124" s="20">
        <f>_xlfn.XLOOKUP(A124,'Leaded After Lot Link'!$D:$D,'Leaded After Lot Link'!$V:$V,"")</f>
        <v>0</v>
      </c>
      <c r="D124" s="23">
        <f>_xlfn.XLOOKUP(A124,'Leaded After Lot Link'!$D:$D,'Leaded After Lot Link'!$R:$R,"")</f>
        <v>0</v>
      </c>
      <c r="E124" s="22"/>
      <c r="F124" s="83" t="e" cm="1">
        <f t="array" ref="F124">HYPERLINK(_xlfn.CONCAT("#'Leaded Started'!",ADDRESS(MATCH(E124, 'Leaded Started'!$D:$D,0),COLUMN('Leaded Started'!$D:$D))),"Link to Lot")</f>
        <v>#N/A</v>
      </c>
      <c r="G124" s="20">
        <f>_xlfn.XLOOKUP(E124,'Leaded Started'!$D:$D,'Leaded Started'!$V:$V,"")</f>
        <v>0</v>
      </c>
      <c r="H124" s="23">
        <f>_xlfn.XLOOKUP(E124,'Leaded Started'!$D:$D,'Leaded Started'!$R:$R,"")</f>
        <v>0</v>
      </c>
      <c r="I124" s="22"/>
      <c r="J124" s="83" t="e" cm="1">
        <f t="array" ref="J124">HYPERLINK(_xlfn.CONCAT("#'Leaded Started'!",ADDRESS(MATCH(I124, 'Leaded Started'!$D:$D,0),COLUMN('Leaded Started'!$D:$D))),"Link to Lot")</f>
        <v>#N/A</v>
      </c>
      <c r="K124" s="20">
        <f>_xlfn.XLOOKUP(I124,'Leaded Started'!$D:$D,'Leaded Started'!$V:$V,"")</f>
        <v>0</v>
      </c>
      <c r="L124" s="23">
        <f>_xlfn.XLOOKUP(I124,'Leaded Started'!$D:$D,'Leaded Started'!$R:$R,"")</f>
        <v>0</v>
      </c>
      <c r="M124" s="22"/>
      <c r="N124" s="83" t="e" cm="1">
        <f t="array" ref="N124">HYPERLINK(_xlfn.CONCAT("#'Leaded Started'!",ADDRESS(MATCH(M124, 'Leaded Started'!$D:$D,0),COLUMN('Leaded Started'!$D:$D))),"Link to Lot")</f>
        <v>#N/A</v>
      </c>
      <c r="O124" s="20">
        <f>_xlfn.XLOOKUP(M124,'Leaded Started'!$D:$D,'Leaded Started'!$V:$V,"")</f>
        <v>0</v>
      </c>
      <c r="P124" s="23">
        <f>_xlfn.XLOOKUP(M124,'Leaded Started'!$D:$D,'Leaded Started'!$R:$R,"")</f>
        <v>0</v>
      </c>
      <c r="Q124" s="22"/>
      <c r="R124" s="83" t="e" cm="1">
        <f t="array" ref="R124">HYPERLINK(_xlfn.CONCAT("#'Leaded Started'!",ADDRESS(MATCH(Q124, 'Leaded Started'!$D:$D,0),COLUMN('Leaded Started'!$D:$D))),"Link to Lot")</f>
        <v>#N/A</v>
      </c>
      <c r="S124" s="20">
        <f>_xlfn.XLOOKUP(Q124,'Leaded Started'!$D:$D,'Leaded Started'!$V:$V,"")</f>
        <v>0</v>
      </c>
      <c r="T124" s="23">
        <f>_xlfn.XLOOKUP(Q124,'Leaded Started'!$D:$D,'Leaded Started'!$R:$R,"")</f>
        <v>0</v>
      </c>
      <c r="U124" s="22"/>
      <c r="V124" s="83" t="e" cm="1">
        <f t="array" ref="V124">HYPERLINK(_xlfn.CONCAT("#'Leaded Started'!",ADDRESS(MATCH(U124, 'Leaded Started'!$D:$D,0),COLUMN('Leaded Started'!$D:$D))),"Link to Lot")</f>
        <v>#N/A</v>
      </c>
      <c r="W124" s="20">
        <f>_xlfn.XLOOKUP(U124,'Leaded Started'!$D:$D,'Leaded Started'!$V:$V,"")</f>
        <v>0</v>
      </c>
      <c r="X124" s="23">
        <f>_xlfn.XLOOKUP(U124,'Leaded Started'!$D:$D,'Leaded Started'!$R:$R,"")</f>
        <v>0</v>
      </c>
      <c r="Y124" s="22"/>
      <c r="Z124" s="83" t="e" cm="1">
        <f t="array" ref="Z124">HYPERLINK(_xlfn.CONCAT("#'Leaded Started'!",ADDRESS(MATCH(Y124, 'Leaded Started'!$D:$D,0),COLUMN('Leaded Started'!$D:$D))),"Link to Lot")</f>
        <v>#N/A</v>
      </c>
      <c r="AA124" s="20">
        <f>_xlfn.XLOOKUP(Y124,'Leaded Started'!$D:$D,'Leaded Started'!$V:$V,"")</f>
        <v>0</v>
      </c>
      <c r="AB124" s="23">
        <f>_xlfn.XLOOKUP(Y124,'Leaded Started'!$D:$D,'Leaded Started'!$R:$R,"")</f>
        <v>0</v>
      </c>
      <c r="AC124" s="22"/>
      <c r="AD124" s="83" t="e" cm="1">
        <f t="array" ref="AD124">HYPERLINK(_xlfn.CONCAT("#'Leaded Started'!",ADDRESS(MATCH(AC124, 'Leaded Started'!$D:$D,0),COLUMN('Leaded Started'!$D:$D))),"Link to Lot")</f>
        <v>#N/A</v>
      </c>
      <c r="AE124" s="20">
        <f>_xlfn.XLOOKUP(AC124,'Leaded Started'!$D:$D,'Leaded Started'!$V:$V,"")</f>
        <v>0</v>
      </c>
      <c r="AF124" s="23">
        <f>_xlfn.XLOOKUP(AC124,'Leaded Started'!$D:$D,'Leaded Started'!$R:$R,"")</f>
        <v>0</v>
      </c>
      <c r="AG124" s="22"/>
      <c r="AH124" s="83" t="e" cm="1">
        <f t="array" ref="AH124">HYPERLINK(_xlfn.CONCAT("#'Leaded Started'!",ADDRESS(MATCH(AG124, 'Leaded Started'!$D:$D,0),COLUMN('Leaded Started'!$D:$D))),"Link to Lot")</f>
        <v>#N/A</v>
      </c>
      <c r="AI124" s="20">
        <f>_xlfn.XLOOKUP(AG124,'Leaded Started'!$D:$D,'Leaded Started'!$V:$V,"")</f>
        <v>0</v>
      </c>
      <c r="AJ124" s="23">
        <f>_xlfn.XLOOKUP(AG124,'Leaded Started'!$D:$D,'Leaded Started'!$R:$R,"")</f>
        <v>0</v>
      </c>
      <c r="AK124" s="22"/>
      <c r="AL124" s="83" t="e" cm="1">
        <f t="array" ref="AL124">HYPERLINK(_xlfn.CONCAT("#'Leaded Started'!",ADDRESS(MATCH(AK124, 'Leaded Started'!$D:$D,0),COLUMN('Leaded Started'!$D:$D))),"Link to Lot")</f>
        <v>#N/A</v>
      </c>
      <c r="AM124" s="20">
        <f>_xlfn.XLOOKUP(AK124,'Leaded Started'!$D:$D,'Leaded Started'!$V:$V,"")</f>
        <v>0</v>
      </c>
      <c r="AN124" s="23">
        <f>_xlfn.XLOOKUP(AK124,'Leaded Started'!$D:$D,'Leaded Started'!$R:$R,"")</f>
        <v>0</v>
      </c>
      <c r="AO124" s="22"/>
      <c r="AP124" s="83" t="e" cm="1">
        <f t="array" ref="AP124">HYPERLINK(_xlfn.CONCAT("#'Leaded Started'!",ADDRESS(MATCH(AO124, 'Leaded Started'!$D:$D,0),COLUMN('Leaded Started'!$D:$D))),"Link to Lot")</f>
        <v>#N/A</v>
      </c>
      <c r="AQ124" s="20">
        <f>_xlfn.XLOOKUP(AO124,'Leaded Started'!$D:$D,'Leaded Started'!$V:$V,"")</f>
        <v>0</v>
      </c>
      <c r="AR124" s="23">
        <f>_xlfn.XLOOKUP(AO124,'Leaded Started'!$D:$D,'Leaded Started'!$R:$R,"")</f>
        <v>0</v>
      </c>
      <c r="AS124" s="22"/>
      <c r="AT124" s="83" t="e" cm="1">
        <f t="array" ref="AT124">HYPERLINK(_xlfn.CONCAT("#'Leaded Started'!",ADDRESS(MATCH(AS124, 'Leaded Started'!$D:$D,0),COLUMN('Leaded Started'!$D:$D))),"Link to Lot")</f>
        <v>#N/A</v>
      </c>
      <c r="AU124" s="20">
        <f>_xlfn.XLOOKUP(AS124,'Leaded Started'!$D:$D,'Leaded Started'!$V:$V,"")</f>
        <v>0</v>
      </c>
      <c r="AV124" s="23">
        <f>_xlfn.XLOOKUP(AS124,'Leaded Started'!$D:$D,'Leaded Started'!$R:$R,"")</f>
        <v>0</v>
      </c>
      <c r="AW124" s="22"/>
      <c r="AX124" s="83" t="e" cm="1">
        <f t="array" ref="AX124">HYPERLINK(_xlfn.CONCAT("#'Leaded Started'!",ADDRESS(MATCH(AW124, 'Leaded Started'!$D:$D,0),COLUMN('Leaded Started'!$D:$D))),"Link to Lot")</f>
        <v>#N/A</v>
      </c>
      <c r="AY124" s="20">
        <f>_xlfn.XLOOKUP(AW124,'Leaded Started'!$D:$D,'Leaded Started'!$V:$V,"")</f>
        <v>0</v>
      </c>
      <c r="AZ124" s="23">
        <f>_xlfn.XLOOKUP(AW124,'Leaded Started'!$D:$D,'Leaded Started'!$R:$R,"")</f>
        <v>0</v>
      </c>
      <c r="BA124" s="22"/>
      <c r="BB124" s="83" t="e" cm="1">
        <f t="array" ref="BB124">HYPERLINK(_xlfn.CONCAT("#'Leaded Started'!",ADDRESS(MATCH(BA124, 'Leaded Started'!$D:$D,0),COLUMN('Leaded Started'!$D:$D))),"Link to Lot")</f>
        <v>#N/A</v>
      </c>
      <c r="BC124" s="20">
        <f>_xlfn.XLOOKUP(BA124,'Leaded Started'!$D:$D,'Leaded Started'!$V:$V,"")</f>
        <v>0</v>
      </c>
      <c r="BD124" s="23">
        <f>_xlfn.XLOOKUP(BA124,'Leaded Started'!$D:$D,'Leaded Started'!$R:$R,"")</f>
        <v>0</v>
      </c>
      <c r="BE124" s="22"/>
      <c r="BF124" s="79" t="e" cm="1">
        <f t="array" ref="BF124">HYPERLINK(_xlfn.CONCAT("#'Leaded After Lot Link'!",ADDRESS(MATCH(BE124, 'Leaded After Lot Link'!$D:$D,0),COLUMN('Leaded After Lot Link'!$D:$D))),"Link to Lot")</f>
        <v>#N/A</v>
      </c>
      <c r="BG124" s="20">
        <f>_xlfn.XLOOKUP(BE124,'Leaded After Lot Link'!$D:$D,'Leaded After Lot Link'!$V:$V,"")</f>
        <v>0</v>
      </c>
      <c r="BH124" s="23">
        <f>_xlfn.XLOOKUP(BE124,'Leaded After Lot Link'!$D:$D,'Leaded After Lot Link'!$R:$R,"")</f>
        <v>0</v>
      </c>
    </row>
    <row r="125" spans="1:60" ht="31.5" customHeight="1" x14ac:dyDescent="0.25">
      <c r="A125" s="20"/>
      <c r="B125" s="79" t="e" cm="1">
        <f t="array" ref="B125">HYPERLINK(_xlfn.CONCAT("#'Leaded After Lot Link'!",ADDRESS(MATCH(A125, 'Leaded After Lot Link'!$D:$D,0),COLUMN('Leaded After Lot Link'!$D:$D))),"Link to Lot")</f>
        <v>#N/A</v>
      </c>
      <c r="C125" s="20">
        <f>_xlfn.XLOOKUP(A125,'Leaded After Lot Link'!$D:$D,'Leaded After Lot Link'!$V:$V,"")</f>
        <v>0</v>
      </c>
      <c r="D125" s="23">
        <f>_xlfn.XLOOKUP(A125,'Leaded After Lot Link'!$D:$D,'Leaded After Lot Link'!$R:$R,"")</f>
        <v>0</v>
      </c>
      <c r="E125" s="22"/>
      <c r="F125" s="83" t="e" cm="1">
        <f t="array" ref="F125">HYPERLINK(_xlfn.CONCAT("#'Leaded Started'!",ADDRESS(MATCH(E125, 'Leaded Started'!$D:$D,0),COLUMN('Leaded Started'!$D:$D))),"Link to Lot")</f>
        <v>#N/A</v>
      </c>
      <c r="G125" s="20">
        <f>_xlfn.XLOOKUP(E125,'Leaded Started'!$D:$D,'Leaded Started'!$V:$V,"")</f>
        <v>0</v>
      </c>
      <c r="H125" s="23">
        <f>_xlfn.XLOOKUP(E125,'Leaded Started'!$D:$D,'Leaded Started'!$R:$R,"")</f>
        <v>0</v>
      </c>
      <c r="I125" s="22"/>
      <c r="J125" s="83" t="e" cm="1">
        <f t="array" ref="J125">HYPERLINK(_xlfn.CONCAT("#'Leaded Started'!",ADDRESS(MATCH(I125, 'Leaded Started'!$D:$D,0),COLUMN('Leaded Started'!$D:$D))),"Link to Lot")</f>
        <v>#N/A</v>
      </c>
      <c r="K125" s="20">
        <f>_xlfn.XLOOKUP(I125,'Leaded Started'!$D:$D,'Leaded Started'!$V:$V,"")</f>
        <v>0</v>
      </c>
      <c r="L125" s="23">
        <f>_xlfn.XLOOKUP(I125,'Leaded Started'!$D:$D,'Leaded Started'!$R:$R,"")</f>
        <v>0</v>
      </c>
      <c r="M125" s="22"/>
      <c r="N125" s="83" t="e" cm="1">
        <f t="array" ref="N125">HYPERLINK(_xlfn.CONCAT("#'Leaded Started'!",ADDRESS(MATCH(M125, 'Leaded Started'!$D:$D,0),COLUMN('Leaded Started'!$D:$D))),"Link to Lot")</f>
        <v>#N/A</v>
      </c>
      <c r="O125" s="20">
        <f>_xlfn.XLOOKUP(M125,'Leaded Started'!$D:$D,'Leaded Started'!$V:$V,"")</f>
        <v>0</v>
      </c>
      <c r="P125" s="23">
        <f>_xlfn.XLOOKUP(M125,'Leaded Started'!$D:$D,'Leaded Started'!$R:$R,"")</f>
        <v>0</v>
      </c>
      <c r="Q125" s="22"/>
      <c r="R125" s="83" t="e" cm="1">
        <f t="array" ref="R125">HYPERLINK(_xlfn.CONCAT("#'Leaded Started'!",ADDRESS(MATCH(Q125, 'Leaded Started'!$D:$D,0),COLUMN('Leaded Started'!$D:$D))),"Link to Lot")</f>
        <v>#N/A</v>
      </c>
      <c r="S125" s="20">
        <f>_xlfn.XLOOKUP(Q125,'Leaded Started'!$D:$D,'Leaded Started'!$V:$V,"")</f>
        <v>0</v>
      </c>
      <c r="T125" s="23">
        <f>_xlfn.XLOOKUP(Q125,'Leaded Started'!$D:$D,'Leaded Started'!$R:$R,"")</f>
        <v>0</v>
      </c>
      <c r="U125" s="22"/>
      <c r="V125" s="83" t="e" cm="1">
        <f t="array" ref="V125">HYPERLINK(_xlfn.CONCAT("#'Leaded Started'!",ADDRESS(MATCH(U125, 'Leaded Started'!$D:$D,0),COLUMN('Leaded Started'!$D:$D))),"Link to Lot")</f>
        <v>#N/A</v>
      </c>
      <c r="W125" s="20">
        <f>_xlfn.XLOOKUP(U125,'Leaded Started'!$D:$D,'Leaded Started'!$V:$V,"")</f>
        <v>0</v>
      </c>
      <c r="X125" s="23">
        <f>_xlfn.XLOOKUP(U125,'Leaded Started'!$D:$D,'Leaded Started'!$R:$R,"")</f>
        <v>0</v>
      </c>
      <c r="Y125" s="22"/>
      <c r="Z125" s="83" t="e" cm="1">
        <f t="array" ref="Z125">HYPERLINK(_xlfn.CONCAT("#'Leaded Started'!",ADDRESS(MATCH(Y125, 'Leaded Started'!$D:$D,0),COLUMN('Leaded Started'!$D:$D))),"Link to Lot")</f>
        <v>#N/A</v>
      </c>
      <c r="AA125" s="20">
        <f>_xlfn.XLOOKUP(Y125,'Leaded Started'!$D:$D,'Leaded Started'!$V:$V,"")</f>
        <v>0</v>
      </c>
      <c r="AB125" s="23">
        <f>_xlfn.XLOOKUP(Y125,'Leaded Started'!$D:$D,'Leaded Started'!$R:$R,"")</f>
        <v>0</v>
      </c>
      <c r="AC125" s="22"/>
      <c r="AD125" s="83" t="e" cm="1">
        <f t="array" ref="AD125">HYPERLINK(_xlfn.CONCAT("#'Leaded Started'!",ADDRESS(MATCH(AC125, 'Leaded Started'!$D:$D,0),COLUMN('Leaded Started'!$D:$D))),"Link to Lot")</f>
        <v>#N/A</v>
      </c>
      <c r="AE125" s="20">
        <f>_xlfn.XLOOKUP(AC125,'Leaded Started'!$D:$D,'Leaded Started'!$V:$V,"")</f>
        <v>0</v>
      </c>
      <c r="AF125" s="23">
        <f>_xlfn.XLOOKUP(AC125,'Leaded Started'!$D:$D,'Leaded Started'!$R:$R,"")</f>
        <v>0</v>
      </c>
      <c r="AG125" s="22"/>
      <c r="AH125" s="83" t="e" cm="1">
        <f t="array" ref="AH125">HYPERLINK(_xlfn.CONCAT("#'Leaded Started'!",ADDRESS(MATCH(AG125, 'Leaded Started'!$D:$D,0),COLUMN('Leaded Started'!$D:$D))),"Link to Lot")</f>
        <v>#N/A</v>
      </c>
      <c r="AI125" s="20">
        <f>_xlfn.XLOOKUP(AG125,'Leaded Started'!$D:$D,'Leaded Started'!$V:$V,"")</f>
        <v>0</v>
      </c>
      <c r="AJ125" s="23">
        <f>_xlfn.XLOOKUP(AG125,'Leaded Started'!$D:$D,'Leaded Started'!$R:$R,"")</f>
        <v>0</v>
      </c>
      <c r="AK125" s="22"/>
      <c r="AL125" s="83" t="e" cm="1">
        <f t="array" ref="AL125">HYPERLINK(_xlfn.CONCAT("#'Leaded Started'!",ADDRESS(MATCH(AK125, 'Leaded Started'!$D:$D,0),COLUMN('Leaded Started'!$D:$D))),"Link to Lot")</f>
        <v>#N/A</v>
      </c>
      <c r="AM125" s="20">
        <f>_xlfn.XLOOKUP(AK125,'Leaded Started'!$D:$D,'Leaded Started'!$V:$V,"")</f>
        <v>0</v>
      </c>
      <c r="AN125" s="23">
        <f>_xlfn.XLOOKUP(AK125,'Leaded Started'!$D:$D,'Leaded Started'!$R:$R,"")</f>
        <v>0</v>
      </c>
      <c r="AO125" s="22"/>
      <c r="AP125" s="83" t="e" cm="1">
        <f t="array" ref="AP125">HYPERLINK(_xlfn.CONCAT("#'Leaded Started'!",ADDRESS(MATCH(AO125, 'Leaded Started'!$D:$D,0),COLUMN('Leaded Started'!$D:$D))),"Link to Lot")</f>
        <v>#N/A</v>
      </c>
      <c r="AQ125" s="20">
        <f>_xlfn.XLOOKUP(AO125,'Leaded Started'!$D:$D,'Leaded Started'!$V:$V,"")</f>
        <v>0</v>
      </c>
      <c r="AR125" s="23">
        <f>_xlfn.XLOOKUP(AO125,'Leaded Started'!$D:$D,'Leaded Started'!$R:$R,"")</f>
        <v>0</v>
      </c>
      <c r="AS125" s="22"/>
      <c r="AT125" s="83" t="e" cm="1">
        <f t="array" ref="AT125">HYPERLINK(_xlfn.CONCAT("#'Leaded Started'!",ADDRESS(MATCH(AS125, 'Leaded Started'!$D:$D,0),COLUMN('Leaded Started'!$D:$D))),"Link to Lot")</f>
        <v>#N/A</v>
      </c>
      <c r="AU125" s="20">
        <f>_xlfn.XLOOKUP(AS125,'Leaded Started'!$D:$D,'Leaded Started'!$V:$V,"")</f>
        <v>0</v>
      </c>
      <c r="AV125" s="23">
        <f>_xlfn.XLOOKUP(AS125,'Leaded Started'!$D:$D,'Leaded Started'!$R:$R,"")</f>
        <v>0</v>
      </c>
      <c r="AW125" s="22"/>
      <c r="AX125" s="83" t="e" cm="1">
        <f t="array" ref="AX125">HYPERLINK(_xlfn.CONCAT("#'Leaded Started'!",ADDRESS(MATCH(AW125, 'Leaded Started'!$D:$D,0),COLUMN('Leaded Started'!$D:$D))),"Link to Lot")</f>
        <v>#N/A</v>
      </c>
      <c r="AY125" s="20">
        <f>_xlfn.XLOOKUP(AW125,'Leaded Started'!$D:$D,'Leaded Started'!$V:$V,"")</f>
        <v>0</v>
      </c>
      <c r="AZ125" s="23">
        <f>_xlfn.XLOOKUP(AW125,'Leaded Started'!$D:$D,'Leaded Started'!$R:$R,"")</f>
        <v>0</v>
      </c>
      <c r="BA125" s="22"/>
      <c r="BB125" s="83" t="e" cm="1">
        <f t="array" ref="BB125">HYPERLINK(_xlfn.CONCAT("#'Leaded Started'!",ADDRESS(MATCH(BA125, 'Leaded Started'!$D:$D,0),COLUMN('Leaded Started'!$D:$D))),"Link to Lot")</f>
        <v>#N/A</v>
      </c>
      <c r="BC125" s="20">
        <f>_xlfn.XLOOKUP(BA125,'Leaded Started'!$D:$D,'Leaded Started'!$V:$V,"")</f>
        <v>0</v>
      </c>
      <c r="BD125" s="23">
        <f>_xlfn.XLOOKUP(BA125,'Leaded Started'!$D:$D,'Leaded Started'!$R:$R,"")</f>
        <v>0</v>
      </c>
      <c r="BE125" s="22"/>
      <c r="BF125" s="79" t="e" cm="1">
        <f t="array" ref="BF125">HYPERLINK(_xlfn.CONCAT("#'Leaded After Lot Link'!",ADDRESS(MATCH(BE125, 'Leaded After Lot Link'!$D:$D,0),COLUMN('Leaded After Lot Link'!$D:$D))),"Link to Lot")</f>
        <v>#N/A</v>
      </c>
      <c r="BG125" s="20">
        <f>_xlfn.XLOOKUP(BE125,'Leaded After Lot Link'!$D:$D,'Leaded After Lot Link'!$V:$V,"")</f>
        <v>0</v>
      </c>
      <c r="BH125" s="23">
        <f>_xlfn.XLOOKUP(BE125,'Leaded After Lot Link'!$D:$D,'Leaded After Lot Link'!$R:$R,"")</f>
        <v>0</v>
      </c>
    </row>
    <row r="126" spans="1:60" ht="31.5" customHeight="1" x14ac:dyDescent="0.25">
      <c r="A126" s="20"/>
      <c r="B126" s="79" t="e" cm="1">
        <f t="array" ref="B126">HYPERLINK(_xlfn.CONCAT("#'Leaded After Lot Link'!",ADDRESS(MATCH(A126, 'Leaded After Lot Link'!$D:$D,0),COLUMN('Leaded After Lot Link'!$D:$D))),"Link to Lot")</f>
        <v>#N/A</v>
      </c>
      <c r="C126" s="20">
        <f>_xlfn.XLOOKUP(A126,'Leaded After Lot Link'!$D:$D,'Leaded After Lot Link'!$V:$V,"")</f>
        <v>0</v>
      </c>
      <c r="D126" s="23">
        <f>_xlfn.XLOOKUP(A126,'Leaded After Lot Link'!$D:$D,'Leaded After Lot Link'!$R:$R,"")</f>
        <v>0</v>
      </c>
      <c r="E126" s="22"/>
      <c r="F126" s="83" t="e" cm="1">
        <f t="array" ref="F126">HYPERLINK(_xlfn.CONCAT("#'Leaded Started'!",ADDRESS(MATCH(E126, 'Leaded Started'!$D:$D,0),COLUMN('Leaded Started'!$D:$D))),"Link to Lot")</f>
        <v>#N/A</v>
      </c>
      <c r="G126" s="20">
        <f>_xlfn.XLOOKUP(E126,'Leaded Started'!$D:$D,'Leaded Started'!$V:$V,"")</f>
        <v>0</v>
      </c>
      <c r="H126" s="23">
        <f>_xlfn.XLOOKUP(E126,'Leaded Started'!$D:$D,'Leaded Started'!$R:$R,"")</f>
        <v>0</v>
      </c>
      <c r="I126" s="22"/>
      <c r="J126" s="83" t="e" cm="1">
        <f t="array" ref="J126">HYPERLINK(_xlfn.CONCAT("#'Leaded Started'!",ADDRESS(MATCH(I126, 'Leaded Started'!$D:$D,0),COLUMN('Leaded Started'!$D:$D))),"Link to Lot")</f>
        <v>#N/A</v>
      </c>
      <c r="K126" s="20">
        <f>_xlfn.XLOOKUP(I126,'Leaded Started'!$D:$D,'Leaded Started'!$V:$V,"")</f>
        <v>0</v>
      </c>
      <c r="L126" s="23">
        <f>_xlfn.XLOOKUP(I126,'Leaded Started'!$D:$D,'Leaded Started'!$R:$R,"")</f>
        <v>0</v>
      </c>
      <c r="M126" s="22"/>
      <c r="N126" s="83" t="e" cm="1">
        <f t="array" ref="N126">HYPERLINK(_xlfn.CONCAT("#'Leaded Started'!",ADDRESS(MATCH(M126, 'Leaded Started'!$D:$D,0),COLUMN('Leaded Started'!$D:$D))),"Link to Lot")</f>
        <v>#N/A</v>
      </c>
      <c r="O126" s="20">
        <f>_xlfn.XLOOKUP(M126,'Leaded Started'!$D:$D,'Leaded Started'!$V:$V,"")</f>
        <v>0</v>
      </c>
      <c r="P126" s="23">
        <f>_xlfn.XLOOKUP(M126,'Leaded Started'!$D:$D,'Leaded Started'!$R:$R,"")</f>
        <v>0</v>
      </c>
      <c r="Q126" s="22"/>
      <c r="R126" s="83" t="e" cm="1">
        <f t="array" ref="R126">HYPERLINK(_xlfn.CONCAT("#'Leaded Started'!",ADDRESS(MATCH(Q126, 'Leaded Started'!$D:$D,0),COLUMN('Leaded Started'!$D:$D))),"Link to Lot")</f>
        <v>#N/A</v>
      </c>
      <c r="S126" s="20">
        <f>_xlfn.XLOOKUP(Q126,'Leaded Started'!$D:$D,'Leaded Started'!$V:$V,"")</f>
        <v>0</v>
      </c>
      <c r="T126" s="23">
        <f>_xlfn.XLOOKUP(Q126,'Leaded Started'!$D:$D,'Leaded Started'!$R:$R,"")</f>
        <v>0</v>
      </c>
      <c r="U126" s="22"/>
      <c r="V126" s="83" t="e" cm="1">
        <f t="array" ref="V126">HYPERLINK(_xlfn.CONCAT("#'Leaded Started'!",ADDRESS(MATCH(U126, 'Leaded Started'!$D:$D,0),COLUMN('Leaded Started'!$D:$D))),"Link to Lot")</f>
        <v>#N/A</v>
      </c>
      <c r="W126" s="20">
        <f>_xlfn.XLOOKUP(U126,'Leaded Started'!$D:$D,'Leaded Started'!$V:$V,"")</f>
        <v>0</v>
      </c>
      <c r="X126" s="23">
        <f>_xlfn.XLOOKUP(U126,'Leaded Started'!$D:$D,'Leaded Started'!$R:$R,"")</f>
        <v>0</v>
      </c>
      <c r="Y126" s="22"/>
      <c r="Z126" s="83" t="e" cm="1">
        <f t="array" ref="Z126">HYPERLINK(_xlfn.CONCAT("#'Leaded Started'!",ADDRESS(MATCH(Y126, 'Leaded Started'!$D:$D,0),COLUMN('Leaded Started'!$D:$D))),"Link to Lot")</f>
        <v>#N/A</v>
      </c>
      <c r="AA126" s="20">
        <f>_xlfn.XLOOKUP(Y126,'Leaded Started'!$D:$D,'Leaded Started'!$V:$V,"")</f>
        <v>0</v>
      </c>
      <c r="AB126" s="23">
        <f>_xlfn.XLOOKUP(Y126,'Leaded Started'!$D:$D,'Leaded Started'!$R:$R,"")</f>
        <v>0</v>
      </c>
      <c r="AC126" s="22"/>
      <c r="AD126" s="83" t="e" cm="1">
        <f t="array" ref="AD126">HYPERLINK(_xlfn.CONCAT("#'Leaded Started'!",ADDRESS(MATCH(AC126, 'Leaded Started'!$D:$D,0),COLUMN('Leaded Started'!$D:$D))),"Link to Lot")</f>
        <v>#N/A</v>
      </c>
      <c r="AE126" s="20">
        <f>_xlfn.XLOOKUP(AC126,'Leaded Started'!$D:$D,'Leaded Started'!$V:$V,"")</f>
        <v>0</v>
      </c>
      <c r="AF126" s="23">
        <f>_xlfn.XLOOKUP(AC126,'Leaded Started'!$D:$D,'Leaded Started'!$R:$R,"")</f>
        <v>0</v>
      </c>
      <c r="AG126" s="22"/>
      <c r="AH126" s="83" t="e" cm="1">
        <f t="array" ref="AH126">HYPERLINK(_xlfn.CONCAT("#'Leaded Started'!",ADDRESS(MATCH(AG126, 'Leaded Started'!$D:$D,0),COLUMN('Leaded Started'!$D:$D))),"Link to Lot")</f>
        <v>#N/A</v>
      </c>
      <c r="AI126" s="20">
        <f>_xlfn.XLOOKUP(AG126,'Leaded Started'!$D:$D,'Leaded Started'!$V:$V,"")</f>
        <v>0</v>
      </c>
      <c r="AJ126" s="23">
        <f>_xlfn.XLOOKUP(AG126,'Leaded Started'!$D:$D,'Leaded Started'!$R:$R,"")</f>
        <v>0</v>
      </c>
      <c r="AK126" s="22"/>
      <c r="AL126" s="83" t="e" cm="1">
        <f t="array" ref="AL126">HYPERLINK(_xlfn.CONCAT("#'Leaded Started'!",ADDRESS(MATCH(AK126, 'Leaded Started'!$D:$D,0),COLUMN('Leaded Started'!$D:$D))),"Link to Lot")</f>
        <v>#N/A</v>
      </c>
      <c r="AM126" s="20">
        <f>_xlfn.XLOOKUP(AK126,'Leaded Started'!$D:$D,'Leaded Started'!$V:$V,"")</f>
        <v>0</v>
      </c>
      <c r="AN126" s="23">
        <f>_xlfn.XLOOKUP(AK126,'Leaded Started'!$D:$D,'Leaded Started'!$R:$R,"")</f>
        <v>0</v>
      </c>
      <c r="AO126" s="22"/>
      <c r="AP126" s="83" t="e" cm="1">
        <f t="array" ref="AP126">HYPERLINK(_xlfn.CONCAT("#'Leaded Started'!",ADDRESS(MATCH(AO126, 'Leaded Started'!$D:$D,0),COLUMN('Leaded Started'!$D:$D))),"Link to Lot")</f>
        <v>#N/A</v>
      </c>
      <c r="AQ126" s="20">
        <f>_xlfn.XLOOKUP(AO126,'Leaded Started'!$D:$D,'Leaded Started'!$V:$V,"")</f>
        <v>0</v>
      </c>
      <c r="AR126" s="23">
        <f>_xlfn.XLOOKUP(AO126,'Leaded Started'!$D:$D,'Leaded Started'!$R:$R,"")</f>
        <v>0</v>
      </c>
      <c r="AS126" s="22"/>
      <c r="AT126" s="83" t="e" cm="1">
        <f t="array" ref="AT126">HYPERLINK(_xlfn.CONCAT("#'Leaded Started'!",ADDRESS(MATCH(AS126, 'Leaded Started'!$D:$D,0),COLUMN('Leaded Started'!$D:$D))),"Link to Lot")</f>
        <v>#N/A</v>
      </c>
      <c r="AU126" s="20">
        <f>_xlfn.XLOOKUP(AS126,'Leaded Started'!$D:$D,'Leaded Started'!$V:$V,"")</f>
        <v>0</v>
      </c>
      <c r="AV126" s="23">
        <f>_xlfn.XLOOKUP(AS126,'Leaded Started'!$D:$D,'Leaded Started'!$R:$R,"")</f>
        <v>0</v>
      </c>
      <c r="AW126" s="22"/>
      <c r="AX126" s="83" t="e" cm="1">
        <f t="array" ref="AX126">HYPERLINK(_xlfn.CONCAT("#'Leaded Started'!",ADDRESS(MATCH(AW126, 'Leaded Started'!$D:$D,0),COLUMN('Leaded Started'!$D:$D))),"Link to Lot")</f>
        <v>#N/A</v>
      </c>
      <c r="AY126" s="20">
        <f>_xlfn.XLOOKUP(AW126,'Leaded Started'!$D:$D,'Leaded Started'!$V:$V,"")</f>
        <v>0</v>
      </c>
      <c r="AZ126" s="23">
        <f>_xlfn.XLOOKUP(AW126,'Leaded Started'!$D:$D,'Leaded Started'!$R:$R,"")</f>
        <v>0</v>
      </c>
      <c r="BA126" s="22"/>
      <c r="BB126" s="83" t="e" cm="1">
        <f t="array" ref="BB126">HYPERLINK(_xlfn.CONCAT("#'Leaded Started'!",ADDRESS(MATCH(BA126, 'Leaded Started'!$D:$D,0),COLUMN('Leaded Started'!$D:$D))),"Link to Lot")</f>
        <v>#N/A</v>
      </c>
      <c r="BC126" s="20">
        <f>_xlfn.XLOOKUP(BA126,'Leaded Started'!$D:$D,'Leaded Started'!$V:$V,"")</f>
        <v>0</v>
      </c>
      <c r="BD126" s="23">
        <f>_xlfn.XLOOKUP(BA126,'Leaded Started'!$D:$D,'Leaded Started'!$R:$R,"")</f>
        <v>0</v>
      </c>
      <c r="BE126" s="22"/>
      <c r="BF126" s="79" t="e" cm="1">
        <f t="array" ref="BF126">HYPERLINK(_xlfn.CONCAT("#'Leaded After Lot Link'!",ADDRESS(MATCH(BE126, 'Leaded After Lot Link'!$D:$D,0),COLUMN('Leaded After Lot Link'!$D:$D))),"Link to Lot")</f>
        <v>#N/A</v>
      </c>
      <c r="BG126" s="20">
        <f>_xlfn.XLOOKUP(BE126,'Leaded After Lot Link'!$D:$D,'Leaded After Lot Link'!$V:$V,"")</f>
        <v>0</v>
      </c>
      <c r="BH126" s="23">
        <f>_xlfn.XLOOKUP(BE126,'Leaded After Lot Link'!$D:$D,'Leaded After Lot Link'!$R:$R,"")</f>
        <v>0</v>
      </c>
    </row>
    <row r="127" spans="1:60" ht="31.5" customHeight="1" x14ac:dyDescent="0.25">
      <c r="A127" s="20"/>
      <c r="B127" s="79" t="e" cm="1">
        <f t="array" ref="B127">HYPERLINK(_xlfn.CONCAT("#'Leaded After Lot Link'!",ADDRESS(MATCH(A127, 'Leaded After Lot Link'!$D:$D,0),COLUMN('Leaded After Lot Link'!$D:$D))),"Link to Lot")</f>
        <v>#N/A</v>
      </c>
      <c r="C127" s="20">
        <f>_xlfn.XLOOKUP(A127,'Leaded After Lot Link'!$D:$D,'Leaded After Lot Link'!$V:$V,"")</f>
        <v>0</v>
      </c>
      <c r="D127" s="23">
        <f>_xlfn.XLOOKUP(A127,'Leaded After Lot Link'!$D:$D,'Leaded After Lot Link'!$R:$R,"")</f>
        <v>0</v>
      </c>
      <c r="E127" s="22"/>
      <c r="F127" s="83" t="e" cm="1">
        <f t="array" ref="F127">HYPERLINK(_xlfn.CONCAT("#'Leaded Started'!",ADDRESS(MATCH(E127, 'Leaded Started'!$D:$D,0),COLUMN('Leaded Started'!$D:$D))),"Link to Lot")</f>
        <v>#N/A</v>
      </c>
      <c r="G127" s="20">
        <f>_xlfn.XLOOKUP(E127,'Leaded Started'!$D:$D,'Leaded Started'!$V:$V,"")</f>
        <v>0</v>
      </c>
      <c r="H127" s="23">
        <f>_xlfn.XLOOKUP(E127,'Leaded Started'!$D:$D,'Leaded Started'!$R:$R,"")</f>
        <v>0</v>
      </c>
      <c r="I127" s="22"/>
      <c r="J127" s="83" t="e" cm="1">
        <f t="array" ref="J127">HYPERLINK(_xlfn.CONCAT("#'Leaded Started'!",ADDRESS(MATCH(I127, 'Leaded Started'!$D:$D,0),COLUMN('Leaded Started'!$D:$D))),"Link to Lot")</f>
        <v>#N/A</v>
      </c>
      <c r="K127" s="20">
        <f>_xlfn.XLOOKUP(I127,'Leaded Started'!$D:$D,'Leaded Started'!$V:$V,"")</f>
        <v>0</v>
      </c>
      <c r="L127" s="23">
        <f>_xlfn.XLOOKUP(I127,'Leaded Started'!$D:$D,'Leaded Started'!$R:$R,"")</f>
        <v>0</v>
      </c>
      <c r="M127" s="22"/>
      <c r="N127" s="83" t="e" cm="1">
        <f t="array" ref="N127">HYPERLINK(_xlfn.CONCAT("#'Leaded Started'!",ADDRESS(MATCH(M127, 'Leaded Started'!$D:$D,0),COLUMN('Leaded Started'!$D:$D))),"Link to Lot")</f>
        <v>#N/A</v>
      </c>
      <c r="O127" s="20">
        <f>_xlfn.XLOOKUP(M127,'Leaded Started'!$D:$D,'Leaded Started'!$V:$V,"")</f>
        <v>0</v>
      </c>
      <c r="P127" s="23">
        <f>_xlfn.XLOOKUP(M127,'Leaded Started'!$D:$D,'Leaded Started'!$R:$R,"")</f>
        <v>0</v>
      </c>
      <c r="Q127" s="22"/>
      <c r="R127" s="83" t="e" cm="1">
        <f t="array" ref="R127">HYPERLINK(_xlfn.CONCAT("#'Leaded Started'!",ADDRESS(MATCH(Q127, 'Leaded Started'!$D:$D,0),COLUMN('Leaded Started'!$D:$D))),"Link to Lot")</f>
        <v>#N/A</v>
      </c>
      <c r="S127" s="20">
        <f>_xlfn.XLOOKUP(Q127,'Leaded Started'!$D:$D,'Leaded Started'!$V:$V,"")</f>
        <v>0</v>
      </c>
      <c r="T127" s="23">
        <f>_xlfn.XLOOKUP(Q127,'Leaded Started'!$D:$D,'Leaded Started'!$R:$R,"")</f>
        <v>0</v>
      </c>
      <c r="U127" s="22"/>
      <c r="V127" s="83" t="e" cm="1">
        <f t="array" ref="V127">HYPERLINK(_xlfn.CONCAT("#'Leaded Started'!",ADDRESS(MATCH(U127, 'Leaded Started'!$D:$D,0),COLUMN('Leaded Started'!$D:$D))),"Link to Lot")</f>
        <v>#N/A</v>
      </c>
      <c r="W127" s="20">
        <f>_xlfn.XLOOKUP(U127,'Leaded Started'!$D:$D,'Leaded Started'!$V:$V,"")</f>
        <v>0</v>
      </c>
      <c r="X127" s="23">
        <f>_xlfn.XLOOKUP(U127,'Leaded Started'!$D:$D,'Leaded Started'!$R:$R,"")</f>
        <v>0</v>
      </c>
      <c r="Y127" s="22"/>
      <c r="Z127" s="83" t="e" cm="1">
        <f t="array" ref="Z127">HYPERLINK(_xlfn.CONCAT("#'Leaded Started'!",ADDRESS(MATCH(Y127, 'Leaded Started'!$D:$D,0),COLUMN('Leaded Started'!$D:$D))),"Link to Lot")</f>
        <v>#N/A</v>
      </c>
      <c r="AA127" s="20">
        <f>_xlfn.XLOOKUP(Y127,'Leaded Started'!$D:$D,'Leaded Started'!$V:$V,"")</f>
        <v>0</v>
      </c>
      <c r="AB127" s="23">
        <f>_xlfn.XLOOKUP(Y127,'Leaded Started'!$D:$D,'Leaded Started'!$R:$R,"")</f>
        <v>0</v>
      </c>
      <c r="AC127" s="22"/>
      <c r="AD127" s="83" t="e" cm="1">
        <f t="array" ref="AD127">HYPERLINK(_xlfn.CONCAT("#'Leaded Started'!",ADDRESS(MATCH(AC127, 'Leaded Started'!$D:$D,0),COLUMN('Leaded Started'!$D:$D))),"Link to Lot")</f>
        <v>#N/A</v>
      </c>
      <c r="AE127" s="20">
        <f>_xlfn.XLOOKUP(AC127,'Leaded Started'!$D:$D,'Leaded Started'!$V:$V,"")</f>
        <v>0</v>
      </c>
      <c r="AF127" s="23">
        <f>_xlfn.XLOOKUP(AC127,'Leaded Started'!$D:$D,'Leaded Started'!$R:$R,"")</f>
        <v>0</v>
      </c>
      <c r="AG127" s="22"/>
      <c r="AH127" s="83" t="e" cm="1">
        <f t="array" ref="AH127">HYPERLINK(_xlfn.CONCAT("#'Leaded Started'!",ADDRESS(MATCH(AG127, 'Leaded Started'!$D:$D,0),COLUMN('Leaded Started'!$D:$D))),"Link to Lot")</f>
        <v>#N/A</v>
      </c>
      <c r="AI127" s="20">
        <f>_xlfn.XLOOKUP(AG127,'Leaded Started'!$D:$D,'Leaded Started'!$V:$V,"")</f>
        <v>0</v>
      </c>
      <c r="AJ127" s="23">
        <f>_xlfn.XLOOKUP(AG127,'Leaded Started'!$D:$D,'Leaded Started'!$R:$R,"")</f>
        <v>0</v>
      </c>
      <c r="AK127" s="22"/>
      <c r="AL127" s="83" t="e" cm="1">
        <f t="array" ref="AL127">HYPERLINK(_xlfn.CONCAT("#'Leaded Started'!",ADDRESS(MATCH(AK127, 'Leaded Started'!$D:$D,0),COLUMN('Leaded Started'!$D:$D))),"Link to Lot")</f>
        <v>#N/A</v>
      </c>
      <c r="AM127" s="20">
        <f>_xlfn.XLOOKUP(AK127,'Leaded Started'!$D:$D,'Leaded Started'!$V:$V,"")</f>
        <v>0</v>
      </c>
      <c r="AN127" s="23">
        <f>_xlfn.XLOOKUP(AK127,'Leaded Started'!$D:$D,'Leaded Started'!$R:$R,"")</f>
        <v>0</v>
      </c>
      <c r="AO127" s="22"/>
      <c r="AP127" s="83" t="e" cm="1">
        <f t="array" ref="AP127">HYPERLINK(_xlfn.CONCAT("#'Leaded Started'!",ADDRESS(MATCH(AO127, 'Leaded Started'!$D:$D,0),COLUMN('Leaded Started'!$D:$D))),"Link to Lot")</f>
        <v>#N/A</v>
      </c>
      <c r="AQ127" s="20">
        <f>_xlfn.XLOOKUP(AO127,'Leaded Started'!$D:$D,'Leaded Started'!$V:$V,"")</f>
        <v>0</v>
      </c>
      <c r="AR127" s="23">
        <f>_xlfn.XLOOKUP(AO127,'Leaded Started'!$D:$D,'Leaded Started'!$R:$R,"")</f>
        <v>0</v>
      </c>
      <c r="AS127" s="22"/>
      <c r="AT127" s="83" t="e" cm="1">
        <f t="array" ref="AT127">HYPERLINK(_xlfn.CONCAT("#'Leaded Started'!",ADDRESS(MATCH(AS127, 'Leaded Started'!$D:$D,0),COLUMN('Leaded Started'!$D:$D))),"Link to Lot")</f>
        <v>#N/A</v>
      </c>
      <c r="AU127" s="20">
        <f>_xlfn.XLOOKUP(AS127,'Leaded Started'!$D:$D,'Leaded Started'!$V:$V,"")</f>
        <v>0</v>
      </c>
      <c r="AV127" s="23">
        <f>_xlfn.XLOOKUP(AS127,'Leaded Started'!$D:$D,'Leaded Started'!$R:$R,"")</f>
        <v>0</v>
      </c>
      <c r="AW127" s="22"/>
      <c r="AX127" s="83" t="e" cm="1">
        <f t="array" ref="AX127">HYPERLINK(_xlfn.CONCAT("#'Leaded Started'!",ADDRESS(MATCH(AW127, 'Leaded Started'!$D:$D,0),COLUMN('Leaded Started'!$D:$D))),"Link to Lot")</f>
        <v>#N/A</v>
      </c>
      <c r="AY127" s="20">
        <f>_xlfn.XLOOKUP(AW127,'Leaded Started'!$D:$D,'Leaded Started'!$V:$V,"")</f>
        <v>0</v>
      </c>
      <c r="AZ127" s="23">
        <f>_xlfn.XLOOKUP(AW127,'Leaded Started'!$D:$D,'Leaded Started'!$R:$R,"")</f>
        <v>0</v>
      </c>
      <c r="BA127" s="22"/>
      <c r="BB127" s="83" t="e" cm="1">
        <f t="array" ref="BB127">HYPERLINK(_xlfn.CONCAT("#'Leaded Started'!",ADDRESS(MATCH(BA127, 'Leaded Started'!$D:$D,0),COLUMN('Leaded Started'!$D:$D))),"Link to Lot")</f>
        <v>#N/A</v>
      </c>
      <c r="BC127" s="20">
        <f>_xlfn.XLOOKUP(BA127,'Leaded Started'!$D:$D,'Leaded Started'!$V:$V,"")</f>
        <v>0</v>
      </c>
      <c r="BD127" s="23">
        <f>_xlfn.XLOOKUP(BA127,'Leaded Started'!$D:$D,'Leaded Started'!$R:$R,"")</f>
        <v>0</v>
      </c>
      <c r="BE127" s="22"/>
      <c r="BF127" s="79" t="e" cm="1">
        <f t="array" ref="BF127">HYPERLINK(_xlfn.CONCAT("#'Leaded After Lot Link'!",ADDRESS(MATCH(BE127, 'Leaded After Lot Link'!$D:$D,0),COLUMN('Leaded After Lot Link'!$D:$D))),"Link to Lot")</f>
        <v>#N/A</v>
      </c>
      <c r="BG127" s="20">
        <f>_xlfn.XLOOKUP(BE127,'Leaded After Lot Link'!$D:$D,'Leaded After Lot Link'!$V:$V,"")</f>
        <v>0</v>
      </c>
      <c r="BH127" s="23">
        <f>_xlfn.XLOOKUP(BE127,'Leaded After Lot Link'!$D:$D,'Leaded After Lot Link'!$R:$R,"")</f>
        <v>0</v>
      </c>
    </row>
    <row r="128" spans="1:60" ht="31.5" customHeight="1" x14ac:dyDescent="0.25">
      <c r="A128" s="20"/>
      <c r="B128" s="79" t="e" cm="1">
        <f t="array" ref="B128">HYPERLINK(_xlfn.CONCAT("#'Leaded After Lot Link'!",ADDRESS(MATCH(A128, 'Leaded After Lot Link'!$D:$D,0),COLUMN('Leaded After Lot Link'!$D:$D))),"Link to Lot")</f>
        <v>#N/A</v>
      </c>
      <c r="C128" s="20">
        <f>_xlfn.XLOOKUP(A128,'Leaded After Lot Link'!$D:$D,'Leaded After Lot Link'!$V:$V,"")</f>
        <v>0</v>
      </c>
      <c r="D128" s="23">
        <f>_xlfn.XLOOKUP(A128,'Leaded After Lot Link'!$D:$D,'Leaded After Lot Link'!$R:$R,"")</f>
        <v>0</v>
      </c>
      <c r="E128" s="22"/>
      <c r="F128" s="83" t="e" cm="1">
        <f t="array" ref="F128">HYPERLINK(_xlfn.CONCAT("#'Leaded Started'!",ADDRESS(MATCH(E128, 'Leaded Started'!$D:$D,0),COLUMN('Leaded Started'!$D:$D))),"Link to Lot")</f>
        <v>#N/A</v>
      </c>
      <c r="G128" s="20">
        <f>_xlfn.XLOOKUP(E128,'Leaded Started'!$D:$D,'Leaded Started'!$V:$V,"")</f>
        <v>0</v>
      </c>
      <c r="H128" s="23">
        <f>_xlfn.XLOOKUP(E128,'Leaded Started'!$D:$D,'Leaded Started'!$R:$R,"")</f>
        <v>0</v>
      </c>
      <c r="I128" s="22"/>
      <c r="J128" s="83" t="e" cm="1">
        <f t="array" ref="J128">HYPERLINK(_xlfn.CONCAT("#'Leaded Started'!",ADDRESS(MATCH(I128, 'Leaded Started'!$D:$D,0),COLUMN('Leaded Started'!$D:$D))),"Link to Lot")</f>
        <v>#N/A</v>
      </c>
      <c r="K128" s="20">
        <f>_xlfn.XLOOKUP(I128,'Leaded Started'!$D:$D,'Leaded Started'!$V:$V,"")</f>
        <v>0</v>
      </c>
      <c r="L128" s="23">
        <f>_xlfn.XLOOKUP(I128,'Leaded Started'!$D:$D,'Leaded Started'!$R:$R,"")</f>
        <v>0</v>
      </c>
      <c r="M128" s="22"/>
      <c r="N128" s="83" t="e" cm="1">
        <f t="array" ref="N128">HYPERLINK(_xlfn.CONCAT("#'Leaded Started'!",ADDRESS(MATCH(M128, 'Leaded Started'!$D:$D,0),COLUMN('Leaded Started'!$D:$D))),"Link to Lot")</f>
        <v>#N/A</v>
      </c>
      <c r="O128" s="20">
        <f>_xlfn.XLOOKUP(M128,'Leaded Started'!$D:$D,'Leaded Started'!$V:$V,"")</f>
        <v>0</v>
      </c>
      <c r="P128" s="23">
        <f>_xlfn.XLOOKUP(M128,'Leaded Started'!$D:$D,'Leaded Started'!$R:$R,"")</f>
        <v>0</v>
      </c>
      <c r="Q128" s="22"/>
      <c r="R128" s="83" t="e" cm="1">
        <f t="array" ref="R128">HYPERLINK(_xlfn.CONCAT("#'Leaded Started'!",ADDRESS(MATCH(Q128, 'Leaded Started'!$D:$D,0),COLUMN('Leaded Started'!$D:$D))),"Link to Lot")</f>
        <v>#N/A</v>
      </c>
      <c r="S128" s="20">
        <f>_xlfn.XLOOKUP(Q128,'Leaded Started'!$D:$D,'Leaded Started'!$V:$V,"")</f>
        <v>0</v>
      </c>
      <c r="T128" s="23">
        <f>_xlfn.XLOOKUP(Q128,'Leaded Started'!$D:$D,'Leaded Started'!$R:$R,"")</f>
        <v>0</v>
      </c>
      <c r="U128" s="22"/>
      <c r="V128" s="83" t="e" cm="1">
        <f t="array" ref="V128">HYPERLINK(_xlfn.CONCAT("#'Leaded Started'!",ADDRESS(MATCH(U128, 'Leaded Started'!$D:$D,0),COLUMN('Leaded Started'!$D:$D))),"Link to Lot")</f>
        <v>#N/A</v>
      </c>
      <c r="W128" s="20">
        <f>_xlfn.XLOOKUP(U128,'Leaded Started'!$D:$D,'Leaded Started'!$V:$V,"")</f>
        <v>0</v>
      </c>
      <c r="X128" s="23">
        <f>_xlfn.XLOOKUP(U128,'Leaded Started'!$D:$D,'Leaded Started'!$R:$R,"")</f>
        <v>0</v>
      </c>
      <c r="Y128" s="22"/>
      <c r="Z128" s="83" t="e" cm="1">
        <f t="array" ref="Z128">HYPERLINK(_xlfn.CONCAT("#'Leaded Started'!",ADDRESS(MATCH(Y128, 'Leaded Started'!$D:$D,0),COLUMN('Leaded Started'!$D:$D))),"Link to Lot")</f>
        <v>#N/A</v>
      </c>
      <c r="AA128" s="20">
        <f>_xlfn.XLOOKUP(Y128,'Leaded Started'!$D:$D,'Leaded Started'!$V:$V,"")</f>
        <v>0</v>
      </c>
      <c r="AB128" s="23">
        <f>_xlfn.XLOOKUP(Y128,'Leaded Started'!$D:$D,'Leaded Started'!$R:$R,"")</f>
        <v>0</v>
      </c>
      <c r="AC128" s="22"/>
      <c r="AD128" s="83" t="e" cm="1">
        <f t="array" ref="AD128">HYPERLINK(_xlfn.CONCAT("#'Leaded Started'!",ADDRESS(MATCH(AC128, 'Leaded Started'!$D:$D,0),COLUMN('Leaded Started'!$D:$D))),"Link to Lot")</f>
        <v>#N/A</v>
      </c>
      <c r="AE128" s="20">
        <f>_xlfn.XLOOKUP(AC128,'Leaded Started'!$D:$D,'Leaded Started'!$V:$V,"")</f>
        <v>0</v>
      </c>
      <c r="AF128" s="23">
        <f>_xlfn.XLOOKUP(AC128,'Leaded Started'!$D:$D,'Leaded Started'!$R:$R,"")</f>
        <v>0</v>
      </c>
      <c r="AG128" s="22"/>
      <c r="AH128" s="83" t="e" cm="1">
        <f t="array" ref="AH128">HYPERLINK(_xlfn.CONCAT("#'Leaded Started'!",ADDRESS(MATCH(AG128, 'Leaded Started'!$D:$D,0),COLUMN('Leaded Started'!$D:$D))),"Link to Lot")</f>
        <v>#N/A</v>
      </c>
      <c r="AI128" s="20">
        <f>_xlfn.XLOOKUP(AG128,'Leaded Started'!$D:$D,'Leaded Started'!$V:$V,"")</f>
        <v>0</v>
      </c>
      <c r="AJ128" s="23">
        <f>_xlfn.XLOOKUP(AG128,'Leaded Started'!$D:$D,'Leaded Started'!$R:$R,"")</f>
        <v>0</v>
      </c>
      <c r="AK128" s="22"/>
      <c r="AL128" s="83" t="e" cm="1">
        <f t="array" ref="AL128">HYPERLINK(_xlfn.CONCAT("#'Leaded Started'!",ADDRESS(MATCH(AK128, 'Leaded Started'!$D:$D,0),COLUMN('Leaded Started'!$D:$D))),"Link to Lot")</f>
        <v>#N/A</v>
      </c>
      <c r="AM128" s="20">
        <f>_xlfn.XLOOKUP(AK128,'Leaded Started'!$D:$D,'Leaded Started'!$V:$V,"")</f>
        <v>0</v>
      </c>
      <c r="AN128" s="23">
        <f>_xlfn.XLOOKUP(AK128,'Leaded Started'!$D:$D,'Leaded Started'!$R:$R,"")</f>
        <v>0</v>
      </c>
      <c r="AO128" s="22"/>
      <c r="AP128" s="83" t="e" cm="1">
        <f t="array" ref="AP128">HYPERLINK(_xlfn.CONCAT("#'Leaded Started'!",ADDRESS(MATCH(AO128, 'Leaded Started'!$D:$D,0),COLUMN('Leaded Started'!$D:$D))),"Link to Lot")</f>
        <v>#N/A</v>
      </c>
      <c r="AQ128" s="20">
        <f>_xlfn.XLOOKUP(AO128,'Leaded Started'!$D:$D,'Leaded Started'!$V:$V,"")</f>
        <v>0</v>
      </c>
      <c r="AR128" s="23">
        <f>_xlfn.XLOOKUP(AO128,'Leaded Started'!$D:$D,'Leaded Started'!$R:$R,"")</f>
        <v>0</v>
      </c>
      <c r="AS128" s="22"/>
      <c r="AT128" s="83" t="e" cm="1">
        <f t="array" ref="AT128">HYPERLINK(_xlfn.CONCAT("#'Leaded Started'!",ADDRESS(MATCH(AS128, 'Leaded Started'!$D:$D,0),COLUMN('Leaded Started'!$D:$D))),"Link to Lot")</f>
        <v>#N/A</v>
      </c>
      <c r="AU128" s="20">
        <f>_xlfn.XLOOKUP(AS128,'Leaded Started'!$D:$D,'Leaded Started'!$V:$V,"")</f>
        <v>0</v>
      </c>
      <c r="AV128" s="23">
        <f>_xlfn.XLOOKUP(AS128,'Leaded Started'!$D:$D,'Leaded Started'!$R:$R,"")</f>
        <v>0</v>
      </c>
      <c r="AW128" s="22"/>
      <c r="AX128" s="83" t="e" cm="1">
        <f t="array" ref="AX128">HYPERLINK(_xlfn.CONCAT("#'Leaded Started'!",ADDRESS(MATCH(AW128, 'Leaded Started'!$D:$D,0),COLUMN('Leaded Started'!$D:$D))),"Link to Lot")</f>
        <v>#N/A</v>
      </c>
      <c r="AY128" s="20">
        <f>_xlfn.XLOOKUP(AW128,'Leaded Started'!$D:$D,'Leaded Started'!$V:$V,"")</f>
        <v>0</v>
      </c>
      <c r="AZ128" s="23">
        <f>_xlfn.XLOOKUP(AW128,'Leaded Started'!$D:$D,'Leaded Started'!$R:$R,"")</f>
        <v>0</v>
      </c>
      <c r="BA128" s="22"/>
      <c r="BB128" s="83" t="e" cm="1">
        <f t="array" ref="BB128">HYPERLINK(_xlfn.CONCAT("#'Leaded Started'!",ADDRESS(MATCH(BA128, 'Leaded Started'!$D:$D,0),COLUMN('Leaded Started'!$D:$D))),"Link to Lot")</f>
        <v>#N/A</v>
      </c>
      <c r="BC128" s="20">
        <f>_xlfn.XLOOKUP(BA128,'Leaded Started'!$D:$D,'Leaded Started'!$V:$V,"")</f>
        <v>0</v>
      </c>
      <c r="BD128" s="23">
        <f>_xlfn.XLOOKUP(BA128,'Leaded Started'!$D:$D,'Leaded Started'!$R:$R,"")</f>
        <v>0</v>
      </c>
      <c r="BE128" s="22"/>
      <c r="BF128" s="79" t="e" cm="1">
        <f t="array" ref="BF128">HYPERLINK(_xlfn.CONCAT("#'Leaded After Lot Link'!",ADDRESS(MATCH(BE128, 'Leaded After Lot Link'!$D:$D,0),COLUMN('Leaded After Lot Link'!$D:$D))),"Link to Lot")</f>
        <v>#N/A</v>
      </c>
      <c r="BG128" s="20">
        <f>_xlfn.XLOOKUP(BE128,'Leaded After Lot Link'!$D:$D,'Leaded After Lot Link'!$V:$V,"")</f>
        <v>0</v>
      </c>
      <c r="BH128" s="23">
        <f>_xlfn.XLOOKUP(BE128,'Leaded After Lot Link'!$D:$D,'Leaded After Lot Link'!$R:$R,"")</f>
        <v>0</v>
      </c>
    </row>
    <row r="129" spans="1:60" ht="31.5" customHeight="1" x14ac:dyDescent="0.25">
      <c r="A129" s="20"/>
      <c r="B129" s="79" t="e" cm="1">
        <f t="array" ref="B129">HYPERLINK(_xlfn.CONCAT("#'Leaded After Lot Link'!",ADDRESS(MATCH(A129, 'Leaded After Lot Link'!$D:$D,0),COLUMN('Leaded After Lot Link'!$D:$D))),"Link to Lot")</f>
        <v>#N/A</v>
      </c>
      <c r="C129" s="20">
        <f>_xlfn.XLOOKUP(A129,'Leaded After Lot Link'!$D:$D,'Leaded After Lot Link'!$V:$V,"")</f>
        <v>0</v>
      </c>
      <c r="D129" s="23">
        <f>_xlfn.XLOOKUP(A129,'Leaded After Lot Link'!$D:$D,'Leaded After Lot Link'!$R:$R,"")</f>
        <v>0</v>
      </c>
      <c r="E129" s="22"/>
      <c r="F129" s="83" t="e" cm="1">
        <f t="array" ref="F129">HYPERLINK(_xlfn.CONCAT("#'Leaded Started'!",ADDRESS(MATCH(E129, 'Leaded Started'!$D:$D,0),COLUMN('Leaded Started'!$D:$D))),"Link to Lot")</f>
        <v>#N/A</v>
      </c>
      <c r="G129" s="20">
        <f>_xlfn.XLOOKUP(E129,'Leaded Started'!$D:$D,'Leaded Started'!$V:$V,"")</f>
        <v>0</v>
      </c>
      <c r="H129" s="23">
        <f>_xlfn.XLOOKUP(E129,'Leaded Started'!$D:$D,'Leaded Started'!$R:$R,"")</f>
        <v>0</v>
      </c>
      <c r="I129" s="22"/>
      <c r="J129" s="83" t="e" cm="1">
        <f t="array" ref="J129">HYPERLINK(_xlfn.CONCAT("#'Leaded Started'!",ADDRESS(MATCH(I129, 'Leaded Started'!$D:$D,0),COLUMN('Leaded Started'!$D:$D))),"Link to Lot")</f>
        <v>#N/A</v>
      </c>
      <c r="K129" s="20">
        <f>_xlfn.XLOOKUP(I129,'Leaded Started'!$D:$D,'Leaded Started'!$V:$V,"")</f>
        <v>0</v>
      </c>
      <c r="L129" s="23">
        <f>_xlfn.XLOOKUP(I129,'Leaded Started'!$D:$D,'Leaded Started'!$R:$R,"")</f>
        <v>0</v>
      </c>
      <c r="M129" s="22"/>
      <c r="N129" s="83" t="e" cm="1">
        <f t="array" ref="N129">HYPERLINK(_xlfn.CONCAT("#'Leaded Started'!",ADDRESS(MATCH(M129, 'Leaded Started'!$D:$D,0),COLUMN('Leaded Started'!$D:$D))),"Link to Lot")</f>
        <v>#N/A</v>
      </c>
      <c r="O129" s="20">
        <f>_xlfn.XLOOKUP(M129,'Leaded Started'!$D:$D,'Leaded Started'!$V:$V,"")</f>
        <v>0</v>
      </c>
      <c r="P129" s="23">
        <f>_xlfn.XLOOKUP(M129,'Leaded Started'!$D:$D,'Leaded Started'!$R:$R,"")</f>
        <v>0</v>
      </c>
      <c r="Q129" s="22"/>
      <c r="R129" s="83" t="e" cm="1">
        <f t="array" ref="R129">HYPERLINK(_xlfn.CONCAT("#'Leaded Started'!",ADDRESS(MATCH(Q129, 'Leaded Started'!$D:$D,0),COLUMN('Leaded Started'!$D:$D))),"Link to Lot")</f>
        <v>#N/A</v>
      </c>
      <c r="S129" s="20">
        <f>_xlfn.XLOOKUP(Q129,'Leaded Started'!$D:$D,'Leaded Started'!$V:$V,"")</f>
        <v>0</v>
      </c>
      <c r="T129" s="23">
        <f>_xlfn.XLOOKUP(Q129,'Leaded Started'!$D:$D,'Leaded Started'!$R:$R,"")</f>
        <v>0</v>
      </c>
      <c r="U129" s="22"/>
      <c r="V129" s="83" t="e" cm="1">
        <f t="array" ref="V129">HYPERLINK(_xlfn.CONCAT("#'Leaded Started'!",ADDRESS(MATCH(U129, 'Leaded Started'!$D:$D,0),COLUMN('Leaded Started'!$D:$D))),"Link to Lot")</f>
        <v>#N/A</v>
      </c>
      <c r="W129" s="20">
        <f>_xlfn.XLOOKUP(U129,'Leaded Started'!$D:$D,'Leaded Started'!$V:$V,"")</f>
        <v>0</v>
      </c>
      <c r="X129" s="23">
        <f>_xlfn.XLOOKUP(U129,'Leaded Started'!$D:$D,'Leaded Started'!$R:$R,"")</f>
        <v>0</v>
      </c>
      <c r="Y129" s="22"/>
      <c r="Z129" s="83" t="e" cm="1">
        <f t="array" ref="Z129">HYPERLINK(_xlfn.CONCAT("#'Leaded Started'!",ADDRESS(MATCH(Y129, 'Leaded Started'!$D:$D,0),COLUMN('Leaded Started'!$D:$D))),"Link to Lot")</f>
        <v>#N/A</v>
      </c>
      <c r="AA129" s="20">
        <f>_xlfn.XLOOKUP(Y129,'Leaded Started'!$D:$D,'Leaded Started'!$V:$V,"")</f>
        <v>0</v>
      </c>
      <c r="AB129" s="23">
        <f>_xlfn.XLOOKUP(Y129,'Leaded Started'!$D:$D,'Leaded Started'!$R:$R,"")</f>
        <v>0</v>
      </c>
      <c r="AC129" s="22"/>
      <c r="AD129" s="83" t="e" cm="1">
        <f t="array" ref="AD129">HYPERLINK(_xlfn.CONCAT("#'Leaded Started'!",ADDRESS(MATCH(AC129, 'Leaded Started'!$D:$D,0),COLUMN('Leaded Started'!$D:$D))),"Link to Lot")</f>
        <v>#N/A</v>
      </c>
      <c r="AE129" s="20">
        <f>_xlfn.XLOOKUP(AC129,'Leaded Started'!$D:$D,'Leaded Started'!$V:$V,"")</f>
        <v>0</v>
      </c>
      <c r="AF129" s="23">
        <f>_xlfn.XLOOKUP(AC129,'Leaded Started'!$D:$D,'Leaded Started'!$R:$R,"")</f>
        <v>0</v>
      </c>
      <c r="AG129" s="22"/>
      <c r="AH129" s="83" t="e" cm="1">
        <f t="array" ref="AH129">HYPERLINK(_xlfn.CONCAT("#'Leaded Started'!",ADDRESS(MATCH(AG129, 'Leaded Started'!$D:$D,0),COLUMN('Leaded Started'!$D:$D))),"Link to Lot")</f>
        <v>#N/A</v>
      </c>
      <c r="AI129" s="20">
        <f>_xlfn.XLOOKUP(AG129,'Leaded Started'!$D:$D,'Leaded Started'!$V:$V,"")</f>
        <v>0</v>
      </c>
      <c r="AJ129" s="23">
        <f>_xlfn.XLOOKUP(AG129,'Leaded Started'!$D:$D,'Leaded Started'!$R:$R,"")</f>
        <v>0</v>
      </c>
      <c r="AK129" s="22"/>
      <c r="AL129" s="83" t="e" cm="1">
        <f t="array" ref="AL129">HYPERLINK(_xlfn.CONCAT("#'Leaded Started'!",ADDRESS(MATCH(AK129, 'Leaded Started'!$D:$D,0),COLUMN('Leaded Started'!$D:$D))),"Link to Lot")</f>
        <v>#N/A</v>
      </c>
      <c r="AM129" s="20">
        <f>_xlfn.XLOOKUP(AK129,'Leaded Started'!$D:$D,'Leaded Started'!$V:$V,"")</f>
        <v>0</v>
      </c>
      <c r="AN129" s="23">
        <f>_xlfn.XLOOKUP(AK129,'Leaded Started'!$D:$D,'Leaded Started'!$R:$R,"")</f>
        <v>0</v>
      </c>
      <c r="AO129" s="22"/>
      <c r="AP129" s="83" t="e" cm="1">
        <f t="array" ref="AP129">HYPERLINK(_xlfn.CONCAT("#'Leaded Started'!",ADDRESS(MATCH(AO129, 'Leaded Started'!$D:$D,0),COLUMN('Leaded Started'!$D:$D))),"Link to Lot")</f>
        <v>#N/A</v>
      </c>
      <c r="AQ129" s="20">
        <f>_xlfn.XLOOKUP(AO129,'Leaded Started'!$D:$D,'Leaded Started'!$V:$V,"")</f>
        <v>0</v>
      </c>
      <c r="AR129" s="23">
        <f>_xlfn.XLOOKUP(AO129,'Leaded Started'!$D:$D,'Leaded Started'!$R:$R,"")</f>
        <v>0</v>
      </c>
      <c r="AS129" s="22"/>
      <c r="AT129" s="83" t="e" cm="1">
        <f t="array" ref="AT129">HYPERLINK(_xlfn.CONCAT("#'Leaded Started'!",ADDRESS(MATCH(AS129, 'Leaded Started'!$D:$D,0),COLUMN('Leaded Started'!$D:$D))),"Link to Lot")</f>
        <v>#N/A</v>
      </c>
      <c r="AU129" s="20">
        <f>_xlfn.XLOOKUP(AS129,'Leaded Started'!$D:$D,'Leaded Started'!$V:$V,"")</f>
        <v>0</v>
      </c>
      <c r="AV129" s="23">
        <f>_xlfn.XLOOKUP(AS129,'Leaded Started'!$D:$D,'Leaded Started'!$R:$R,"")</f>
        <v>0</v>
      </c>
      <c r="AW129" s="22"/>
      <c r="AX129" s="83" t="e" cm="1">
        <f t="array" ref="AX129">HYPERLINK(_xlfn.CONCAT("#'Leaded Started'!",ADDRESS(MATCH(AW129, 'Leaded Started'!$D:$D,0),COLUMN('Leaded Started'!$D:$D))),"Link to Lot")</f>
        <v>#N/A</v>
      </c>
      <c r="AY129" s="20">
        <f>_xlfn.XLOOKUP(AW129,'Leaded Started'!$D:$D,'Leaded Started'!$V:$V,"")</f>
        <v>0</v>
      </c>
      <c r="AZ129" s="23">
        <f>_xlfn.XLOOKUP(AW129,'Leaded Started'!$D:$D,'Leaded Started'!$R:$R,"")</f>
        <v>0</v>
      </c>
      <c r="BA129" s="22"/>
      <c r="BB129" s="83" t="e" cm="1">
        <f t="array" ref="BB129">HYPERLINK(_xlfn.CONCAT("#'Leaded Started'!",ADDRESS(MATCH(BA129, 'Leaded Started'!$D:$D,0),COLUMN('Leaded Started'!$D:$D))),"Link to Lot")</f>
        <v>#N/A</v>
      </c>
      <c r="BC129" s="20">
        <f>_xlfn.XLOOKUP(BA129,'Leaded Started'!$D:$D,'Leaded Started'!$V:$V,"")</f>
        <v>0</v>
      </c>
      <c r="BD129" s="23">
        <f>_xlfn.XLOOKUP(BA129,'Leaded Started'!$D:$D,'Leaded Started'!$R:$R,"")</f>
        <v>0</v>
      </c>
      <c r="BE129" s="22"/>
      <c r="BF129" s="79" t="e" cm="1">
        <f t="array" ref="BF129">HYPERLINK(_xlfn.CONCAT("#'Leaded After Lot Link'!",ADDRESS(MATCH(BE129, 'Leaded After Lot Link'!$D:$D,0),COLUMN('Leaded After Lot Link'!$D:$D))),"Link to Lot")</f>
        <v>#N/A</v>
      </c>
      <c r="BG129" s="20">
        <f>_xlfn.XLOOKUP(BE129,'Leaded After Lot Link'!$D:$D,'Leaded After Lot Link'!$V:$V,"")</f>
        <v>0</v>
      </c>
      <c r="BH129" s="23">
        <f>_xlfn.XLOOKUP(BE129,'Leaded After Lot Link'!$D:$D,'Leaded After Lot Link'!$R:$R,"")</f>
        <v>0</v>
      </c>
    </row>
    <row r="130" spans="1:60" ht="31.5" customHeight="1" x14ac:dyDescent="0.25">
      <c r="A130" s="20"/>
      <c r="B130" s="79" t="e" cm="1">
        <f t="array" ref="B130">HYPERLINK(_xlfn.CONCAT("#'Leaded After Lot Link'!",ADDRESS(MATCH(A130, 'Leaded After Lot Link'!$D:$D,0),COLUMN('Leaded After Lot Link'!$D:$D))),"Link to Lot")</f>
        <v>#N/A</v>
      </c>
      <c r="C130" s="20">
        <f>_xlfn.XLOOKUP(A130,'Leaded After Lot Link'!$D:$D,'Leaded After Lot Link'!$V:$V,"")</f>
        <v>0</v>
      </c>
      <c r="D130" s="23">
        <f>_xlfn.XLOOKUP(A130,'Leaded After Lot Link'!$D:$D,'Leaded After Lot Link'!$R:$R,"")</f>
        <v>0</v>
      </c>
      <c r="E130" s="22"/>
      <c r="F130" s="83" t="e" cm="1">
        <f t="array" ref="F130">HYPERLINK(_xlfn.CONCAT("#'Leaded Started'!",ADDRESS(MATCH(E130, 'Leaded Started'!$D:$D,0),COLUMN('Leaded Started'!$D:$D))),"Link to Lot")</f>
        <v>#N/A</v>
      </c>
      <c r="G130" s="20">
        <f>_xlfn.XLOOKUP(E130,'Leaded Started'!$D:$D,'Leaded Started'!$V:$V,"")</f>
        <v>0</v>
      </c>
      <c r="H130" s="23">
        <f>_xlfn.XLOOKUP(E130,'Leaded Started'!$D:$D,'Leaded Started'!$R:$R,"")</f>
        <v>0</v>
      </c>
      <c r="I130" s="22"/>
      <c r="J130" s="83" t="e" cm="1">
        <f t="array" ref="J130">HYPERLINK(_xlfn.CONCAT("#'Leaded Started'!",ADDRESS(MATCH(I130, 'Leaded Started'!$D:$D,0),COLUMN('Leaded Started'!$D:$D))),"Link to Lot")</f>
        <v>#N/A</v>
      </c>
      <c r="K130" s="20">
        <f>_xlfn.XLOOKUP(I130,'Leaded Started'!$D:$D,'Leaded Started'!$V:$V,"")</f>
        <v>0</v>
      </c>
      <c r="L130" s="23">
        <f>_xlfn.XLOOKUP(I130,'Leaded Started'!$D:$D,'Leaded Started'!$R:$R,"")</f>
        <v>0</v>
      </c>
      <c r="M130" s="22"/>
      <c r="N130" s="83" t="e" cm="1">
        <f t="array" ref="N130">HYPERLINK(_xlfn.CONCAT("#'Leaded Started'!",ADDRESS(MATCH(M130, 'Leaded Started'!$D:$D,0),COLUMN('Leaded Started'!$D:$D))),"Link to Lot")</f>
        <v>#N/A</v>
      </c>
      <c r="O130" s="20">
        <f>_xlfn.XLOOKUP(M130,'Leaded Started'!$D:$D,'Leaded Started'!$V:$V,"")</f>
        <v>0</v>
      </c>
      <c r="P130" s="23">
        <f>_xlfn.XLOOKUP(M130,'Leaded Started'!$D:$D,'Leaded Started'!$R:$R,"")</f>
        <v>0</v>
      </c>
      <c r="Q130" s="22"/>
      <c r="R130" s="83" t="e" cm="1">
        <f t="array" ref="R130">HYPERLINK(_xlfn.CONCAT("#'Leaded Started'!",ADDRESS(MATCH(Q130, 'Leaded Started'!$D:$D,0),COLUMN('Leaded Started'!$D:$D))),"Link to Lot")</f>
        <v>#N/A</v>
      </c>
      <c r="S130" s="20">
        <f>_xlfn.XLOOKUP(Q130,'Leaded Started'!$D:$D,'Leaded Started'!$V:$V,"")</f>
        <v>0</v>
      </c>
      <c r="T130" s="23">
        <f>_xlfn.XLOOKUP(Q130,'Leaded Started'!$D:$D,'Leaded Started'!$R:$R,"")</f>
        <v>0</v>
      </c>
      <c r="U130" s="22"/>
      <c r="V130" s="83" t="e" cm="1">
        <f t="array" ref="V130">HYPERLINK(_xlfn.CONCAT("#'Leaded Started'!",ADDRESS(MATCH(U130, 'Leaded Started'!$D:$D,0),COLUMN('Leaded Started'!$D:$D))),"Link to Lot")</f>
        <v>#N/A</v>
      </c>
      <c r="W130" s="20">
        <f>_xlfn.XLOOKUP(U130,'Leaded Started'!$D:$D,'Leaded Started'!$V:$V,"")</f>
        <v>0</v>
      </c>
      <c r="X130" s="23">
        <f>_xlfn.XLOOKUP(U130,'Leaded Started'!$D:$D,'Leaded Started'!$R:$R,"")</f>
        <v>0</v>
      </c>
      <c r="Y130" s="22"/>
      <c r="Z130" s="83" t="e" cm="1">
        <f t="array" ref="Z130">HYPERLINK(_xlfn.CONCAT("#'Leaded Started'!",ADDRESS(MATCH(Y130, 'Leaded Started'!$D:$D,0),COLUMN('Leaded Started'!$D:$D))),"Link to Lot")</f>
        <v>#N/A</v>
      </c>
      <c r="AA130" s="20">
        <f>_xlfn.XLOOKUP(Y130,'Leaded Started'!$D:$D,'Leaded Started'!$V:$V,"")</f>
        <v>0</v>
      </c>
      <c r="AB130" s="23">
        <f>_xlfn.XLOOKUP(Y130,'Leaded Started'!$D:$D,'Leaded Started'!$R:$R,"")</f>
        <v>0</v>
      </c>
      <c r="AC130" s="22"/>
      <c r="AD130" s="83" t="e" cm="1">
        <f t="array" ref="AD130">HYPERLINK(_xlfn.CONCAT("#'Leaded Started'!",ADDRESS(MATCH(AC130, 'Leaded Started'!$D:$D,0),COLUMN('Leaded Started'!$D:$D))),"Link to Lot")</f>
        <v>#N/A</v>
      </c>
      <c r="AE130" s="20">
        <f>_xlfn.XLOOKUP(AC130,'Leaded Started'!$D:$D,'Leaded Started'!$V:$V,"")</f>
        <v>0</v>
      </c>
      <c r="AF130" s="23">
        <f>_xlfn.XLOOKUP(AC130,'Leaded Started'!$D:$D,'Leaded Started'!$R:$R,"")</f>
        <v>0</v>
      </c>
      <c r="AG130" s="22"/>
      <c r="AH130" s="83" t="e" cm="1">
        <f t="array" ref="AH130">HYPERLINK(_xlfn.CONCAT("#'Leaded Started'!",ADDRESS(MATCH(AG130, 'Leaded Started'!$D:$D,0),COLUMN('Leaded Started'!$D:$D))),"Link to Lot")</f>
        <v>#N/A</v>
      </c>
      <c r="AI130" s="20">
        <f>_xlfn.XLOOKUP(AG130,'Leaded Started'!$D:$D,'Leaded Started'!$V:$V,"")</f>
        <v>0</v>
      </c>
      <c r="AJ130" s="23">
        <f>_xlfn.XLOOKUP(AG130,'Leaded Started'!$D:$D,'Leaded Started'!$R:$R,"")</f>
        <v>0</v>
      </c>
      <c r="AK130" s="22"/>
      <c r="AL130" s="83" t="e" cm="1">
        <f t="array" ref="AL130">HYPERLINK(_xlfn.CONCAT("#'Leaded Started'!",ADDRESS(MATCH(AK130, 'Leaded Started'!$D:$D,0),COLUMN('Leaded Started'!$D:$D))),"Link to Lot")</f>
        <v>#N/A</v>
      </c>
      <c r="AM130" s="20">
        <f>_xlfn.XLOOKUP(AK130,'Leaded Started'!$D:$D,'Leaded Started'!$V:$V,"")</f>
        <v>0</v>
      </c>
      <c r="AN130" s="23">
        <f>_xlfn.XLOOKUP(AK130,'Leaded Started'!$D:$D,'Leaded Started'!$R:$R,"")</f>
        <v>0</v>
      </c>
      <c r="AO130" s="22"/>
      <c r="AP130" s="83" t="e" cm="1">
        <f t="array" ref="AP130">HYPERLINK(_xlfn.CONCAT("#'Leaded Started'!",ADDRESS(MATCH(AO130, 'Leaded Started'!$D:$D,0),COLUMN('Leaded Started'!$D:$D))),"Link to Lot")</f>
        <v>#N/A</v>
      </c>
      <c r="AQ130" s="20">
        <f>_xlfn.XLOOKUP(AO130,'Leaded Started'!$D:$D,'Leaded Started'!$V:$V,"")</f>
        <v>0</v>
      </c>
      <c r="AR130" s="23">
        <f>_xlfn.XLOOKUP(AO130,'Leaded Started'!$D:$D,'Leaded Started'!$R:$R,"")</f>
        <v>0</v>
      </c>
      <c r="AS130" s="22"/>
      <c r="AT130" s="83" t="e" cm="1">
        <f t="array" ref="AT130">HYPERLINK(_xlfn.CONCAT("#'Leaded Started'!",ADDRESS(MATCH(AS130, 'Leaded Started'!$D:$D,0),COLUMN('Leaded Started'!$D:$D))),"Link to Lot")</f>
        <v>#N/A</v>
      </c>
      <c r="AU130" s="20">
        <f>_xlfn.XLOOKUP(AS130,'Leaded Started'!$D:$D,'Leaded Started'!$V:$V,"")</f>
        <v>0</v>
      </c>
      <c r="AV130" s="23">
        <f>_xlfn.XLOOKUP(AS130,'Leaded Started'!$D:$D,'Leaded Started'!$R:$R,"")</f>
        <v>0</v>
      </c>
      <c r="AW130" s="22"/>
      <c r="AX130" s="83" t="e" cm="1">
        <f t="array" ref="AX130">HYPERLINK(_xlfn.CONCAT("#'Leaded Started'!",ADDRESS(MATCH(AW130, 'Leaded Started'!$D:$D,0),COLUMN('Leaded Started'!$D:$D))),"Link to Lot")</f>
        <v>#N/A</v>
      </c>
      <c r="AY130" s="20">
        <f>_xlfn.XLOOKUP(AW130,'Leaded Started'!$D:$D,'Leaded Started'!$V:$V,"")</f>
        <v>0</v>
      </c>
      <c r="AZ130" s="23">
        <f>_xlfn.XLOOKUP(AW130,'Leaded Started'!$D:$D,'Leaded Started'!$R:$R,"")</f>
        <v>0</v>
      </c>
      <c r="BA130" s="22"/>
      <c r="BB130" s="83" t="e" cm="1">
        <f t="array" ref="BB130">HYPERLINK(_xlfn.CONCAT("#'Leaded Started'!",ADDRESS(MATCH(BA130, 'Leaded Started'!$D:$D,0),COLUMN('Leaded Started'!$D:$D))),"Link to Lot")</f>
        <v>#N/A</v>
      </c>
      <c r="BC130" s="20">
        <f>_xlfn.XLOOKUP(BA130,'Leaded Started'!$D:$D,'Leaded Started'!$V:$V,"")</f>
        <v>0</v>
      </c>
      <c r="BD130" s="23">
        <f>_xlfn.XLOOKUP(BA130,'Leaded Started'!$D:$D,'Leaded Started'!$R:$R,"")</f>
        <v>0</v>
      </c>
      <c r="BE130" s="22"/>
      <c r="BF130" s="79" t="e" cm="1">
        <f t="array" ref="BF130">HYPERLINK(_xlfn.CONCAT("#'Leaded After Lot Link'!",ADDRESS(MATCH(BE130, 'Leaded After Lot Link'!$D:$D,0),COLUMN('Leaded After Lot Link'!$D:$D))),"Link to Lot")</f>
        <v>#N/A</v>
      </c>
      <c r="BG130" s="20">
        <f>_xlfn.XLOOKUP(BE130,'Leaded After Lot Link'!$D:$D,'Leaded After Lot Link'!$V:$V,"")</f>
        <v>0</v>
      </c>
      <c r="BH130" s="23">
        <f>_xlfn.XLOOKUP(BE130,'Leaded After Lot Link'!$D:$D,'Leaded After Lot Link'!$R:$R,"")</f>
        <v>0</v>
      </c>
    </row>
    <row r="131" spans="1:60" ht="31.5" customHeight="1" x14ac:dyDescent="0.25">
      <c r="A131" s="20"/>
      <c r="B131" s="79" t="e" cm="1">
        <f t="array" ref="B131">HYPERLINK(_xlfn.CONCAT("#'Leaded After Lot Link'!",ADDRESS(MATCH(A131, 'Leaded After Lot Link'!$D:$D,0),COLUMN('Leaded After Lot Link'!$D:$D))),"Link to Lot")</f>
        <v>#N/A</v>
      </c>
      <c r="C131" s="20">
        <f>_xlfn.XLOOKUP(A131,'Leaded After Lot Link'!$D:$D,'Leaded After Lot Link'!$V:$V,"")</f>
        <v>0</v>
      </c>
      <c r="D131" s="23">
        <f>_xlfn.XLOOKUP(A131,'Leaded After Lot Link'!$D:$D,'Leaded After Lot Link'!$R:$R,"")</f>
        <v>0</v>
      </c>
      <c r="E131" s="22"/>
      <c r="F131" s="83" t="e" cm="1">
        <f t="array" ref="F131">HYPERLINK(_xlfn.CONCAT("#'Leaded Started'!",ADDRESS(MATCH(E131, 'Leaded Started'!$D:$D,0),COLUMN('Leaded Started'!$D:$D))),"Link to Lot")</f>
        <v>#N/A</v>
      </c>
      <c r="G131" s="20">
        <f>_xlfn.XLOOKUP(E131,'Leaded Started'!$D:$D,'Leaded Started'!$V:$V,"")</f>
        <v>0</v>
      </c>
      <c r="H131" s="23">
        <f>_xlfn.XLOOKUP(E131,'Leaded Started'!$D:$D,'Leaded Started'!$R:$R,"")</f>
        <v>0</v>
      </c>
      <c r="I131" s="22"/>
      <c r="J131" s="83" t="e" cm="1">
        <f t="array" ref="J131">HYPERLINK(_xlfn.CONCAT("#'Leaded Started'!",ADDRESS(MATCH(I131, 'Leaded Started'!$D:$D,0),COLUMN('Leaded Started'!$D:$D))),"Link to Lot")</f>
        <v>#N/A</v>
      </c>
      <c r="K131" s="20">
        <f>_xlfn.XLOOKUP(I131,'Leaded Started'!$D:$D,'Leaded Started'!$V:$V,"")</f>
        <v>0</v>
      </c>
      <c r="L131" s="23">
        <f>_xlfn.XLOOKUP(I131,'Leaded Started'!$D:$D,'Leaded Started'!$R:$R,"")</f>
        <v>0</v>
      </c>
      <c r="M131" s="22"/>
      <c r="N131" s="83" t="e" cm="1">
        <f t="array" ref="N131">HYPERLINK(_xlfn.CONCAT("#'Leaded Started'!",ADDRESS(MATCH(M131, 'Leaded Started'!$D:$D,0),COLUMN('Leaded Started'!$D:$D))),"Link to Lot")</f>
        <v>#N/A</v>
      </c>
      <c r="O131" s="20">
        <f>_xlfn.XLOOKUP(M131,'Leaded Started'!$D:$D,'Leaded Started'!$V:$V,"")</f>
        <v>0</v>
      </c>
      <c r="P131" s="23">
        <f>_xlfn.XLOOKUP(M131,'Leaded Started'!$D:$D,'Leaded Started'!$R:$R,"")</f>
        <v>0</v>
      </c>
      <c r="Q131" s="22"/>
      <c r="R131" s="83" t="e" cm="1">
        <f t="array" ref="R131">HYPERLINK(_xlfn.CONCAT("#'Leaded Started'!",ADDRESS(MATCH(Q131, 'Leaded Started'!$D:$D,0),COLUMN('Leaded Started'!$D:$D))),"Link to Lot")</f>
        <v>#N/A</v>
      </c>
      <c r="S131" s="20">
        <f>_xlfn.XLOOKUP(Q131,'Leaded Started'!$D:$D,'Leaded Started'!$V:$V,"")</f>
        <v>0</v>
      </c>
      <c r="T131" s="23">
        <f>_xlfn.XLOOKUP(Q131,'Leaded Started'!$D:$D,'Leaded Started'!$R:$R,"")</f>
        <v>0</v>
      </c>
      <c r="U131" s="22"/>
      <c r="V131" s="83" t="e" cm="1">
        <f t="array" ref="V131">HYPERLINK(_xlfn.CONCAT("#'Leaded Started'!",ADDRESS(MATCH(U131, 'Leaded Started'!$D:$D,0),COLUMN('Leaded Started'!$D:$D))),"Link to Lot")</f>
        <v>#N/A</v>
      </c>
      <c r="W131" s="20">
        <f>_xlfn.XLOOKUP(U131,'Leaded Started'!$D:$D,'Leaded Started'!$V:$V,"")</f>
        <v>0</v>
      </c>
      <c r="X131" s="23">
        <f>_xlfn.XLOOKUP(U131,'Leaded Started'!$D:$D,'Leaded Started'!$R:$R,"")</f>
        <v>0</v>
      </c>
      <c r="Y131" s="22"/>
      <c r="Z131" s="83" t="e" cm="1">
        <f t="array" ref="Z131">HYPERLINK(_xlfn.CONCAT("#'Leaded Started'!",ADDRESS(MATCH(Y131, 'Leaded Started'!$D:$D,0),COLUMN('Leaded Started'!$D:$D))),"Link to Lot")</f>
        <v>#N/A</v>
      </c>
      <c r="AA131" s="20">
        <f>_xlfn.XLOOKUP(Y131,'Leaded Started'!$D:$D,'Leaded Started'!$V:$V,"")</f>
        <v>0</v>
      </c>
      <c r="AB131" s="23">
        <f>_xlfn.XLOOKUP(Y131,'Leaded Started'!$D:$D,'Leaded Started'!$R:$R,"")</f>
        <v>0</v>
      </c>
      <c r="AC131" s="22"/>
      <c r="AD131" s="83" t="e" cm="1">
        <f t="array" ref="AD131">HYPERLINK(_xlfn.CONCAT("#'Leaded Started'!",ADDRESS(MATCH(AC131, 'Leaded Started'!$D:$D,0),COLUMN('Leaded Started'!$D:$D))),"Link to Lot")</f>
        <v>#N/A</v>
      </c>
      <c r="AE131" s="20">
        <f>_xlfn.XLOOKUP(AC131,'Leaded Started'!$D:$D,'Leaded Started'!$V:$V,"")</f>
        <v>0</v>
      </c>
      <c r="AF131" s="23">
        <f>_xlfn.XLOOKUP(AC131,'Leaded Started'!$D:$D,'Leaded Started'!$R:$R,"")</f>
        <v>0</v>
      </c>
      <c r="AG131" s="22"/>
      <c r="AH131" s="83" t="e" cm="1">
        <f t="array" ref="AH131">HYPERLINK(_xlfn.CONCAT("#'Leaded Started'!",ADDRESS(MATCH(AG131, 'Leaded Started'!$D:$D,0),COLUMN('Leaded Started'!$D:$D))),"Link to Lot")</f>
        <v>#N/A</v>
      </c>
      <c r="AI131" s="20">
        <f>_xlfn.XLOOKUP(AG131,'Leaded Started'!$D:$D,'Leaded Started'!$V:$V,"")</f>
        <v>0</v>
      </c>
      <c r="AJ131" s="23">
        <f>_xlfn.XLOOKUP(AG131,'Leaded Started'!$D:$D,'Leaded Started'!$R:$R,"")</f>
        <v>0</v>
      </c>
      <c r="AK131" s="22"/>
      <c r="AL131" s="83" t="e" cm="1">
        <f t="array" ref="AL131">HYPERLINK(_xlfn.CONCAT("#'Leaded Started'!",ADDRESS(MATCH(AK131, 'Leaded Started'!$D:$D,0),COLUMN('Leaded Started'!$D:$D))),"Link to Lot")</f>
        <v>#N/A</v>
      </c>
      <c r="AM131" s="20">
        <f>_xlfn.XLOOKUP(AK131,'Leaded Started'!$D:$D,'Leaded Started'!$V:$V,"")</f>
        <v>0</v>
      </c>
      <c r="AN131" s="23">
        <f>_xlfn.XLOOKUP(AK131,'Leaded Started'!$D:$D,'Leaded Started'!$R:$R,"")</f>
        <v>0</v>
      </c>
      <c r="AO131" s="22"/>
      <c r="AP131" s="83" t="e" cm="1">
        <f t="array" ref="AP131">HYPERLINK(_xlfn.CONCAT("#'Leaded Started'!",ADDRESS(MATCH(AO131, 'Leaded Started'!$D:$D,0),COLUMN('Leaded Started'!$D:$D))),"Link to Lot")</f>
        <v>#N/A</v>
      </c>
      <c r="AQ131" s="20">
        <f>_xlfn.XLOOKUP(AO131,'Leaded Started'!$D:$D,'Leaded Started'!$V:$V,"")</f>
        <v>0</v>
      </c>
      <c r="AR131" s="23">
        <f>_xlfn.XLOOKUP(AO131,'Leaded Started'!$D:$D,'Leaded Started'!$R:$R,"")</f>
        <v>0</v>
      </c>
      <c r="AS131" s="22"/>
      <c r="AT131" s="83" t="e" cm="1">
        <f t="array" ref="AT131">HYPERLINK(_xlfn.CONCAT("#'Leaded Started'!",ADDRESS(MATCH(AS131, 'Leaded Started'!$D:$D,0),COLUMN('Leaded Started'!$D:$D))),"Link to Lot")</f>
        <v>#N/A</v>
      </c>
      <c r="AU131" s="20">
        <f>_xlfn.XLOOKUP(AS131,'Leaded Started'!$D:$D,'Leaded Started'!$V:$V,"")</f>
        <v>0</v>
      </c>
      <c r="AV131" s="23">
        <f>_xlfn.XLOOKUP(AS131,'Leaded Started'!$D:$D,'Leaded Started'!$R:$R,"")</f>
        <v>0</v>
      </c>
      <c r="AW131" s="22"/>
      <c r="AX131" s="83" t="e" cm="1">
        <f t="array" ref="AX131">HYPERLINK(_xlfn.CONCAT("#'Leaded Started'!",ADDRESS(MATCH(AW131, 'Leaded Started'!$D:$D,0),COLUMN('Leaded Started'!$D:$D))),"Link to Lot")</f>
        <v>#N/A</v>
      </c>
      <c r="AY131" s="20">
        <f>_xlfn.XLOOKUP(AW131,'Leaded Started'!$D:$D,'Leaded Started'!$V:$V,"")</f>
        <v>0</v>
      </c>
      <c r="AZ131" s="23">
        <f>_xlfn.XLOOKUP(AW131,'Leaded Started'!$D:$D,'Leaded Started'!$R:$R,"")</f>
        <v>0</v>
      </c>
      <c r="BA131" s="22"/>
      <c r="BB131" s="83" t="e" cm="1">
        <f t="array" ref="BB131">HYPERLINK(_xlfn.CONCAT("#'Leaded Started'!",ADDRESS(MATCH(BA131, 'Leaded Started'!$D:$D,0),COLUMN('Leaded Started'!$D:$D))),"Link to Lot")</f>
        <v>#N/A</v>
      </c>
      <c r="BC131" s="20">
        <f>_xlfn.XLOOKUP(BA131,'Leaded Started'!$D:$D,'Leaded Started'!$V:$V,"")</f>
        <v>0</v>
      </c>
      <c r="BD131" s="23">
        <f>_xlfn.XLOOKUP(BA131,'Leaded Started'!$D:$D,'Leaded Started'!$R:$R,"")</f>
        <v>0</v>
      </c>
      <c r="BE131" s="22"/>
      <c r="BF131" s="79" t="e" cm="1">
        <f t="array" ref="BF131">HYPERLINK(_xlfn.CONCAT("#'Leaded After Lot Link'!",ADDRESS(MATCH(BE131, 'Leaded After Lot Link'!$D:$D,0),COLUMN('Leaded After Lot Link'!$D:$D))),"Link to Lot")</f>
        <v>#N/A</v>
      </c>
      <c r="BG131" s="20">
        <f>_xlfn.XLOOKUP(BE131,'Leaded After Lot Link'!$D:$D,'Leaded After Lot Link'!$V:$V,"")</f>
        <v>0</v>
      </c>
      <c r="BH131" s="23">
        <f>_xlfn.XLOOKUP(BE131,'Leaded After Lot Link'!$D:$D,'Leaded After Lot Link'!$R:$R,"")</f>
        <v>0</v>
      </c>
    </row>
    <row r="132" spans="1:60" ht="31.5" customHeight="1" x14ac:dyDescent="0.25">
      <c r="A132" s="20"/>
      <c r="B132" s="79" t="e" cm="1">
        <f t="array" ref="B132">HYPERLINK(_xlfn.CONCAT("#'Leaded After Lot Link'!",ADDRESS(MATCH(A132, 'Leaded After Lot Link'!$D:$D,0),COLUMN('Leaded After Lot Link'!$D:$D))),"Link to Lot")</f>
        <v>#N/A</v>
      </c>
      <c r="C132" s="20">
        <f>_xlfn.XLOOKUP(A132,'Leaded After Lot Link'!$D:$D,'Leaded After Lot Link'!$V:$V,"")</f>
        <v>0</v>
      </c>
      <c r="D132" s="23">
        <f>_xlfn.XLOOKUP(A132,'Leaded After Lot Link'!$D:$D,'Leaded After Lot Link'!$R:$R,"")</f>
        <v>0</v>
      </c>
      <c r="E132" s="22"/>
      <c r="F132" s="83" t="e" cm="1">
        <f t="array" ref="F132">HYPERLINK(_xlfn.CONCAT("#'Leaded Started'!",ADDRESS(MATCH(E132, 'Leaded Started'!$D:$D,0),COLUMN('Leaded Started'!$D:$D))),"Link to Lot")</f>
        <v>#N/A</v>
      </c>
      <c r="G132" s="20">
        <f>_xlfn.XLOOKUP(E132,'Leaded Started'!$D:$D,'Leaded Started'!$V:$V,"")</f>
        <v>0</v>
      </c>
      <c r="H132" s="23">
        <f>_xlfn.XLOOKUP(E132,'Leaded Started'!$D:$D,'Leaded Started'!$R:$R,"")</f>
        <v>0</v>
      </c>
      <c r="I132" s="22"/>
      <c r="J132" s="83" t="e" cm="1">
        <f t="array" ref="J132">HYPERLINK(_xlfn.CONCAT("#'Leaded Started'!",ADDRESS(MATCH(I132, 'Leaded Started'!$D:$D,0),COLUMN('Leaded Started'!$D:$D))),"Link to Lot")</f>
        <v>#N/A</v>
      </c>
      <c r="K132" s="20">
        <f>_xlfn.XLOOKUP(I132,'Leaded Started'!$D:$D,'Leaded Started'!$V:$V,"")</f>
        <v>0</v>
      </c>
      <c r="L132" s="23">
        <f>_xlfn.XLOOKUP(I132,'Leaded Started'!$D:$D,'Leaded Started'!$R:$R,"")</f>
        <v>0</v>
      </c>
      <c r="M132" s="22"/>
      <c r="N132" s="83" t="e" cm="1">
        <f t="array" ref="N132">HYPERLINK(_xlfn.CONCAT("#'Leaded Started'!",ADDRESS(MATCH(M132, 'Leaded Started'!$D:$D,0),COLUMN('Leaded Started'!$D:$D))),"Link to Lot")</f>
        <v>#N/A</v>
      </c>
      <c r="O132" s="20">
        <f>_xlfn.XLOOKUP(M132,'Leaded Started'!$D:$D,'Leaded Started'!$V:$V,"")</f>
        <v>0</v>
      </c>
      <c r="P132" s="23">
        <f>_xlfn.XLOOKUP(M132,'Leaded Started'!$D:$D,'Leaded Started'!$R:$R,"")</f>
        <v>0</v>
      </c>
      <c r="Q132" s="22"/>
      <c r="R132" s="83" t="e" cm="1">
        <f t="array" ref="R132">HYPERLINK(_xlfn.CONCAT("#'Leaded Started'!",ADDRESS(MATCH(Q132, 'Leaded Started'!$D:$D,0),COLUMN('Leaded Started'!$D:$D))),"Link to Lot")</f>
        <v>#N/A</v>
      </c>
      <c r="S132" s="20">
        <f>_xlfn.XLOOKUP(Q132,'Leaded Started'!$D:$D,'Leaded Started'!$V:$V,"")</f>
        <v>0</v>
      </c>
      <c r="T132" s="23">
        <f>_xlfn.XLOOKUP(Q132,'Leaded Started'!$D:$D,'Leaded Started'!$R:$R,"")</f>
        <v>0</v>
      </c>
      <c r="U132" s="22"/>
      <c r="V132" s="83" t="e" cm="1">
        <f t="array" ref="V132">HYPERLINK(_xlfn.CONCAT("#'Leaded Started'!",ADDRESS(MATCH(U132, 'Leaded Started'!$D:$D,0),COLUMN('Leaded Started'!$D:$D))),"Link to Lot")</f>
        <v>#N/A</v>
      </c>
      <c r="W132" s="20">
        <f>_xlfn.XLOOKUP(U132,'Leaded Started'!$D:$D,'Leaded Started'!$V:$V,"")</f>
        <v>0</v>
      </c>
      <c r="X132" s="23">
        <f>_xlfn.XLOOKUP(U132,'Leaded Started'!$D:$D,'Leaded Started'!$R:$R,"")</f>
        <v>0</v>
      </c>
      <c r="Y132" s="22"/>
      <c r="Z132" s="83" t="e" cm="1">
        <f t="array" ref="Z132">HYPERLINK(_xlfn.CONCAT("#'Leaded Started'!",ADDRESS(MATCH(Y132, 'Leaded Started'!$D:$D,0),COLUMN('Leaded Started'!$D:$D))),"Link to Lot")</f>
        <v>#N/A</v>
      </c>
      <c r="AA132" s="20">
        <f>_xlfn.XLOOKUP(Y132,'Leaded Started'!$D:$D,'Leaded Started'!$V:$V,"")</f>
        <v>0</v>
      </c>
      <c r="AB132" s="23">
        <f>_xlfn.XLOOKUP(Y132,'Leaded Started'!$D:$D,'Leaded Started'!$R:$R,"")</f>
        <v>0</v>
      </c>
      <c r="AC132" s="22"/>
      <c r="AD132" s="83" t="e" cm="1">
        <f t="array" ref="AD132">HYPERLINK(_xlfn.CONCAT("#'Leaded Started'!",ADDRESS(MATCH(AC132, 'Leaded Started'!$D:$D,0),COLUMN('Leaded Started'!$D:$D))),"Link to Lot")</f>
        <v>#N/A</v>
      </c>
      <c r="AE132" s="20">
        <f>_xlfn.XLOOKUP(AC132,'Leaded Started'!$D:$D,'Leaded Started'!$V:$V,"")</f>
        <v>0</v>
      </c>
      <c r="AF132" s="23">
        <f>_xlfn.XLOOKUP(AC132,'Leaded Started'!$D:$D,'Leaded Started'!$R:$R,"")</f>
        <v>0</v>
      </c>
      <c r="AG132" s="22"/>
      <c r="AH132" s="83" t="e" cm="1">
        <f t="array" ref="AH132">HYPERLINK(_xlfn.CONCAT("#'Leaded Started'!",ADDRESS(MATCH(AG132, 'Leaded Started'!$D:$D,0),COLUMN('Leaded Started'!$D:$D))),"Link to Lot")</f>
        <v>#N/A</v>
      </c>
      <c r="AI132" s="20">
        <f>_xlfn.XLOOKUP(AG132,'Leaded Started'!$D:$D,'Leaded Started'!$V:$V,"")</f>
        <v>0</v>
      </c>
      <c r="AJ132" s="23">
        <f>_xlfn.XLOOKUP(AG132,'Leaded Started'!$D:$D,'Leaded Started'!$R:$R,"")</f>
        <v>0</v>
      </c>
      <c r="AK132" s="22"/>
      <c r="AL132" s="83" t="e" cm="1">
        <f t="array" ref="AL132">HYPERLINK(_xlfn.CONCAT("#'Leaded Started'!",ADDRESS(MATCH(AK132, 'Leaded Started'!$D:$D,0),COLUMN('Leaded Started'!$D:$D))),"Link to Lot")</f>
        <v>#N/A</v>
      </c>
      <c r="AM132" s="20">
        <f>_xlfn.XLOOKUP(AK132,'Leaded Started'!$D:$D,'Leaded Started'!$V:$V,"")</f>
        <v>0</v>
      </c>
      <c r="AN132" s="23">
        <f>_xlfn.XLOOKUP(AK132,'Leaded Started'!$D:$D,'Leaded Started'!$R:$R,"")</f>
        <v>0</v>
      </c>
      <c r="AO132" s="22"/>
      <c r="AP132" s="83" t="e" cm="1">
        <f t="array" ref="AP132">HYPERLINK(_xlfn.CONCAT("#'Leaded Started'!",ADDRESS(MATCH(AO132, 'Leaded Started'!$D:$D,0),COLUMN('Leaded Started'!$D:$D))),"Link to Lot")</f>
        <v>#N/A</v>
      </c>
      <c r="AQ132" s="20">
        <f>_xlfn.XLOOKUP(AO132,'Leaded Started'!$D:$D,'Leaded Started'!$V:$V,"")</f>
        <v>0</v>
      </c>
      <c r="AR132" s="23">
        <f>_xlfn.XLOOKUP(AO132,'Leaded Started'!$D:$D,'Leaded Started'!$R:$R,"")</f>
        <v>0</v>
      </c>
      <c r="AS132" s="22"/>
      <c r="AT132" s="83" t="e" cm="1">
        <f t="array" ref="AT132">HYPERLINK(_xlfn.CONCAT("#'Leaded Started'!",ADDRESS(MATCH(AS132, 'Leaded Started'!$D:$D,0),COLUMN('Leaded Started'!$D:$D))),"Link to Lot")</f>
        <v>#N/A</v>
      </c>
      <c r="AU132" s="20">
        <f>_xlfn.XLOOKUP(AS132,'Leaded Started'!$D:$D,'Leaded Started'!$V:$V,"")</f>
        <v>0</v>
      </c>
      <c r="AV132" s="23">
        <f>_xlfn.XLOOKUP(AS132,'Leaded Started'!$D:$D,'Leaded Started'!$R:$R,"")</f>
        <v>0</v>
      </c>
      <c r="AW132" s="22"/>
      <c r="AX132" s="83" t="e" cm="1">
        <f t="array" ref="AX132">HYPERLINK(_xlfn.CONCAT("#'Leaded Started'!",ADDRESS(MATCH(AW132, 'Leaded Started'!$D:$D,0),COLUMN('Leaded Started'!$D:$D))),"Link to Lot")</f>
        <v>#N/A</v>
      </c>
      <c r="AY132" s="20">
        <f>_xlfn.XLOOKUP(AW132,'Leaded Started'!$D:$D,'Leaded Started'!$V:$V,"")</f>
        <v>0</v>
      </c>
      <c r="AZ132" s="23">
        <f>_xlfn.XLOOKUP(AW132,'Leaded Started'!$D:$D,'Leaded Started'!$R:$R,"")</f>
        <v>0</v>
      </c>
      <c r="BA132" s="22"/>
      <c r="BB132" s="83" t="e" cm="1">
        <f t="array" ref="BB132">HYPERLINK(_xlfn.CONCAT("#'Leaded Started'!",ADDRESS(MATCH(BA132, 'Leaded Started'!$D:$D,0),COLUMN('Leaded Started'!$D:$D))),"Link to Lot")</f>
        <v>#N/A</v>
      </c>
      <c r="BC132" s="20">
        <f>_xlfn.XLOOKUP(BA132,'Leaded Started'!$D:$D,'Leaded Started'!$V:$V,"")</f>
        <v>0</v>
      </c>
      <c r="BD132" s="23">
        <f>_xlfn.XLOOKUP(BA132,'Leaded Started'!$D:$D,'Leaded Started'!$R:$R,"")</f>
        <v>0</v>
      </c>
      <c r="BE132" s="22"/>
      <c r="BF132" s="79" t="e" cm="1">
        <f t="array" ref="BF132">HYPERLINK(_xlfn.CONCAT("#'Leaded After Lot Link'!",ADDRESS(MATCH(BE132, 'Leaded After Lot Link'!$D:$D,0),COLUMN('Leaded After Lot Link'!$D:$D))),"Link to Lot")</f>
        <v>#N/A</v>
      </c>
      <c r="BG132" s="20">
        <f>_xlfn.XLOOKUP(BE132,'Leaded After Lot Link'!$D:$D,'Leaded After Lot Link'!$V:$V,"")</f>
        <v>0</v>
      </c>
      <c r="BH132" s="23">
        <f>_xlfn.XLOOKUP(BE132,'Leaded After Lot Link'!$D:$D,'Leaded After Lot Link'!$R:$R,"")</f>
        <v>0</v>
      </c>
    </row>
    <row r="133" spans="1:60" ht="31.5" customHeight="1" x14ac:dyDescent="0.25">
      <c r="A133" s="20"/>
      <c r="B133" s="79" t="e" cm="1">
        <f t="array" ref="B133">HYPERLINK(_xlfn.CONCAT("#'Leaded After Lot Link'!",ADDRESS(MATCH(A133, 'Leaded After Lot Link'!$D:$D,0),COLUMN('Leaded After Lot Link'!$D:$D))),"Link to Lot")</f>
        <v>#N/A</v>
      </c>
      <c r="C133" s="20">
        <f>_xlfn.XLOOKUP(A133,'Leaded After Lot Link'!$D:$D,'Leaded After Lot Link'!$V:$V,"")</f>
        <v>0</v>
      </c>
      <c r="D133" s="23">
        <f>_xlfn.XLOOKUP(A133,'Leaded After Lot Link'!$D:$D,'Leaded After Lot Link'!$R:$R,"")</f>
        <v>0</v>
      </c>
      <c r="E133" s="22"/>
      <c r="F133" s="83" t="e" cm="1">
        <f t="array" ref="F133">HYPERLINK(_xlfn.CONCAT("#'Leaded Started'!",ADDRESS(MATCH(E133, 'Leaded Started'!$D:$D,0),COLUMN('Leaded Started'!$D:$D))),"Link to Lot")</f>
        <v>#N/A</v>
      </c>
      <c r="G133" s="20">
        <f>_xlfn.XLOOKUP(E133,'Leaded Started'!$D:$D,'Leaded Started'!$V:$V,"")</f>
        <v>0</v>
      </c>
      <c r="H133" s="23">
        <f>_xlfn.XLOOKUP(E133,'Leaded Started'!$D:$D,'Leaded Started'!$R:$R,"")</f>
        <v>0</v>
      </c>
      <c r="I133" s="22"/>
      <c r="J133" s="83" t="e" cm="1">
        <f t="array" ref="J133">HYPERLINK(_xlfn.CONCAT("#'Leaded Started'!",ADDRESS(MATCH(I133, 'Leaded Started'!$D:$D,0),COLUMN('Leaded Started'!$D:$D))),"Link to Lot")</f>
        <v>#N/A</v>
      </c>
      <c r="K133" s="20">
        <f>_xlfn.XLOOKUP(I133,'Leaded Started'!$D:$D,'Leaded Started'!$V:$V,"")</f>
        <v>0</v>
      </c>
      <c r="L133" s="23">
        <f>_xlfn.XLOOKUP(I133,'Leaded Started'!$D:$D,'Leaded Started'!$R:$R,"")</f>
        <v>0</v>
      </c>
      <c r="M133" s="22"/>
      <c r="N133" s="83" t="e" cm="1">
        <f t="array" ref="N133">HYPERLINK(_xlfn.CONCAT("#'Leaded Started'!",ADDRESS(MATCH(M133, 'Leaded Started'!$D:$D,0),COLUMN('Leaded Started'!$D:$D))),"Link to Lot")</f>
        <v>#N/A</v>
      </c>
      <c r="O133" s="20">
        <f>_xlfn.XLOOKUP(M133,'Leaded Started'!$D:$D,'Leaded Started'!$V:$V,"")</f>
        <v>0</v>
      </c>
      <c r="P133" s="23">
        <f>_xlfn.XLOOKUP(M133,'Leaded Started'!$D:$D,'Leaded Started'!$R:$R,"")</f>
        <v>0</v>
      </c>
      <c r="Q133" s="22"/>
      <c r="R133" s="83" t="e" cm="1">
        <f t="array" ref="R133">HYPERLINK(_xlfn.CONCAT("#'Leaded Started'!",ADDRESS(MATCH(Q133, 'Leaded Started'!$D:$D,0),COLUMN('Leaded Started'!$D:$D))),"Link to Lot")</f>
        <v>#N/A</v>
      </c>
      <c r="S133" s="20">
        <f>_xlfn.XLOOKUP(Q133,'Leaded Started'!$D:$D,'Leaded Started'!$V:$V,"")</f>
        <v>0</v>
      </c>
      <c r="T133" s="23">
        <f>_xlfn.XLOOKUP(Q133,'Leaded Started'!$D:$D,'Leaded Started'!$R:$R,"")</f>
        <v>0</v>
      </c>
      <c r="U133" s="22"/>
      <c r="V133" s="83" t="e" cm="1">
        <f t="array" ref="V133">HYPERLINK(_xlfn.CONCAT("#'Leaded Started'!",ADDRESS(MATCH(U133, 'Leaded Started'!$D:$D,0),COLUMN('Leaded Started'!$D:$D))),"Link to Lot")</f>
        <v>#N/A</v>
      </c>
      <c r="W133" s="20">
        <f>_xlfn.XLOOKUP(U133,'Leaded Started'!$D:$D,'Leaded Started'!$V:$V,"")</f>
        <v>0</v>
      </c>
      <c r="X133" s="23">
        <f>_xlfn.XLOOKUP(U133,'Leaded Started'!$D:$D,'Leaded Started'!$R:$R,"")</f>
        <v>0</v>
      </c>
      <c r="Y133" s="22"/>
      <c r="Z133" s="83" t="e" cm="1">
        <f t="array" ref="Z133">HYPERLINK(_xlfn.CONCAT("#'Leaded Started'!",ADDRESS(MATCH(Y133, 'Leaded Started'!$D:$D,0),COLUMN('Leaded Started'!$D:$D))),"Link to Lot")</f>
        <v>#N/A</v>
      </c>
      <c r="AA133" s="20">
        <f>_xlfn.XLOOKUP(Y133,'Leaded Started'!$D:$D,'Leaded Started'!$V:$V,"")</f>
        <v>0</v>
      </c>
      <c r="AB133" s="23">
        <f>_xlfn.XLOOKUP(Y133,'Leaded Started'!$D:$D,'Leaded Started'!$R:$R,"")</f>
        <v>0</v>
      </c>
      <c r="AC133" s="22"/>
      <c r="AD133" s="83" t="e" cm="1">
        <f t="array" ref="AD133">HYPERLINK(_xlfn.CONCAT("#'Leaded Started'!",ADDRESS(MATCH(AC133, 'Leaded Started'!$D:$D,0),COLUMN('Leaded Started'!$D:$D))),"Link to Lot")</f>
        <v>#N/A</v>
      </c>
      <c r="AE133" s="20">
        <f>_xlfn.XLOOKUP(AC133,'Leaded Started'!$D:$D,'Leaded Started'!$V:$V,"")</f>
        <v>0</v>
      </c>
      <c r="AF133" s="23">
        <f>_xlfn.XLOOKUP(AC133,'Leaded Started'!$D:$D,'Leaded Started'!$R:$R,"")</f>
        <v>0</v>
      </c>
      <c r="AG133" s="22"/>
      <c r="AH133" s="83" t="e" cm="1">
        <f t="array" ref="AH133">HYPERLINK(_xlfn.CONCAT("#'Leaded Started'!",ADDRESS(MATCH(AG133, 'Leaded Started'!$D:$D,0),COLUMN('Leaded Started'!$D:$D))),"Link to Lot")</f>
        <v>#N/A</v>
      </c>
      <c r="AI133" s="20">
        <f>_xlfn.XLOOKUP(AG133,'Leaded Started'!$D:$D,'Leaded Started'!$V:$V,"")</f>
        <v>0</v>
      </c>
      <c r="AJ133" s="23">
        <f>_xlfn.XLOOKUP(AG133,'Leaded Started'!$D:$D,'Leaded Started'!$R:$R,"")</f>
        <v>0</v>
      </c>
      <c r="AK133" s="22"/>
      <c r="AL133" s="83" t="e" cm="1">
        <f t="array" ref="AL133">HYPERLINK(_xlfn.CONCAT("#'Leaded Started'!",ADDRESS(MATCH(AK133, 'Leaded Started'!$D:$D,0),COLUMN('Leaded Started'!$D:$D))),"Link to Lot")</f>
        <v>#N/A</v>
      </c>
      <c r="AM133" s="20">
        <f>_xlfn.XLOOKUP(AK133,'Leaded Started'!$D:$D,'Leaded Started'!$V:$V,"")</f>
        <v>0</v>
      </c>
      <c r="AN133" s="23">
        <f>_xlfn.XLOOKUP(AK133,'Leaded Started'!$D:$D,'Leaded Started'!$R:$R,"")</f>
        <v>0</v>
      </c>
      <c r="AO133" s="22"/>
      <c r="AP133" s="83" t="e" cm="1">
        <f t="array" ref="AP133">HYPERLINK(_xlfn.CONCAT("#'Leaded Started'!",ADDRESS(MATCH(AO133, 'Leaded Started'!$D:$D,0),COLUMN('Leaded Started'!$D:$D))),"Link to Lot")</f>
        <v>#N/A</v>
      </c>
      <c r="AQ133" s="20">
        <f>_xlfn.XLOOKUP(AO133,'Leaded Started'!$D:$D,'Leaded Started'!$V:$V,"")</f>
        <v>0</v>
      </c>
      <c r="AR133" s="23">
        <f>_xlfn.XLOOKUP(AO133,'Leaded Started'!$D:$D,'Leaded Started'!$R:$R,"")</f>
        <v>0</v>
      </c>
      <c r="AS133" s="22"/>
      <c r="AT133" s="83" t="e" cm="1">
        <f t="array" ref="AT133">HYPERLINK(_xlfn.CONCAT("#'Leaded Started'!",ADDRESS(MATCH(AS133, 'Leaded Started'!$D:$D,0),COLUMN('Leaded Started'!$D:$D))),"Link to Lot")</f>
        <v>#N/A</v>
      </c>
      <c r="AU133" s="20">
        <f>_xlfn.XLOOKUP(AS133,'Leaded Started'!$D:$D,'Leaded Started'!$V:$V,"")</f>
        <v>0</v>
      </c>
      <c r="AV133" s="23">
        <f>_xlfn.XLOOKUP(AS133,'Leaded Started'!$D:$D,'Leaded Started'!$R:$R,"")</f>
        <v>0</v>
      </c>
      <c r="AW133" s="22"/>
      <c r="AX133" s="83" t="e" cm="1">
        <f t="array" ref="AX133">HYPERLINK(_xlfn.CONCAT("#'Leaded Started'!",ADDRESS(MATCH(AW133, 'Leaded Started'!$D:$D,0),COLUMN('Leaded Started'!$D:$D))),"Link to Lot")</f>
        <v>#N/A</v>
      </c>
      <c r="AY133" s="20">
        <f>_xlfn.XLOOKUP(AW133,'Leaded Started'!$D:$D,'Leaded Started'!$V:$V,"")</f>
        <v>0</v>
      </c>
      <c r="AZ133" s="23">
        <f>_xlfn.XLOOKUP(AW133,'Leaded Started'!$D:$D,'Leaded Started'!$R:$R,"")</f>
        <v>0</v>
      </c>
      <c r="BA133" s="22"/>
      <c r="BB133" s="83" t="e" cm="1">
        <f t="array" ref="BB133">HYPERLINK(_xlfn.CONCAT("#'Leaded Started'!",ADDRESS(MATCH(BA133, 'Leaded Started'!$D:$D,0),COLUMN('Leaded Started'!$D:$D))),"Link to Lot")</f>
        <v>#N/A</v>
      </c>
      <c r="BC133" s="20">
        <f>_xlfn.XLOOKUP(BA133,'Leaded Started'!$D:$D,'Leaded Started'!$V:$V,"")</f>
        <v>0</v>
      </c>
      <c r="BD133" s="23">
        <f>_xlfn.XLOOKUP(BA133,'Leaded Started'!$D:$D,'Leaded Started'!$R:$R,"")</f>
        <v>0</v>
      </c>
      <c r="BE133" s="22"/>
      <c r="BF133" s="79" t="e" cm="1">
        <f t="array" ref="BF133">HYPERLINK(_xlfn.CONCAT("#'Leaded After Lot Link'!",ADDRESS(MATCH(BE133, 'Leaded After Lot Link'!$D:$D,0),COLUMN('Leaded After Lot Link'!$D:$D))),"Link to Lot")</f>
        <v>#N/A</v>
      </c>
      <c r="BG133" s="20">
        <f>_xlfn.XLOOKUP(BE133,'Leaded After Lot Link'!$D:$D,'Leaded After Lot Link'!$V:$V,"")</f>
        <v>0</v>
      </c>
      <c r="BH133" s="23">
        <f>_xlfn.XLOOKUP(BE133,'Leaded After Lot Link'!$D:$D,'Leaded After Lot Link'!$R:$R,"")</f>
        <v>0</v>
      </c>
    </row>
    <row r="134" spans="1:60" ht="31.5" customHeight="1" x14ac:dyDescent="0.25">
      <c r="A134" s="20"/>
      <c r="B134" s="79" t="e" cm="1">
        <f t="array" ref="B134">HYPERLINK(_xlfn.CONCAT("#'Leaded After Lot Link'!",ADDRESS(MATCH(A134, 'Leaded After Lot Link'!$D:$D,0),COLUMN('Leaded After Lot Link'!$D:$D))),"Link to Lot")</f>
        <v>#N/A</v>
      </c>
      <c r="C134" s="20">
        <f>_xlfn.XLOOKUP(A134,'Leaded After Lot Link'!$D:$D,'Leaded After Lot Link'!$V:$V,"")</f>
        <v>0</v>
      </c>
      <c r="D134" s="23">
        <f>_xlfn.XLOOKUP(A134,'Leaded After Lot Link'!$D:$D,'Leaded After Lot Link'!$R:$R,"")</f>
        <v>0</v>
      </c>
      <c r="E134" s="22"/>
      <c r="F134" s="83" t="e" cm="1">
        <f t="array" ref="F134">HYPERLINK(_xlfn.CONCAT("#'Leaded Started'!",ADDRESS(MATCH(E134, 'Leaded Started'!$D:$D,0),COLUMN('Leaded Started'!$D:$D))),"Link to Lot")</f>
        <v>#N/A</v>
      </c>
      <c r="G134" s="20">
        <f>_xlfn.XLOOKUP(E134,'Leaded Started'!$D:$D,'Leaded Started'!$V:$V,"")</f>
        <v>0</v>
      </c>
      <c r="H134" s="23">
        <f>_xlfn.XLOOKUP(E134,'Leaded Started'!$D:$D,'Leaded Started'!$R:$R,"")</f>
        <v>0</v>
      </c>
      <c r="I134" s="22"/>
      <c r="J134" s="83" t="e" cm="1">
        <f t="array" ref="J134">HYPERLINK(_xlfn.CONCAT("#'Leaded Started'!",ADDRESS(MATCH(I134, 'Leaded Started'!$D:$D,0),COLUMN('Leaded Started'!$D:$D))),"Link to Lot")</f>
        <v>#N/A</v>
      </c>
      <c r="K134" s="20">
        <f>_xlfn.XLOOKUP(I134,'Leaded Started'!$D:$D,'Leaded Started'!$V:$V,"")</f>
        <v>0</v>
      </c>
      <c r="L134" s="23">
        <f>_xlfn.XLOOKUP(I134,'Leaded Started'!$D:$D,'Leaded Started'!$R:$R,"")</f>
        <v>0</v>
      </c>
      <c r="M134" s="22"/>
      <c r="N134" s="83" t="e" cm="1">
        <f t="array" ref="N134">HYPERLINK(_xlfn.CONCAT("#'Leaded Started'!",ADDRESS(MATCH(M134, 'Leaded Started'!$D:$D,0),COLUMN('Leaded Started'!$D:$D))),"Link to Lot")</f>
        <v>#N/A</v>
      </c>
      <c r="O134" s="20">
        <f>_xlfn.XLOOKUP(M134,'Leaded Started'!$D:$D,'Leaded Started'!$V:$V,"")</f>
        <v>0</v>
      </c>
      <c r="P134" s="23">
        <f>_xlfn.XLOOKUP(M134,'Leaded Started'!$D:$D,'Leaded Started'!$R:$R,"")</f>
        <v>0</v>
      </c>
      <c r="Q134" s="22"/>
      <c r="R134" s="83" t="e" cm="1">
        <f t="array" ref="R134">HYPERLINK(_xlfn.CONCAT("#'Leaded Started'!",ADDRESS(MATCH(Q134, 'Leaded Started'!$D:$D,0),COLUMN('Leaded Started'!$D:$D))),"Link to Lot")</f>
        <v>#N/A</v>
      </c>
      <c r="S134" s="20">
        <f>_xlfn.XLOOKUP(Q134,'Leaded Started'!$D:$D,'Leaded Started'!$V:$V,"")</f>
        <v>0</v>
      </c>
      <c r="T134" s="23">
        <f>_xlfn.XLOOKUP(Q134,'Leaded Started'!$D:$D,'Leaded Started'!$R:$R,"")</f>
        <v>0</v>
      </c>
      <c r="U134" s="22"/>
      <c r="V134" s="83" t="e" cm="1">
        <f t="array" ref="V134">HYPERLINK(_xlfn.CONCAT("#'Leaded Started'!",ADDRESS(MATCH(U134, 'Leaded Started'!$D:$D,0),COLUMN('Leaded Started'!$D:$D))),"Link to Lot")</f>
        <v>#N/A</v>
      </c>
      <c r="W134" s="20">
        <f>_xlfn.XLOOKUP(U134,'Leaded Started'!$D:$D,'Leaded Started'!$V:$V,"")</f>
        <v>0</v>
      </c>
      <c r="X134" s="23">
        <f>_xlfn.XLOOKUP(U134,'Leaded Started'!$D:$D,'Leaded Started'!$R:$R,"")</f>
        <v>0</v>
      </c>
      <c r="Y134" s="22"/>
      <c r="Z134" s="83" t="e" cm="1">
        <f t="array" ref="Z134">HYPERLINK(_xlfn.CONCAT("#'Leaded Started'!",ADDRESS(MATCH(Y134, 'Leaded Started'!$D:$D,0),COLUMN('Leaded Started'!$D:$D))),"Link to Lot")</f>
        <v>#N/A</v>
      </c>
      <c r="AA134" s="20">
        <f>_xlfn.XLOOKUP(Y134,'Leaded Started'!$D:$D,'Leaded Started'!$V:$V,"")</f>
        <v>0</v>
      </c>
      <c r="AB134" s="23">
        <f>_xlfn.XLOOKUP(Y134,'Leaded Started'!$D:$D,'Leaded Started'!$R:$R,"")</f>
        <v>0</v>
      </c>
      <c r="AC134" s="22"/>
      <c r="AD134" s="83" t="e" cm="1">
        <f t="array" ref="AD134">HYPERLINK(_xlfn.CONCAT("#'Leaded Started'!",ADDRESS(MATCH(AC134, 'Leaded Started'!$D:$D,0),COLUMN('Leaded Started'!$D:$D))),"Link to Lot")</f>
        <v>#N/A</v>
      </c>
      <c r="AE134" s="20">
        <f>_xlfn.XLOOKUP(AC134,'Leaded Started'!$D:$D,'Leaded Started'!$V:$V,"")</f>
        <v>0</v>
      </c>
      <c r="AF134" s="23">
        <f>_xlfn.XLOOKUP(AC134,'Leaded Started'!$D:$D,'Leaded Started'!$R:$R,"")</f>
        <v>0</v>
      </c>
      <c r="AG134" s="22"/>
      <c r="AH134" s="83" t="e" cm="1">
        <f t="array" ref="AH134">HYPERLINK(_xlfn.CONCAT("#'Leaded Started'!",ADDRESS(MATCH(AG134, 'Leaded Started'!$D:$D,0),COLUMN('Leaded Started'!$D:$D))),"Link to Lot")</f>
        <v>#N/A</v>
      </c>
      <c r="AI134" s="20">
        <f>_xlfn.XLOOKUP(AG134,'Leaded Started'!$D:$D,'Leaded Started'!$V:$V,"")</f>
        <v>0</v>
      </c>
      <c r="AJ134" s="23">
        <f>_xlfn.XLOOKUP(AG134,'Leaded Started'!$D:$D,'Leaded Started'!$R:$R,"")</f>
        <v>0</v>
      </c>
      <c r="AK134" s="22"/>
      <c r="AL134" s="83" t="e" cm="1">
        <f t="array" ref="AL134">HYPERLINK(_xlfn.CONCAT("#'Leaded Started'!",ADDRESS(MATCH(AK134, 'Leaded Started'!$D:$D,0),COLUMN('Leaded Started'!$D:$D))),"Link to Lot")</f>
        <v>#N/A</v>
      </c>
      <c r="AM134" s="20">
        <f>_xlfn.XLOOKUP(AK134,'Leaded Started'!$D:$D,'Leaded Started'!$V:$V,"")</f>
        <v>0</v>
      </c>
      <c r="AN134" s="23">
        <f>_xlfn.XLOOKUP(AK134,'Leaded Started'!$D:$D,'Leaded Started'!$R:$R,"")</f>
        <v>0</v>
      </c>
      <c r="AO134" s="22"/>
      <c r="AP134" s="83" t="e" cm="1">
        <f t="array" ref="AP134">HYPERLINK(_xlfn.CONCAT("#'Leaded Started'!",ADDRESS(MATCH(AO134, 'Leaded Started'!$D:$D,0),COLUMN('Leaded Started'!$D:$D))),"Link to Lot")</f>
        <v>#N/A</v>
      </c>
      <c r="AQ134" s="20">
        <f>_xlfn.XLOOKUP(AO134,'Leaded Started'!$D:$D,'Leaded Started'!$V:$V,"")</f>
        <v>0</v>
      </c>
      <c r="AR134" s="23">
        <f>_xlfn.XLOOKUP(AO134,'Leaded Started'!$D:$D,'Leaded Started'!$R:$R,"")</f>
        <v>0</v>
      </c>
      <c r="AS134" s="22"/>
      <c r="AT134" s="83" t="e" cm="1">
        <f t="array" ref="AT134">HYPERLINK(_xlfn.CONCAT("#'Leaded Started'!",ADDRESS(MATCH(AS134, 'Leaded Started'!$D:$D,0),COLUMN('Leaded Started'!$D:$D))),"Link to Lot")</f>
        <v>#N/A</v>
      </c>
      <c r="AU134" s="20">
        <f>_xlfn.XLOOKUP(AS134,'Leaded Started'!$D:$D,'Leaded Started'!$V:$V,"")</f>
        <v>0</v>
      </c>
      <c r="AV134" s="23">
        <f>_xlfn.XLOOKUP(AS134,'Leaded Started'!$D:$D,'Leaded Started'!$R:$R,"")</f>
        <v>0</v>
      </c>
      <c r="AW134" s="22"/>
      <c r="AX134" s="83" t="e" cm="1">
        <f t="array" ref="AX134">HYPERLINK(_xlfn.CONCAT("#'Leaded Started'!",ADDRESS(MATCH(AW134, 'Leaded Started'!$D:$D,0),COLUMN('Leaded Started'!$D:$D))),"Link to Lot")</f>
        <v>#N/A</v>
      </c>
      <c r="AY134" s="20">
        <f>_xlfn.XLOOKUP(AW134,'Leaded Started'!$D:$D,'Leaded Started'!$V:$V,"")</f>
        <v>0</v>
      </c>
      <c r="AZ134" s="23">
        <f>_xlfn.XLOOKUP(AW134,'Leaded Started'!$D:$D,'Leaded Started'!$R:$R,"")</f>
        <v>0</v>
      </c>
      <c r="BA134" s="22"/>
      <c r="BB134" s="83" t="e" cm="1">
        <f t="array" ref="BB134">HYPERLINK(_xlfn.CONCAT("#'Leaded Started'!",ADDRESS(MATCH(BA134, 'Leaded Started'!$D:$D,0),COLUMN('Leaded Started'!$D:$D))),"Link to Lot")</f>
        <v>#N/A</v>
      </c>
      <c r="BC134" s="20">
        <f>_xlfn.XLOOKUP(BA134,'Leaded Started'!$D:$D,'Leaded Started'!$V:$V,"")</f>
        <v>0</v>
      </c>
      <c r="BD134" s="23">
        <f>_xlfn.XLOOKUP(BA134,'Leaded Started'!$D:$D,'Leaded Started'!$R:$R,"")</f>
        <v>0</v>
      </c>
      <c r="BE134" s="22"/>
      <c r="BF134" s="79" t="e" cm="1">
        <f t="array" ref="BF134">HYPERLINK(_xlfn.CONCAT("#'Leaded After Lot Link'!",ADDRESS(MATCH(BE134, 'Leaded After Lot Link'!$D:$D,0),COLUMN('Leaded After Lot Link'!$D:$D))),"Link to Lot")</f>
        <v>#N/A</v>
      </c>
      <c r="BG134" s="20">
        <f>_xlfn.XLOOKUP(BE134,'Leaded After Lot Link'!$D:$D,'Leaded After Lot Link'!$V:$V,"")</f>
        <v>0</v>
      </c>
      <c r="BH134" s="23">
        <f>_xlfn.XLOOKUP(BE134,'Leaded After Lot Link'!$D:$D,'Leaded After Lot Link'!$R:$R,"")</f>
        <v>0</v>
      </c>
    </row>
    <row r="135" spans="1:60" ht="31.5" customHeight="1" x14ac:dyDescent="0.25">
      <c r="A135" s="20"/>
      <c r="B135" s="79" t="e" cm="1">
        <f t="array" ref="B135">HYPERLINK(_xlfn.CONCAT("#'Leaded After Lot Link'!",ADDRESS(MATCH(A135, 'Leaded After Lot Link'!$D:$D,0),COLUMN('Leaded After Lot Link'!$D:$D))),"Link to Lot")</f>
        <v>#N/A</v>
      </c>
      <c r="C135" s="20">
        <f>_xlfn.XLOOKUP(A135,'Leaded After Lot Link'!$D:$D,'Leaded After Lot Link'!$V:$V,"")</f>
        <v>0</v>
      </c>
      <c r="D135" s="23">
        <f>_xlfn.XLOOKUP(A135,'Leaded After Lot Link'!$D:$D,'Leaded After Lot Link'!$R:$R,"")</f>
        <v>0</v>
      </c>
      <c r="E135" s="22"/>
      <c r="F135" s="83" t="e" cm="1">
        <f t="array" ref="F135">HYPERLINK(_xlfn.CONCAT("#'Leaded Started'!",ADDRESS(MATCH(E135, 'Leaded Started'!$D:$D,0),COLUMN('Leaded Started'!$D:$D))),"Link to Lot")</f>
        <v>#N/A</v>
      </c>
      <c r="G135" s="20">
        <f>_xlfn.XLOOKUP(E135,'Leaded Started'!$D:$D,'Leaded Started'!$V:$V,"")</f>
        <v>0</v>
      </c>
      <c r="H135" s="23">
        <f>_xlfn.XLOOKUP(E135,'Leaded Started'!$D:$D,'Leaded Started'!$R:$R,"")</f>
        <v>0</v>
      </c>
      <c r="I135" s="22"/>
      <c r="J135" s="83" t="e" cm="1">
        <f t="array" ref="J135">HYPERLINK(_xlfn.CONCAT("#'Leaded Started'!",ADDRESS(MATCH(I135, 'Leaded Started'!$D:$D,0),COLUMN('Leaded Started'!$D:$D))),"Link to Lot")</f>
        <v>#N/A</v>
      </c>
      <c r="K135" s="20">
        <f>_xlfn.XLOOKUP(I135,'Leaded Started'!$D:$D,'Leaded Started'!$V:$V,"")</f>
        <v>0</v>
      </c>
      <c r="L135" s="23">
        <f>_xlfn.XLOOKUP(I135,'Leaded Started'!$D:$D,'Leaded Started'!$R:$R,"")</f>
        <v>0</v>
      </c>
      <c r="M135" s="22"/>
      <c r="N135" s="83" t="e" cm="1">
        <f t="array" ref="N135">HYPERLINK(_xlfn.CONCAT("#'Leaded Started'!",ADDRESS(MATCH(M135, 'Leaded Started'!$D:$D,0),COLUMN('Leaded Started'!$D:$D))),"Link to Lot")</f>
        <v>#N/A</v>
      </c>
      <c r="O135" s="20">
        <f>_xlfn.XLOOKUP(M135,'Leaded Started'!$D:$D,'Leaded Started'!$V:$V,"")</f>
        <v>0</v>
      </c>
      <c r="P135" s="23">
        <f>_xlfn.XLOOKUP(M135,'Leaded Started'!$D:$D,'Leaded Started'!$R:$R,"")</f>
        <v>0</v>
      </c>
      <c r="Q135" s="22"/>
      <c r="R135" s="83" t="e" cm="1">
        <f t="array" ref="R135">HYPERLINK(_xlfn.CONCAT("#'Leaded Started'!",ADDRESS(MATCH(Q135, 'Leaded Started'!$D:$D,0),COLUMN('Leaded Started'!$D:$D))),"Link to Lot")</f>
        <v>#N/A</v>
      </c>
      <c r="S135" s="20">
        <f>_xlfn.XLOOKUP(Q135,'Leaded Started'!$D:$D,'Leaded Started'!$V:$V,"")</f>
        <v>0</v>
      </c>
      <c r="T135" s="23">
        <f>_xlfn.XLOOKUP(Q135,'Leaded Started'!$D:$D,'Leaded Started'!$R:$R,"")</f>
        <v>0</v>
      </c>
      <c r="U135" s="22"/>
      <c r="V135" s="83" t="e" cm="1">
        <f t="array" ref="V135">HYPERLINK(_xlfn.CONCAT("#'Leaded Started'!",ADDRESS(MATCH(U135, 'Leaded Started'!$D:$D,0),COLUMN('Leaded Started'!$D:$D))),"Link to Lot")</f>
        <v>#N/A</v>
      </c>
      <c r="W135" s="20">
        <f>_xlfn.XLOOKUP(U135,'Leaded Started'!$D:$D,'Leaded Started'!$V:$V,"")</f>
        <v>0</v>
      </c>
      <c r="X135" s="23">
        <f>_xlfn.XLOOKUP(U135,'Leaded Started'!$D:$D,'Leaded Started'!$R:$R,"")</f>
        <v>0</v>
      </c>
      <c r="Y135" s="22"/>
      <c r="Z135" s="83" t="e" cm="1">
        <f t="array" ref="Z135">HYPERLINK(_xlfn.CONCAT("#'Leaded Started'!",ADDRESS(MATCH(Y135, 'Leaded Started'!$D:$D,0),COLUMN('Leaded Started'!$D:$D))),"Link to Lot")</f>
        <v>#N/A</v>
      </c>
      <c r="AA135" s="20">
        <f>_xlfn.XLOOKUP(Y135,'Leaded Started'!$D:$D,'Leaded Started'!$V:$V,"")</f>
        <v>0</v>
      </c>
      <c r="AB135" s="23">
        <f>_xlfn.XLOOKUP(Y135,'Leaded Started'!$D:$D,'Leaded Started'!$R:$R,"")</f>
        <v>0</v>
      </c>
      <c r="AC135" s="22"/>
      <c r="AD135" s="83" t="e" cm="1">
        <f t="array" ref="AD135">HYPERLINK(_xlfn.CONCAT("#'Leaded Started'!",ADDRESS(MATCH(AC135, 'Leaded Started'!$D:$D,0),COLUMN('Leaded Started'!$D:$D))),"Link to Lot")</f>
        <v>#N/A</v>
      </c>
      <c r="AE135" s="20">
        <f>_xlfn.XLOOKUP(AC135,'Leaded Started'!$D:$D,'Leaded Started'!$V:$V,"")</f>
        <v>0</v>
      </c>
      <c r="AF135" s="23">
        <f>_xlfn.XLOOKUP(AC135,'Leaded Started'!$D:$D,'Leaded Started'!$R:$R,"")</f>
        <v>0</v>
      </c>
      <c r="AG135" s="22"/>
      <c r="AH135" s="83" t="e" cm="1">
        <f t="array" ref="AH135">HYPERLINK(_xlfn.CONCAT("#'Leaded Started'!",ADDRESS(MATCH(AG135, 'Leaded Started'!$D:$D,0),COLUMN('Leaded Started'!$D:$D))),"Link to Lot")</f>
        <v>#N/A</v>
      </c>
      <c r="AI135" s="20">
        <f>_xlfn.XLOOKUP(AG135,'Leaded Started'!$D:$D,'Leaded Started'!$V:$V,"")</f>
        <v>0</v>
      </c>
      <c r="AJ135" s="23">
        <f>_xlfn.XLOOKUP(AG135,'Leaded Started'!$D:$D,'Leaded Started'!$R:$R,"")</f>
        <v>0</v>
      </c>
      <c r="AK135" s="22"/>
      <c r="AL135" s="83" t="e" cm="1">
        <f t="array" ref="AL135">HYPERLINK(_xlfn.CONCAT("#'Leaded Started'!",ADDRESS(MATCH(AK135, 'Leaded Started'!$D:$D,0),COLUMN('Leaded Started'!$D:$D))),"Link to Lot")</f>
        <v>#N/A</v>
      </c>
      <c r="AM135" s="20">
        <f>_xlfn.XLOOKUP(AK135,'Leaded Started'!$D:$D,'Leaded Started'!$V:$V,"")</f>
        <v>0</v>
      </c>
      <c r="AN135" s="23">
        <f>_xlfn.XLOOKUP(AK135,'Leaded Started'!$D:$D,'Leaded Started'!$R:$R,"")</f>
        <v>0</v>
      </c>
      <c r="AO135" s="22"/>
      <c r="AP135" s="83" t="e" cm="1">
        <f t="array" ref="AP135">HYPERLINK(_xlfn.CONCAT("#'Leaded Started'!",ADDRESS(MATCH(AO135, 'Leaded Started'!$D:$D,0),COLUMN('Leaded Started'!$D:$D))),"Link to Lot")</f>
        <v>#N/A</v>
      </c>
      <c r="AQ135" s="20">
        <f>_xlfn.XLOOKUP(AO135,'Leaded Started'!$D:$D,'Leaded Started'!$V:$V,"")</f>
        <v>0</v>
      </c>
      <c r="AR135" s="23">
        <f>_xlfn.XLOOKUP(AO135,'Leaded Started'!$D:$D,'Leaded Started'!$R:$R,"")</f>
        <v>0</v>
      </c>
      <c r="AS135" s="22"/>
      <c r="AT135" s="83" t="e" cm="1">
        <f t="array" ref="AT135">HYPERLINK(_xlfn.CONCAT("#'Leaded Started'!",ADDRESS(MATCH(AS135, 'Leaded Started'!$D:$D,0),COLUMN('Leaded Started'!$D:$D))),"Link to Lot")</f>
        <v>#N/A</v>
      </c>
      <c r="AU135" s="20">
        <f>_xlfn.XLOOKUP(AS135,'Leaded Started'!$D:$D,'Leaded Started'!$V:$V,"")</f>
        <v>0</v>
      </c>
      <c r="AV135" s="23">
        <f>_xlfn.XLOOKUP(AS135,'Leaded Started'!$D:$D,'Leaded Started'!$R:$R,"")</f>
        <v>0</v>
      </c>
      <c r="AW135" s="22"/>
      <c r="AX135" s="83" t="e" cm="1">
        <f t="array" ref="AX135">HYPERLINK(_xlfn.CONCAT("#'Leaded Started'!",ADDRESS(MATCH(AW135, 'Leaded Started'!$D:$D,0),COLUMN('Leaded Started'!$D:$D))),"Link to Lot")</f>
        <v>#N/A</v>
      </c>
      <c r="AY135" s="20">
        <f>_xlfn.XLOOKUP(AW135,'Leaded Started'!$D:$D,'Leaded Started'!$V:$V,"")</f>
        <v>0</v>
      </c>
      <c r="AZ135" s="23">
        <f>_xlfn.XLOOKUP(AW135,'Leaded Started'!$D:$D,'Leaded Started'!$R:$R,"")</f>
        <v>0</v>
      </c>
      <c r="BA135" s="22"/>
      <c r="BB135" s="83" t="e" cm="1">
        <f t="array" ref="BB135">HYPERLINK(_xlfn.CONCAT("#'Leaded Started'!",ADDRESS(MATCH(BA135, 'Leaded Started'!$D:$D,0),COLUMN('Leaded Started'!$D:$D))),"Link to Lot")</f>
        <v>#N/A</v>
      </c>
      <c r="BC135" s="20">
        <f>_xlfn.XLOOKUP(BA135,'Leaded Started'!$D:$D,'Leaded Started'!$V:$V,"")</f>
        <v>0</v>
      </c>
      <c r="BD135" s="23">
        <f>_xlfn.XLOOKUP(BA135,'Leaded Started'!$D:$D,'Leaded Started'!$R:$R,"")</f>
        <v>0</v>
      </c>
      <c r="BE135" s="22"/>
      <c r="BF135" s="79" t="e" cm="1">
        <f t="array" ref="BF135">HYPERLINK(_xlfn.CONCAT("#'Leaded After Lot Link'!",ADDRESS(MATCH(BE135, 'Leaded After Lot Link'!$D:$D,0),COLUMN('Leaded After Lot Link'!$D:$D))),"Link to Lot")</f>
        <v>#N/A</v>
      </c>
      <c r="BG135" s="20">
        <f>_xlfn.XLOOKUP(BE135,'Leaded After Lot Link'!$D:$D,'Leaded After Lot Link'!$V:$V,"")</f>
        <v>0</v>
      </c>
      <c r="BH135" s="23">
        <f>_xlfn.XLOOKUP(BE135,'Leaded After Lot Link'!$D:$D,'Leaded After Lot Link'!$R:$R,"")</f>
        <v>0</v>
      </c>
    </row>
    <row r="136" spans="1:60" ht="31.5" customHeight="1" x14ac:dyDescent="0.25">
      <c r="A136" s="20"/>
      <c r="B136" s="79" t="e" cm="1">
        <f t="array" ref="B136">HYPERLINK(_xlfn.CONCAT("#'Leaded After Lot Link'!",ADDRESS(MATCH(A136, 'Leaded After Lot Link'!$D:$D,0),COLUMN('Leaded After Lot Link'!$D:$D))),"Link to Lot")</f>
        <v>#N/A</v>
      </c>
      <c r="C136" s="20">
        <f>_xlfn.XLOOKUP(A136,'Leaded After Lot Link'!$D:$D,'Leaded After Lot Link'!$V:$V,"")</f>
        <v>0</v>
      </c>
      <c r="D136" s="23">
        <f>_xlfn.XLOOKUP(A136,'Leaded After Lot Link'!$D:$D,'Leaded After Lot Link'!$R:$R,"")</f>
        <v>0</v>
      </c>
      <c r="E136" s="22"/>
      <c r="F136" s="83" t="e" cm="1">
        <f t="array" ref="F136">HYPERLINK(_xlfn.CONCAT("#'Leaded Started'!",ADDRESS(MATCH(E136, 'Leaded Started'!$D:$D,0),COLUMN('Leaded Started'!$D:$D))),"Link to Lot")</f>
        <v>#N/A</v>
      </c>
      <c r="G136" s="20">
        <f>_xlfn.XLOOKUP(E136,'Leaded Started'!$D:$D,'Leaded Started'!$V:$V,"")</f>
        <v>0</v>
      </c>
      <c r="H136" s="23">
        <f>_xlfn.XLOOKUP(E136,'Leaded Started'!$D:$D,'Leaded Started'!$R:$R,"")</f>
        <v>0</v>
      </c>
      <c r="I136" s="22"/>
      <c r="J136" s="83" t="e" cm="1">
        <f t="array" ref="J136">HYPERLINK(_xlfn.CONCAT("#'Leaded Started'!",ADDRESS(MATCH(I136, 'Leaded Started'!$D:$D,0),COLUMN('Leaded Started'!$D:$D))),"Link to Lot")</f>
        <v>#N/A</v>
      </c>
      <c r="K136" s="20">
        <f>_xlfn.XLOOKUP(I136,'Leaded Started'!$D:$D,'Leaded Started'!$V:$V,"")</f>
        <v>0</v>
      </c>
      <c r="L136" s="23">
        <f>_xlfn.XLOOKUP(I136,'Leaded Started'!$D:$D,'Leaded Started'!$R:$R,"")</f>
        <v>0</v>
      </c>
      <c r="M136" s="22"/>
      <c r="N136" s="83" t="e" cm="1">
        <f t="array" ref="N136">HYPERLINK(_xlfn.CONCAT("#'Leaded Started'!",ADDRESS(MATCH(M136, 'Leaded Started'!$D:$D,0),COLUMN('Leaded Started'!$D:$D))),"Link to Lot")</f>
        <v>#N/A</v>
      </c>
      <c r="O136" s="20">
        <f>_xlfn.XLOOKUP(M136,'Leaded Started'!$D:$D,'Leaded Started'!$V:$V,"")</f>
        <v>0</v>
      </c>
      <c r="P136" s="23">
        <f>_xlfn.XLOOKUP(M136,'Leaded Started'!$D:$D,'Leaded Started'!$R:$R,"")</f>
        <v>0</v>
      </c>
      <c r="Q136" s="22"/>
      <c r="R136" s="83" t="e" cm="1">
        <f t="array" ref="R136">HYPERLINK(_xlfn.CONCAT("#'Leaded Started'!",ADDRESS(MATCH(Q136, 'Leaded Started'!$D:$D,0),COLUMN('Leaded Started'!$D:$D))),"Link to Lot")</f>
        <v>#N/A</v>
      </c>
      <c r="S136" s="20">
        <f>_xlfn.XLOOKUP(Q136,'Leaded Started'!$D:$D,'Leaded Started'!$V:$V,"")</f>
        <v>0</v>
      </c>
      <c r="T136" s="23">
        <f>_xlfn.XLOOKUP(Q136,'Leaded Started'!$D:$D,'Leaded Started'!$R:$R,"")</f>
        <v>0</v>
      </c>
      <c r="U136" s="22"/>
      <c r="V136" s="83" t="e" cm="1">
        <f t="array" ref="V136">HYPERLINK(_xlfn.CONCAT("#'Leaded Started'!",ADDRESS(MATCH(U136, 'Leaded Started'!$D:$D,0),COLUMN('Leaded Started'!$D:$D))),"Link to Lot")</f>
        <v>#N/A</v>
      </c>
      <c r="W136" s="20">
        <f>_xlfn.XLOOKUP(U136,'Leaded Started'!$D:$D,'Leaded Started'!$V:$V,"")</f>
        <v>0</v>
      </c>
      <c r="X136" s="23">
        <f>_xlfn.XLOOKUP(U136,'Leaded Started'!$D:$D,'Leaded Started'!$R:$R,"")</f>
        <v>0</v>
      </c>
      <c r="Y136" s="22"/>
      <c r="Z136" s="83" t="e" cm="1">
        <f t="array" ref="Z136">HYPERLINK(_xlfn.CONCAT("#'Leaded Started'!",ADDRESS(MATCH(Y136, 'Leaded Started'!$D:$D,0),COLUMN('Leaded Started'!$D:$D))),"Link to Lot")</f>
        <v>#N/A</v>
      </c>
      <c r="AA136" s="20">
        <f>_xlfn.XLOOKUP(Y136,'Leaded Started'!$D:$D,'Leaded Started'!$V:$V,"")</f>
        <v>0</v>
      </c>
      <c r="AB136" s="23">
        <f>_xlfn.XLOOKUP(Y136,'Leaded Started'!$D:$D,'Leaded Started'!$R:$R,"")</f>
        <v>0</v>
      </c>
      <c r="AC136" s="22"/>
      <c r="AD136" s="83" t="e" cm="1">
        <f t="array" ref="AD136">HYPERLINK(_xlfn.CONCAT("#'Leaded Started'!",ADDRESS(MATCH(AC136, 'Leaded Started'!$D:$D,0),COLUMN('Leaded Started'!$D:$D))),"Link to Lot")</f>
        <v>#N/A</v>
      </c>
      <c r="AE136" s="20">
        <f>_xlfn.XLOOKUP(AC136,'Leaded Started'!$D:$D,'Leaded Started'!$V:$V,"")</f>
        <v>0</v>
      </c>
      <c r="AF136" s="23">
        <f>_xlfn.XLOOKUP(AC136,'Leaded Started'!$D:$D,'Leaded Started'!$R:$R,"")</f>
        <v>0</v>
      </c>
      <c r="AG136" s="22"/>
      <c r="AH136" s="83" t="e" cm="1">
        <f t="array" ref="AH136">HYPERLINK(_xlfn.CONCAT("#'Leaded Started'!",ADDRESS(MATCH(AG136, 'Leaded Started'!$D:$D,0),COLUMN('Leaded Started'!$D:$D))),"Link to Lot")</f>
        <v>#N/A</v>
      </c>
      <c r="AI136" s="20">
        <f>_xlfn.XLOOKUP(AG136,'Leaded Started'!$D:$D,'Leaded Started'!$V:$V,"")</f>
        <v>0</v>
      </c>
      <c r="AJ136" s="23">
        <f>_xlfn.XLOOKUP(AG136,'Leaded Started'!$D:$D,'Leaded Started'!$R:$R,"")</f>
        <v>0</v>
      </c>
      <c r="AK136" s="22"/>
      <c r="AL136" s="83" t="e" cm="1">
        <f t="array" ref="AL136">HYPERLINK(_xlfn.CONCAT("#'Leaded Started'!",ADDRESS(MATCH(AK136, 'Leaded Started'!$D:$D,0),COLUMN('Leaded Started'!$D:$D))),"Link to Lot")</f>
        <v>#N/A</v>
      </c>
      <c r="AM136" s="20">
        <f>_xlfn.XLOOKUP(AK136,'Leaded Started'!$D:$D,'Leaded Started'!$V:$V,"")</f>
        <v>0</v>
      </c>
      <c r="AN136" s="23">
        <f>_xlfn.XLOOKUP(AK136,'Leaded Started'!$D:$D,'Leaded Started'!$R:$R,"")</f>
        <v>0</v>
      </c>
      <c r="AO136" s="22"/>
      <c r="AP136" s="83" t="e" cm="1">
        <f t="array" ref="AP136">HYPERLINK(_xlfn.CONCAT("#'Leaded Started'!",ADDRESS(MATCH(AO136, 'Leaded Started'!$D:$D,0),COLUMN('Leaded Started'!$D:$D))),"Link to Lot")</f>
        <v>#N/A</v>
      </c>
      <c r="AQ136" s="20">
        <f>_xlfn.XLOOKUP(AO136,'Leaded Started'!$D:$D,'Leaded Started'!$V:$V,"")</f>
        <v>0</v>
      </c>
      <c r="AR136" s="23">
        <f>_xlfn.XLOOKUP(AO136,'Leaded Started'!$D:$D,'Leaded Started'!$R:$R,"")</f>
        <v>0</v>
      </c>
      <c r="AS136" s="22"/>
      <c r="AT136" s="83" t="e" cm="1">
        <f t="array" ref="AT136">HYPERLINK(_xlfn.CONCAT("#'Leaded Started'!",ADDRESS(MATCH(AS136, 'Leaded Started'!$D:$D,0),COLUMN('Leaded Started'!$D:$D))),"Link to Lot")</f>
        <v>#N/A</v>
      </c>
      <c r="AU136" s="20">
        <f>_xlfn.XLOOKUP(AS136,'Leaded Started'!$D:$D,'Leaded Started'!$V:$V,"")</f>
        <v>0</v>
      </c>
      <c r="AV136" s="23">
        <f>_xlfn.XLOOKUP(AS136,'Leaded Started'!$D:$D,'Leaded Started'!$R:$R,"")</f>
        <v>0</v>
      </c>
      <c r="AW136" s="22"/>
      <c r="AX136" s="83" t="e" cm="1">
        <f t="array" ref="AX136">HYPERLINK(_xlfn.CONCAT("#'Leaded Started'!",ADDRESS(MATCH(AW136, 'Leaded Started'!$D:$D,0),COLUMN('Leaded Started'!$D:$D))),"Link to Lot")</f>
        <v>#N/A</v>
      </c>
      <c r="AY136" s="20">
        <f>_xlfn.XLOOKUP(AW136,'Leaded Started'!$D:$D,'Leaded Started'!$V:$V,"")</f>
        <v>0</v>
      </c>
      <c r="AZ136" s="23">
        <f>_xlfn.XLOOKUP(AW136,'Leaded Started'!$D:$D,'Leaded Started'!$R:$R,"")</f>
        <v>0</v>
      </c>
      <c r="BA136" s="22"/>
      <c r="BB136" s="83" t="e" cm="1">
        <f t="array" ref="BB136">HYPERLINK(_xlfn.CONCAT("#'Leaded Started'!",ADDRESS(MATCH(BA136, 'Leaded Started'!$D:$D,0),COLUMN('Leaded Started'!$D:$D))),"Link to Lot")</f>
        <v>#N/A</v>
      </c>
      <c r="BC136" s="20">
        <f>_xlfn.XLOOKUP(BA136,'Leaded Started'!$D:$D,'Leaded Started'!$V:$V,"")</f>
        <v>0</v>
      </c>
      <c r="BD136" s="23">
        <f>_xlfn.XLOOKUP(BA136,'Leaded Started'!$D:$D,'Leaded Started'!$R:$R,"")</f>
        <v>0</v>
      </c>
      <c r="BE136" s="22"/>
      <c r="BF136" s="79" t="e" cm="1">
        <f t="array" ref="BF136">HYPERLINK(_xlfn.CONCAT("#'Leaded After Lot Link'!",ADDRESS(MATCH(BE136, 'Leaded After Lot Link'!$D:$D,0),COLUMN('Leaded After Lot Link'!$D:$D))),"Link to Lot")</f>
        <v>#N/A</v>
      </c>
      <c r="BG136" s="20">
        <f>_xlfn.XLOOKUP(BE136,'Leaded After Lot Link'!$D:$D,'Leaded After Lot Link'!$V:$V,"")</f>
        <v>0</v>
      </c>
      <c r="BH136" s="23">
        <f>_xlfn.XLOOKUP(BE136,'Leaded After Lot Link'!$D:$D,'Leaded After Lot Link'!$R:$R,"")</f>
        <v>0</v>
      </c>
    </row>
    <row r="137" spans="1:60" ht="31.5" customHeight="1" x14ac:dyDescent="0.25">
      <c r="A137" s="20"/>
      <c r="B137" s="79" t="e" cm="1">
        <f t="array" ref="B137">HYPERLINK(_xlfn.CONCAT("#'Leaded After Lot Link'!",ADDRESS(MATCH(A137, 'Leaded After Lot Link'!$D:$D,0),COLUMN('Leaded After Lot Link'!$D:$D))),"Link to Lot")</f>
        <v>#N/A</v>
      </c>
      <c r="C137" s="20">
        <f>_xlfn.XLOOKUP(A137,'Leaded After Lot Link'!$D:$D,'Leaded After Lot Link'!$V:$V,"")</f>
        <v>0</v>
      </c>
      <c r="D137" s="23">
        <f>_xlfn.XLOOKUP(A137,'Leaded After Lot Link'!$D:$D,'Leaded After Lot Link'!$R:$R,"")</f>
        <v>0</v>
      </c>
      <c r="E137" s="22"/>
      <c r="F137" s="83" t="e" cm="1">
        <f t="array" ref="F137">HYPERLINK(_xlfn.CONCAT("#'Leaded Started'!",ADDRESS(MATCH(E137, 'Leaded Started'!$D:$D,0),COLUMN('Leaded Started'!$D:$D))),"Link to Lot")</f>
        <v>#N/A</v>
      </c>
      <c r="G137" s="20">
        <f>_xlfn.XLOOKUP(E137,'Leaded Started'!$D:$D,'Leaded Started'!$V:$V,"")</f>
        <v>0</v>
      </c>
      <c r="H137" s="23">
        <f>_xlfn.XLOOKUP(E137,'Leaded Started'!$D:$D,'Leaded Started'!$R:$R,"")</f>
        <v>0</v>
      </c>
      <c r="I137" s="22"/>
      <c r="J137" s="83" t="e" cm="1">
        <f t="array" ref="J137">HYPERLINK(_xlfn.CONCAT("#'Leaded Started'!",ADDRESS(MATCH(I137, 'Leaded Started'!$D:$D,0),COLUMN('Leaded Started'!$D:$D))),"Link to Lot")</f>
        <v>#N/A</v>
      </c>
      <c r="K137" s="20">
        <f>_xlfn.XLOOKUP(I137,'Leaded Started'!$D:$D,'Leaded Started'!$V:$V,"")</f>
        <v>0</v>
      </c>
      <c r="L137" s="23">
        <f>_xlfn.XLOOKUP(I137,'Leaded Started'!$D:$D,'Leaded Started'!$R:$R,"")</f>
        <v>0</v>
      </c>
      <c r="M137" s="22"/>
      <c r="N137" s="83" t="e" cm="1">
        <f t="array" ref="N137">HYPERLINK(_xlfn.CONCAT("#'Leaded Started'!",ADDRESS(MATCH(M137, 'Leaded Started'!$D:$D,0),COLUMN('Leaded Started'!$D:$D))),"Link to Lot")</f>
        <v>#N/A</v>
      </c>
      <c r="O137" s="20">
        <f>_xlfn.XLOOKUP(M137,'Leaded Started'!$D:$D,'Leaded Started'!$V:$V,"")</f>
        <v>0</v>
      </c>
      <c r="P137" s="23">
        <f>_xlfn.XLOOKUP(M137,'Leaded Started'!$D:$D,'Leaded Started'!$R:$R,"")</f>
        <v>0</v>
      </c>
      <c r="Q137" s="22"/>
      <c r="R137" s="83" t="e" cm="1">
        <f t="array" ref="R137">HYPERLINK(_xlfn.CONCAT("#'Leaded Started'!",ADDRESS(MATCH(Q137, 'Leaded Started'!$D:$D,0),COLUMN('Leaded Started'!$D:$D))),"Link to Lot")</f>
        <v>#N/A</v>
      </c>
      <c r="S137" s="20">
        <f>_xlfn.XLOOKUP(Q137,'Leaded Started'!$D:$D,'Leaded Started'!$V:$V,"")</f>
        <v>0</v>
      </c>
      <c r="T137" s="23">
        <f>_xlfn.XLOOKUP(Q137,'Leaded Started'!$D:$D,'Leaded Started'!$R:$R,"")</f>
        <v>0</v>
      </c>
      <c r="U137" s="22"/>
      <c r="V137" s="83" t="e" cm="1">
        <f t="array" ref="V137">HYPERLINK(_xlfn.CONCAT("#'Leaded Started'!",ADDRESS(MATCH(U137, 'Leaded Started'!$D:$D,0),COLUMN('Leaded Started'!$D:$D))),"Link to Lot")</f>
        <v>#N/A</v>
      </c>
      <c r="W137" s="20">
        <f>_xlfn.XLOOKUP(U137,'Leaded Started'!$D:$D,'Leaded Started'!$V:$V,"")</f>
        <v>0</v>
      </c>
      <c r="X137" s="23">
        <f>_xlfn.XLOOKUP(U137,'Leaded Started'!$D:$D,'Leaded Started'!$R:$R,"")</f>
        <v>0</v>
      </c>
      <c r="Y137" s="22"/>
      <c r="Z137" s="83" t="e" cm="1">
        <f t="array" ref="Z137">HYPERLINK(_xlfn.CONCAT("#'Leaded Started'!",ADDRESS(MATCH(Y137, 'Leaded Started'!$D:$D,0),COLUMN('Leaded Started'!$D:$D))),"Link to Lot")</f>
        <v>#N/A</v>
      </c>
      <c r="AA137" s="20">
        <f>_xlfn.XLOOKUP(Y137,'Leaded Started'!$D:$D,'Leaded Started'!$V:$V,"")</f>
        <v>0</v>
      </c>
      <c r="AB137" s="23">
        <f>_xlfn.XLOOKUP(Y137,'Leaded Started'!$D:$D,'Leaded Started'!$R:$R,"")</f>
        <v>0</v>
      </c>
      <c r="AC137" s="22"/>
      <c r="AD137" s="83" t="e" cm="1">
        <f t="array" ref="AD137">HYPERLINK(_xlfn.CONCAT("#'Leaded Started'!",ADDRESS(MATCH(AC137, 'Leaded Started'!$D:$D,0),COLUMN('Leaded Started'!$D:$D))),"Link to Lot")</f>
        <v>#N/A</v>
      </c>
      <c r="AE137" s="20">
        <f>_xlfn.XLOOKUP(AC137,'Leaded Started'!$D:$D,'Leaded Started'!$V:$V,"")</f>
        <v>0</v>
      </c>
      <c r="AF137" s="23">
        <f>_xlfn.XLOOKUP(AC137,'Leaded Started'!$D:$D,'Leaded Started'!$R:$R,"")</f>
        <v>0</v>
      </c>
      <c r="AG137" s="22"/>
      <c r="AH137" s="83" t="e" cm="1">
        <f t="array" ref="AH137">HYPERLINK(_xlfn.CONCAT("#'Leaded Started'!",ADDRESS(MATCH(AG137, 'Leaded Started'!$D:$D,0),COLUMN('Leaded Started'!$D:$D))),"Link to Lot")</f>
        <v>#N/A</v>
      </c>
      <c r="AI137" s="20">
        <f>_xlfn.XLOOKUP(AG137,'Leaded Started'!$D:$D,'Leaded Started'!$V:$V,"")</f>
        <v>0</v>
      </c>
      <c r="AJ137" s="23">
        <f>_xlfn.XLOOKUP(AG137,'Leaded Started'!$D:$D,'Leaded Started'!$R:$R,"")</f>
        <v>0</v>
      </c>
      <c r="AK137" s="22"/>
      <c r="AL137" s="83" t="e" cm="1">
        <f t="array" ref="AL137">HYPERLINK(_xlfn.CONCAT("#'Leaded Started'!",ADDRESS(MATCH(AK137, 'Leaded Started'!$D:$D,0),COLUMN('Leaded Started'!$D:$D))),"Link to Lot")</f>
        <v>#N/A</v>
      </c>
      <c r="AM137" s="20">
        <f>_xlfn.XLOOKUP(AK137,'Leaded Started'!$D:$D,'Leaded Started'!$V:$V,"")</f>
        <v>0</v>
      </c>
      <c r="AN137" s="23">
        <f>_xlfn.XLOOKUP(AK137,'Leaded Started'!$D:$D,'Leaded Started'!$R:$R,"")</f>
        <v>0</v>
      </c>
      <c r="AO137" s="22"/>
      <c r="AP137" s="83" t="e" cm="1">
        <f t="array" ref="AP137">HYPERLINK(_xlfn.CONCAT("#'Leaded Started'!",ADDRESS(MATCH(AO137, 'Leaded Started'!$D:$D,0),COLUMN('Leaded Started'!$D:$D))),"Link to Lot")</f>
        <v>#N/A</v>
      </c>
      <c r="AQ137" s="20">
        <f>_xlfn.XLOOKUP(AO137,'Leaded Started'!$D:$D,'Leaded Started'!$V:$V,"")</f>
        <v>0</v>
      </c>
      <c r="AR137" s="23">
        <f>_xlfn.XLOOKUP(AO137,'Leaded Started'!$D:$D,'Leaded Started'!$R:$R,"")</f>
        <v>0</v>
      </c>
      <c r="AS137" s="22"/>
      <c r="AT137" s="83" t="e" cm="1">
        <f t="array" ref="AT137">HYPERLINK(_xlfn.CONCAT("#'Leaded Started'!",ADDRESS(MATCH(AS137, 'Leaded Started'!$D:$D,0),COLUMN('Leaded Started'!$D:$D))),"Link to Lot")</f>
        <v>#N/A</v>
      </c>
      <c r="AU137" s="20">
        <f>_xlfn.XLOOKUP(AS137,'Leaded Started'!$D:$D,'Leaded Started'!$V:$V,"")</f>
        <v>0</v>
      </c>
      <c r="AV137" s="23">
        <f>_xlfn.XLOOKUP(AS137,'Leaded Started'!$D:$D,'Leaded Started'!$R:$R,"")</f>
        <v>0</v>
      </c>
      <c r="AW137" s="22"/>
      <c r="AX137" s="83" t="e" cm="1">
        <f t="array" ref="AX137">HYPERLINK(_xlfn.CONCAT("#'Leaded Started'!",ADDRESS(MATCH(AW137, 'Leaded Started'!$D:$D,0),COLUMN('Leaded Started'!$D:$D))),"Link to Lot")</f>
        <v>#N/A</v>
      </c>
      <c r="AY137" s="20">
        <f>_xlfn.XLOOKUP(AW137,'Leaded Started'!$D:$D,'Leaded Started'!$V:$V,"")</f>
        <v>0</v>
      </c>
      <c r="AZ137" s="23">
        <f>_xlfn.XLOOKUP(AW137,'Leaded Started'!$D:$D,'Leaded Started'!$R:$R,"")</f>
        <v>0</v>
      </c>
      <c r="BA137" s="22"/>
      <c r="BB137" s="83" t="e" cm="1">
        <f t="array" ref="BB137">HYPERLINK(_xlfn.CONCAT("#'Leaded Started'!",ADDRESS(MATCH(BA137, 'Leaded Started'!$D:$D,0),COLUMN('Leaded Started'!$D:$D))),"Link to Lot")</f>
        <v>#N/A</v>
      </c>
      <c r="BC137" s="20">
        <f>_xlfn.XLOOKUP(BA137,'Leaded Started'!$D:$D,'Leaded Started'!$V:$V,"")</f>
        <v>0</v>
      </c>
      <c r="BD137" s="23">
        <f>_xlfn.XLOOKUP(BA137,'Leaded Started'!$D:$D,'Leaded Started'!$R:$R,"")</f>
        <v>0</v>
      </c>
      <c r="BE137" s="22"/>
      <c r="BF137" s="79" t="e" cm="1">
        <f t="array" ref="BF137">HYPERLINK(_xlfn.CONCAT("#'Leaded After Lot Link'!",ADDRESS(MATCH(BE137, 'Leaded After Lot Link'!$D:$D,0),COLUMN('Leaded After Lot Link'!$D:$D))),"Link to Lot")</f>
        <v>#N/A</v>
      </c>
      <c r="BG137" s="20">
        <f>_xlfn.XLOOKUP(BE137,'Leaded After Lot Link'!$D:$D,'Leaded After Lot Link'!$V:$V,"")</f>
        <v>0</v>
      </c>
      <c r="BH137" s="23">
        <f>_xlfn.XLOOKUP(BE137,'Leaded After Lot Link'!$D:$D,'Leaded After Lot Link'!$R:$R,"")</f>
        <v>0</v>
      </c>
    </row>
    <row r="138" spans="1:60" ht="31.5" customHeight="1" x14ac:dyDescent="0.25">
      <c r="A138" s="20"/>
      <c r="B138" s="79" t="e" cm="1">
        <f t="array" ref="B138">HYPERLINK(_xlfn.CONCAT("#'Leaded After Lot Link'!",ADDRESS(MATCH(A138, 'Leaded After Lot Link'!$D:$D,0),COLUMN('Leaded After Lot Link'!$D:$D))),"Link to Lot")</f>
        <v>#N/A</v>
      </c>
      <c r="C138" s="20">
        <f>_xlfn.XLOOKUP(A138,'Leaded After Lot Link'!$D:$D,'Leaded After Lot Link'!$V:$V,"")</f>
        <v>0</v>
      </c>
      <c r="D138" s="23">
        <f>_xlfn.XLOOKUP(A138,'Leaded After Lot Link'!$D:$D,'Leaded After Lot Link'!$R:$R,"")</f>
        <v>0</v>
      </c>
      <c r="E138" s="22"/>
      <c r="F138" s="83" t="e" cm="1">
        <f t="array" ref="F138">HYPERLINK(_xlfn.CONCAT("#'Leaded Started'!",ADDRESS(MATCH(E138, 'Leaded Started'!$D:$D,0),COLUMN('Leaded Started'!$D:$D))),"Link to Lot")</f>
        <v>#N/A</v>
      </c>
      <c r="G138" s="20">
        <f>_xlfn.XLOOKUP(E138,'Leaded Started'!$D:$D,'Leaded Started'!$V:$V,"")</f>
        <v>0</v>
      </c>
      <c r="H138" s="23">
        <f>_xlfn.XLOOKUP(E138,'Leaded Started'!$D:$D,'Leaded Started'!$R:$R,"")</f>
        <v>0</v>
      </c>
      <c r="I138" s="22"/>
      <c r="J138" s="83" t="e" cm="1">
        <f t="array" ref="J138">HYPERLINK(_xlfn.CONCAT("#'Leaded Started'!",ADDRESS(MATCH(I138, 'Leaded Started'!$D:$D,0),COLUMN('Leaded Started'!$D:$D))),"Link to Lot")</f>
        <v>#N/A</v>
      </c>
      <c r="K138" s="20">
        <f>_xlfn.XLOOKUP(I138,'Leaded Started'!$D:$D,'Leaded Started'!$V:$V,"")</f>
        <v>0</v>
      </c>
      <c r="L138" s="23">
        <f>_xlfn.XLOOKUP(I138,'Leaded Started'!$D:$D,'Leaded Started'!$R:$R,"")</f>
        <v>0</v>
      </c>
      <c r="M138" s="22"/>
      <c r="N138" s="83" t="e" cm="1">
        <f t="array" ref="N138">HYPERLINK(_xlfn.CONCAT("#'Leaded Started'!",ADDRESS(MATCH(M138, 'Leaded Started'!$D:$D,0),COLUMN('Leaded Started'!$D:$D))),"Link to Lot")</f>
        <v>#N/A</v>
      </c>
      <c r="O138" s="20">
        <f>_xlfn.XLOOKUP(M138,'Leaded Started'!$D:$D,'Leaded Started'!$V:$V,"")</f>
        <v>0</v>
      </c>
      <c r="P138" s="23">
        <f>_xlfn.XLOOKUP(M138,'Leaded Started'!$D:$D,'Leaded Started'!$R:$R,"")</f>
        <v>0</v>
      </c>
      <c r="Q138" s="22"/>
      <c r="R138" s="83" t="e" cm="1">
        <f t="array" ref="R138">HYPERLINK(_xlfn.CONCAT("#'Leaded Started'!",ADDRESS(MATCH(Q138, 'Leaded Started'!$D:$D,0),COLUMN('Leaded Started'!$D:$D))),"Link to Lot")</f>
        <v>#N/A</v>
      </c>
      <c r="S138" s="20">
        <f>_xlfn.XLOOKUP(Q138,'Leaded Started'!$D:$D,'Leaded Started'!$V:$V,"")</f>
        <v>0</v>
      </c>
      <c r="T138" s="23">
        <f>_xlfn.XLOOKUP(Q138,'Leaded Started'!$D:$D,'Leaded Started'!$R:$R,"")</f>
        <v>0</v>
      </c>
      <c r="U138" s="22"/>
      <c r="V138" s="83" t="e" cm="1">
        <f t="array" ref="V138">HYPERLINK(_xlfn.CONCAT("#'Leaded Started'!",ADDRESS(MATCH(U138, 'Leaded Started'!$D:$D,0),COLUMN('Leaded Started'!$D:$D))),"Link to Lot")</f>
        <v>#N/A</v>
      </c>
      <c r="W138" s="20">
        <f>_xlfn.XLOOKUP(U138,'Leaded Started'!$D:$D,'Leaded Started'!$V:$V,"")</f>
        <v>0</v>
      </c>
      <c r="X138" s="23">
        <f>_xlfn.XLOOKUP(U138,'Leaded Started'!$D:$D,'Leaded Started'!$R:$R,"")</f>
        <v>0</v>
      </c>
      <c r="Y138" s="22"/>
      <c r="Z138" s="83" t="e" cm="1">
        <f t="array" ref="Z138">HYPERLINK(_xlfn.CONCAT("#'Leaded Started'!",ADDRESS(MATCH(Y138, 'Leaded Started'!$D:$D,0),COLUMN('Leaded Started'!$D:$D))),"Link to Lot")</f>
        <v>#N/A</v>
      </c>
      <c r="AA138" s="20">
        <f>_xlfn.XLOOKUP(Y138,'Leaded Started'!$D:$D,'Leaded Started'!$V:$V,"")</f>
        <v>0</v>
      </c>
      <c r="AB138" s="23">
        <f>_xlfn.XLOOKUP(Y138,'Leaded Started'!$D:$D,'Leaded Started'!$R:$R,"")</f>
        <v>0</v>
      </c>
      <c r="AC138" s="22"/>
      <c r="AD138" s="83" t="e" cm="1">
        <f t="array" ref="AD138">HYPERLINK(_xlfn.CONCAT("#'Leaded Started'!",ADDRESS(MATCH(AC138, 'Leaded Started'!$D:$D,0),COLUMN('Leaded Started'!$D:$D))),"Link to Lot")</f>
        <v>#N/A</v>
      </c>
      <c r="AE138" s="20">
        <f>_xlfn.XLOOKUP(AC138,'Leaded Started'!$D:$D,'Leaded Started'!$V:$V,"")</f>
        <v>0</v>
      </c>
      <c r="AF138" s="23">
        <f>_xlfn.XLOOKUP(AC138,'Leaded Started'!$D:$D,'Leaded Started'!$R:$R,"")</f>
        <v>0</v>
      </c>
      <c r="AG138" s="22"/>
      <c r="AH138" s="83" t="e" cm="1">
        <f t="array" ref="AH138">HYPERLINK(_xlfn.CONCAT("#'Leaded Started'!",ADDRESS(MATCH(AG138, 'Leaded Started'!$D:$D,0),COLUMN('Leaded Started'!$D:$D))),"Link to Lot")</f>
        <v>#N/A</v>
      </c>
      <c r="AI138" s="20">
        <f>_xlfn.XLOOKUP(AG138,'Leaded Started'!$D:$D,'Leaded Started'!$V:$V,"")</f>
        <v>0</v>
      </c>
      <c r="AJ138" s="23">
        <f>_xlfn.XLOOKUP(AG138,'Leaded Started'!$D:$D,'Leaded Started'!$R:$R,"")</f>
        <v>0</v>
      </c>
      <c r="AK138" s="22"/>
      <c r="AL138" s="83" t="e" cm="1">
        <f t="array" ref="AL138">HYPERLINK(_xlfn.CONCAT("#'Leaded Started'!",ADDRESS(MATCH(AK138, 'Leaded Started'!$D:$D,0),COLUMN('Leaded Started'!$D:$D))),"Link to Lot")</f>
        <v>#N/A</v>
      </c>
      <c r="AM138" s="20">
        <f>_xlfn.XLOOKUP(AK138,'Leaded Started'!$D:$D,'Leaded Started'!$V:$V,"")</f>
        <v>0</v>
      </c>
      <c r="AN138" s="23">
        <f>_xlfn.XLOOKUP(AK138,'Leaded Started'!$D:$D,'Leaded Started'!$R:$R,"")</f>
        <v>0</v>
      </c>
      <c r="AO138" s="22"/>
      <c r="AP138" s="83" t="e" cm="1">
        <f t="array" ref="AP138">HYPERLINK(_xlfn.CONCAT("#'Leaded Started'!",ADDRESS(MATCH(AO138, 'Leaded Started'!$D:$D,0),COLUMN('Leaded Started'!$D:$D))),"Link to Lot")</f>
        <v>#N/A</v>
      </c>
      <c r="AQ138" s="20">
        <f>_xlfn.XLOOKUP(AO138,'Leaded Started'!$D:$D,'Leaded Started'!$V:$V,"")</f>
        <v>0</v>
      </c>
      <c r="AR138" s="23">
        <f>_xlfn.XLOOKUP(AO138,'Leaded Started'!$D:$D,'Leaded Started'!$R:$R,"")</f>
        <v>0</v>
      </c>
      <c r="AS138" s="22"/>
      <c r="AT138" s="83" t="e" cm="1">
        <f t="array" ref="AT138">HYPERLINK(_xlfn.CONCAT("#'Leaded Started'!",ADDRESS(MATCH(AS138, 'Leaded Started'!$D:$D,0),COLUMN('Leaded Started'!$D:$D))),"Link to Lot")</f>
        <v>#N/A</v>
      </c>
      <c r="AU138" s="20">
        <f>_xlfn.XLOOKUP(AS138,'Leaded Started'!$D:$D,'Leaded Started'!$V:$V,"")</f>
        <v>0</v>
      </c>
      <c r="AV138" s="23">
        <f>_xlfn.XLOOKUP(AS138,'Leaded Started'!$D:$D,'Leaded Started'!$R:$R,"")</f>
        <v>0</v>
      </c>
      <c r="AW138" s="22"/>
      <c r="AX138" s="83" t="e" cm="1">
        <f t="array" ref="AX138">HYPERLINK(_xlfn.CONCAT("#'Leaded Started'!",ADDRESS(MATCH(AW138, 'Leaded Started'!$D:$D,0),COLUMN('Leaded Started'!$D:$D))),"Link to Lot")</f>
        <v>#N/A</v>
      </c>
      <c r="AY138" s="20">
        <f>_xlfn.XLOOKUP(AW138,'Leaded Started'!$D:$D,'Leaded Started'!$V:$V,"")</f>
        <v>0</v>
      </c>
      <c r="AZ138" s="23">
        <f>_xlfn.XLOOKUP(AW138,'Leaded Started'!$D:$D,'Leaded Started'!$R:$R,"")</f>
        <v>0</v>
      </c>
      <c r="BA138" s="22"/>
      <c r="BB138" s="83" t="e" cm="1">
        <f t="array" ref="BB138">HYPERLINK(_xlfn.CONCAT("#'Leaded Started'!",ADDRESS(MATCH(BA138, 'Leaded Started'!$D:$D,0),COLUMN('Leaded Started'!$D:$D))),"Link to Lot")</f>
        <v>#N/A</v>
      </c>
      <c r="BC138" s="20">
        <f>_xlfn.XLOOKUP(BA138,'Leaded Started'!$D:$D,'Leaded Started'!$V:$V,"")</f>
        <v>0</v>
      </c>
      <c r="BD138" s="23">
        <f>_xlfn.XLOOKUP(BA138,'Leaded Started'!$D:$D,'Leaded Started'!$R:$R,"")</f>
        <v>0</v>
      </c>
      <c r="BE138" s="22"/>
      <c r="BF138" s="79" t="e" cm="1">
        <f t="array" ref="BF138">HYPERLINK(_xlfn.CONCAT("#'Leaded After Lot Link'!",ADDRESS(MATCH(BE138, 'Leaded After Lot Link'!$D:$D,0),COLUMN('Leaded After Lot Link'!$D:$D))),"Link to Lot")</f>
        <v>#N/A</v>
      </c>
      <c r="BG138" s="20">
        <f>_xlfn.XLOOKUP(BE138,'Leaded After Lot Link'!$D:$D,'Leaded After Lot Link'!$V:$V,"")</f>
        <v>0</v>
      </c>
      <c r="BH138" s="23">
        <f>_xlfn.XLOOKUP(BE138,'Leaded After Lot Link'!$D:$D,'Leaded After Lot Link'!$R:$R,"")</f>
        <v>0</v>
      </c>
    </row>
    <row r="139" spans="1:60" ht="31.5" customHeight="1" x14ac:dyDescent="0.25">
      <c r="A139" s="20"/>
      <c r="B139" s="79" t="e" cm="1">
        <f t="array" ref="B139">HYPERLINK(_xlfn.CONCAT("#'Leaded After Lot Link'!",ADDRESS(MATCH(A139, 'Leaded After Lot Link'!$D:$D,0),COLUMN('Leaded After Lot Link'!$D:$D))),"Link to Lot")</f>
        <v>#N/A</v>
      </c>
      <c r="C139" s="20">
        <f>_xlfn.XLOOKUP(A139,'Leaded After Lot Link'!$D:$D,'Leaded After Lot Link'!$V:$V,"")</f>
        <v>0</v>
      </c>
      <c r="D139" s="23">
        <f>_xlfn.XLOOKUP(A139,'Leaded After Lot Link'!$D:$D,'Leaded After Lot Link'!$R:$R,"")</f>
        <v>0</v>
      </c>
      <c r="E139" s="22"/>
      <c r="F139" s="83" t="e" cm="1">
        <f t="array" ref="F139">HYPERLINK(_xlfn.CONCAT("#'Leaded Started'!",ADDRESS(MATCH(E139, 'Leaded Started'!$D:$D,0),COLUMN('Leaded Started'!$D:$D))),"Link to Lot")</f>
        <v>#N/A</v>
      </c>
      <c r="G139" s="20">
        <f>_xlfn.XLOOKUP(E139,'Leaded Started'!$D:$D,'Leaded Started'!$V:$V,"")</f>
        <v>0</v>
      </c>
      <c r="H139" s="23">
        <f>_xlfn.XLOOKUP(E139,'Leaded Started'!$D:$D,'Leaded Started'!$R:$R,"")</f>
        <v>0</v>
      </c>
      <c r="I139" s="22"/>
      <c r="J139" s="83" t="e" cm="1">
        <f t="array" ref="J139">HYPERLINK(_xlfn.CONCAT("#'Leaded Started'!",ADDRESS(MATCH(I139, 'Leaded Started'!$D:$D,0),COLUMN('Leaded Started'!$D:$D))),"Link to Lot")</f>
        <v>#N/A</v>
      </c>
      <c r="K139" s="20">
        <f>_xlfn.XLOOKUP(I139,'Leaded Started'!$D:$D,'Leaded Started'!$V:$V,"")</f>
        <v>0</v>
      </c>
      <c r="L139" s="23">
        <f>_xlfn.XLOOKUP(I139,'Leaded Started'!$D:$D,'Leaded Started'!$R:$R,"")</f>
        <v>0</v>
      </c>
      <c r="M139" s="22"/>
      <c r="N139" s="83" t="e" cm="1">
        <f t="array" ref="N139">HYPERLINK(_xlfn.CONCAT("#'Leaded Started'!",ADDRESS(MATCH(M139, 'Leaded Started'!$D:$D,0),COLUMN('Leaded Started'!$D:$D))),"Link to Lot")</f>
        <v>#N/A</v>
      </c>
      <c r="O139" s="20">
        <f>_xlfn.XLOOKUP(M139,'Leaded Started'!$D:$D,'Leaded Started'!$V:$V,"")</f>
        <v>0</v>
      </c>
      <c r="P139" s="23">
        <f>_xlfn.XLOOKUP(M139,'Leaded Started'!$D:$D,'Leaded Started'!$R:$R,"")</f>
        <v>0</v>
      </c>
      <c r="Q139" s="22"/>
      <c r="R139" s="83" t="e" cm="1">
        <f t="array" ref="R139">HYPERLINK(_xlfn.CONCAT("#'Leaded Started'!",ADDRESS(MATCH(Q139, 'Leaded Started'!$D:$D,0),COLUMN('Leaded Started'!$D:$D))),"Link to Lot")</f>
        <v>#N/A</v>
      </c>
      <c r="S139" s="20">
        <f>_xlfn.XLOOKUP(Q139,'Leaded Started'!$D:$D,'Leaded Started'!$V:$V,"")</f>
        <v>0</v>
      </c>
      <c r="T139" s="23">
        <f>_xlfn.XLOOKUP(Q139,'Leaded Started'!$D:$D,'Leaded Started'!$R:$R,"")</f>
        <v>0</v>
      </c>
      <c r="U139" s="22"/>
      <c r="V139" s="83" t="e" cm="1">
        <f t="array" ref="V139">HYPERLINK(_xlfn.CONCAT("#'Leaded Started'!",ADDRESS(MATCH(U139, 'Leaded Started'!$D:$D,0),COLUMN('Leaded Started'!$D:$D))),"Link to Lot")</f>
        <v>#N/A</v>
      </c>
      <c r="W139" s="20">
        <f>_xlfn.XLOOKUP(U139,'Leaded Started'!$D:$D,'Leaded Started'!$V:$V,"")</f>
        <v>0</v>
      </c>
      <c r="X139" s="23">
        <f>_xlfn.XLOOKUP(U139,'Leaded Started'!$D:$D,'Leaded Started'!$R:$R,"")</f>
        <v>0</v>
      </c>
      <c r="Y139" s="22"/>
      <c r="Z139" s="83" t="e" cm="1">
        <f t="array" ref="Z139">HYPERLINK(_xlfn.CONCAT("#'Leaded Started'!",ADDRESS(MATCH(Y139, 'Leaded Started'!$D:$D,0),COLUMN('Leaded Started'!$D:$D))),"Link to Lot")</f>
        <v>#N/A</v>
      </c>
      <c r="AA139" s="20">
        <f>_xlfn.XLOOKUP(Y139,'Leaded Started'!$D:$D,'Leaded Started'!$V:$V,"")</f>
        <v>0</v>
      </c>
      <c r="AB139" s="23">
        <f>_xlfn.XLOOKUP(Y139,'Leaded Started'!$D:$D,'Leaded Started'!$R:$R,"")</f>
        <v>0</v>
      </c>
      <c r="AC139" s="22"/>
      <c r="AD139" s="83" t="e" cm="1">
        <f t="array" ref="AD139">HYPERLINK(_xlfn.CONCAT("#'Leaded Started'!",ADDRESS(MATCH(AC139, 'Leaded Started'!$D:$D,0),COLUMN('Leaded Started'!$D:$D))),"Link to Lot")</f>
        <v>#N/A</v>
      </c>
      <c r="AE139" s="20">
        <f>_xlfn.XLOOKUP(AC139,'Leaded Started'!$D:$D,'Leaded Started'!$V:$V,"")</f>
        <v>0</v>
      </c>
      <c r="AF139" s="23">
        <f>_xlfn.XLOOKUP(AC139,'Leaded Started'!$D:$D,'Leaded Started'!$R:$R,"")</f>
        <v>0</v>
      </c>
      <c r="AG139" s="22"/>
      <c r="AH139" s="83" t="e" cm="1">
        <f t="array" ref="AH139">HYPERLINK(_xlfn.CONCAT("#'Leaded Started'!",ADDRESS(MATCH(AG139, 'Leaded Started'!$D:$D,0),COLUMN('Leaded Started'!$D:$D))),"Link to Lot")</f>
        <v>#N/A</v>
      </c>
      <c r="AI139" s="20">
        <f>_xlfn.XLOOKUP(AG139,'Leaded Started'!$D:$D,'Leaded Started'!$V:$V,"")</f>
        <v>0</v>
      </c>
      <c r="AJ139" s="23">
        <f>_xlfn.XLOOKUP(AG139,'Leaded Started'!$D:$D,'Leaded Started'!$R:$R,"")</f>
        <v>0</v>
      </c>
      <c r="AK139" s="22"/>
      <c r="AL139" s="83" t="e" cm="1">
        <f t="array" ref="AL139">HYPERLINK(_xlfn.CONCAT("#'Leaded Started'!",ADDRESS(MATCH(AK139, 'Leaded Started'!$D:$D,0),COLUMN('Leaded Started'!$D:$D))),"Link to Lot")</f>
        <v>#N/A</v>
      </c>
      <c r="AM139" s="20">
        <f>_xlfn.XLOOKUP(AK139,'Leaded Started'!$D:$D,'Leaded Started'!$V:$V,"")</f>
        <v>0</v>
      </c>
      <c r="AN139" s="23">
        <f>_xlfn.XLOOKUP(AK139,'Leaded Started'!$D:$D,'Leaded Started'!$R:$R,"")</f>
        <v>0</v>
      </c>
      <c r="AO139" s="22"/>
      <c r="AP139" s="83" t="e" cm="1">
        <f t="array" ref="AP139">HYPERLINK(_xlfn.CONCAT("#'Leaded Started'!",ADDRESS(MATCH(AO139, 'Leaded Started'!$D:$D,0),COLUMN('Leaded Started'!$D:$D))),"Link to Lot")</f>
        <v>#N/A</v>
      </c>
      <c r="AQ139" s="20">
        <f>_xlfn.XLOOKUP(AO139,'Leaded Started'!$D:$D,'Leaded Started'!$V:$V,"")</f>
        <v>0</v>
      </c>
      <c r="AR139" s="23">
        <f>_xlfn.XLOOKUP(AO139,'Leaded Started'!$D:$D,'Leaded Started'!$R:$R,"")</f>
        <v>0</v>
      </c>
      <c r="AS139" s="22"/>
      <c r="AT139" s="83" t="e" cm="1">
        <f t="array" ref="AT139">HYPERLINK(_xlfn.CONCAT("#'Leaded Started'!",ADDRESS(MATCH(AS139, 'Leaded Started'!$D:$D,0),COLUMN('Leaded Started'!$D:$D))),"Link to Lot")</f>
        <v>#N/A</v>
      </c>
      <c r="AU139" s="20">
        <f>_xlfn.XLOOKUP(AS139,'Leaded Started'!$D:$D,'Leaded Started'!$V:$V,"")</f>
        <v>0</v>
      </c>
      <c r="AV139" s="23">
        <f>_xlfn.XLOOKUP(AS139,'Leaded Started'!$D:$D,'Leaded Started'!$R:$R,"")</f>
        <v>0</v>
      </c>
      <c r="AW139" s="22"/>
      <c r="AX139" s="83" t="e" cm="1">
        <f t="array" ref="AX139">HYPERLINK(_xlfn.CONCAT("#'Leaded Started'!",ADDRESS(MATCH(AW139, 'Leaded Started'!$D:$D,0),COLUMN('Leaded Started'!$D:$D))),"Link to Lot")</f>
        <v>#N/A</v>
      </c>
      <c r="AY139" s="20">
        <f>_xlfn.XLOOKUP(AW139,'Leaded Started'!$D:$D,'Leaded Started'!$V:$V,"")</f>
        <v>0</v>
      </c>
      <c r="AZ139" s="23">
        <f>_xlfn.XLOOKUP(AW139,'Leaded Started'!$D:$D,'Leaded Started'!$R:$R,"")</f>
        <v>0</v>
      </c>
      <c r="BA139" s="22"/>
      <c r="BB139" s="83" t="e" cm="1">
        <f t="array" ref="BB139">HYPERLINK(_xlfn.CONCAT("#'Leaded Started'!",ADDRESS(MATCH(BA139, 'Leaded Started'!$D:$D,0),COLUMN('Leaded Started'!$D:$D))),"Link to Lot")</f>
        <v>#N/A</v>
      </c>
      <c r="BC139" s="20">
        <f>_xlfn.XLOOKUP(BA139,'Leaded Started'!$D:$D,'Leaded Started'!$V:$V,"")</f>
        <v>0</v>
      </c>
      <c r="BD139" s="23">
        <f>_xlfn.XLOOKUP(BA139,'Leaded Started'!$D:$D,'Leaded Started'!$R:$R,"")</f>
        <v>0</v>
      </c>
      <c r="BE139" s="22"/>
      <c r="BF139" s="79" t="e" cm="1">
        <f t="array" ref="BF139">HYPERLINK(_xlfn.CONCAT("#'Leaded After Lot Link'!",ADDRESS(MATCH(BE139, 'Leaded After Lot Link'!$D:$D,0),COLUMN('Leaded After Lot Link'!$D:$D))),"Link to Lot")</f>
        <v>#N/A</v>
      </c>
      <c r="BG139" s="20">
        <f>_xlfn.XLOOKUP(BE139,'Leaded After Lot Link'!$D:$D,'Leaded After Lot Link'!$V:$V,"")</f>
        <v>0</v>
      </c>
      <c r="BH139" s="23">
        <f>_xlfn.XLOOKUP(BE139,'Leaded After Lot Link'!$D:$D,'Leaded After Lot Link'!$R:$R,"")</f>
        <v>0</v>
      </c>
    </row>
    <row r="140" spans="1:60" ht="31.5" customHeight="1" x14ac:dyDescent="0.25">
      <c r="A140" s="20"/>
      <c r="B140" s="79" t="e" cm="1">
        <f t="array" ref="B140">HYPERLINK(_xlfn.CONCAT("#'Leaded After Lot Link'!",ADDRESS(MATCH(A140, 'Leaded After Lot Link'!$D:$D,0),COLUMN('Leaded After Lot Link'!$D:$D))),"Link to Lot")</f>
        <v>#N/A</v>
      </c>
      <c r="C140" s="20">
        <f>_xlfn.XLOOKUP(A140,'Leaded After Lot Link'!$D:$D,'Leaded After Lot Link'!$V:$V,"")</f>
        <v>0</v>
      </c>
      <c r="D140" s="23">
        <f>_xlfn.XLOOKUP(A140,'Leaded After Lot Link'!$D:$D,'Leaded After Lot Link'!$R:$R,"")</f>
        <v>0</v>
      </c>
      <c r="E140" s="22"/>
      <c r="F140" s="83" t="e" cm="1">
        <f t="array" ref="F140">HYPERLINK(_xlfn.CONCAT("#'Leaded Started'!",ADDRESS(MATCH(E140, 'Leaded Started'!$D:$D,0),COLUMN('Leaded Started'!$D:$D))),"Link to Lot")</f>
        <v>#N/A</v>
      </c>
      <c r="G140" s="20">
        <f>_xlfn.XLOOKUP(E140,'Leaded Started'!$D:$D,'Leaded Started'!$V:$V,"")</f>
        <v>0</v>
      </c>
      <c r="H140" s="23">
        <f>_xlfn.XLOOKUP(E140,'Leaded Started'!$D:$D,'Leaded Started'!$R:$R,"")</f>
        <v>0</v>
      </c>
      <c r="I140" s="22"/>
      <c r="J140" s="83" t="e" cm="1">
        <f t="array" ref="J140">HYPERLINK(_xlfn.CONCAT("#'Leaded Started'!",ADDRESS(MATCH(I140, 'Leaded Started'!$D:$D,0),COLUMN('Leaded Started'!$D:$D))),"Link to Lot")</f>
        <v>#N/A</v>
      </c>
      <c r="K140" s="20">
        <f>_xlfn.XLOOKUP(I140,'Leaded Started'!$D:$D,'Leaded Started'!$V:$V,"")</f>
        <v>0</v>
      </c>
      <c r="L140" s="23">
        <f>_xlfn.XLOOKUP(I140,'Leaded Started'!$D:$D,'Leaded Started'!$R:$R,"")</f>
        <v>0</v>
      </c>
      <c r="M140" s="22"/>
      <c r="N140" s="83" t="e" cm="1">
        <f t="array" ref="N140">HYPERLINK(_xlfn.CONCAT("#'Leaded Started'!",ADDRESS(MATCH(M140, 'Leaded Started'!$D:$D,0),COLUMN('Leaded Started'!$D:$D))),"Link to Lot")</f>
        <v>#N/A</v>
      </c>
      <c r="O140" s="20">
        <f>_xlfn.XLOOKUP(M140,'Leaded Started'!$D:$D,'Leaded Started'!$V:$V,"")</f>
        <v>0</v>
      </c>
      <c r="P140" s="23">
        <f>_xlfn.XLOOKUP(M140,'Leaded Started'!$D:$D,'Leaded Started'!$R:$R,"")</f>
        <v>0</v>
      </c>
      <c r="Q140" s="22"/>
      <c r="R140" s="83" t="e" cm="1">
        <f t="array" ref="R140">HYPERLINK(_xlfn.CONCAT("#'Leaded Started'!",ADDRESS(MATCH(Q140, 'Leaded Started'!$D:$D,0),COLUMN('Leaded Started'!$D:$D))),"Link to Lot")</f>
        <v>#N/A</v>
      </c>
      <c r="S140" s="20">
        <f>_xlfn.XLOOKUP(Q140,'Leaded Started'!$D:$D,'Leaded Started'!$V:$V,"")</f>
        <v>0</v>
      </c>
      <c r="T140" s="23">
        <f>_xlfn.XLOOKUP(Q140,'Leaded Started'!$D:$D,'Leaded Started'!$R:$R,"")</f>
        <v>0</v>
      </c>
      <c r="U140" s="22"/>
      <c r="V140" s="83" t="e" cm="1">
        <f t="array" ref="V140">HYPERLINK(_xlfn.CONCAT("#'Leaded Started'!",ADDRESS(MATCH(U140, 'Leaded Started'!$D:$D,0),COLUMN('Leaded Started'!$D:$D))),"Link to Lot")</f>
        <v>#N/A</v>
      </c>
      <c r="W140" s="20">
        <f>_xlfn.XLOOKUP(U140,'Leaded Started'!$D:$D,'Leaded Started'!$V:$V,"")</f>
        <v>0</v>
      </c>
      <c r="X140" s="23">
        <f>_xlfn.XLOOKUP(U140,'Leaded Started'!$D:$D,'Leaded Started'!$R:$R,"")</f>
        <v>0</v>
      </c>
      <c r="Y140" s="22"/>
      <c r="Z140" s="83" t="e" cm="1">
        <f t="array" ref="Z140">HYPERLINK(_xlfn.CONCAT("#'Leaded Started'!",ADDRESS(MATCH(Y140, 'Leaded Started'!$D:$D,0),COLUMN('Leaded Started'!$D:$D))),"Link to Lot")</f>
        <v>#N/A</v>
      </c>
      <c r="AA140" s="20">
        <f>_xlfn.XLOOKUP(Y140,'Leaded Started'!$D:$D,'Leaded Started'!$V:$V,"")</f>
        <v>0</v>
      </c>
      <c r="AB140" s="23">
        <f>_xlfn.XLOOKUP(Y140,'Leaded Started'!$D:$D,'Leaded Started'!$R:$R,"")</f>
        <v>0</v>
      </c>
      <c r="AC140" s="22"/>
      <c r="AD140" s="83" t="e" cm="1">
        <f t="array" ref="AD140">HYPERLINK(_xlfn.CONCAT("#'Leaded Started'!",ADDRESS(MATCH(AC140, 'Leaded Started'!$D:$D,0),COLUMN('Leaded Started'!$D:$D))),"Link to Lot")</f>
        <v>#N/A</v>
      </c>
      <c r="AE140" s="20">
        <f>_xlfn.XLOOKUP(AC140,'Leaded Started'!$D:$D,'Leaded Started'!$V:$V,"")</f>
        <v>0</v>
      </c>
      <c r="AF140" s="23">
        <f>_xlfn.XLOOKUP(AC140,'Leaded Started'!$D:$D,'Leaded Started'!$R:$R,"")</f>
        <v>0</v>
      </c>
      <c r="AG140" s="22"/>
      <c r="AH140" s="83" t="e" cm="1">
        <f t="array" ref="AH140">HYPERLINK(_xlfn.CONCAT("#'Leaded Started'!",ADDRESS(MATCH(AG140, 'Leaded Started'!$D:$D,0),COLUMN('Leaded Started'!$D:$D))),"Link to Lot")</f>
        <v>#N/A</v>
      </c>
      <c r="AI140" s="20">
        <f>_xlfn.XLOOKUP(AG140,'Leaded Started'!$D:$D,'Leaded Started'!$V:$V,"")</f>
        <v>0</v>
      </c>
      <c r="AJ140" s="23">
        <f>_xlfn.XLOOKUP(AG140,'Leaded Started'!$D:$D,'Leaded Started'!$R:$R,"")</f>
        <v>0</v>
      </c>
      <c r="AK140" s="22"/>
      <c r="AL140" s="83" t="e" cm="1">
        <f t="array" ref="AL140">HYPERLINK(_xlfn.CONCAT("#'Leaded Started'!",ADDRESS(MATCH(AK140, 'Leaded Started'!$D:$D,0),COLUMN('Leaded Started'!$D:$D))),"Link to Lot")</f>
        <v>#N/A</v>
      </c>
      <c r="AM140" s="20">
        <f>_xlfn.XLOOKUP(AK140,'Leaded Started'!$D:$D,'Leaded Started'!$V:$V,"")</f>
        <v>0</v>
      </c>
      <c r="AN140" s="23">
        <f>_xlfn.XLOOKUP(AK140,'Leaded Started'!$D:$D,'Leaded Started'!$R:$R,"")</f>
        <v>0</v>
      </c>
      <c r="AO140" s="22"/>
      <c r="AP140" s="83" t="e" cm="1">
        <f t="array" ref="AP140">HYPERLINK(_xlfn.CONCAT("#'Leaded Started'!",ADDRESS(MATCH(AO140, 'Leaded Started'!$D:$D,0),COLUMN('Leaded Started'!$D:$D))),"Link to Lot")</f>
        <v>#N/A</v>
      </c>
      <c r="AQ140" s="20">
        <f>_xlfn.XLOOKUP(AO140,'Leaded Started'!$D:$D,'Leaded Started'!$V:$V,"")</f>
        <v>0</v>
      </c>
      <c r="AR140" s="23">
        <f>_xlfn.XLOOKUP(AO140,'Leaded Started'!$D:$D,'Leaded Started'!$R:$R,"")</f>
        <v>0</v>
      </c>
      <c r="AS140" s="22"/>
      <c r="AT140" s="83" t="e" cm="1">
        <f t="array" ref="AT140">HYPERLINK(_xlfn.CONCAT("#'Leaded Started'!",ADDRESS(MATCH(AS140, 'Leaded Started'!$D:$D,0),COLUMN('Leaded Started'!$D:$D))),"Link to Lot")</f>
        <v>#N/A</v>
      </c>
      <c r="AU140" s="20">
        <f>_xlfn.XLOOKUP(AS140,'Leaded Started'!$D:$D,'Leaded Started'!$V:$V,"")</f>
        <v>0</v>
      </c>
      <c r="AV140" s="23">
        <f>_xlfn.XLOOKUP(AS140,'Leaded Started'!$D:$D,'Leaded Started'!$R:$R,"")</f>
        <v>0</v>
      </c>
      <c r="AW140" s="22"/>
      <c r="AX140" s="83" t="e" cm="1">
        <f t="array" ref="AX140">HYPERLINK(_xlfn.CONCAT("#'Leaded Started'!",ADDRESS(MATCH(AW140, 'Leaded Started'!$D:$D,0),COLUMN('Leaded Started'!$D:$D))),"Link to Lot")</f>
        <v>#N/A</v>
      </c>
      <c r="AY140" s="20">
        <f>_xlfn.XLOOKUP(AW140,'Leaded Started'!$D:$D,'Leaded Started'!$V:$V,"")</f>
        <v>0</v>
      </c>
      <c r="AZ140" s="23">
        <f>_xlfn.XLOOKUP(AW140,'Leaded Started'!$D:$D,'Leaded Started'!$R:$R,"")</f>
        <v>0</v>
      </c>
      <c r="BA140" s="22"/>
      <c r="BB140" s="83" t="e" cm="1">
        <f t="array" ref="BB140">HYPERLINK(_xlfn.CONCAT("#'Leaded Started'!",ADDRESS(MATCH(BA140, 'Leaded Started'!$D:$D,0),COLUMN('Leaded Started'!$D:$D))),"Link to Lot")</f>
        <v>#N/A</v>
      </c>
      <c r="BC140" s="20">
        <f>_xlfn.XLOOKUP(BA140,'Leaded Started'!$D:$D,'Leaded Started'!$V:$V,"")</f>
        <v>0</v>
      </c>
      <c r="BD140" s="23">
        <f>_xlfn.XLOOKUP(BA140,'Leaded Started'!$D:$D,'Leaded Started'!$R:$R,"")</f>
        <v>0</v>
      </c>
      <c r="BE140" s="22"/>
      <c r="BF140" s="79" t="e" cm="1">
        <f t="array" ref="BF140">HYPERLINK(_xlfn.CONCAT("#'Leaded After Lot Link'!",ADDRESS(MATCH(BE140, 'Leaded After Lot Link'!$D:$D,0),COLUMN('Leaded After Lot Link'!$D:$D))),"Link to Lot")</f>
        <v>#N/A</v>
      </c>
      <c r="BG140" s="20">
        <f>_xlfn.XLOOKUP(BE140,'Leaded After Lot Link'!$D:$D,'Leaded After Lot Link'!$V:$V,"")</f>
        <v>0</v>
      </c>
      <c r="BH140" s="23">
        <f>_xlfn.XLOOKUP(BE140,'Leaded After Lot Link'!$D:$D,'Leaded After Lot Link'!$R:$R,"")</f>
        <v>0</v>
      </c>
    </row>
    <row r="141" spans="1:60" ht="31.5" customHeight="1" x14ac:dyDescent="0.25">
      <c r="A141" s="20"/>
      <c r="B141" s="79" t="e" cm="1">
        <f t="array" ref="B141">HYPERLINK(_xlfn.CONCAT("#'Leaded After Lot Link'!",ADDRESS(MATCH(A141, 'Leaded After Lot Link'!$D:$D,0),COLUMN('Leaded After Lot Link'!$D:$D))),"Link to Lot")</f>
        <v>#N/A</v>
      </c>
      <c r="C141" s="20">
        <f>_xlfn.XLOOKUP(A141,'Leaded After Lot Link'!$D:$D,'Leaded After Lot Link'!$V:$V,"")</f>
        <v>0</v>
      </c>
      <c r="D141" s="23">
        <f>_xlfn.XLOOKUP(A141,'Leaded After Lot Link'!$D:$D,'Leaded After Lot Link'!$R:$R,"")</f>
        <v>0</v>
      </c>
      <c r="E141" s="22"/>
      <c r="F141" s="83" t="e" cm="1">
        <f t="array" ref="F141">HYPERLINK(_xlfn.CONCAT("#'Leaded Started'!",ADDRESS(MATCH(E141, 'Leaded Started'!$D:$D,0),COLUMN('Leaded Started'!$D:$D))),"Link to Lot")</f>
        <v>#N/A</v>
      </c>
      <c r="G141" s="20">
        <f>_xlfn.XLOOKUP(E141,'Leaded Started'!$D:$D,'Leaded Started'!$V:$V,"")</f>
        <v>0</v>
      </c>
      <c r="H141" s="23">
        <f>_xlfn.XLOOKUP(E141,'Leaded Started'!$D:$D,'Leaded Started'!$R:$R,"")</f>
        <v>0</v>
      </c>
      <c r="I141" s="22"/>
      <c r="J141" s="83" t="e" cm="1">
        <f t="array" ref="J141">HYPERLINK(_xlfn.CONCAT("#'Leaded Started'!",ADDRESS(MATCH(I141, 'Leaded Started'!$D:$D,0),COLUMN('Leaded Started'!$D:$D))),"Link to Lot")</f>
        <v>#N/A</v>
      </c>
      <c r="K141" s="20">
        <f>_xlfn.XLOOKUP(I141,'Leaded Started'!$D:$D,'Leaded Started'!$V:$V,"")</f>
        <v>0</v>
      </c>
      <c r="L141" s="23">
        <f>_xlfn.XLOOKUP(I141,'Leaded Started'!$D:$D,'Leaded Started'!$R:$R,"")</f>
        <v>0</v>
      </c>
      <c r="M141" s="22"/>
      <c r="N141" s="83" t="e" cm="1">
        <f t="array" ref="N141">HYPERLINK(_xlfn.CONCAT("#'Leaded Started'!",ADDRESS(MATCH(M141, 'Leaded Started'!$D:$D,0),COLUMN('Leaded Started'!$D:$D))),"Link to Lot")</f>
        <v>#N/A</v>
      </c>
      <c r="O141" s="20">
        <f>_xlfn.XLOOKUP(M141,'Leaded Started'!$D:$D,'Leaded Started'!$V:$V,"")</f>
        <v>0</v>
      </c>
      <c r="P141" s="23">
        <f>_xlfn.XLOOKUP(M141,'Leaded Started'!$D:$D,'Leaded Started'!$R:$R,"")</f>
        <v>0</v>
      </c>
      <c r="Q141" s="22"/>
      <c r="R141" s="83" t="e" cm="1">
        <f t="array" ref="R141">HYPERLINK(_xlfn.CONCAT("#'Leaded Started'!",ADDRESS(MATCH(Q141, 'Leaded Started'!$D:$D,0),COLUMN('Leaded Started'!$D:$D))),"Link to Lot")</f>
        <v>#N/A</v>
      </c>
      <c r="S141" s="20">
        <f>_xlfn.XLOOKUP(Q141,'Leaded Started'!$D:$D,'Leaded Started'!$V:$V,"")</f>
        <v>0</v>
      </c>
      <c r="T141" s="23">
        <f>_xlfn.XLOOKUP(Q141,'Leaded Started'!$D:$D,'Leaded Started'!$R:$R,"")</f>
        <v>0</v>
      </c>
      <c r="U141" s="22"/>
      <c r="V141" s="83" t="e" cm="1">
        <f t="array" ref="V141">HYPERLINK(_xlfn.CONCAT("#'Leaded Started'!",ADDRESS(MATCH(U141, 'Leaded Started'!$D:$D,0),COLUMN('Leaded Started'!$D:$D))),"Link to Lot")</f>
        <v>#N/A</v>
      </c>
      <c r="W141" s="20">
        <f>_xlfn.XLOOKUP(U141,'Leaded Started'!$D:$D,'Leaded Started'!$V:$V,"")</f>
        <v>0</v>
      </c>
      <c r="X141" s="23">
        <f>_xlfn.XLOOKUP(U141,'Leaded Started'!$D:$D,'Leaded Started'!$R:$R,"")</f>
        <v>0</v>
      </c>
      <c r="Y141" s="22"/>
      <c r="Z141" s="83" t="e" cm="1">
        <f t="array" ref="Z141">HYPERLINK(_xlfn.CONCAT("#'Leaded Started'!",ADDRESS(MATCH(Y141, 'Leaded Started'!$D:$D,0),COLUMN('Leaded Started'!$D:$D))),"Link to Lot")</f>
        <v>#N/A</v>
      </c>
      <c r="AA141" s="20">
        <f>_xlfn.XLOOKUP(Y141,'Leaded Started'!$D:$D,'Leaded Started'!$V:$V,"")</f>
        <v>0</v>
      </c>
      <c r="AB141" s="23">
        <f>_xlfn.XLOOKUP(Y141,'Leaded Started'!$D:$D,'Leaded Started'!$R:$R,"")</f>
        <v>0</v>
      </c>
      <c r="AC141" s="22"/>
      <c r="AD141" s="83" t="e" cm="1">
        <f t="array" ref="AD141">HYPERLINK(_xlfn.CONCAT("#'Leaded Started'!",ADDRESS(MATCH(AC141, 'Leaded Started'!$D:$D,0),COLUMN('Leaded Started'!$D:$D))),"Link to Lot")</f>
        <v>#N/A</v>
      </c>
      <c r="AE141" s="20">
        <f>_xlfn.XLOOKUP(AC141,'Leaded Started'!$D:$D,'Leaded Started'!$V:$V,"")</f>
        <v>0</v>
      </c>
      <c r="AF141" s="23">
        <f>_xlfn.XLOOKUP(AC141,'Leaded Started'!$D:$D,'Leaded Started'!$R:$R,"")</f>
        <v>0</v>
      </c>
      <c r="AG141" s="22"/>
      <c r="AH141" s="83" t="e" cm="1">
        <f t="array" ref="AH141">HYPERLINK(_xlfn.CONCAT("#'Leaded Started'!",ADDRESS(MATCH(AG141, 'Leaded Started'!$D:$D,0),COLUMN('Leaded Started'!$D:$D))),"Link to Lot")</f>
        <v>#N/A</v>
      </c>
      <c r="AI141" s="20">
        <f>_xlfn.XLOOKUP(AG141,'Leaded Started'!$D:$D,'Leaded Started'!$V:$V,"")</f>
        <v>0</v>
      </c>
      <c r="AJ141" s="23">
        <f>_xlfn.XLOOKUP(AG141,'Leaded Started'!$D:$D,'Leaded Started'!$R:$R,"")</f>
        <v>0</v>
      </c>
      <c r="AK141" s="22"/>
      <c r="AL141" s="83" t="e" cm="1">
        <f t="array" ref="AL141">HYPERLINK(_xlfn.CONCAT("#'Leaded Started'!",ADDRESS(MATCH(AK141, 'Leaded Started'!$D:$D,0),COLUMN('Leaded Started'!$D:$D))),"Link to Lot")</f>
        <v>#N/A</v>
      </c>
      <c r="AM141" s="20">
        <f>_xlfn.XLOOKUP(AK141,'Leaded Started'!$D:$D,'Leaded Started'!$V:$V,"")</f>
        <v>0</v>
      </c>
      <c r="AN141" s="23">
        <f>_xlfn.XLOOKUP(AK141,'Leaded Started'!$D:$D,'Leaded Started'!$R:$R,"")</f>
        <v>0</v>
      </c>
      <c r="AO141" s="22"/>
      <c r="AP141" s="83" t="e" cm="1">
        <f t="array" ref="AP141">HYPERLINK(_xlfn.CONCAT("#'Leaded Started'!",ADDRESS(MATCH(AO141, 'Leaded Started'!$D:$D,0),COLUMN('Leaded Started'!$D:$D))),"Link to Lot")</f>
        <v>#N/A</v>
      </c>
      <c r="AQ141" s="20">
        <f>_xlfn.XLOOKUP(AO141,'Leaded Started'!$D:$D,'Leaded Started'!$V:$V,"")</f>
        <v>0</v>
      </c>
      <c r="AR141" s="23">
        <f>_xlfn.XLOOKUP(AO141,'Leaded Started'!$D:$D,'Leaded Started'!$R:$R,"")</f>
        <v>0</v>
      </c>
      <c r="AS141" s="22"/>
      <c r="AT141" s="83" t="e" cm="1">
        <f t="array" ref="AT141">HYPERLINK(_xlfn.CONCAT("#'Leaded Started'!",ADDRESS(MATCH(AS141, 'Leaded Started'!$D:$D,0),COLUMN('Leaded Started'!$D:$D))),"Link to Lot")</f>
        <v>#N/A</v>
      </c>
      <c r="AU141" s="20">
        <f>_xlfn.XLOOKUP(AS141,'Leaded Started'!$D:$D,'Leaded Started'!$V:$V,"")</f>
        <v>0</v>
      </c>
      <c r="AV141" s="23">
        <f>_xlfn.XLOOKUP(AS141,'Leaded Started'!$D:$D,'Leaded Started'!$R:$R,"")</f>
        <v>0</v>
      </c>
      <c r="AW141" s="22"/>
      <c r="AX141" s="83" t="e" cm="1">
        <f t="array" ref="AX141">HYPERLINK(_xlfn.CONCAT("#'Leaded Started'!",ADDRESS(MATCH(AW141, 'Leaded Started'!$D:$D,0),COLUMN('Leaded Started'!$D:$D))),"Link to Lot")</f>
        <v>#N/A</v>
      </c>
      <c r="AY141" s="20">
        <f>_xlfn.XLOOKUP(AW141,'Leaded Started'!$D:$D,'Leaded Started'!$V:$V,"")</f>
        <v>0</v>
      </c>
      <c r="AZ141" s="23">
        <f>_xlfn.XLOOKUP(AW141,'Leaded Started'!$D:$D,'Leaded Started'!$R:$R,"")</f>
        <v>0</v>
      </c>
      <c r="BA141" s="22"/>
      <c r="BB141" s="83" t="e" cm="1">
        <f t="array" ref="BB141">HYPERLINK(_xlfn.CONCAT("#'Leaded Started'!",ADDRESS(MATCH(BA141, 'Leaded Started'!$D:$D,0),COLUMN('Leaded Started'!$D:$D))),"Link to Lot")</f>
        <v>#N/A</v>
      </c>
      <c r="BC141" s="20">
        <f>_xlfn.XLOOKUP(BA141,'Leaded Started'!$D:$D,'Leaded Started'!$V:$V,"")</f>
        <v>0</v>
      </c>
      <c r="BD141" s="23">
        <f>_xlfn.XLOOKUP(BA141,'Leaded Started'!$D:$D,'Leaded Started'!$R:$R,"")</f>
        <v>0</v>
      </c>
      <c r="BE141" s="22"/>
      <c r="BF141" s="79" t="e" cm="1">
        <f t="array" ref="BF141">HYPERLINK(_xlfn.CONCAT("#'Leaded After Lot Link'!",ADDRESS(MATCH(BE141, 'Leaded After Lot Link'!$D:$D,0),COLUMN('Leaded After Lot Link'!$D:$D))),"Link to Lot")</f>
        <v>#N/A</v>
      </c>
      <c r="BG141" s="20">
        <f>_xlfn.XLOOKUP(BE141,'Leaded After Lot Link'!$D:$D,'Leaded After Lot Link'!$V:$V,"")</f>
        <v>0</v>
      </c>
      <c r="BH141" s="23">
        <f>_xlfn.XLOOKUP(BE141,'Leaded After Lot Link'!$D:$D,'Leaded After Lot Link'!$R:$R,"")</f>
        <v>0</v>
      </c>
    </row>
    <row r="142" spans="1:60" ht="31.5" customHeight="1" x14ac:dyDescent="0.25">
      <c r="A142" s="20"/>
      <c r="B142" s="79" t="e" cm="1">
        <f t="array" ref="B142">HYPERLINK(_xlfn.CONCAT("#'Leaded After Lot Link'!",ADDRESS(MATCH(A142, 'Leaded After Lot Link'!$D:$D,0),COLUMN('Leaded After Lot Link'!$D:$D))),"Link to Lot")</f>
        <v>#N/A</v>
      </c>
      <c r="C142" s="20">
        <f>_xlfn.XLOOKUP(A142,'Leaded After Lot Link'!$D:$D,'Leaded After Lot Link'!$V:$V,"")</f>
        <v>0</v>
      </c>
      <c r="D142" s="23">
        <f>_xlfn.XLOOKUP(A142,'Leaded After Lot Link'!$D:$D,'Leaded After Lot Link'!$R:$R,"")</f>
        <v>0</v>
      </c>
      <c r="E142" s="22"/>
      <c r="F142" s="83" t="e" cm="1">
        <f t="array" ref="F142">HYPERLINK(_xlfn.CONCAT("#'Leaded Started'!",ADDRESS(MATCH(E142, 'Leaded Started'!$D:$D,0),COLUMN('Leaded Started'!$D:$D))),"Link to Lot")</f>
        <v>#N/A</v>
      </c>
      <c r="G142" s="20">
        <f>_xlfn.XLOOKUP(E142,'Leaded Started'!$D:$D,'Leaded Started'!$V:$V,"")</f>
        <v>0</v>
      </c>
      <c r="H142" s="23">
        <f>_xlfn.XLOOKUP(E142,'Leaded Started'!$D:$D,'Leaded Started'!$R:$R,"")</f>
        <v>0</v>
      </c>
      <c r="I142" s="22"/>
      <c r="J142" s="83" t="e" cm="1">
        <f t="array" ref="J142">HYPERLINK(_xlfn.CONCAT("#'Leaded Started'!",ADDRESS(MATCH(I142, 'Leaded Started'!$D:$D,0),COLUMN('Leaded Started'!$D:$D))),"Link to Lot")</f>
        <v>#N/A</v>
      </c>
      <c r="K142" s="20">
        <f>_xlfn.XLOOKUP(I142,'Leaded Started'!$D:$D,'Leaded Started'!$V:$V,"")</f>
        <v>0</v>
      </c>
      <c r="L142" s="23">
        <f>_xlfn.XLOOKUP(I142,'Leaded Started'!$D:$D,'Leaded Started'!$R:$R,"")</f>
        <v>0</v>
      </c>
      <c r="M142" s="22"/>
      <c r="N142" s="83" t="e" cm="1">
        <f t="array" ref="N142">HYPERLINK(_xlfn.CONCAT("#'Leaded Started'!",ADDRESS(MATCH(M142, 'Leaded Started'!$D:$D,0),COLUMN('Leaded Started'!$D:$D))),"Link to Lot")</f>
        <v>#N/A</v>
      </c>
      <c r="O142" s="20">
        <f>_xlfn.XLOOKUP(M142,'Leaded Started'!$D:$D,'Leaded Started'!$V:$V,"")</f>
        <v>0</v>
      </c>
      <c r="P142" s="23">
        <f>_xlfn.XLOOKUP(M142,'Leaded Started'!$D:$D,'Leaded Started'!$R:$R,"")</f>
        <v>0</v>
      </c>
      <c r="Q142" s="22"/>
      <c r="R142" s="83" t="e" cm="1">
        <f t="array" ref="R142">HYPERLINK(_xlfn.CONCAT("#'Leaded Started'!",ADDRESS(MATCH(Q142, 'Leaded Started'!$D:$D,0),COLUMN('Leaded Started'!$D:$D))),"Link to Lot")</f>
        <v>#N/A</v>
      </c>
      <c r="S142" s="20">
        <f>_xlfn.XLOOKUP(Q142,'Leaded Started'!$D:$D,'Leaded Started'!$V:$V,"")</f>
        <v>0</v>
      </c>
      <c r="T142" s="23">
        <f>_xlfn.XLOOKUP(Q142,'Leaded Started'!$D:$D,'Leaded Started'!$R:$R,"")</f>
        <v>0</v>
      </c>
      <c r="U142" s="22"/>
      <c r="V142" s="83" t="e" cm="1">
        <f t="array" ref="V142">HYPERLINK(_xlfn.CONCAT("#'Leaded Started'!",ADDRESS(MATCH(U142, 'Leaded Started'!$D:$D,0),COLUMN('Leaded Started'!$D:$D))),"Link to Lot")</f>
        <v>#N/A</v>
      </c>
      <c r="W142" s="20">
        <f>_xlfn.XLOOKUP(U142,'Leaded Started'!$D:$D,'Leaded Started'!$V:$V,"")</f>
        <v>0</v>
      </c>
      <c r="X142" s="23">
        <f>_xlfn.XLOOKUP(U142,'Leaded Started'!$D:$D,'Leaded Started'!$R:$R,"")</f>
        <v>0</v>
      </c>
      <c r="Y142" s="22"/>
      <c r="Z142" s="83" t="e" cm="1">
        <f t="array" ref="Z142">HYPERLINK(_xlfn.CONCAT("#'Leaded Started'!",ADDRESS(MATCH(Y142, 'Leaded Started'!$D:$D,0),COLUMN('Leaded Started'!$D:$D))),"Link to Lot")</f>
        <v>#N/A</v>
      </c>
      <c r="AA142" s="20">
        <f>_xlfn.XLOOKUP(Y142,'Leaded Started'!$D:$D,'Leaded Started'!$V:$V,"")</f>
        <v>0</v>
      </c>
      <c r="AB142" s="23">
        <f>_xlfn.XLOOKUP(Y142,'Leaded Started'!$D:$D,'Leaded Started'!$R:$R,"")</f>
        <v>0</v>
      </c>
      <c r="AC142" s="22"/>
      <c r="AD142" s="83" t="e" cm="1">
        <f t="array" ref="AD142">HYPERLINK(_xlfn.CONCAT("#'Leaded Started'!",ADDRESS(MATCH(AC142, 'Leaded Started'!$D:$D,0),COLUMN('Leaded Started'!$D:$D))),"Link to Lot")</f>
        <v>#N/A</v>
      </c>
      <c r="AE142" s="20">
        <f>_xlfn.XLOOKUP(AC142,'Leaded Started'!$D:$D,'Leaded Started'!$V:$V,"")</f>
        <v>0</v>
      </c>
      <c r="AF142" s="23">
        <f>_xlfn.XLOOKUP(AC142,'Leaded Started'!$D:$D,'Leaded Started'!$R:$R,"")</f>
        <v>0</v>
      </c>
      <c r="AG142" s="22"/>
      <c r="AH142" s="83" t="e" cm="1">
        <f t="array" ref="AH142">HYPERLINK(_xlfn.CONCAT("#'Leaded Started'!",ADDRESS(MATCH(AG142, 'Leaded Started'!$D:$D,0),COLUMN('Leaded Started'!$D:$D))),"Link to Lot")</f>
        <v>#N/A</v>
      </c>
      <c r="AI142" s="20">
        <f>_xlfn.XLOOKUP(AG142,'Leaded Started'!$D:$D,'Leaded Started'!$V:$V,"")</f>
        <v>0</v>
      </c>
      <c r="AJ142" s="23">
        <f>_xlfn.XLOOKUP(AG142,'Leaded Started'!$D:$D,'Leaded Started'!$R:$R,"")</f>
        <v>0</v>
      </c>
      <c r="AK142" s="22"/>
      <c r="AL142" s="83" t="e" cm="1">
        <f t="array" ref="AL142">HYPERLINK(_xlfn.CONCAT("#'Leaded Started'!",ADDRESS(MATCH(AK142, 'Leaded Started'!$D:$D,0),COLUMN('Leaded Started'!$D:$D))),"Link to Lot")</f>
        <v>#N/A</v>
      </c>
      <c r="AM142" s="20">
        <f>_xlfn.XLOOKUP(AK142,'Leaded Started'!$D:$D,'Leaded Started'!$V:$V,"")</f>
        <v>0</v>
      </c>
      <c r="AN142" s="23">
        <f>_xlfn.XLOOKUP(AK142,'Leaded Started'!$D:$D,'Leaded Started'!$R:$R,"")</f>
        <v>0</v>
      </c>
      <c r="AO142" s="22"/>
      <c r="AP142" s="83" t="e" cm="1">
        <f t="array" ref="AP142">HYPERLINK(_xlfn.CONCAT("#'Leaded Started'!",ADDRESS(MATCH(AO142, 'Leaded Started'!$D:$D,0),COLUMN('Leaded Started'!$D:$D))),"Link to Lot")</f>
        <v>#N/A</v>
      </c>
      <c r="AQ142" s="20">
        <f>_xlfn.XLOOKUP(AO142,'Leaded Started'!$D:$D,'Leaded Started'!$V:$V,"")</f>
        <v>0</v>
      </c>
      <c r="AR142" s="23">
        <f>_xlfn.XLOOKUP(AO142,'Leaded Started'!$D:$D,'Leaded Started'!$R:$R,"")</f>
        <v>0</v>
      </c>
      <c r="AS142" s="22"/>
      <c r="AT142" s="83" t="e" cm="1">
        <f t="array" ref="AT142">HYPERLINK(_xlfn.CONCAT("#'Leaded Started'!",ADDRESS(MATCH(AS142, 'Leaded Started'!$D:$D,0),COLUMN('Leaded Started'!$D:$D))),"Link to Lot")</f>
        <v>#N/A</v>
      </c>
      <c r="AU142" s="20">
        <f>_xlfn.XLOOKUP(AS142,'Leaded Started'!$D:$D,'Leaded Started'!$V:$V,"")</f>
        <v>0</v>
      </c>
      <c r="AV142" s="23">
        <f>_xlfn.XLOOKUP(AS142,'Leaded Started'!$D:$D,'Leaded Started'!$R:$R,"")</f>
        <v>0</v>
      </c>
      <c r="AW142" s="22"/>
      <c r="AX142" s="83" t="e" cm="1">
        <f t="array" ref="AX142">HYPERLINK(_xlfn.CONCAT("#'Leaded Started'!",ADDRESS(MATCH(AW142, 'Leaded Started'!$D:$D,0),COLUMN('Leaded Started'!$D:$D))),"Link to Lot")</f>
        <v>#N/A</v>
      </c>
      <c r="AY142" s="20">
        <f>_xlfn.XLOOKUP(AW142,'Leaded Started'!$D:$D,'Leaded Started'!$V:$V,"")</f>
        <v>0</v>
      </c>
      <c r="AZ142" s="23">
        <f>_xlfn.XLOOKUP(AW142,'Leaded Started'!$D:$D,'Leaded Started'!$R:$R,"")</f>
        <v>0</v>
      </c>
      <c r="BA142" s="22"/>
      <c r="BB142" s="83" t="e" cm="1">
        <f t="array" ref="BB142">HYPERLINK(_xlfn.CONCAT("#'Leaded Started'!",ADDRESS(MATCH(BA142, 'Leaded Started'!$D:$D,0),COLUMN('Leaded Started'!$D:$D))),"Link to Lot")</f>
        <v>#N/A</v>
      </c>
      <c r="BC142" s="20">
        <f>_xlfn.XLOOKUP(BA142,'Leaded Started'!$D:$D,'Leaded Started'!$V:$V,"")</f>
        <v>0</v>
      </c>
      <c r="BD142" s="23">
        <f>_xlfn.XLOOKUP(BA142,'Leaded Started'!$D:$D,'Leaded Started'!$R:$R,"")</f>
        <v>0</v>
      </c>
      <c r="BE142" s="22"/>
      <c r="BF142" s="79" t="e" cm="1">
        <f t="array" ref="BF142">HYPERLINK(_xlfn.CONCAT("#'Leaded After Lot Link'!",ADDRESS(MATCH(BE142, 'Leaded After Lot Link'!$D:$D,0),COLUMN('Leaded After Lot Link'!$D:$D))),"Link to Lot")</f>
        <v>#N/A</v>
      </c>
      <c r="BG142" s="20">
        <f>_xlfn.XLOOKUP(BE142,'Leaded After Lot Link'!$D:$D,'Leaded After Lot Link'!$V:$V,"")</f>
        <v>0</v>
      </c>
      <c r="BH142" s="23">
        <f>_xlfn.XLOOKUP(BE142,'Leaded After Lot Link'!$D:$D,'Leaded After Lot Link'!$R:$R,"")</f>
        <v>0</v>
      </c>
    </row>
    <row r="143" spans="1:60" ht="31.5" customHeight="1" x14ac:dyDescent="0.25">
      <c r="A143" s="20"/>
      <c r="B143" s="79" t="e" cm="1">
        <f t="array" ref="B143">HYPERLINK(_xlfn.CONCAT("#'Leaded After Lot Link'!",ADDRESS(MATCH(A143, 'Leaded After Lot Link'!$D:$D,0),COLUMN('Leaded After Lot Link'!$D:$D))),"Link to Lot")</f>
        <v>#N/A</v>
      </c>
      <c r="C143" s="20">
        <f>_xlfn.XLOOKUP(A143,'Leaded After Lot Link'!$D:$D,'Leaded After Lot Link'!$V:$V,"")</f>
        <v>0</v>
      </c>
      <c r="D143" s="23">
        <f>_xlfn.XLOOKUP(A143,'Leaded After Lot Link'!$D:$D,'Leaded After Lot Link'!$R:$R,"")</f>
        <v>0</v>
      </c>
      <c r="E143" s="22"/>
      <c r="F143" s="83" t="e" cm="1">
        <f t="array" ref="F143">HYPERLINK(_xlfn.CONCAT("#'Leaded Started'!",ADDRESS(MATCH(E143, 'Leaded Started'!$D:$D,0),COLUMN('Leaded Started'!$D:$D))),"Link to Lot")</f>
        <v>#N/A</v>
      </c>
      <c r="G143" s="20">
        <f>_xlfn.XLOOKUP(E143,'Leaded Started'!$D:$D,'Leaded Started'!$V:$V,"")</f>
        <v>0</v>
      </c>
      <c r="H143" s="23">
        <f>_xlfn.XLOOKUP(E143,'Leaded Started'!$D:$D,'Leaded Started'!$R:$R,"")</f>
        <v>0</v>
      </c>
      <c r="I143" s="22"/>
      <c r="J143" s="83" t="e" cm="1">
        <f t="array" ref="J143">HYPERLINK(_xlfn.CONCAT("#'Leaded Started'!",ADDRESS(MATCH(I143, 'Leaded Started'!$D:$D,0),COLUMN('Leaded Started'!$D:$D))),"Link to Lot")</f>
        <v>#N/A</v>
      </c>
      <c r="K143" s="20">
        <f>_xlfn.XLOOKUP(I143,'Leaded Started'!$D:$D,'Leaded Started'!$V:$V,"")</f>
        <v>0</v>
      </c>
      <c r="L143" s="23">
        <f>_xlfn.XLOOKUP(I143,'Leaded Started'!$D:$D,'Leaded Started'!$R:$R,"")</f>
        <v>0</v>
      </c>
      <c r="M143" s="22"/>
      <c r="N143" s="83" t="e" cm="1">
        <f t="array" ref="N143">HYPERLINK(_xlfn.CONCAT("#'Leaded Started'!",ADDRESS(MATCH(M143, 'Leaded Started'!$D:$D,0),COLUMN('Leaded Started'!$D:$D))),"Link to Lot")</f>
        <v>#N/A</v>
      </c>
      <c r="O143" s="20">
        <f>_xlfn.XLOOKUP(M143,'Leaded Started'!$D:$D,'Leaded Started'!$V:$V,"")</f>
        <v>0</v>
      </c>
      <c r="P143" s="23">
        <f>_xlfn.XLOOKUP(M143,'Leaded Started'!$D:$D,'Leaded Started'!$R:$R,"")</f>
        <v>0</v>
      </c>
      <c r="Q143" s="22"/>
      <c r="R143" s="83" t="e" cm="1">
        <f t="array" ref="R143">HYPERLINK(_xlfn.CONCAT("#'Leaded Started'!",ADDRESS(MATCH(Q143, 'Leaded Started'!$D:$D,0),COLUMN('Leaded Started'!$D:$D))),"Link to Lot")</f>
        <v>#N/A</v>
      </c>
      <c r="S143" s="20">
        <f>_xlfn.XLOOKUP(Q143,'Leaded Started'!$D:$D,'Leaded Started'!$V:$V,"")</f>
        <v>0</v>
      </c>
      <c r="T143" s="23">
        <f>_xlfn.XLOOKUP(Q143,'Leaded Started'!$D:$D,'Leaded Started'!$R:$R,"")</f>
        <v>0</v>
      </c>
      <c r="U143" s="22"/>
      <c r="V143" s="83" t="e" cm="1">
        <f t="array" ref="V143">HYPERLINK(_xlfn.CONCAT("#'Leaded Started'!",ADDRESS(MATCH(U143, 'Leaded Started'!$D:$D,0),COLUMN('Leaded Started'!$D:$D))),"Link to Lot")</f>
        <v>#N/A</v>
      </c>
      <c r="W143" s="20">
        <f>_xlfn.XLOOKUP(U143,'Leaded Started'!$D:$D,'Leaded Started'!$V:$V,"")</f>
        <v>0</v>
      </c>
      <c r="X143" s="23">
        <f>_xlfn.XLOOKUP(U143,'Leaded Started'!$D:$D,'Leaded Started'!$R:$R,"")</f>
        <v>0</v>
      </c>
      <c r="Y143" s="22"/>
      <c r="Z143" s="83" t="e" cm="1">
        <f t="array" ref="Z143">HYPERLINK(_xlfn.CONCAT("#'Leaded Started'!",ADDRESS(MATCH(Y143, 'Leaded Started'!$D:$D,0),COLUMN('Leaded Started'!$D:$D))),"Link to Lot")</f>
        <v>#N/A</v>
      </c>
      <c r="AA143" s="20">
        <f>_xlfn.XLOOKUP(Y143,'Leaded Started'!$D:$D,'Leaded Started'!$V:$V,"")</f>
        <v>0</v>
      </c>
      <c r="AB143" s="23">
        <f>_xlfn.XLOOKUP(Y143,'Leaded Started'!$D:$D,'Leaded Started'!$R:$R,"")</f>
        <v>0</v>
      </c>
      <c r="AC143" s="22"/>
      <c r="AD143" s="83" t="e" cm="1">
        <f t="array" ref="AD143">HYPERLINK(_xlfn.CONCAT("#'Leaded Started'!",ADDRESS(MATCH(AC143, 'Leaded Started'!$D:$D,0),COLUMN('Leaded Started'!$D:$D))),"Link to Lot")</f>
        <v>#N/A</v>
      </c>
      <c r="AE143" s="20">
        <f>_xlfn.XLOOKUP(AC143,'Leaded Started'!$D:$D,'Leaded Started'!$V:$V,"")</f>
        <v>0</v>
      </c>
      <c r="AF143" s="23">
        <f>_xlfn.XLOOKUP(AC143,'Leaded Started'!$D:$D,'Leaded Started'!$R:$R,"")</f>
        <v>0</v>
      </c>
      <c r="AG143" s="22"/>
      <c r="AH143" s="83" t="e" cm="1">
        <f t="array" ref="AH143">HYPERLINK(_xlfn.CONCAT("#'Leaded Started'!",ADDRESS(MATCH(AG143, 'Leaded Started'!$D:$D,0),COLUMN('Leaded Started'!$D:$D))),"Link to Lot")</f>
        <v>#N/A</v>
      </c>
      <c r="AI143" s="20">
        <f>_xlfn.XLOOKUP(AG143,'Leaded Started'!$D:$D,'Leaded Started'!$V:$V,"")</f>
        <v>0</v>
      </c>
      <c r="AJ143" s="23">
        <f>_xlfn.XLOOKUP(AG143,'Leaded Started'!$D:$D,'Leaded Started'!$R:$R,"")</f>
        <v>0</v>
      </c>
      <c r="AK143" s="22"/>
      <c r="AL143" s="83" t="e" cm="1">
        <f t="array" ref="AL143">HYPERLINK(_xlfn.CONCAT("#'Leaded Started'!",ADDRESS(MATCH(AK143, 'Leaded Started'!$D:$D,0),COLUMN('Leaded Started'!$D:$D))),"Link to Lot")</f>
        <v>#N/A</v>
      </c>
      <c r="AM143" s="20">
        <f>_xlfn.XLOOKUP(AK143,'Leaded Started'!$D:$D,'Leaded Started'!$V:$V,"")</f>
        <v>0</v>
      </c>
      <c r="AN143" s="23">
        <f>_xlfn.XLOOKUP(AK143,'Leaded Started'!$D:$D,'Leaded Started'!$R:$R,"")</f>
        <v>0</v>
      </c>
      <c r="AO143" s="22"/>
      <c r="AP143" s="83" t="e" cm="1">
        <f t="array" ref="AP143">HYPERLINK(_xlfn.CONCAT("#'Leaded Started'!",ADDRESS(MATCH(AO143, 'Leaded Started'!$D:$D,0),COLUMN('Leaded Started'!$D:$D))),"Link to Lot")</f>
        <v>#N/A</v>
      </c>
      <c r="AQ143" s="20">
        <f>_xlfn.XLOOKUP(AO143,'Leaded Started'!$D:$D,'Leaded Started'!$V:$V,"")</f>
        <v>0</v>
      </c>
      <c r="AR143" s="23">
        <f>_xlfn.XLOOKUP(AO143,'Leaded Started'!$D:$D,'Leaded Started'!$R:$R,"")</f>
        <v>0</v>
      </c>
      <c r="AS143" s="22"/>
      <c r="AT143" s="83" t="e" cm="1">
        <f t="array" ref="AT143">HYPERLINK(_xlfn.CONCAT("#'Leaded Started'!",ADDRESS(MATCH(AS143, 'Leaded Started'!$D:$D,0),COLUMN('Leaded Started'!$D:$D))),"Link to Lot")</f>
        <v>#N/A</v>
      </c>
      <c r="AU143" s="20">
        <f>_xlfn.XLOOKUP(AS143,'Leaded Started'!$D:$D,'Leaded Started'!$V:$V,"")</f>
        <v>0</v>
      </c>
      <c r="AV143" s="23">
        <f>_xlfn.XLOOKUP(AS143,'Leaded Started'!$D:$D,'Leaded Started'!$R:$R,"")</f>
        <v>0</v>
      </c>
      <c r="AW143" s="22"/>
      <c r="AX143" s="83" t="e" cm="1">
        <f t="array" ref="AX143">HYPERLINK(_xlfn.CONCAT("#'Leaded Started'!",ADDRESS(MATCH(AW143, 'Leaded Started'!$D:$D,0),COLUMN('Leaded Started'!$D:$D))),"Link to Lot")</f>
        <v>#N/A</v>
      </c>
      <c r="AY143" s="20">
        <f>_xlfn.XLOOKUP(AW143,'Leaded Started'!$D:$D,'Leaded Started'!$V:$V,"")</f>
        <v>0</v>
      </c>
      <c r="AZ143" s="23">
        <f>_xlfn.XLOOKUP(AW143,'Leaded Started'!$D:$D,'Leaded Started'!$R:$R,"")</f>
        <v>0</v>
      </c>
      <c r="BA143" s="22"/>
      <c r="BB143" s="83" t="e" cm="1">
        <f t="array" ref="BB143">HYPERLINK(_xlfn.CONCAT("#'Leaded Started'!",ADDRESS(MATCH(BA143, 'Leaded Started'!$D:$D,0),COLUMN('Leaded Started'!$D:$D))),"Link to Lot")</f>
        <v>#N/A</v>
      </c>
      <c r="BC143" s="20">
        <f>_xlfn.XLOOKUP(BA143,'Leaded Started'!$D:$D,'Leaded Started'!$V:$V,"")</f>
        <v>0</v>
      </c>
      <c r="BD143" s="23">
        <f>_xlfn.XLOOKUP(BA143,'Leaded Started'!$D:$D,'Leaded Started'!$R:$R,"")</f>
        <v>0</v>
      </c>
      <c r="BE143" s="22"/>
      <c r="BF143" s="79" t="e" cm="1">
        <f t="array" ref="BF143">HYPERLINK(_xlfn.CONCAT("#'Leaded After Lot Link'!",ADDRESS(MATCH(BE143, 'Leaded After Lot Link'!$D:$D,0),COLUMN('Leaded After Lot Link'!$D:$D))),"Link to Lot")</f>
        <v>#N/A</v>
      </c>
      <c r="BG143" s="20">
        <f>_xlfn.XLOOKUP(BE143,'Leaded After Lot Link'!$D:$D,'Leaded After Lot Link'!$V:$V,"")</f>
        <v>0</v>
      </c>
      <c r="BH143" s="23">
        <f>_xlfn.XLOOKUP(BE143,'Leaded After Lot Link'!$D:$D,'Leaded After Lot Link'!$R:$R,"")</f>
        <v>0</v>
      </c>
    </row>
    <row r="144" spans="1:60" ht="31.5" customHeight="1" x14ac:dyDescent="0.25">
      <c r="A144" s="20"/>
      <c r="B144" s="79" t="e" cm="1">
        <f t="array" ref="B144">HYPERLINK(_xlfn.CONCAT("#'Leaded After Lot Link'!",ADDRESS(MATCH(A144, 'Leaded After Lot Link'!$D:$D,0),COLUMN('Leaded After Lot Link'!$D:$D))),"Link to Lot")</f>
        <v>#N/A</v>
      </c>
      <c r="C144" s="20">
        <f>_xlfn.XLOOKUP(A144,'Leaded After Lot Link'!$D:$D,'Leaded After Lot Link'!$V:$V,"")</f>
        <v>0</v>
      </c>
      <c r="D144" s="23">
        <f>_xlfn.XLOOKUP(A144,'Leaded After Lot Link'!$D:$D,'Leaded After Lot Link'!$R:$R,"")</f>
        <v>0</v>
      </c>
      <c r="E144" s="22"/>
      <c r="F144" s="83" t="e" cm="1">
        <f t="array" ref="F144">HYPERLINK(_xlfn.CONCAT("#'Leaded Started'!",ADDRESS(MATCH(E144, 'Leaded Started'!$D:$D,0),COLUMN('Leaded Started'!$D:$D))),"Link to Lot")</f>
        <v>#N/A</v>
      </c>
      <c r="G144" s="20">
        <f>_xlfn.XLOOKUP(E144,'Leaded Started'!$D:$D,'Leaded Started'!$V:$V,"")</f>
        <v>0</v>
      </c>
      <c r="H144" s="23">
        <f>_xlfn.XLOOKUP(E144,'Leaded Started'!$D:$D,'Leaded Started'!$R:$R,"")</f>
        <v>0</v>
      </c>
      <c r="I144" s="22"/>
      <c r="J144" s="83" t="e" cm="1">
        <f t="array" ref="J144">HYPERLINK(_xlfn.CONCAT("#'Leaded Started'!",ADDRESS(MATCH(I144, 'Leaded Started'!$D:$D,0),COLUMN('Leaded Started'!$D:$D))),"Link to Lot")</f>
        <v>#N/A</v>
      </c>
      <c r="K144" s="20">
        <f>_xlfn.XLOOKUP(I144,'Leaded Started'!$D:$D,'Leaded Started'!$V:$V,"")</f>
        <v>0</v>
      </c>
      <c r="L144" s="23">
        <f>_xlfn.XLOOKUP(I144,'Leaded Started'!$D:$D,'Leaded Started'!$R:$R,"")</f>
        <v>0</v>
      </c>
      <c r="M144" s="22"/>
      <c r="N144" s="83" t="e" cm="1">
        <f t="array" ref="N144">HYPERLINK(_xlfn.CONCAT("#'Leaded Started'!",ADDRESS(MATCH(M144, 'Leaded Started'!$D:$D,0),COLUMN('Leaded Started'!$D:$D))),"Link to Lot")</f>
        <v>#N/A</v>
      </c>
      <c r="O144" s="20">
        <f>_xlfn.XLOOKUP(M144,'Leaded Started'!$D:$D,'Leaded Started'!$V:$V,"")</f>
        <v>0</v>
      </c>
      <c r="P144" s="23">
        <f>_xlfn.XLOOKUP(M144,'Leaded Started'!$D:$D,'Leaded Started'!$R:$R,"")</f>
        <v>0</v>
      </c>
      <c r="Q144" s="22"/>
      <c r="R144" s="83" t="e" cm="1">
        <f t="array" ref="R144">HYPERLINK(_xlfn.CONCAT("#'Leaded Started'!",ADDRESS(MATCH(Q144, 'Leaded Started'!$D:$D,0),COLUMN('Leaded Started'!$D:$D))),"Link to Lot")</f>
        <v>#N/A</v>
      </c>
      <c r="S144" s="20">
        <f>_xlfn.XLOOKUP(Q144,'Leaded Started'!$D:$D,'Leaded Started'!$V:$V,"")</f>
        <v>0</v>
      </c>
      <c r="T144" s="23">
        <f>_xlfn.XLOOKUP(Q144,'Leaded Started'!$D:$D,'Leaded Started'!$R:$R,"")</f>
        <v>0</v>
      </c>
      <c r="U144" s="22"/>
      <c r="V144" s="83" t="e" cm="1">
        <f t="array" ref="V144">HYPERLINK(_xlfn.CONCAT("#'Leaded Started'!",ADDRESS(MATCH(U144, 'Leaded Started'!$D:$D,0),COLUMN('Leaded Started'!$D:$D))),"Link to Lot")</f>
        <v>#N/A</v>
      </c>
      <c r="W144" s="20">
        <f>_xlfn.XLOOKUP(U144,'Leaded Started'!$D:$D,'Leaded Started'!$V:$V,"")</f>
        <v>0</v>
      </c>
      <c r="X144" s="23">
        <f>_xlfn.XLOOKUP(U144,'Leaded Started'!$D:$D,'Leaded Started'!$R:$R,"")</f>
        <v>0</v>
      </c>
      <c r="Y144" s="22"/>
      <c r="Z144" s="83" t="e" cm="1">
        <f t="array" ref="Z144">HYPERLINK(_xlfn.CONCAT("#'Leaded Started'!",ADDRESS(MATCH(Y144, 'Leaded Started'!$D:$D,0),COLUMN('Leaded Started'!$D:$D))),"Link to Lot")</f>
        <v>#N/A</v>
      </c>
      <c r="AA144" s="20">
        <f>_xlfn.XLOOKUP(Y144,'Leaded Started'!$D:$D,'Leaded Started'!$V:$V,"")</f>
        <v>0</v>
      </c>
      <c r="AB144" s="23">
        <f>_xlfn.XLOOKUP(Y144,'Leaded Started'!$D:$D,'Leaded Started'!$R:$R,"")</f>
        <v>0</v>
      </c>
      <c r="AC144" s="22"/>
      <c r="AD144" s="83" t="e" cm="1">
        <f t="array" ref="AD144">HYPERLINK(_xlfn.CONCAT("#'Leaded Started'!",ADDRESS(MATCH(AC144, 'Leaded Started'!$D:$D,0),COLUMN('Leaded Started'!$D:$D))),"Link to Lot")</f>
        <v>#N/A</v>
      </c>
      <c r="AE144" s="20">
        <f>_xlfn.XLOOKUP(AC144,'Leaded Started'!$D:$D,'Leaded Started'!$V:$V,"")</f>
        <v>0</v>
      </c>
      <c r="AF144" s="23">
        <f>_xlfn.XLOOKUP(AC144,'Leaded Started'!$D:$D,'Leaded Started'!$R:$R,"")</f>
        <v>0</v>
      </c>
      <c r="AG144" s="22"/>
      <c r="AH144" s="83" t="e" cm="1">
        <f t="array" ref="AH144">HYPERLINK(_xlfn.CONCAT("#'Leaded Started'!",ADDRESS(MATCH(AG144, 'Leaded Started'!$D:$D,0),COLUMN('Leaded Started'!$D:$D))),"Link to Lot")</f>
        <v>#N/A</v>
      </c>
      <c r="AI144" s="20">
        <f>_xlfn.XLOOKUP(AG144,'Leaded Started'!$D:$D,'Leaded Started'!$V:$V,"")</f>
        <v>0</v>
      </c>
      <c r="AJ144" s="23">
        <f>_xlfn.XLOOKUP(AG144,'Leaded Started'!$D:$D,'Leaded Started'!$R:$R,"")</f>
        <v>0</v>
      </c>
      <c r="AK144" s="22"/>
      <c r="AL144" s="83" t="e" cm="1">
        <f t="array" ref="AL144">HYPERLINK(_xlfn.CONCAT("#'Leaded Started'!",ADDRESS(MATCH(AK144, 'Leaded Started'!$D:$D,0),COLUMN('Leaded Started'!$D:$D))),"Link to Lot")</f>
        <v>#N/A</v>
      </c>
      <c r="AM144" s="20">
        <f>_xlfn.XLOOKUP(AK144,'Leaded Started'!$D:$D,'Leaded Started'!$V:$V,"")</f>
        <v>0</v>
      </c>
      <c r="AN144" s="23">
        <f>_xlfn.XLOOKUP(AK144,'Leaded Started'!$D:$D,'Leaded Started'!$R:$R,"")</f>
        <v>0</v>
      </c>
      <c r="AO144" s="22"/>
      <c r="AP144" s="83" t="e" cm="1">
        <f t="array" ref="AP144">HYPERLINK(_xlfn.CONCAT("#'Leaded Started'!",ADDRESS(MATCH(AO144, 'Leaded Started'!$D:$D,0),COLUMN('Leaded Started'!$D:$D))),"Link to Lot")</f>
        <v>#N/A</v>
      </c>
      <c r="AQ144" s="20">
        <f>_xlfn.XLOOKUP(AO144,'Leaded Started'!$D:$D,'Leaded Started'!$V:$V,"")</f>
        <v>0</v>
      </c>
      <c r="AR144" s="23">
        <f>_xlfn.XLOOKUP(AO144,'Leaded Started'!$D:$D,'Leaded Started'!$R:$R,"")</f>
        <v>0</v>
      </c>
      <c r="AS144" s="22"/>
      <c r="AT144" s="83" t="e" cm="1">
        <f t="array" ref="AT144">HYPERLINK(_xlfn.CONCAT("#'Leaded Started'!",ADDRESS(MATCH(AS144, 'Leaded Started'!$D:$D,0),COLUMN('Leaded Started'!$D:$D))),"Link to Lot")</f>
        <v>#N/A</v>
      </c>
      <c r="AU144" s="20">
        <f>_xlfn.XLOOKUP(AS144,'Leaded Started'!$D:$D,'Leaded Started'!$V:$V,"")</f>
        <v>0</v>
      </c>
      <c r="AV144" s="23">
        <f>_xlfn.XLOOKUP(AS144,'Leaded Started'!$D:$D,'Leaded Started'!$R:$R,"")</f>
        <v>0</v>
      </c>
      <c r="AW144" s="22"/>
      <c r="AX144" s="83" t="e" cm="1">
        <f t="array" ref="AX144">HYPERLINK(_xlfn.CONCAT("#'Leaded Started'!",ADDRESS(MATCH(AW144, 'Leaded Started'!$D:$D,0),COLUMN('Leaded Started'!$D:$D))),"Link to Lot")</f>
        <v>#N/A</v>
      </c>
      <c r="AY144" s="20">
        <f>_xlfn.XLOOKUP(AW144,'Leaded Started'!$D:$D,'Leaded Started'!$V:$V,"")</f>
        <v>0</v>
      </c>
      <c r="AZ144" s="23">
        <f>_xlfn.XLOOKUP(AW144,'Leaded Started'!$D:$D,'Leaded Started'!$R:$R,"")</f>
        <v>0</v>
      </c>
      <c r="BA144" s="22"/>
      <c r="BB144" s="83" t="e" cm="1">
        <f t="array" ref="BB144">HYPERLINK(_xlfn.CONCAT("#'Leaded Started'!",ADDRESS(MATCH(BA144, 'Leaded Started'!$D:$D,0),COLUMN('Leaded Started'!$D:$D))),"Link to Lot")</f>
        <v>#N/A</v>
      </c>
      <c r="BC144" s="20">
        <f>_xlfn.XLOOKUP(BA144,'Leaded Started'!$D:$D,'Leaded Started'!$V:$V,"")</f>
        <v>0</v>
      </c>
      <c r="BD144" s="23">
        <f>_xlfn.XLOOKUP(BA144,'Leaded Started'!$D:$D,'Leaded Started'!$R:$R,"")</f>
        <v>0</v>
      </c>
      <c r="BE144" s="22"/>
      <c r="BF144" s="79" t="e" cm="1">
        <f t="array" ref="BF144">HYPERLINK(_xlfn.CONCAT("#'Leaded After Lot Link'!",ADDRESS(MATCH(BE144, 'Leaded After Lot Link'!$D:$D,0),COLUMN('Leaded After Lot Link'!$D:$D))),"Link to Lot")</f>
        <v>#N/A</v>
      </c>
      <c r="BG144" s="20">
        <f>_xlfn.XLOOKUP(BE144,'Leaded After Lot Link'!$D:$D,'Leaded After Lot Link'!$V:$V,"")</f>
        <v>0</v>
      </c>
      <c r="BH144" s="23">
        <f>_xlfn.XLOOKUP(BE144,'Leaded After Lot Link'!$D:$D,'Leaded After Lot Link'!$R:$R,"")</f>
        <v>0</v>
      </c>
    </row>
    <row r="145" spans="1:60" ht="31.5" customHeight="1" x14ac:dyDescent="0.25">
      <c r="A145" s="20"/>
      <c r="B145" s="79" t="e" cm="1">
        <f t="array" ref="B145">HYPERLINK(_xlfn.CONCAT("#'Leaded After Lot Link'!",ADDRESS(MATCH(A145, 'Leaded After Lot Link'!$D:$D,0),COLUMN('Leaded After Lot Link'!$D:$D))),"Link to Lot")</f>
        <v>#N/A</v>
      </c>
      <c r="C145" s="20">
        <f>_xlfn.XLOOKUP(A145,'Leaded After Lot Link'!$D:$D,'Leaded After Lot Link'!$V:$V,"")</f>
        <v>0</v>
      </c>
      <c r="D145" s="23">
        <f>_xlfn.XLOOKUP(A145,'Leaded After Lot Link'!$D:$D,'Leaded After Lot Link'!$R:$R,"")</f>
        <v>0</v>
      </c>
      <c r="E145" s="22"/>
      <c r="F145" s="83" t="e" cm="1">
        <f t="array" ref="F145">HYPERLINK(_xlfn.CONCAT("#'Leaded Started'!",ADDRESS(MATCH(E145, 'Leaded Started'!$D:$D,0),COLUMN('Leaded Started'!$D:$D))),"Link to Lot")</f>
        <v>#N/A</v>
      </c>
      <c r="G145" s="20">
        <f>_xlfn.XLOOKUP(E145,'Leaded Started'!$D:$D,'Leaded Started'!$V:$V,"")</f>
        <v>0</v>
      </c>
      <c r="H145" s="23">
        <f>_xlfn.XLOOKUP(E145,'Leaded Started'!$D:$D,'Leaded Started'!$R:$R,"")</f>
        <v>0</v>
      </c>
      <c r="I145" s="22"/>
      <c r="J145" s="83" t="e" cm="1">
        <f t="array" ref="J145">HYPERLINK(_xlfn.CONCAT("#'Leaded Started'!",ADDRESS(MATCH(I145, 'Leaded Started'!$D:$D,0),COLUMN('Leaded Started'!$D:$D))),"Link to Lot")</f>
        <v>#N/A</v>
      </c>
      <c r="K145" s="20">
        <f>_xlfn.XLOOKUP(I145,'Leaded Started'!$D:$D,'Leaded Started'!$V:$V,"")</f>
        <v>0</v>
      </c>
      <c r="L145" s="23">
        <f>_xlfn.XLOOKUP(I145,'Leaded Started'!$D:$D,'Leaded Started'!$R:$R,"")</f>
        <v>0</v>
      </c>
      <c r="M145" s="22"/>
      <c r="N145" s="83" t="e" cm="1">
        <f t="array" ref="N145">HYPERLINK(_xlfn.CONCAT("#'Leaded Started'!",ADDRESS(MATCH(M145, 'Leaded Started'!$D:$D,0),COLUMN('Leaded Started'!$D:$D))),"Link to Lot")</f>
        <v>#N/A</v>
      </c>
      <c r="O145" s="20">
        <f>_xlfn.XLOOKUP(M145,'Leaded Started'!$D:$D,'Leaded Started'!$V:$V,"")</f>
        <v>0</v>
      </c>
      <c r="P145" s="23">
        <f>_xlfn.XLOOKUP(M145,'Leaded Started'!$D:$D,'Leaded Started'!$R:$R,"")</f>
        <v>0</v>
      </c>
      <c r="Q145" s="22"/>
      <c r="R145" s="83" t="e" cm="1">
        <f t="array" ref="R145">HYPERLINK(_xlfn.CONCAT("#'Leaded Started'!",ADDRESS(MATCH(Q145, 'Leaded Started'!$D:$D,0),COLUMN('Leaded Started'!$D:$D))),"Link to Lot")</f>
        <v>#N/A</v>
      </c>
      <c r="S145" s="20">
        <f>_xlfn.XLOOKUP(Q145,'Leaded Started'!$D:$D,'Leaded Started'!$V:$V,"")</f>
        <v>0</v>
      </c>
      <c r="T145" s="23">
        <f>_xlfn.XLOOKUP(Q145,'Leaded Started'!$D:$D,'Leaded Started'!$R:$R,"")</f>
        <v>0</v>
      </c>
      <c r="U145" s="22"/>
      <c r="V145" s="83" t="e" cm="1">
        <f t="array" ref="V145">HYPERLINK(_xlfn.CONCAT("#'Leaded Started'!",ADDRESS(MATCH(U145, 'Leaded Started'!$D:$D,0),COLUMN('Leaded Started'!$D:$D))),"Link to Lot")</f>
        <v>#N/A</v>
      </c>
      <c r="W145" s="20">
        <f>_xlfn.XLOOKUP(U145,'Leaded Started'!$D:$D,'Leaded Started'!$V:$V,"")</f>
        <v>0</v>
      </c>
      <c r="X145" s="23">
        <f>_xlfn.XLOOKUP(U145,'Leaded Started'!$D:$D,'Leaded Started'!$R:$R,"")</f>
        <v>0</v>
      </c>
      <c r="Y145" s="22"/>
      <c r="Z145" s="83" t="e" cm="1">
        <f t="array" ref="Z145">HYPERLINK(_xlfn.CONCAT("#'Leaded Started'!",ADDRESS(MATCH(Y145, 'Leaded Started'!$D:$D,0),COLUMN('Leaded Started'!$D:$D))),"Link to Lot")</f>
        <v>#N/A</v>
      </c>
      <c r="AA145" s="20">
        <f>_xlfn.XLOOKUP(Y145,'Leaded Started'!$D:$D,'Leaded Started'!$V:$V,"")</f>
        <v>0</v>
      </c>
      <c r="AB145" s="23">
        <f>_xlfn.XLOOKUP(Y145,'Leaded Started'!$D:$D,'Leaded Started'!$R:$R,"")</f>
        <v>0</v>
      </c>
      <c r="AC145" s="22"/>
      <c r="AD145" s="83" t="e" cm="1">
        <f t="array" ref="AD145">HYPERLINK(_xlfn.CONCAT("#'Leaded Started'!",ADDRESS(MATCH(AC145, 'Leaded Started'!$D:$D,0),COLUMN('Leaded Started'!$D:$D))),"Link to Lot")</f>
        <v>#N/A</v>
      </c>
      <c r="AE145" s="20">
        <f>_xlfn.XLOOKUP(AC145,'Leaded Started'!$D:$D,'Leaded Started'!$V:$V,"")</f>
        <v>0</v>
      </c>
      <c r="AF145" s="23">
        <f>_xlfn.XLOOKUP(AC145,'Leaded Started'!$D:$D,'Leaded Started'!$R:$R,"")</f>
        <v>0</v>
      </c>
      <c r="AG145" s="22"/>
      <c r="AH145" s="83" t="e" cm="1">
        <f t="array" ref="AH145">HYPERLINK(_xlfn.CONCAT("#'Leaded Started'!",ADDRESS(MATCH(AG145, 'Leaded Started'!$D:$D,0),COLUMN('Leaded Started'!$D:$D))),"Link to Lot")</f>
        <v>#N/A</v>
      </c>
      <c r="AI145" s="20">
        <f>_xlfn.XLOOKUP(AG145,'Leaded Started'!$D:$D,'Leaded Started'!$V:$V,"")</f>
        <v>0</v>
      </c>
      <c r="AJ145" s="23">
        <f>_xlfn.XLOOKUP(AG145,'Leaded Started'!$D:$D,'Leaded Started'!$R:$R,"")</f>
        <v>0</v>
      </c>
      <c r="AK145" s="22"/>
      <c r="AL145" s="83" t="e" cm="1">
        <f t="array" ref="AL145">HYPERLINK(_xlfn.CONCAT("#'Leaded Started'!",ADDRESS(MATCH(AK145, 'Leaded Started'!$D:$D,0),COLUMN('Leaded Started'!$D:$D))),"Link to Lot")</f>
        <v>#N/A</v>
      </c>
      <c r="AM145" s="20">
        <f>_xlfn.XLOOKUP(AK145,'Leaded Started'!$D:$D,'Leaded Started'!$V:$V,"")</f>
        <v>0</v>
      </c>
      <c r="AN145" s="23">
        <f>_xlfn.XLOOKUP(AK145,'Leaded Started'!$D:$D,'Leaded Started'!$R:$R,"")</f>
        <v>0</v>
      </c>
      <c r="AO145" s="22"/>
      <c r="AP145" s="83" t="e" cm="1">
        <f t="array" ref="AP145">HYPERLINK(_xlfn.CONCAT("#'Leaded Started'!",ADDRESS(MATCH(AO145, 'Leaded Started'!$D:$D,0),COLUMN('Leaded Started'!$D:$D))),"Link to Lot")</f>
        <v>#N/A</v>
      </c>
      <c r="AQ145" s="20">
        <f>_xlfn.XLOOKUP(AO145,'Leaded Started'!$D:$D,'Leaded Started'!$V:$V,"")</f>
        <v>0</v>
      </c>
      <c r="AR145" s="23">
        <f>_xlfn.XLOOKUP(AO145,'Leaded Started'!$D:$D,'Leaded Started'!$R:$R,"")</f>
        <v>0</v>
      </c>
      <c r="AS145" s="22"/>
      <c r="AT145" s="83" t="e" cm="1">
        <f t="array" ref="AT145">HYPERLINK(_xlfn.CONCAT("#'Leaded Started'!",ADDRESS(MATCH(AS145, 'Leaded Started'!$D:$D,0),COLUMN('Leaded Started'!$D:$D))),"Link to Lot")</f>
        <v>#N/A</v>
      </c>
      <c r="AU145" s="20">
        <f>_xlfn.XLOOKUP(AS145,'Leaded Started'!$D:$D,'Leaded Started'!$V:$V,"")</f>
        <v>0</v>
      </c>
      <c r="AV145" s="23">
        <f>_xlfn.XLOOKUP(AS145,'Leaded Started'!$D:$D,'Leaded Started'!$R:$R,"")</f>
        <v>0</v>
      </c>
      <c r="AW145" s="22"/>
      <c r="AX145" s="83" t="e" cm="1">
        <f t="array" ref="AX145">HYPERLINK(_xlfn.CONCAT("#'Leaded Started'!",ADDRESS(MATCH(AW145, 'Leaded Started'!$D:$D,0),COLUMN('Leaded Started'!$D:$D))),"Link to Lot")</f>
        <v>#N/A</v>
      </c>
      <c r="AY145" s="20">
        <f>_xlfn.XLOOKUP(AW145,'Leaded Started'!$D:$D,'Leaded Started'!$V:$V,"")</f>
        <v>0</v>
      </c>
      <c r="AZ145" s="23">
        <f>_xlfn.XLOOKUP(AW145,'Leaded Started'!$D:$D,'Leaded Started'!$R:$R,"")</f>
        <v>0</v>
      </c>
      <c r="BA145" s="22"/>
      <c r="BB145" s="83" t="e" cm="1">
        <f t="array" ref="BB145">HYPERLINK(_xlfn.CONCAT("#'Leaded Started'!",ADDRESS(MATCH(BA145, 'Leaded Started'!$D:$D,0),COLUMN('Leaded Started'!$D:$D))),"Link to Lot")</f>
        <v>#N/A</v>
      </c>
      <c r="BC145" s="20">
        <f>_xlfn.XLOOKUP(BA145,'Leaded Started'!$D:$D,'Leaded Started'!$V:$V,"")</f>
        <v>0</v>
      </c>
      <c r="BD145" s="23">
        <f>_xlfn.XLOOKUP(BA145,'Leaded Started'!$D:$D,'Leaded Started'!$R:$R,"")</f>
        <v>0</v>
      </c>
      <c r="BE145" s="22"/>
      <c r="BF145" s="79" t="e" cm="1">
        <f t="array" ref="BF145">HYPERLINK(_xlfn.CONCAT("#'Leaded After Lot Link'!",ADDRESS(MATCH(BE145, 'Leaded After Lot Link'!$D:$D,0),COLUMN('Leaded After Lot Link'!$D:$D))),"Link to Lot")</f>
        <v>#N/A</v>
      </c>
      <c r="BG145" s="20">
        <f>_xlfn.XLOOKUP(BE145,'Leaded After Lot Link'!$D:$D,'Leaded After Lot Link'!$V:$V,"")</f>
        <v>0</v>
      </c>
      <c r="BH145" s="23">
        <f>_xlfn.XLOOKUP(BE145,'Leaded After Lot Link'!$D:$D,'Leaded After Lot Link'!$R:$R,"")</f>
        <v>0</v>
      </c>
    </row>
    <row r="146" spans="1:60" ht="31.5" customHeight="1" x14ac:dyDescent="0.25">
      <c r="A146" s="20"/>
      <c r="B146" s="79" t="e" cm="1">
        <f t="array" ref="B146">HYPERLINK(_xlfn.CONCAT("#'Leaded After Lot Link'!",ADDRESS(MATCH(A146, 'Leaded After Lot Link'!$D:$D,0),COLUMN('Leaded After Lot Link'!$D:$D))),"Link to Lot")</f>
        <v>#N/A</v>
      </c>
      <c r="C146" s="20">
        <f>_xlfn.XLOOKUP(A146,'Leaded After Lot Link'!$D:$D,'Leaded After Lot Link'!$V:$V,"")</f>
        <v>0</v>
      </c>
      <c r="D146" s="23">
        <f>_xlfn.XLOOKUP(A146,'Leaded After Lot Link'!$D:$D,'Leaded After Lot Link'!$R:$R,"")</f>
        <v>0</v>
      </c>
      <c r="E146" s="22"/>
      <c r="F146" s="83" t="e" cm="1">
        <f t="array" ref="F146">HYPERLINK(_xlfn.CONCAT("#'Leaded Started'!",ADDRESS(MATCH(E146, 'Leaded Started'!$D:$D,0),COLUMN('Leaded Started'!$D:$D))),"Link to Lot")</f>
        <v>#N/A</v>
      </c>
      <c r="G146" s="20">
        <f>_xlfn.XLOOKUP(E146,'Leaded Started'!$D:$D,'Leaded Started'!$V:$V,"")</f>
        <v>0</v>
      </c>
      <c r="H146" s="23">
        <f>_xlfn.XLOOKUP(E146,'Leaded Started'!$D:$D,'Leaded Started'!$R:$R,"")</f>
        <v>0</v>
      </c>
      <c r="I146" s="22"/>
      <c r="J146" s="83" t="e" cm="1">
        <f t="array" ref="J146">HYPERLINK(_xlfn.CONCAT("#'Leaded Started'!",ADDRESS(MATCH(I146, 'Leaded Started'!$D:$D,0),COLUMN('Leaded Started'!$D:$D))),"Link to Lot")</f>
        <v>#N/A</v>
      </c>
      <c r="K146" s="20">
        <f>_xlfn.XLOOKUP(I146,'Leaded Started'!$D:$D,'Leaded Started'!$V:$V,"")</f>
        <v>0</v>
      </c>
      <c r="L146" s="23">
        <f>_xlfn.XLOOKUP(I146,'Leaded Started'!$D:$D,'Leaded Started'!$R:$R,"")</f>
        <v>0</v>
      </c>
      <c r="M146" s="22"/>
      <c r="N146" s="83" t="e" cm="1">
        <f t="array" ref="N146">HYPERLINK(_xlfn.CONCAT("#'Leaded Started'!",ADDRESS(MATCH(M146, 'Leaded Started'!$D:$D,0),COLUMN('Leaded Started'!$D:$D))),"Link to Lot")</f>
        <v>#N/A</v>
      </c>
      <c r="O146" s="20">
        <f>_xlfn.XLOOKUP(M146,'Leaded Started'!$D:$D,'Leaded Started'!$V:$V,"")</f>
        <v>0</v>
      </c>
      <c r="P146" s="23">
        <f>_xlfn.XLOOKUP(M146,'Leaded Started'!$D:$D,'Leaded Started'!$R:$R,"")</f>
        <v>0</v>
      </c>
      <c r="Q146" s="22"/>
      <c r="R146" s="83" t="e" cm="1">
        <f t="array" ref="R146">HYPERLINK(_xlfn.CONCAT("#'Leaded Started'!",ADDRESS(MATCH(Q146, 'Leaded Started'!$D:$D,0),COLUMN('Leaded Started'!$D:$D))),"Link to Lot")</f>
        <v>#N/A</v>
      </c>
      <c r="S146" s="20">
        <f>_xlfn.XLOOKUP(Q146,'Leaded Started'!$D:$D,'Leaded Started'!$V:$V,"")</f>
        <v>0</v>
      </c>
      <c r="T146" s="23">
        <f>_xlfn.XLOOKUP(Q146,'Leaded Started'!$D:$D,'Leaded Started'!$R:$R,"")</f>
        <v>0</v>
      </c>
      <c r="U146" s="22"/>
      <c r="V146" s="83" t="e" cm="1">
        <f t="array" ref="V146">HYPERLINK(_xlfn.CONCAT("#'Leaded Started'!",ADDRESS(MATCH(U146, 'Leaded Started'!$D:$D,0),COLUMN('Leaded Started'!$D:$D))),"Link to Lot")</f>
        <v>#N/A</v>
      </c>
      <c r="W146" s="20">
        <f>_xlfn.XLOOKUP(U146,'Leaded Started'!$D:$D,'Leaded Started'!$V:$V,"")</f>
        <v>0</v>
      </c>
      <c r="X146" s="23">
        <f>_xlfn.XLOOKUP(U146,'Leaded Started'!$D:$D,'Leaded Started'!$R:$R,"")</f>
        <v>0</v>
      </c>
      <c r="Y146" s="22"/>
      <c r="Z146" s="83" t="e" cm="1">
        <f t="array" ref="Z146">HYPERLINK(_xlfn.CONCAT("#'Leaded Started'!",ADDRESS(MATCH(Y146, 'Leaded Started'!$D:$D,0),COLUMN('Leaded Started'!$D:$D))),"Link to Lot")</f>
        <v>#N/A</v>
      </c>
      <c r="AA146" s="20">
        <f>_xlfn.XLOOKUP(Y146,'Leaded Started'!$D:$D,'Leaded Started'!$V:$V,"")</f>
        <v>0</v>
      </c>
      <c r="AB146" s="23">
        <f>_xlfn.XLOOKUP(Y146,'Leaded Started'!$D:$D,'Leaded Started'!$R:$R,"")</f>
        <v>0</v>
      </c>
      <c r="AC146" s="22"/>
      <c r="AD146" s="83" t="e" cm="1">
        <f t="array" ref="AD146">HYPERLINK(_xlfn.CONCAT("#'Leaded Started'!",ADDRESS(MATCH(AC146, 'Leaded Started'!$D:$D,0),COLUMN('Leaded Started'!$D:$D))),"Link to Lot")</f>
        <v>#N/A</v>
      </c>
      <c r="AE146" s="20">
        <f>_xlfn.XLOOKUP(AC146,'Leaded Started'!$D:$D,'Leaded Started'!$V:$V,"")</f>
        <v>0</v>
      </c>
      <c r="AF146" s="23">
        <f>_xlfn.XLOOKUP(AC146,'Leaded Started'!$D:$D,'Leaded Started'!$R:$R,"")</f>
        <v>0</v>
      </c>
      <c r="AG146" s="22"/>
      <c r="AH146" s="83" t="e" cm="1">
        <f t="array" ref="AH146">HYPERLINK(_xlfn.CONCAT("#'Leaded Started'!",ADDRESS(MATCH(AG146, 'Leaded Started'!$D:$D,0),COLUMN('Leaded Started'!$D:$D))),"Link to Lot")</f>
        <v>#N/A</v>
      </c>
      <c r="AI146" s="20">
        <f>_xlfn.XLOOKUP(AG146,'Leaded Started'!$D:$D,'Leaded Started'!$V:$V,"")</f>
        <v>0</v>
      </c>
      <c r="AJ146" s="23">
        <f>_xlfn.XLOOKUP(AG146,'Leaded Started'!$D:$D,'Leaded Started'!$R:$R,"")</f>
        <v>0</v>
      </c>
      <c r="AK146" s="22"/>
      <c r="AL146" s="83" t="e" cm="1">
        <f t="array" ref="AL146">HYPERLINK(_xlfn.CONCAT("#'Leaded Started'!",ADDRESS(MATCH(AK146, 'Leaded Started'!$D:$D,0),COLUMN('Leaded Started'!$D:$D))),"Link to Lot")</f>
        <v>#N/A</v>
      </c>
      <c r="AM146" s="20">
        <f>_xlfn.XLOOKUP(AK146,'Leaded Started'!$D:$D,'Leaded Started'!$V:$V,"")</f>
        <v>0</v>
      </c>
      <c r="AN146" s="23">
        <f>_xlfn.XLOOKUP(AK146,'Leaded Started'!$D:$D,'Leaded Started'!$R:$R,"")</f>
        <v>0</v>
      </c>
      <c r="AO146" s="22"/>
      <c r="AP146" s="83" t="e" cm="1">
        <f t="array" ref="AP146">HYPERLINK(_xlfn.CONCAT("#'Leaded Started'!",ADDRESS(MATCH(AO146, 'Leaded Started'!$D:$D,0),COLUMN('Leaded Started'!$D:$D))),"Link to Lot")</f>
        <v>#N/A</v>
      </c>
      <c r="AQ146" s="20">
        <f>_xlfn.XLOOKUP(AO146,'Leaded Started'!$D:$D,'Leaded Started'!$V:$V,"")</f>
        <v>0</v>
      </c>
      <c r="AR146" s="23">
        <f>_xlfn.XLOOKUP(AO146,'Leaded Started'!$D:$D,'Leaded Started'!$R:$R,"")</f>
        <v>0</v>
      </c>
      <c r="AS146" s="22"/>
      <c r="AT146" s="83" t="e" cm="1">
        <f t="array" ref="AT146">HYPERLINK(_xlfn.CONCAT("#'Leaded Started'!",ADDRESS(MATCH(AS146, 'Leaded Started'!$D:$D,0),COLUMN('Leaded Started'!$D:$D))),"Link to Lot")</f>
        <v>#N/A</v>
      </c>
      <c r="AU146" s="20">
        <f>_xlfn.XLOOKUP(AS146,'Leaded Started'!$D:$D,'Leaded Started'!$V:$V,"")</f>
        <v>0</v>
      </c>
      <c r="AV146" s="23">
        <f>_xlfn.XLOOKUP(AS146,'Leaded Started'!$D:$D,'Leaded Started'!$R:$R,"")</f>
        <v>0</v>
      </c>
      <c r="AW146" s="22"/>
      <c r="AX146" s="83" t="e" cm="1">
        <f t="array" ref="AX146">HYPERLINK(_xlfn.CONCAT("#'Leaded Started'!",ADDRESS(MATCH(AW146, 'Leaded Started'!$D:$D,0),COLUMN('Leaded Started'!$D:$D))),"Link to Lot")</f>
        <v>#N/A</v>
      </c>
      <c r="AY146" s="20">
        <f>_xlfn.XLOOKUP(AW146,'Leaded Started'!$D:$D,'Leaded Started'!$V:$V,"")</f>
        <v>0</v>
      </c>
      <c r="AZ146" s="23">
        <f>_xlfn.XLOOKUP(AW146,'Leaded Started'!$D:$D,'Leaded Started'!$R:$R,"")</f>
        <v>0</v>
      </c>
      <c r="BA146" s="22"/>
      <c r="BB146" s="83" t="e" cm="1">
        <f t="array" ref="BB146">HYPERLINK(_xlfn.CONCAT("#'Leaded Started'!",ADDRESS(MATCH(BA146, 'Leaded Started'!$D:$D,0),COLUMN('Leaded Started'!$D:$D))),"Link to Lot")</f>
        <v>#N/A</v>
      </c>
      <c r="BC146" s="20">
        <f>_xlfn.XLOOKUP(BA146,'Leaded Started'!$D:$D,'Leaded Started'!$V:$V,"")</f>
        <v>0</v>
      </c>
      <c r="BD146" s="23">
        <f>_xlfn.XLOOKUP(BA146,'Leaded Started'!$D:$D,'Leaded Started'!$R:$R,"")</f>
        <v>0</v>
      </c>
      <c r="BE146" s="22"/>
      <c r="BF146" s="79" t="e" cm="1">
        <f t="array" ref="BF146">HYPERLINK(_xlfn.CONCAT("#'Leaded After Lot Link'!",ADDRESS(MATCH(BE146, 'Leaded After Lot Link'!$D:$D,0),COLUMN('Leaded After Lot Link'!$D:$D))),"Link to Lot")</f>
        <v>#N/A</v>
      </c>
      <c r="BG146" s="20">
        <f>_xlfn.XLOOKUP(BE146,'Leaded After Lot Link'!$D:$D,'Leaded After Lot Link'!$V:$V,"")</f>
        <v>0</v>
      </c>
      <c r="BH146" s="23">
        <f>_xlfn.XLOOKUP(BE146,'Leaded After Lot Link'!$D:$D,'Leaded After Lot Link'!$R:$R,"")</f>
        <v>0</v>
      </c>
    </row>
    <row r="147" spans="1:60" ht="31.5" customHeight="1" x14ac:dyDescent="0.25">
      <c r="A147" s="20"/>
      <c r="B147" s="79" t="e" cm="1">
        <f t="array" ref="B147">HYPERLINK(_xlfn.CONCAT("#'Leaded After Lot Link'!",ADDRESS(MATCH(A147, 'Leaded After Lot Link'!$D:$D,0),COLUMN('Leaded After Lot Link'!$D:$D))),"Link to Lot")</f>
        <v>#N/A</v>
      </c>
      <c r="C147" s="20">
        <f>_xlfn.XLOOKUP(A147,'Leaded After Lot Link'!$D:$D,'Leaded After Lot Link'!$V:$V,"")</f>
        <v>0</v>
      </c>
      <c r="D147" s="23">
        <f>_xlfn.XLOOKUP(A147,'Leaded After Lot Link'!$D:$D,'Leaded After Lot Link'!$R:$R,"")</f>
        <v>0</v>
      </c>
      <c r="E147" s="22"/>
      <c r="F147" s="83" t="e" cm="1">
        <f t="array" ref="F147">HYPERLINK(_xlfn.CONCAT("#'Leaded Started'!",ADDRESS(MATCH(E147, 'Leaded Started'!$D:$D,0),COLUMN('Leaded Started'!$D:$D))),"Link to Lot")</f>
        <v>#N/A</v>
      </c>
      <c r="G147" s="20">
        <f>_xlfn.XLOOKUP(E147,'Leaded Started'!$D:$D,'Leaded Started'!$V:$V,"")</f>
        <v>0</v>
      </c>
      <c r="H147" s="23">
        <f>_xlfn.XLOOKUP(E147,'Leaded Started'!$D:$D,'Leaded Started'!$R:$R,"")</f>
        <v>0</v>
      </c>
      <c r="I147" s="22"/>
      <c r="J147" s="83" t="e" cm="1">
        <f t="array" ref="J147">HYPERLINK(_xlfn.CONCAT("#'Leaded Started'!",ADDRESS(MATCH(I147, 'Leaded Started'!$D:$D,0),COLUMN('Leaded Started'!$D:$D))),"Link to Lot")</f>
        <v>#N/A</v>
      </c>
      <c r="K147" s="20">
        <f>_xlfn.XLOOKUP(I147,'Leaded Started'!$D:$D,'Leaded Started'!$V:$V,"")</f>
        <v>0</v>
      </c>
      <c r="L147" s="23">
        <f>_xlfn.XLOOKUP(I147,'Leaded Started'!$D:$D,'Leaded Started'!$R:$R,"")</f>
        <v>0</v>
      </c>
      <c r="M147" s="22"/>
      <c r="N147" s="83" t="e" cm="1">
        <f t="array" ref="N147">HYPERLINK(_xlfn.CONCAT("#'Leaded Started'!",ADDRESS(MATCH(M147, 'Leaded Started'!$D:$D,0),COLUMN('Leaded Started'!$D:$D))),"Link to Lot")</f>
        <v>#N/A</v>
      </c>
      <c r="O147" s="20">
        <f>_xlfn.XLOOKUP(M147,'Leaded Started'!$D:$D,'Leaded Started'!$V:$V,"")</f>
        <v>0</v>
      </c>
      <c r="P147" s="23">
        <f>_xlfn.XLOOKUP(M147,'Leaded Started'!$D:$D,'Leaded Started'!$R:$R,"")</f>
        <v>0</v>
      </c>
      <c r="Q147" s="22"/>
      <c r="R147" s="83" t="e" cm="1">
        <f t="array" ref="R147">HYPERLINK(_xlfn.CONCAT("#'Leaded Started'!",ADDRESS(MATCH(Q147, 'Leaded Started'!$D:$D,0),COLUMN('Leaded Started'!$D:$D))),"Link to Lot")</f>
        <v>#N/A</v>
      </c>
      <c r="S147" s="20">
        <f>_xlfn.XLOOKUP(Q147,'Leaded Started'!$D:$D,'Leaded Started'!$V:$V,"")</f>
        <v>0</v>
      </c>
      <c r="T147" s="23">
        <f>_xlfn.XLOOKUP(Q147,'Leaded Started'!$D:$D,'Leaded Started'!$R:$R,"")</f>
        <v>0</v>
      </c>
      <c r="U147" s="22"/>
      <c r="V147" s="83" t="e" cm="1">
        <f t="array" ref="V147">HYPERLINK(_xlfn.CONCAT("#'Leaded Started'!",ADDRESS(MATCH(U147, 'Leaded Started'!$D:$D,0),COLUMN('Leaded Started'!$D:$D))),"Link to Lot")</f>
        <v>#N/A</v>
      </c>
      <c r="W147" s="20">
        <f>_xlfn.XLOOKUP(U147,'Leaded Started'!$D:$D,'Leaded Started'!$V:$V,"")</f>
        <v>0</v>
      </c>
      <c r="X147" s="23">
        <f>_xlfn.XLOOKUP(U147,'Leaded Started'!$D:$D,'Leaded Started'!$R:$R,"")</f>
        <v>0</v>
      </c>
      <c r="Y147" s="22"/>
      <c r="Z147" s="83" t="e" cm="1">
        <f t="array" ref="Z147">HYPERLINK(_xlfn.CONCAT("#'Leaded Started'!",ADDRESS(MATCH(Y147, 'Leaded Started'!$D:$D,0),COLUMN('Leaded Started'!$D:$D))),"Link to Lot")</f>
        <v>#N/A</v>
      </c>
      <c r="AA147" s="20">
        <f>_xlfn.XLOOKUP(Y147,'Leaded Started'!$D:$D,'Leaded Started'!$V:$V,"")</f>
        <v>0</v>
      </c>
      <c r="AB147" s="23">
        <f>_xlfn.XLOOKUP(Y147,'Leaded Started'!$D:$D,'Leaded Started'!$R:$R,"")</f>
        <v>0</v>
      </c>
      <c r="AC147" s="22"/>
      <c r="AD147" s="83" t="e" cm="1">
        <f t="array" ref="AD147">HYPERLINK(_xlfn.CONCAT("#'Leaded Started'!",ADDRESS(MATCH(AC147, 'Leaded Started'!$D:$D,0),COLUMN('Leaded Started'!$D:$D))),"Link to Lot")</f>
        <v>#N/A</v>
      </c>
      <c r="AE147" s="20">
        <f>_xlfn.XLOOKUP(AC147,'Leaded Started'!$D:$D,'Leaded Started'!$V:$V,"")</f>
        <v>0</v>
      </c>
      <c r="AF147" s="23">
        <f>_xlfn.XLOOKUP(AC147,'Leaded Started'!$D:$D,'Leaded Started'!$R:$R,"")</f>
        <v>0</v>
      </c>
      <c r="AG147" s="22"/>
      <c r="AH147" s="83" t="e" cm="1">
        <f t="array" ref="AH147">HYPERLINK(_xlfn.CONCAT("#'Leaded Started'!",ADDRESS(MATCH(AG147, 'Leaded Started'!$D:$D,0),COLUMN('Leaded Started'!$D:$D))),"Link to Lot")</f>
        <v>#N/A</v>
      </c>
      <c r="AI147" s="20">
        <f>_xlfn.XLOOKUP(AG147,'Leaded Started'!$D:$D,'Leaded Started'!$V:$V,"")</f>
        <v>0</v>
      </c>
      <c r="AJ147" s="23">
        <f>_xlfn.XLOOKUP(AG147,'Leaded Started'!$D:$D,'Leaded Started'!$R:$R,"")</f>
        <v>0</v>
      </c>
      <c r="AK147" s="22"/>
      <c r="AL147" s="83" t="e" cm="1">
        <f t="array" ref="AL147">HYPERLINK(_xlfn.CONCAT("#'Leaded Started'!",ADDRESS(MATCH(AK147, 'Leaded Started'!$D:$D,0),COLUMN('Leaded Started'!$D:$D))),"Link to Lot")</f>
        <v>#N/A</v>
      </c>
      <c r="AM147" s="20">
        <f>_xlfn.XLOOKUP(AK147,'Leaded Started'!$D:$D,'Leaded Started'!$V:$V,"")</f>
        <v>0</v>
      </c>
      <c r="AN147" s="23">
        <f>_xlfn.XLOOKUP(AK147,'Leaded Started'!$D:$D,'Leaded Started'!$R:$R,"")</f>
        <v>0</v>
      </c>
      <c r="AO147" s="22"/>
      <c r="AP147" s="83" t="e" cm="1">
        <f t="array" ref="AP147">HYPERLINK(_xlfn.CONCAT("#'Leaded Started'!",ADDRESS(MATCH(AO147, 'Leaded Started'!$D:$D,0),COLUMN('Leaded Started'!$D:$D))),"Link to Lot")</f>
        <v>#N/A</v>
      </c>
      <c r="AQ147" s="20">
        <f>_xlfn.XLOOKUP(AO147,'Leaded Started'!$D:$D,'Leaded Started'!$V:$V,"")</f>
        <v>0</v>
      </c>
      <c r="AR147" s="23">
        <f>_xlfn.XLOOKUP(AO147,'Leaded Started'!$D:$D,'Leaded Started'!$R:$R,"")</f>
        <v>0</v>
      </c>
      <c r="AS147" s="22"/>
      <c r="AT147" s="83" t="e" cm="1">
        <f t="array" ref="AT147">HYPERLINK(_xlfn.CONCAT("#'Leaded Started'!",ADDRESS(MATCH(AS147, 'Leaded Started'!$D:$D,0),COLUMN('Leaded Started'!$D:$D))),"Link to Lot")</f>
        <v>#N/A</v>
      </c>
      <c r="AU147" s="20">
        <f>_xlfn.XLOOKUP(AS147,'Leaded Started'!$D:$D,'Leaded Started'!$V:$V,"")</f>
        <v>0</v>
      </c>
      <c r="AV147" s="23">
        <f>_xlfn.XLOOKUP(AS147,'Leaded Started'!$D:$D,'Leaded Started'!$R:$R,"")</f>
        <v>0</v>
      </c>
      <c r="AW147" s="22"/>
      <c r="AX147" s="83" t="e" cm="1">
        <f t="array" ref="AX147">HYPERLINK(_xlfn.CONCAT("#'Leaded Started'!",ADDRESS(MATCH(AW147, 'Leaded Started'!$D:$D,0),COLUMN('Leaded Started'!$D:$D))),"Link to Lot")</f>
        <v>#N/A</v>
      </c>
      <c r="AY147" s="20">
        <f>_xlfn.XLOOKUP(AW147,'Leaded Started'!$D:$D,'Leaded Started'!$V:$V,"")</f>
        <v>0</v>
      </c>
      <c r="AZ147" s="23">
        <f>_xlfn.XLOOKUP(AW147,'Leaded Started'!$D:$D,'Leaded Started'!$R:$R,"")</f>
        <v>0</v>
      </c>
      <c r="BA147" s="22"/>
      <c r="BB147" s="83" t="e" cm="1">
        <f t="array" ref="BB147">HYPERLINK(_xlfn.CONCAT("#'Leaded Started'!",ADDRESS(MATCH(BA147, 'Leaded Started'!$D:$D,0),COLUMN('Leaded Started'!$D:$D))),"Link to Lot")</f>
        <v>#N/A</v>
      </c>
      <c r="BC147" s="20">
        <f>_xlfn.XLOOKUP(BA147,'Leaded Started'!$D:$D,'Leaded Started'!$V:$V,"")</f>
        <v>0</v>
      </c>
      <c r="BD147" s="23">
        <f>_xlfn.XLOOKUP(BA147,'Leaded Started'!$D:$D,'Leaded Started'!$R:$R,"")</f>
        <v>0</v>
      </c>
      <c r="BE147" s="22"/>
      <c r="BF147" s="79" t="e" cm="1">
        <f t="array" ref="BF147">HYPERLINK(_xlfn.CONCAT("#'Leaded After Lot Link'!",ADDRESS(MATCH(BE147, 'Leaded After Lot Link'!$D:$D,0),COLUMN('Leaded After Lot Link'!$D:$D))),"Link to Lot")</f>
        <v>#N/A</v>
      </c>
      <c r="BG147" s="20">
        <f>_xlfn.XLOOKUP(BE147,'Leaded After Lot Link'!$D:$D,'Leaded After Lot Link'!$V:$V,"")</f>
        <v>0</v>
      </c>
      <c r="BH147" s="23">
        <f>_xlfn.XLOOKUP(BE147,'Leaded After Lot Link'!$D:$D,'Leaded After Lot Link'!$R:$R,"")</f>
        <v>0</v>
      </c>
    </row>
    <row r="148" spans="1:60" ht="31.5" customHeight="1" x14ac:dyDescent="0.25">
      <c r="A148" s="20"/>
      <c r="B148" s="79" t="e" cm="1">
        <f t="array" ref="B148">HYPERLINK(_xlfn.CONCAT("#'Leaded After Lot Link'!",ADDRESS(MATCH(A148, 'Leaded After Lot Link'!$D:$D,0),COLUMN('Leaded After Lot Link'!$D:$D))),"Link to Lot")</f>
        <v>#N/A</v>
      </c>
      <c r="C148" s="20">
        <f>_xlfn.XLOOKUP(A148,'Leaded After Lot Link'!$D:$D,'Leaded After Lot Link'!$V:$V,"")</f>
        <v>0</v>
      </c>
      <c r="D148" s="23">
        <f>_xlfn.XLOOKUP(A148,'Leaded After Lot Link'!$D:$D,'Leaded After Lot Link'!$R:$R,"")</f>
        <v>0</v>
      </c>
      <c r="E148" s="22"/>
      <c r="F148" s="83" t="e" cm="1">
        <f t="array" ref="F148">HYPERLINK(_xlfn.CONCAT("#'Leaded Started'!",ADDRESS(MATCH(E148, 'Leaded Started'!$D:$D,0),COLUMN('Leaded Started'!$D:$D))),"Link to Lot")</f>
        <v>#N/A</v>
      </c>
      <c r="G148" s="20">
        <f>_xlfn.XLOOKUP(E148,'Leaded Started'!$D:$D,'Leaded Started'!$V:$V,"")</f>
        <v>0</v>
      </c>
      <c r="H148" s="23">
        <f>_xlfn.XLOOKUP(E148,'Leaded Started'!$D:$D,'Leaded Started'!$R:$R,"")</f>
        <v>0</v>
      </c>
      <c r="I148" s="22"/>
      <c r="J148" s="83" t="e" cm="1">
        <f t="array" ref="J148">HYPERLINK(_xlfn.CONCAT("#'Leaded Started'!",ADDRESS(MATCH(I148, 'Leaded Started'!$D:$D,0),COLUMN('Leaded Started'!$D:$D))),"Link to Lot")</f>
        <v>#N/A</v>
      </c>
      <c r="K148" s="20">
        <f>_xlfn.XLOOKUP(I148,'Leaded Started'!$D:$D,'Leaded Started'!$V:$V,"")</f>
        <v>0</v>
      </c>
      <c r="L148" s="23">
        <f>_xlfn.XLOOKUP(I148,'Leaded Started'!$D:$D,'Leaded Started'!$R:$R,"")</f>
        <v>0</v>
      </c>
      <c r="M148" s="22"/>
      <c r="N148" s="83" t="e" cm="1">
        <f t="array" ref="N148">HYPERLINK(_xlfn.CONCAT("#'Leaded Started'!",ADDRESS(MATCH(M148, 'Leaded Started'!$D:$D,0),COLUMN('Leaded Started'!$D:$D))),"Link to Lot")</f>
        <v>#N/A</v>
      </c>
      <c r="O148" s="20">
        <f>_xlfn.XLOOKUP(M148,'Leaded Started'!$D:$D,'Leaded Started'!$V:$V,"")</f>
        <v>0</v>
      </c>
      <c r="P148" s="23">
        <f>_xlfn.XLOOKUP(M148,'Leaded Started'!$D:$D,'Leaded Started'!$R:$R,"")</f>
        <v>0</v>
      </c>
      <c r="Q148" s="22"/>
      <c r="R148" s="83" t="e" cm="1">
        <f t="array" ref="R148">HYPERLINK(_xlfn.CONCAT("#'Leaded Started'!",ADDRESS(MATCH(Q148, 'Leaded Started'!$D:$D,0),COLUMN('Leaded Started'!$D:$D))),"Link to Lot")</f>
        <v>#N/A</v>
      </c>
      <c r="S148" s="20">
        <f>_xlfn.XLOOKUP(Q148,'Leaded Started'!$D:$D,'Leaded Started'!$V:$V,"")</f>
        <v>0</v>
      </c>
      <c r="T148" s="23">
        <f>_xlfn.XLOOKUP(Q148,'Leaded Started'!$D:$D,'Leaded Started'!$R:$R,"")</f>
        <v>0</v>
      </c>
      <c r="U148" s="22"/>
      <c r="V148" s="83" t="e" cm="1">
        <f t="array" ref="V148">HYPERLINK(_xlfn.CONCAT("#'Leaded Started'!",ADDRESS(MATCH(U148, 'Leaded Started'!$D:$D,0),COLUMN('Leaded Started'!$D:$D))),"Link to Lot")</f>
        <v>#N/A</v>
      </c>
      <c r="W148" s="20">
        <f>_xlfn.XLOOKUP(U148,'Leaded Started'!$D:$D,'Leaded Started'!$V:$V,"")</f>
        <v>0</v>
      </c>
      <c r="X148" s="23">
        <f>_xlfn.XLOOKUP(U148,'Leaded Started'!$D:$D,'Leaded Started'!$R:$R,"")</f>
        <v>0</v>
      </c>
      <c r="Y148" s="22"/>
      <c r="Z148" s="83" t="e" cm="1">
        <f t="array" ref="Z148">HYPERLINK(_xlfn.CONCAT("#'Leaded Started'!",ADDRESS(MATCH(Y148, 'Leaded Started'!$D:$D,0),COLUMN('Leaded Started'!$D:$D))),"Link to Lot")</f>
        <v>#N/A</v>
      </c>
      <c r="AA148" s="20">
        <f>_xlfn.XLOOKUP(Y148,'Leaded Started'!$D:$D,'Leaded Started'!$V:$V,"")</f>
        <v>0</v>
      </c>
      <c r="AB148" s="23">
        <f>_xlfn.XLOOKUP(Y148,'Leaded Started'!$D:$D,'Leaded Started'!$R:$R,"")</f>
        <v>0</v>
      </c>
      <c r="AC148" s="22"/>
      <c r="AD148" s="83" t="e" cm="1">
        <f t="array" ref="AD148">HYPERLINK(_xlfn.CONCAT("#'Leaded Started'!",ADDRESS(MATCH(AC148, 'Leaded Started'!$D:$D,0),COLUMN('Leaded Started'!$D:$D))),"Link to Lot")</f>
        <v>#N/A</v>
      </c>
      <c r="AE148" s="20">
        <f>_xlfn.XLOOKUP(AC148,'Leaded Started'!$D:$D,'Leaded Started'!$V:$V,"")</f>
        <v>0</v>
      </c>
      <c r="AF148" s="23">
        <f>_xlfn.XLOOKUP(AC148,'Leaded Started'!$D:$D,'Leaded Started'!$R:$R,"")</f>
        <v>0</v>
      </c>
      <c r="AG148" s="22"/>
      <c r="AH148" s="83" t="e" cm="1">
        <f t="array" ref="AH148">HYPERLINK(_xlfn.CONCAT("#'Leaded Started'!",ADDRESS(MATCH(AG148, 'Leaded Started'!$D:$D,0),COLUMN('Leaded Started'!$D:$D))),"Link to Lot")</f>
        <v>#N/A</v>
      </c>
      <c r="AI148" s="20">
        <f>_xlfn.XLOOKUP(AG148,'Leaded Started'!$D:$D,'Leaded Started'!$V:$V,"")</f>
        <v>0</v>
      </c>
      <c r="AJ148" s="23">
        <f>_xlfn.XLOOKUP(AG148,'Leaded Started'!$D:$D,'Leaded Started'!$R:$R,"")</f>
        <v>0</v>
      </c>
      <c r="AK148" s="22"/>
      <c r="AL148" s="83" t="e" cm="1">
        <f t="array" ref="AL148">HYPERLINK(_xlfn.CONCAT("#'Leaded Started'!",ADDRESS(MATCH(AK148, 'Leaded Started'!$D:$D,0),COLUMN('Leaded Started'!$D:$D))),"Link to Lot")</f>
        <v>#N/A</v>
      </c>
      <c r="AM148" s="20">
        <f>_xlfn.XLOOKUP(AK148,'Leaded Started'!$D:$D,'Leaded Started'!$V:$V,"")</f>
        <v>0</v>
      </c>
      <c r="AN148" s="23">
        <f>_xlfn.XLOOKUP(AK148,'Leaded Started'!$D:$D,'Leaded Started'!$R:$R,"")</f>
        <v>0</v>
      </c>
      <c r="AO148" s="22"/>
      <c r="AP148" s="83" t="e" cm="1">
        <f t="array" ref="AP148">HYPERLINK(_xlfn.CONCAT("#'Leaded Started'!",ADDRESS(MATCH(AO148, 'Leaded Started'!$D:$D,0),COLUMN('Leaded Started'!$D:$D))),"Link to Lot")</f>
        <v>#N/A</v>
      </c>
      <c r="AQ148" s="20">
        <f>_xlfn.XLOOKUP(AO148,'Leaded Started'!$D:$D,'Leaded Started'!$V:$V,"")</f>
        <v>0</v>
      </c>
      <c r="AR148" s="23">
        <f>_xlfn.XLOOKUP(AO148,'Leaded Started'!$D:$D,'Leaded Started'!$R:$R,"")</f>
        <v>0</v>
      </c>
      <c r="AS148" s="22"/>
      <c r="AT148" s="83" t="e" cm="1">
        <f t="array" ref="AT148">HYPERLINK(_xlfn.CONCAT("#'Leaded Started'!",ADDRESS(MATCH(AS148, 'Leaded Started'!$D:$D,0),COLUMN('Leaded Started'!$D:$D))),"Link to Lot")</f>
        <v>#N/A</v>
      </c>
      <c r="AU148" s="20">
        <f>_xlfn.XLOOKUP(AS148,'Leaded Started'!$D:$D,'Leaded Started'!$V:$V,"")</f>
        <v>0</v>
      </c>
      <c r="AV148" s="23">
        <f>_xlfn.XLOOKUP(AS148,'Leaded Started'!$D:$D,'Leaded Started'!$R:$R,"")</f>
        <v>0</v>
      </c>
      <c r="AW148" s="22"/>
      <c r="AX148" s="83" t="e" cm="1">
        <f t="array" ref="AX148">HYPERLINK(_xlfn.CONCAT("#'Leaded Started'!",ADDRESS(MATCH(AW148, 'Leaded Started'!$D:$D,0),COLUMN('Leaded Started'!$D:$D))),"Link to Lot")</f>
        <v>#N/A</v>
      </c>
      <c r="AY148" s="20">
        <f>_xlfn.XLOOKUP(AW148,'Leaded Started'!$D:$D,'Leaded Started'!$V:$V,"")</f>
        <v>0</v>
      </c>
      <c r="AZ148" s="23">
        <f>_xlfn.XLOOKUP(AW148,'Leaded Started'!$D:$D,'Leaded Started'!$R:$R,"")</f>
        <v>0</v>
      </c>
      <c r="BA148" s="22"/>
      <c r="BB148" s="83" t="e" cm="1">
        <f t="array" ref="BB148">HYPERLINK(_xlfn.CONCAT("#'Leaded Started'!",ADDRESS(MATCH(BA148, 'Leaded Started'!$D:$D,0),COLUMN('Leaded Started'!$D:$D))),"Link to Lot")</f>
        <v>#N/A</v>
      </c>
      <c r="BC148" s="20">
        <f>_xlfn.XLOOKUP(BA148,'Leaded Started'!$D:$D,'Leaded Started'!$V:$V,"")</f>
        <v>0</v>
      </c>
      <c r="BD148" s="23">
        <f>_xlfn.XLOOKUP(BA148,'Leaded Started'!$D:$D,'Leaded Started'!$R:$R,"")</f>
        <v>0</v>
      </c>
      <c r="BE148" s="22"/>
      <c r="BF148" s="79" t="e" cm="1">
        <f t="array" ref="BF148">HYPERLINK(_xlfn.CONCAT("#'Leaded After Lot Link'!",ADDRESS(MATCH(BE148, 'Leaded After Lot Link'!$D:$D,0),COLUMN('Leaded After Lot Link'!$D:$D))),"Link to Lot")</f>
        <v>#N/A</v>
      </c>
      <c r="BG148" s="20">
        <f>_xlfn.XLOOKUP(BE148,'Leaded After Lot Link'!$D:$D,'Leaded After Lot Link'!$V:$V,"")</f>
        <v>0</v>
      </c>
      <c r="BH148" s="23">
        <f>_xlfn.XLOOKUP(BE148,'Leaded After Lot Link'!$D:$D,'Leaded After Lot Link'!$R:$R,"")</f>
        <v>0</v>
      </c>
    </row>
    <row r="149" spans="1:60" ht="31.5" customHeight="1" x14ac:dyDescent="0.25">
      <c r="A149" s="20"/>
      <c r="B149" s="79" t="e" cm="1">
        <f t="array" ref="B149">HYPERLINK(_xlfn.CONCAT("#'Leaded After Lot Link'!",ADDRESS(MATCH(A149, 'Leaded After Lot Link'!$D:$D,0),COLUMN('Leaded After Lot Link'!$D:$D))),"Link to Lot")</f>
        <v>#N/A</v>
      </c>
      <c r="C149" s="20">
        <f>_xlfn.XLOOKUP(A149,'Leaded After Lot Link'!$D:$D,'Leaded After Lot Link'!$V:$V,"")</f>
        <v>0</v>
      </c>
      <c r="D149" s="23">
        <f>_xlfn.XLOOKUP(A149,'Leaded After Lot Link'!$D:$D,'Leaded After Lot Link'!$R:$R,"")</f>
        <v>0</v>
      </c>
      <c r="E149" s="22"/>
      <c r="F149" s="83" t="e" cm="1">
        <f t="array" ref="F149">HYPERLINK(_xlfn.CONCAT("#'Leaded Started'!",ADDRESS(MATCH(E149, 'Leaded Started'!$D:$D,0),COLUMN('Leaded Started'!$D:$D))),"Link to Lot")</f>
        <v>#N/A</v>
      </c>
      <c r="G149" s="20">
        <f>_xlfn.XLOOKUP(E149,'Leaded Started'!$D:$D,'Leaded Started'!$V:$V,"")</f>
        <v>0</v>
      </c>
      <c r="H149" s="23">
        <f>_xlfn.XLOOKUP(E149,'Leaded Started'!$D:$D,'Leaded Started'!$R:$R,"")</f>
        <v>0</v>
      </c>
      <c r="I149" s="22"/>
      <c r="J149" s="83" t="e" cm="1">
        <f t="array" ref="J149">HYPERLINK(_xlfn.CONCAT("#'Leaded Started'!",ADDRESS(MATCH(I149, 'Leaded Started'!$D:$D,0),COLUMN('Leaded Started'!$D:$D))),"Link to Lot")</f>
        <v>#N/A</v>
      </c>
      <c r="K149" s="20">
        <f>_xlfn.XLOOKUP(I149,'Leaded Started'!$D:$D,'Leaded Started'!$V:$V,"")</f>
        <v>0</v>
      </c>
      <c r="L149" s="23">
        <f>_xlfn.XLOOKUP(I149,'Leaded Started'!$D:$D,'Leaded Started'!$R:$R,"")</f>
        <v>0</v>
      </c>
      <c r="M149" s="22"/>
      <c r="N149" s="83" t="e" cm="1">
        <f t="array" ref="N149">HYPERLINK(_xlfn.CONCAT("#'Leaded Started'!",ADDRESS(MATCH(M149, 'Leaded Started'!$D:$D,0),COLUMN('Leaded Started'!$D:$D))),"Link to Lot")</f>
        <v>#N/A</v>
      </c>
      <c r="O149" s="20">
        <f>_xlfn.XLOOKUP(M149,'Leaded Started'!$D:$D,'Leaded Started'!$V:$V,"")</f>
        <v>0</v>
      </c>
      <c r="P149" s="23">
        <f>_xlfn.XLOOKUP(M149,'Leaded Started'!$D:$D,'Leaded Started'!$R:$R,"")</f>
        <v>0</v>
      </c>
      <c r="Q149" s="22"/>
      <c r="R149" s="83" t="e" cm="1">
        <f t="array" ref="R149">HYPERLINK(_xlfn.CONCAT("#'Leaded Started'!",ADDRESS(MATCH(Q149, 'Leaded Started'!$D:$D,0),COLUMN('Leaded Started'!$D:$D))),"Link to Lot")</f>
        <v>#N/A</v>
      </c>
      <c r="S149" s="20">
        <f>_xlfn.XLOOKUP(Q149,'Leaded Started'!$D:$D,'Leaded Started'!$V:$V,"")</f>
        <v>0</v>
      </c>
      <c r="T149" s="23">
        <f>_xlfn.XLOOKUP(Q149,'Leaded Started'!$D:$D,'Leaded Started'!$R:$R,"")</f>
        <v>0</v>
      </c>
      <c r="U149" s="22"/>
      <c r="V149" s="83" t="e" cm="1">
        <f t="array" ref="V149">HYPERLINK(_xlfn.CONCAT("#'Leaded Started'!",ADDRESS(MATCH(U149, 'Leaded Started'!$D:$D,0),COLUMN('Leaded Started'!$D:$D))),"Link to Lot")</f>
        <v>#N/A</v>
      </c>
      <c r="W149" s="20">
        <f>_xlfn.XLOOKUP(U149,'Leaded Started'!$D:$D,'Leaded Started'!$V:$V,"")</f>
        <v>0</v>
      </c>
      <c r="X149" s="23">
        <f>_xlfn.XLOOKUP(U149,'Leaded Started'!$D:$D,'Leaded Started'!$R:$R,"")</f>
        <v>0</v>
      </c>
      <c r="Y149" s="22"/>
      <c r="Z149" s="83" t="e" cm="1">
        <f t="array" ref="Z149">HYPERLINK(_xlfn.CONCAT("#'Leaded Started'!",ADDRESS(MATCH(Y149, 'Leaded Started'!$D:$D,0),COLUMN('Leaded Started'!$D:$D))),"Link to Lot")</f>
        <v>#N/A</v>
      </c>
      <c r="AA149" s="20">
        <f>_xlfn.XLOOKUP(Y149,'Leaded Started'!$D:$D,'Leaded Started'!$V:$V,"")</f>
        <v>0</v>
      </c>
      <c r="AB149" s="23">
        <f>_xlfn.XLOOKUP(Y149,'Leaded Started'!$D:$D,'Leaded Started'!$R:$R,"")</f>
        <v>0</v>
      </c>
      <c r="AC149" s="22"/>
      <c r="AD149" s="83" t="e" cm="1">
        <f t="array" ref="AD149">HYPERLINK(_xlfn.CONCAT("#'Leaded Started'!",ADDRESS(MATCH(AC149, 'Leaded Started'!$D:$D,0),COLUMN('Leaded Started'!$D:$D))),"Link to Lot")</f>
        <v>#N/A</v>
      </c>
      <c r="AE149" s="20">
        <f>_xlfn.XLOOKUP(AC149,'Leaded Started'!$D:$D,'Leaded Started'!$V:$V,"")</f>
        <v>0</v>
      </c>
      <c r="AF149" s="23">
        <f>_xlfn.XLOOKUP(AC149,'Leaded Started'!$D:$D,'Leaded Started'!$R:$R,"")</f>
        <v>0</v>
      </c>
      <c r="AG149" s="22"/>
      <c r="AH149" s="83" t="e" cm="1">
        <f t="array" ref="AH149">HYPERLINK(_xlfn.CONCAT("#'Leaded Started'!",ADDRESS(MATCH(AG149, 'Leaded Started'!$D:$D,0),COLUMN('Leaded Started'!$D:$D))),"Link to Lot")</f>
        <v>#N/A</v>
      </c>
      <c r="AI149" s="20">
        <f>_xlfn.XLOOKUP(AG149,'Leaded Started'!$D:$D,'Leaded Started'!$V:$V,"")</f>
        <v>0</v>
      </c>
      <c r="AJ149" s="23">
        <f>_xlfn.XLOOKUP(AG149,'Leaded Started'!$D:$D,'Leaded Started'!$R:$R,"")</f>
        <v>0</v>
      </c>
      <c r="AK149" s="22"/>
      <c r="AL149" s="83" t="e" cm="1">
        <f t="array" ref="AL149">HYPERLINK(_xlfn.CONCAT("#'Leaded Started'!",ADDRESS(MATCH(AK149, 'Leaded Started'!$D:$D,0),COLUMN('Leaded Started'!$D:$D))),"Link to Lot")</f>
        <v>#N/A</v>
      </c>
      <c r="AM149" s="20">
        <f>_xlfn.XLOOKUP(AK149,'Leaded Started'!$D:$D,'Leaded Started'!$V:$V,"")</f>
        <v>0</v>
      </c>
      <c r="AN149" s="23">
        <f>_xlfn.XLOOKUP(AK149,'Leaded Started'!$D:$D,'Leaded Started'!$R:$R,"")</f>
        <v>0</v>
      </c>
      <c r="AO149" s="22"/>
      <c r="AP149" s="83" t="e" cm="1">
        <f t="array" ref="AP149">HYPERLINK(_xlfn.CONCAT("#'Leaded Started'!",ADDRESS(MATCH(AO149, 'Leaded Started'!$D:$D,0),COLUMN('Leaded Started'!$D:$D))),"Link to Lot")</f>
        <v>#N/A</v>
      </c>
      <c r="AQ149" s="20">
        <f>_xlfn.XLOOKUP(AO149,'Leaded Started'!$D:$D,'Leaded Started'!$V:$V,"")</f>
        <v>0</v>
      </c>
      <c r="AR149" s="23">
        <f>_xlfn.XLOOKUP(AO149,'Leaded Started'!$D:$D,'Leaded Started'!$R:$R,"")</f>
        <v>0</v>
      </c>
      <c r="AS149" s="22"/>
      <c r="AT149" s="83" t="e" cm="1">
        <f t="array" ref="AT149">HYPERLINK(_xlfn.CONCAT("#'Leaded Started'!",ADDRESS(MATCH(AS149, 'Leaded Started'!$D:$D,0),COLUMN('Leaded Started'!$D:$D))),"Link to Lot")</f>
        <v>#N/A</v>
      </c>
      <c r="AU149" s="20">
        <f>_xlfn.XLOOKUP(AS149,'Leaded Started'!$D:$D,'Leaded Started'!$V:$V,"")</f>
        <v>0</v>
      </c>
      <c r="AV149" s="23">
        <f>_xlfn.XLOOKUP(AS149,'Leaded Started'!$D:$D,'Leaded Started'!$R:$R,"")</f>
        <v>0</v>
      </c>
      <c r="AW149" s="22"/>
      <c r="AX149" s="83" t="e" cm="1">
        <f t="array" ref="AX149">HYPERLINK(_xlfn.CONCAT("#'Leaded Started'!",ADDRESS(MATCH(AW149, 'Leaded Started'!$D:$D,0),COLUMN('Leaded Started'!$D:$D))),"Link to Lot")</f>
        <v>#N/A</v>
      </c>
      <c r="AY149" s="20">
        <f>_xlfn.XLOOKUP(AW149,'Leaded Started'!$D:$D,'Leaded Started'!$V:$V,"")</f>
        <v>0</v>
      </c>
      <c r="AZ149" s="23">
        <f>_xlfn.XLOOKUP(AW149,'Leaded Started'!$D:$D,'Leaded Started'!$R:$R,"")</f>
        <v>0</v>
      </c>
      <c r="BA149" s="22"/>
      <c r="BB149" s="83" t="e" cm="1">
        <f t="array" ref="BB149">HYPERLINK(_xlfn.CONCAT("#'Leaded Started'!",ADDRESS(MATCH(BA149, 'Leaded Started'!$D:$D,0),COLUMN('Leaded Started'!$D:$D))),"Link to Lot")</f>
        <v>#N/A</v>
      </c>
      <c r="BC149" s="20">
        <f>_xlfn.XLOOKUP(BA149,'Leaded Started'!$D:$D,'Leaded Started'!$V:$V,"")</f>
        <v>0</v>
      </c>
      <c r="BD149" s="23">
        <f>_xlfn.XLOOKUP(BA149,'Leaded Started'!$D:$D,'Leaded Started'!$R:$R,"")</f>
        <v>0</v>
      </c>
      <c r="BE149" s="22"/>
      <c r="BF149" s="79" t="e" cm="1">
        <f t="array" ref="BF149">HYPERLINK(_xlfn.CONCAT("#'Leaded After Lot Link'!",ADDRESS(MATCH(BE149, 'Leaded After Lot Link'!$D:$D,0),COLUMN('Leaded After Lot Link'!$D:$D))),"Link to Lot")</f>
        <v>#N/A</v>
      </c>
      <c r="BG149" s="20">
        <f>_xlfn.XLOOKUP(BE149,'Leaded After Lot Link'!$D:$D,'Leaded After Lot Link'!$V:$V,"")</f>
        <v>0</v>
      </c>
      <c r="BH149" s="23">
        <f>_xlfn.XLOOKUP(BE149,'Leaded After Lot Link'!$D:$D,'Leaded After Lot Link'!$R:$R,"")</f>
        <v>0</v>
      </c>
    </row>
    <row r="150" spans="1:60" ht="31.5" customHeight="1" x14ac:dyDescent="0.25">
      <c r="A150" s="20"/>
      <c r="B150" s="79" t="e" cm="1">
        <f t="array" ref="B150">HYPERLINK(_xlfn.CONCAT("#'Leaded After Lot Link'!",ADDRESS(MATCH(A150, 'Leaded After Lot Link'!$D:$D,0),COLUMN('Leaded After Lot Link'!$D:$D))),"Link to Lot")</f>
        <v>#N/A</v>
      </c>
      <c r="C150" s="20">
        <f>_xlfn.XLOOKUP(A150,'Leaded After Lot Link'!$D:$D,'Leaded After Lot Link'!$V:$V,"")</f>
        <v>0</v>
      </c>
      <c r="D150" s="23">
        <f>_xlfn.XLOOKUP(A150,'Leaded After Lot Link'!$D:$D,'Leaded After Lot Link'!$R:$R,"")</f>
        <v>0</v>
      </c>
      <c r="E150" s="22"/>
      <c r="F150" s="83" t="e" cm="1">
        <f t="array" ref="F150">HYPERLINK(_xlfn.CONCAT("#'Leaded Started'!",ADDRESS(MATCH(E150, 'Leaded Started'!$D:$D,0),COLUMN('Leaded Started'!$D:$D))),"Link to Lot")</f>
        <v>#N/A</v>
      </c>
      <c r="G150" s="20">
        <f>_xlfn.XLOOKUP(E150,'Leaded Started'!$D:$D,'Leaded Started'!$V:$V,"")</f>
        <v>0</v>
      </c>
      <c r="H150" s="23">
        <f>_xlfn.XLOOKUP(E150,'Leaded Started'!$D:$D,'Leaded Started'!$R:$R,"")</f>
        <v>0</v>
      </c>
      <c r="I150" s="22"/>
      <c r="J150" s="83" t="e" cm="1">
        <f t="array" ref="J150">HYPERLINK(_xlfn.CONCAT("#'Leaded Started'!",ADDRESS(MATCH(I150, 'Leaded Started'!$D:$D,0),COLUMN('Leaded Started'!$D:$D))),"Link to Lot")</f>
        <v>#N/A</v>
      </c>
      <c r="K150" s="20">
        <f>_xlfn.XLOOKUP(I150,'Leaded Started'!$D:$D,'Leaded Started'!$V:$V,"")</f>
        <v>0</v>
      </c>
      <c r="L150" s="23">
        <f>_xlfn.XLOOKUP(I150,'Leaded Started'!$D:$D,'Leaded Started'!$R:$R,"")</f>
        <v>0</v>
      </c>
      <c r="M150" s="22"/>
      <c r="N150" s="83" t="e" cm="1">
        <f t="array" ref="N150">HYPERLINK(_xlfn.CONCAT("#'Leaded Started'!",ADDRESS(MATCH(M150, 'Leaded Started'!$D:$D,0),COLUMN('Leaded Started'!$D:$D))),"Link to Lot")</f>
        <v>#N/A</v>
      </c>
      <c r="O150" s="20">
        <f>_xlfn.XLOOKUP(M150,'Leaded Started'!$D:$D,'Leaded Started'!$V:$V,"")</f>
        <v>0</v>
      </c>
      <c r="P150" s="23">
        <f>_xlfn.XLOOKUP(M150,'Leaded Started'!$D:$D,'Leaded Started'!$R:$R,"")</f>
        <v>0</v>
      </c>
      <c r="Q150" s="22"/>
      <c r="R150" s="83" t="e" cm="1">
        <f t="array" ref="R150">HYPERLINK(_xlfn.CONCAT("#'Leaded Started'!",ADDRESS(MATCH(Q150, 'Leaded Started'!$D:$D,0),COLUMN('Leaded Started'!$D:$D))),"Link to Lot")</f>
        <v>#N/A</v>
      </c>
      <c r="S150" s="20">
        <f>_xlfn.XLOOKUP(Q150,'Leaded Started'!$D:$D,'Leaded Started'!$V:$V,"")</f>
        <v>0</v>
      </c>
      <c r="T150" s="23">
        <f>_xlfn.XLOOKUP(Q150,'Leaded Started'!$D:$D,'Leaded Started'!$R:$R,"")</f>
        <v>0</v>
      </c>
      <c r="U150" s="22"/>
      <c r="V150" s="83" t="e" cm="1">
        <f t="array" ref="V150">HYPERLINK(_xlfn.CONCAT("#'Leaded Started'!",ADDRESS(MATCH(U150, 'Leaded Started'!$D:$D,0),COLUMN('Leaded Started'!$D:$D))),"Link to Lot")</f>
        <v>#N/A</v>
      </c>
      <c r="W150" s="20">
        <f>_xlfn.XLOOKUP(U150,'Leaded Started'!$D:$D,'Leaded Started'!$V:$V,"")</f>
        <v>0</v>
      </c>
      <c r="X150" s="23">
        <f>_xlfn.XLOOKUP(U150,'Leaded Started'!$D:$D,'Leaded Started'!$R:$R,"")</f>
        <v>0</v>
      </c>
      <c r="Y150" s="22"/>
      <c r="Z150" s="83" t="e" cm="1">
        <f t="array" ref="Z150">HYPERLINK(_xlfn.CONCAT("#'Leaded Started'!",ADDRESS(MATCH(Y150, 'Leaded Started'!$D:$D,0),COLUMN('Leaded Started'!$D:$D))),"Link to Lot")</f>
        <v>#N/A</v>
      </c>
      <c r="AA150" s="20">
        <f>_xlfn.XLOOKUP(Y150,'Leaded Started'!$D:$D,'Leaded Started'!$V:$V,"")</f>
        <v>0</v>
      </c>
      <c r="AB150" s="23">
        <f>_xlfn.XLOOKUP(Y150,'Leaded Started'!$D:$D,'Leaded Started'!$R:$R,"")</f>
        <v>0</v>
      </c>
      <c r="AC150" s="22"/>
      <c r="AD150" s="83" t="e" cm="1">
        <f t="array" ref="AD150">HYPERLINK(_xlfn.CONCAT("#'Leaded Started'!",ADDRESS(MATCH(AC150, 'Leaded Started'!$D:$D,0),COLUMN('Leaded Started'!$D:$D))),"Link to Lot")</f>
        <v>#N/A</v>
      </c>
      <c r="AE150" s="20">
        <f>_xlfn.XLOOKUP(AC150,'Leaded Started'!$D:$D,'Leaded Started'!$V:$V,"")</f>
        <v>0</v>
      </c>
      <c r="AF150" s="23">
        <f>_xlfn.XLOOKUP(AC150,'Leaded Started'!$D:$D,'Leaded Started'!$R:$R,"")</f>
        <v>0</v>
      </c>
      <c r="AG150" s="22"/>
      <c r="AH150" s="83" t="e" cm="1">
        <f t="array" ref="AH150">HYPERLINK(_xlfn.CONCAT("#'Leaded Started'!",ADDRESS(MATCH(AG150, 'Leaded Started'!$D:$D,0),COLUMN('Leaded Started'!$D:$D))),"Link to Lot")</f>
        <v>#N/A</v>
      </c>
      <c r="AI150" s="20">
        <f>_xlfn.XLOOKUP(AG150,'Leaded Started'!$D:$D,'Leaded Started'!$V:$V,"")</f>
        <v>0</v>
      </c>
      <c r="AJ150" s="23">
        <f>_xlfn.XLOOKUP(AG150,'Leaded Started'!$D:$D,'Leaded Started'!$R:$R,"")</f>
        <v>0</v>
      </c>
      <c r="AK150" s="22"/>
      <c r="AL150" s="83" t="e" cm="1">
        <f t="array" ref="AL150">HYPERLINK(_xlfn.CONCAT("#'Leaded Started'!",ADDRESS(MATCH(AK150, 'Leaded Started'!$D:$D,0),COLUMN('Leaded Started'!$D:$D))),"Link to Lot")</f>
        <v>#N/A</v>
      </c>
      <c r="AM150" s="20">
        <f>_xlfn.XLOOKUP(AK150,'Leaded Started'!$D:$D,'Leaded Started'!$V:$V,"")</f>
        <v>0</v>
      </c>
      <c r="AN150" s="23">
        <f>_xlfn.XLOOKUP(AK150,'Leaded Started'!$D:$D,'Leaded Started'!$R:$R,"")</f>
        <v>0</v>
      </c>
      <c r="AO150" s="22"/>
      <c r="AP150" s="83" t="e" cm="1">
        <f t="array" ref="AP150">HYPERLINK(_xlfn.CONCAT("#'Leaded Started'!",ADDRESS(MATCH(AO150, 'Leaded Started'!$D:$D,0),COLUMN('Leaded Started'!$D:$D))),"Link to Lot")</f>
        <v>#N/A</v>
      </c>
      <c r="AQ150" s="20">
        <f>_xlfn.XLOOKUP(AO150,'Leaded Started'!$D:$D,'Leaded Started'!$V:$V,"")</f>
        <v>0</v>
      </c>
      <c r="AR150" s="23">
        <f>_xlfn.XLOOKUP(AO150,'Leaded Started'!$D:$D,'Leaded Started'!$R:$R,"")</f>
        <v>0</v>
      </c>
      <c r="AS150" s="22"/>
      <c r="AT150" s="83" t="e" cm="1">
        <f t="array" ref="AT150">HYPERLINK(_xlfn.CONCAT("#'Leaded Started'!",ADDRESS(MATCH(AS150, 'Leaded Started'!$D:$D,0),COLUMN('Leaded Started'!$D:$D))),"Link to Lot")</f>
        <v>#N/A</v>
      </c>
      <c r="AU150" s="20">
        <f>_xlfn.XLOOKUP(AS150,'Leaded Started'!$D:$D,'Leaded Started'!$V:$V,"")</f>
        <v>0</v>
      </c>
      <c r="AV150" s="23">
        <f>_xlfn.XLOOKUP(AS150,'Leaded Started'!$D:$D,'Leaded Started'!$R:$R,"")</f>
        <v>0</v>
      </c>
      <c r="AW150" s="22"/>
      <c r="AX150" s="83" t="e" cm="1">
        <f t="array" ref="AX150">HYPERLINK(_xlfn.CONCAT("#'Leaded Started'!",ADDRESS(MATCH(AW150, 'Leaded Started'!$D:$D,0),COLUMN('Leaded Started'!$D:$D))),"Link to Lot")</f>
        <v>#N/A</v>
      </c>
      <c r="AY150" s="20">
        <f>_xlfn.XLOOKUP(AW150,'Leaded Started'!$D:$D,'Leaded Started'!$V:$V,"")</f>
        <v>0</v>
      </c>
      <c r="AZ150" s="23">
        <f>_xlfn.XLOOKUP(AW150,'Leaded Started'!$D:$D,'Leaded Started'!$R:$R,"")</f>
        <v>0</v>
      </c>
      <c r="BA150" s="22"/>
      <c r="BB150" s="83" t="e" cm="1">
        <f t="array" ref="BB150">HYPERLINK(_xlfn.CONCAT("#'Leaded Started'!",ADDRESS(MATCH(BA150, 'Leaded Started'!$D:$D,0),COLUMN('Leaded Started'!$D:$D))),"Link to Lot")</f>
        <v>#N/A</v>
      </c>
      <c r="BC150" s="20">
        <f>_xlfn.XLOOKUP(BA150,'Leaded Started'!$D:$D,'Leaded Started'!$V:$V,"")</f>
        <v>0</v>
      </c>
      <c r="BD150" s="23">
        <f>_xlfn.XLOOKUP(BA150,'Leaded Started'!$D:$D,'Leaded Started'!$R:$R,"")</f>
        <v>0</v>
      </c>
      <c r="BE150" s="22"/>
      <c r="BF150" s="79" t="e" cm="1">
        <f t="array" ref="BF150">HYPERLINK(_xlfn.CONCAT("#'Leaded After Lot Link'!",ADDRESS(MATCH(BE150, 'Leaded After Lot Link'!$D:$D,0),COLUMN('Leaded After Lot Link'!$D:$D))),"Link to Lot")</f>
        <v>#N/A</v>
      </c>
      <c r="BG150" s="20">
        <f>_xlfn.XLOOKUP(BE150,'Leaded After Lot Link'!$D:$D,'Leaded After Lot Link'!$V:$V,"")</f>
        <v>0</v>
      </c>
      <c r="BH150" s="23">
        <f>_xlfn.XLOOKUP(BE150,'Leaded After Lot Link'!$D:$D,'Leaded After Lot Link'!$R:$R,"")</f>
        <v>0</v>
      </c>
    </row>
    <row r="151" spans="1:60" ht="31.5" customHeight="1" x14ac:dyDescent="0.25">
      <c r="A151" s="20"/>
      <c r="B151" s="79" t="e" cm="1">
        <f t="array" ref="B151">HYPERLINK(_xlfn.CONCAT("#'Leaded After Lot Link'!",ADDRESS(MATCH(A151, 'Leaded After Lot Link'!$D:$D,0),COLUMN('Leaded After Lot Link'!$D:$D))),"Link to Lot")</f>
        <v>#N/A</v>
      </c>
      <c r="C151" s="20">
        <f>_xlfn.XLOOKUP(A151,'Leaded After Lot Link'!$D:$D,'Leaded After Lot Link'!$V:$V,"")</f>
        <v>0</v>
      </c>
      <c r="D151" s="23">
        <f>_xlfn.XLOOKUP(A151,'Leaded After Lot Link'!$D:$D,'Leaded After Lot Link'!$R:$R,"")</f>
        <v>0</v>
      </c>
      <c r="E151" s="22"/>
      <c r="F151" s="83" t="e" cm="1">
        <f t="array" ref="F151">HYPERLINK(_xlfn.CONCAT("#'Leaded Started'!",ADDRESS(MATCH(E151, 'Leaded Started'!$D:$D,0),COLUMN('Leaded Started'!$D:$D))),"Link to Lot")</f>
        <v>#N/A</v>
      </c>
      <c r="G151" s="20">
        <f>_xlfn.XLOOKUP(E151,'Leaded Started'!$D:$D,'Leaded Started'!$V:$V,"")</f>
        <v>0</v>
      </c>
      <c r="H151" s="23">
        <f>_xlfn.XLOOKUP(E151,'Leaded Started'!$D:$D,'Leaded Started'!$R:$R,"")</f>
        <v>0</v>
      </c>
      <c r="I151" s="22"/>
      <c r="J151" s="83" t="e" cm="1">
        <f t="array" ref="J151">HYPERLINK(_xlfn.CONCAT("#'Leaded Started'!",ADDRESS(MATCH(I151, 'Leaded Started'!$D:$D,0),COLUMN('Leaded Started'!$D:$D))),"Link to Lot")</f>
        <v>#N/A</v>
      </c>
      <c r="K151" s="20">
        <f>_xlfn.XLOOKUP(I151,'Leaded Started'!$D:$D,'Leaded Started'!$V:$V,"")</f>
        <v>0</v>
      </c>
      <c r="L151" s="23">
        <f>_xlfn.XLOOKUP(I151,'Leaded Started'!$D:$D,'Leaded Started'!$R:$R,"")</f>
        <v>0</v>
      </c>
      <c r="M151" s="22"/>
      <c r="N151" s="83" t="e" cm="1">
        <f t="array" ref="N151">HYPERLINK(_xlfn.CONCAT("#'Leaded Started'!",ADDRESS(MATCH(M151, 'Leaded Started'!$D:$D,0),COLUMN('Leaded Started'!$D:$D))),"Link to Lot")</f>
        <v>#N/A</v>
      </c>
      <c r="O151" s="20">
        <f>_xlfn.XLOOKUP(M151,'Leaded Started'!$D:$D,'Leaded Started'!$V:$V,"")</f>
        <v>0</v>
      </c>
      <c r="P151" s="23">
        <f>_xlfn.XLOOKUP(M151,'Leaded Started'!$D:$D,'Leaded Started'!$R:$R,"")</f>
        <v>0</v>
      </c>
      <c r="Q151" s="22"/>
      <c r="R151" s="83" t="e" cm="1">
        <f t="array" ref="R151">HYPERLINK(_xlfn.CONCAT("#'Leaded Started'!",ADDRESS(MATCH(Q151, 'Leaded Started'!$D:$D,0),COLUMN('Leaded Started'!$D:$D))),"Link to Lot")</f>
        <v>#N/A</v>
      </c>
      <c r="S151" s="20">
        <f>_xlfn.XLOOKUP(Q151,'Leaded Started'!$D:$D,'Leaded Started'!$V:$V,"")</f>
        <v>0</v>
      </c>
      <c r="T151" s="23">
        <f>_xlfn.XLOOKUP(Q151,'Leaded Started'!$D:$D,'Leaded Started'!$R:$R,"")</f>
        <v>0</v>
      </c>
      <c r="U151" s="22"/>
      <c r="V151" s="83" t="e" cm="1">
        <f t="array" ref="V151">HYPERLINK(_xlfn.CONCAT("#'Leaded Started'!",ADDRESS(MATCH(U151, 'Leaded Started'!$D:$D,0),COLUMN('Leaded Started'!$D:$D))),"Link to Lot")</f>
        <v>#N/A</v>
      </c>
      <c r="W151" s="20">
        <f>_xlfn.XLOOKUP(U151,'Leaded Started'!$D:$D,'Leaded Started'!$V:$V,"")</f>
        <v>0</v>
      </c>
      <c r="X151" s="23">
        <f>_xlfn.XLOOKUP(U151,'Leaded Started'!$D:$D,'Leaded Started'!$R:$R,"")</f>
        <v>0</v>
      </c>
      <c r="Y151" s="22"/>
      <c r="Z151" s="83" t="e" cm="1">
        <f t="array" ref="Z151">HYPERLINK(_xlfn.CONCAT("#'Leaded Started'!",ADDRESS(MATCH(Y151, 'Leaded Started'!$D:$D,0),COLUMN('Leaded Started'!$D:$D))),"Link to Lot")</f>
        <v>#N/A</v>
      </c>
      <c r="AA151" s="20">
        <f>_xlfn.XLOOKUP(Y151,'Leaded Started'!$D:$D,'Leaded Started'!$V:$V,"")</f>
        <v>0</v>
      </c>
      <c r="AB151" s="23">
        <f>_xlfn.XLOOKUP(Y151,'Leaded Started'!$D:$D,'Leaded Started'!$R:$R,"")</f>
        <v>0</v>
      </c>
      <c r="AC151" s="22"/>
      <c r="AD151" s="83" t="e" cm="1">
        <f t="array" ref="AD151">HYPERLINK(_xlfn.CONCAT("#'Leaded Started'!",ADDRESS(MATCH(AC151, 'Leaded Started'!$D:$D,0),COLUMN('Leaded Started'!$D:$D))),"Link to Lot")</f>
        <v>#N/A</v>
      </c>
      <c r="AE151" s="20">
        <f>_xlfn.XLOOKUP(AC151,'Leaded Started'!$D:$D,'Leaded Started'!$V:$V,"")</f>
        <v>0</v>
      </c>
      <c r="AF151" s="23">
        <f>_xlfn.XLOOKUP(AC151,'Leaded Started'!$D:$D,'Leaded Started'!$R:$R,"")</f>
        <v>0</v>
      </c>
      <c r="AG151" s="22"/>
      <c r="AH151" s="83" t="e" cm="1">
        <f t="array" ref="AH151">HYPERLINK(_xlfn.CONCAT("#'Leaded Started'!",ADDRESS(MATCH(AG151, 'Leaded Started'!$D:$D,0),COLUMN('Leaded Started'!$D:$D))),"Link to Lot")</f>
        <v>#N/A</v>
      </c>
      <c r="AI151" s="20">
        <f>_xlfn.XLOOKUP(AG151,'Leaded Started'!$D:$D,'Leaded Started'!$V:$V,"")</f>
        <v>0</v>
      </c>
      <c r="AJ151" s="23">
        <f>_xlfn.XLOOKUP(AG151,'Leaded Started'!$D:$D,'Leaded Started'!$R:$R,"")</f>
        <v>0</v>
      </c>
      <c r="AK151" s="22"/>
      <c r="AL151" s="83" t="e" cm="1">
        <f t="array" ref="AL151">HYPERLINK(_xlfn.CONCAT("#'Leaded Started'!",ADDRESS(MATCH(AK151, 'Leaded Started'!$D:$D,0),COLUMN('Leaded Started'!$D:$D))),"Link to Lot")</f>
        <v>#N/A</v>
      </c>
      <c r="AM151" s="20">
        <f>_xlfn.XLOOKUP(AK151,'Leaded Started'!$D:$D,'Leaded Started'!$V:$V,"")</f>
        <v>0</v>
      </c>
      <c r="AN151" s="23">
        <f>_xlfn.XLOOKUP(AK151,'Leaded Started'!$D:$D,'Leaded Started'!$R:$R,"")</f>
        <v>0</v>
      </c>
      <c r="AO151" s="22"/>
      <c r="AP151" s="83" t="e" cm="1">
        <f t="array" ref="AP151">HYPERLINK(_xlfn.CONCAT("#'Leaded Started'!",ADDRESS(MATCH(AO151, 'Leaded Started'!$D:$D,0),COLUMN('Leaded Started'!$D:$D))),"Link to Lot")</f>
        <v>#N/A</v>
      </c>
      <c r="AQ151" s="20">
        <f>_xlfn.XLOOKUP(AO151,'Leaded Started'!$D:$D,'Leaded Started'!$V:$V,"")</f>
        <v>0</v>
      </c>
      <c r="AR151" s="23">
        <f>_xlfn.XLOOKUP(AO151,'Leaded Started'!$D:$D,'Leaded Started'!$R:$R,"")</f>
        <v>0</v>
      </c>
      <c r="AS151" s="22"/>
      <c r="AT151" s="83" t="e" cm="1">
        <f t="array" ref="AT151">HYPERLINK(_xlfn.CONCAT("#'Leaded Started'!",ADDRESS(MATCH(AS151, 'Leaded Started'!$D:$D,0),COLUMN('Leaded Started'!$D:$D))),"Link to Lot")</f>
        <v>#N/A</v>
      </c>
      <c r="AU151" s="20">
        <f>_xlfn.XLOOKUP(AS151,'Leaded Started'!$D:$D,'Leaded Started'!$V:$V,"")</f>
        <v>0</v>
      </c>
      <c r="AV151" s="23">
        <f>_xlfn.XLOOKUP(AS151,'Leaded Started'!$D:$D,'Leaded Started'!$R:$R,"")</f>
        <v>0</v>
      </c>
      <c r="AW151" s="22"/>
      <c r="AX151" s="83" t="e" cm="1">
        <f t="array" ref="AX151">HYPERLINK(_xlfn.CONCAT("#'Leaded Started'!",ADDRESS(MATCH(AW151, 'Leaded Started'!$D:$D,0),COLUMN('Leaded Started'!$D:$D))),"Link to Lot")</f>
        <v>#N/A</v>
      </c>
      <c r="AY151" s="20">
        <f>_xlfn.XLOOKUP(AW151,'Leaded Started'!$D:$D,'Leaded Started'!$V:$V,"")</f>
        <v>0</v>
      </c>
      <c r="AZ151" s="23">
        <f>_xlfn.XLOOKUP(AW151,'Leaded Started'!$D:$D,'Leaded Started'!$R:$R,"")</f>
        <v>0</v>
      </c>
      <c r="BA151" s="22"/>
      <c r="BB151" s="83" t="e" cm="1">
        <f t="array" ref="BB151">HYPERLINK(_xlfn.CONCAT("#'Leaded Started'!",ADDRESS(MATCH(BA151, 'Leaded Started'!$D:$D,0),COLUMN('Leaded Started'!$D:$D))),"Link to Lot")</f>
        <v>#N/A</v>
      </c>
      <c r="BC151" s="20">
        <f>_xlfn.XLOOKUP(BA151,'Leaded Started'!$D:$D,'Leaded Started'!$V:$V,"")</f>
        <v>0</v>
      </c>
      <c r="BD151" s="23">
        <f>_xlfn.XLOOKUP(BA151,'Leaded Started'!$D:$D,'Leaded Started'!$R:$R,"")</f>
        <v>0</v>
      </c>
      <c r="BE151" s="22"/>
      <c r="BF151" s="79" t="e" cm="1">
        <f t="array" ref="BF151">HYPERLINK(_xlfn.CONCAT("#'Leaded After Lot Link'!",ADDRESS(MATCH(BE151, 'Leaded After Lot Link'!$D:$D,0),COLUMN('Leaded After Lot Link'!$D:$D))),"Link to Lot")</f>
        <v>#N/A</v>
      </c>
      <c r="BG151" s="20">
        <f>_xlfn.XLOOKUP(BE151,'Leaded After Lot Link'!$D:$D,'Leaded After Lot Link'!$V:$V,"")</f>
        <v>0</v>
      </c>
      <c r="BH151" s="23">
        <f>_xlfn.XLOOKUP(BE151,'Leaded After Lot Link'!$D:$D,'Leaded After Lot Link'!$R:$R,"")</f>
        <v>0</v>
      </c>
    </row>
    <row r="152" spans="1:60" ht="31.5" customHeight="1" x14ac:dyDescent="0.25">
      <c r="A152" s="20"/>
      <c r="B152" s="79" t="e" cm="1">
        <f t="array" ref="B152">HYPERLINK(_xlfn.CONCAT("#'Leaded After Lot Link'!",ADDRESS(MATCH(A152, 'Leaded After Lot Link'!$D:$D,0),COLUMN('Leaded After Lot Link'!$D:$D))),"Link to Lot")</f>
        <v>#N/A</v>
      </c>
      <c r="C152" s="20">
        <f>_xlfn.XLOOKUP(A152,'Leaded After Lot Link'!$D:$D,'Leaded After Lot Link'!$V:$V,"")</f>
        <v>0</v>
      </c>
      <c r="D152" s="23">
        <f>_xlfn.XLOOKUP(A152,'Leaded After Lot Link'!$D:$D,'Leaded After Lot Link'!$R:$R,"")</f>
        <v>0</v>
      </c>
      <c r="E152" s="22"/>
      <c r="F152" s="83" t="e" cm="1">
        <f t="array" ref="F152">HYPERLINK(_xlfn.CONCAT("#'Leaded Started'!",ADDRESS(MATCH(E152, 'Leaded Started'!$D:$D,0),COLUMN('Leaded Started'!$D:$D))),"Link to Lot")</f>
        <v>#N/A</v>
      </c>
      <c r="G152" s="20">
        <f>_xlfn.XLOOKUP(E152,'Leaded Started'!$D:$D,'Leaded Started'!$V:$V,"")</f>
        <v>0</v>
      </c>
      <c r="H152" s="23">
        <f>_xlfn.XLOOKUP(E152,'Leaded Started'!$D:$D,'Leaded Started'!$R:$R,"")</f>
        <v>0</v>
      </c>
      <c r="I152" s="22"/>
      <c r="J152" s="83" t="e" cm="1">
        <f t="array" ref="J152">HYPERLINK(_xlfn.CONCAT("#'Leaded Started'!",ADDRESS(MATCH(I152, 'Leaded Started'!$D:$D,0),COLUMN('Leaded Started'!$D:$D))),"Link to Lot")</f>
        <v>#N/A</v>
      </c>
      <c r="K152" s="20">
        <f>_xlfn.XLOOKUP(I152,'Leaded Started'!$D:$D,'Leaded Started'!$V:$V,"")</f>
        <v>0</v>
      </c>
      <c r="L152" s="23">
        <f>_xlfn.XLOOKUP(I152,'Leaded Started'!$D:$D,'Leaded Started'!$R:$R,"")</f>
        <v>0</v>
      </c>
      <c r="M152" s="22"/>
      <c r="N152" s="83" t="e" cm="1">
        <f t="array" ref="N152">HYPERLINK(_xlfn.CONCAT("#'Leaded Started'!",ADDRESS(MATCH(M152, 'Leaded Started'!$D:$D,0),COLUMN('Leaded Started'!$D:$D))),"Link to Lot")</f>
        <v>#N/A</v>
      </c>
      <c r="O152" s="20">
        <f>_xlfn.XLOOKUP(M152,'Leaded Started'!$D:$D,'Leaded Started'!$V:$V,"")</f>
        <v>0</v>
      </c>
      <c r="P152" s="23">
        <f>_xlfn.XLOOKUP(M152,'Leaded Started'!$D:$D,'Leaded Started'!$R:$R,"")</f>
        <v>0</v>
      </c>
      <c r="Q152" s="22"/>
      <c r="R152" s="83" t="e" cm="1">
        <f t="array" ref="R152">HYPERLINK(_xlfn.CONCAT("#'Leaded Started'!",ADDRESS(MATCH(Q152, 'Leaded Started'!$D:$D,0),COLUMN('Leaded Started'!$D:$D))),"Link to Lot")</f>
        <v>#N/A</v>
      </c>
      <c r="S152" s="20">
        <f>_xlfn.XLOOKUP(Q152,'Leaded Started'!$D:$D,'Leaded Started'!$V:$V,"")</f>
        <v>0</v>
      </c>
      <c r="T152" s="23">
        <f>_xlfn.XLOOKUP(Q152,'Leaded Started'!$D:$D,'Leaded Started'!$R:$R,"")</f>
        <v>0</v>
      </c>
      <c r="U152" s="22"/>
      <c r="V152" s="83" t="e" cm="1">
        <f t="array" ref="V152">HYPERLINK(_xlfn.CONCAT("#'Leaded Started'!",ADDRESS(MATCH(U152, 'Leaded Started'!$D:$D,0),COLUMN('Leaded Started'!$D:$D))),"Link to Lot")</f>
        <v>#N/A</v>
      </c>
      <c r="W152" s="20">
        <f>_xlfn.XLOOKUP(U152,'Leaded Started'!$D:$D,'Leaded Started'!$V:$V,"")</f>
        <v>0</v>
      </c>
      <c r="X152" s="23">
        <f>_xlfn.XLOOKUP(U152,'Leaded Started'!$D:$D,'Leaded Started'!$R:$R,"")</f>
        <v>0</v>
      </c>
      <c r="Y152" s="22"/>
      <c r="Z152" s="83" t="e" cm="1">
        <f t="array" ref="Z152">HYPERLINK(_xlfn.CONCAT("#'Leaded Started'!",ADDRESS(MATCH(Y152, 'Leaded Started'!$D:$D,0),COLUMN('Leaded Started'!$D:$D))),"Link to Lot")</f>
        <v>#N/A</v>
      </c>
      <c r="AA152" s="20">
        <f>_xlfn.XLOOKUP(Y152,'Leaded Started'!$D:$D,'Leaded Started'!$V:$V,"")</f>
        <v>0</v>
      </c>
      <c r="AB152" s="23">
        <f>_xlfn.XLOOKUP(Y152,'Leaded Started'!$D:$D,'Leaded Started'!$R:$R,"")</f>
        <v>0</v>
      </c>
      <c r="AC152" s="22"/>
      <c r="AD152" s="83" t="e" cm="1">
        <f t="array" ref="AD152">HYPERLINK(_xlfn.CONCAT("#'Leaded Started'!",ADDRESS(MATCH(AC152, 'Leaded Started'!$D:$D,0),COLUMN('Leaded Started'!$D:$D))),"Link to Lot")</f>
        <v>#N/A</v>
      </c>
      <c r="AE152" s="20">
        <f>_xlfn.XLOOKUP(AC152,'Leaded Started'!$D:$D,'Leaded Started'!$V:$V,"")</f>
        <v>0</v>
      </c>
      <c r="AF152" s="23">
        <f>_xlfn.XLOOKUP(AC152,'Leaded Started'!$D:$D,'Leaded Started'!$R:$R,"")</f>
        <v>0</v>
      </c>
      <c r="AG152" s="22"/>
      <c r="AH152" s="83" t="e" cm="1">
        <f t="array" ref="AH152">HYPERLINK(_xlfn.CONCAT("#'Leaded Started'!",ADDRESS(MATCH(AG152, 'Leaded Started'!$D:$D,0),COLUMN('Leaded Started'!$D:$D))),"Link to Lot")</f>
        <v>#N/A</v>
      </c>
      <c r="AI152" s="20">
        <f>_xlfn.XLOOKUP(AG152,'Leaded Started'!$D:$D,'Leaded Started'!$V:$V,"")</f>
        <v>0</v>
      </c>
      <c r="AJ152" s="23">
        <f>_xlfn.XLOOKUP(AG152,'Leaded Started'!$D:$D,'Leaded Started'!$R:$R,"")</f>
        <v>0</v>
      </c>
      <c r="AK152" s="22"/>
      <c r="AL152" s="83" t="e" cm="1">
        <f t="array" ref="AL152">HYPERLINK(_xlfn.CONCAT("#'Leaded Started'!",ADDRESS(MATCH(AK152, 'Leaded Started'!$D:$D,0),COLUMN('Leaded Started'!$D:$D))),"Link to Lot")</f>
        <v>#N/A</v>
      </c>
      <c r="AM152" s="20">
        <f>_xlfn.XLOOKUP(AK152,'Leaded Started'!$D:$D,'Leaded Started'!$V:$V,"")</f>
        <v>0</v>
      </c>
      <c r="AN152" s="23">
        <f>_xlfn.XLOOKUP(AK152,'Leaded Started'!$D:$D,'Leaded Started'!$R:$R,"")</f>
        <v>0</v>
      </c>
      <c r="AO152" s="22"/>
      <c r="AP152" s="83" t="e" cm="1">
        <f t="array" ref="AP152">HYPERLINK(_xlfn.CONCAT("#'Leaded Started'!",ADDRESS(MATCH(AO152, 'Leaded Started'!$D:$D,0),COLUMN('Leaded Started'!$D:$D))),"Link to Lot")</f>
        <v>#N/A</v>
      </c>
      <c r="AQ152" s="20">
        <f>_xlfn.XLOOKUP(AO152,'Leaded Started'!$D:$D,'Leaded Started'!$V:$V,"")</f>
        <v>0</v>
      </c>
      <c r="AR152" s="23">
        <f>_xlfn.XLOOKUP(AO152,'Leaded Started'!$D:$D,'Leaded Started'!$R:$R,"")</f>
        <v>0</v>
      </c>
      <c r="AS152" s="22"/>
      <c r="AT152" s="83" t="e" cm="1">
        <f t="array" ref="AT152">HYPERLINK(_xlfn.CONCAT("#'Leaded Started'!",ADDRESS(MATCH(AS152, 'Leaded Started'!$D:$D,0),COLUMN('Leaded Started'!$D:$D))),"Link to Lot")</f>
        <v>#N/A</v>
      </c>
      <c r="AU152" s="20">
        <f>_xlfn.XLOOKUP(AS152,'Leaded Started'!$D:$D,'Leaded Started'!$V:$V,"")</f>
        <v>0</v>
      </c>
      <c r="AV152" s="23">
        <f>_xlfn.XLOOKUP(AS152,'Leaded Started'!$D:$D,'Leaded Started'!$R:$R,"")</f>
        <v>0</v>
      </c>
      <c r="AW152" s="22"/>
      <c r="AX152" s="83" t="e" cm="1">
        <f t="array" ref="AX152">HYPERLINK(_xlfn.CONCAT("#'Leaded Started'!",ADDRESS(MATCH(AW152, 'Leaded Started'!$D:$D,0),COLUMN('Leaded Started'!$D:$D))),"Link to Lot")</f>
        <v>#N/A</v>
      </c>
      <c r="AY152" s="20">
        <f>_xlfn.XLOOKUP(AW152,'Leaded Started'!$D:$D,'Leaded Started'!$V:$V,"")</f>
        <v>0</v>
      </c>
      <c r="AZ152" s="23">
        <f>_xlfn.XLOOKUP(AW152,'Leaded Started'!$D:$D,'Leaded Started'!$R:$R,"")</f>
        <v>0</v>
      </c>
      <c r="BA152" s="22"/>
      <c r="BB152" s="83" t="e" cm="1">
        <f t="array" ref="BB152">HYPERLINK(_xlfn.CONCAT("#'Leaded Started'!",ADDRESS(MATCH(BA152, 'Leaded Started'!$D:$D,0),COLUMN('Leaded Started'!$D:$D))),"Link to Lot")</f>
        <v>#N/A</v>
      </c>
      <c r="BC152" s="20">
        <f>_xlfn.XLOOKUP(BA152,'Leaded Started'!$D:$D,'Leaded Started'!$V:$V,"")</f>
        <v>0</v>
      </c>
      <c r="BD152" s="23">
        <f>_xlfn.XLOOKUP(BA152,'Leaded Started'!$D:$D,'Leaded Started'!$R:$R,"")</f>
        <v>0</v>
      </c>
      <c r="BE152" s="22"/>
      <c r="BF152" s="79" t="e" cm="1">
        <f t="array" ref="BF152">HYPERLINK(_xlfn.CONCAT("#'Leaded After Lot Link'!",ADDRESS(MATCH(BE152, 'Leaded After Lot Link'!$D:$D,0),COLUMN('Leaded After Lot Link'!$D:$D))),"Link to Lot")</f>
        <v>#N/A</v>
      </c>
      <c r="BG152" s="20">
        <f>_xlfn.XLOOKUP(BE152,'Leaded After Lot Link'!$D:$D,'Leaded After Lot Link'!$V:$V,"")</f>
        <v>0</v>
      </c>
      <c r="BH152" s="23">
        <f>_xlfn.XLOOKUP(BE152,'Leaded After Lot Link'!$D:$D,'Leaded After Lot Link'!$R:$R,"")</f>
        <v>0</v>
      </c>
    </row>
  </sheetData>
  <customSheetViews>
    <customSheetView guid="{1932ED8C-B903-4315-A401-6809E1071A8C}" scale="70" topLeftCell="A37">
      <selection activeCell="F51" sqref="F51"/>
      <pageMargins left="0.7" right="0.7" top="0.75" bottom="0.75" header="0.3" footer="0.3"/>
      <pageSetup orientation="portrait" r:id="rId1"/>
    </customSheetView>
  </customSheetViews>
  <mergeCells count="12">
    <mergeCell ref="U1:U2"/>
    <mergeCell ref="V1:V2"/>
    <mergeCell ref="W1:W2"/>
    <mergeCell ref="A51:BH51"/>
    <mergeCell ref="BA4:BC4"/>
    <mergeCell ref="A4:AN4"/>
    <mergeCell ref="AR4:AU4"/>
    <mergeCell ref="AR11:AU11"/>
    <mergeCell ref="AY5:BC5"/>
    <mergeCell ref="AY6:BC6"/>
    <mergeCell ref="AY7:BC7"/>
    <mergeCell ref="AY8:BC8"/>
  </mergeCells>
  <conditionalFormatting sqref="AV16:BD16 E1:BD1 E7:F18 I7:J18 M7:N18 Q7:R18 U7:V18 Y7:Z18 AC7:AD18 AG7:AH18 AK7:AL18 E54:F63 I54:J63 M54:N63 Q54:R63 U54:V63 Y54:Z63 AC54:AD63 AG54:AH63 AK54:AL63 AO54:AP63 AW54:AX63 BA54:BB63 AR4:AS4 AV4:BC4 AV11:BC11 AR14:AS15 AV14:BC15 AR9:BC10 AR7:AX8 A4:B4 A7:A18 B7:B49 F7:H49 J7:L49 N7:P49 R7:T49 V7:X49 Z7:AB49 AD7:AF49 AH7:AJ49 AR5:AY6 AS6:AS10 A52:D120 A121:B152 B54:B152 AS52:AS63 A5:AN6 AL7:AN49 F54:H152 J54:L152 N54:P152 R54:T152 V54:X152 Z54:AB152 AD54:AF152 AH54:AJ152 AL54:AN152 AP54:AV152 AX54:AZ152 BB54:BD152 E52:BD53 AR12:BC13 AS14:AU20 E3:BD3 E2:T2 X2:BD2">
    <cfRule type="cellIs" dxfId="135" priority="168" operator="equal">
      <formula>0</formula>
    </cfRule>
  </conditionalFormatting>
  <conditionalFormatting sqref="E54:F63 I54:J63 M54:N63 Q54:R63 U54:V63 Y54:Z63 AC54:AD63 AG54:AH63 AK54:AL63 AO54:AP63 AW54:AX63 BA54:BB63 A51 A4:B4 A7:A18 A5:D6 B7:B49 A52:D120 A121:B152 B54:B152 AS52:AS63 F54:H152 J54:L152 N54:P152 R54:T152 V54:X152 Z54:AB152 AD54:AF152 AH54:AJ152 AL54:AN152 AP54:AV152 AX54:AZ152 BB54:BD152 E52:BD53">
    <cfRule type="cellIs" dxfId="134" priority="166" operator="between">
      <formula>5</formula>
      <formula>100</formula>
    </cfRule>
  </conditionalFormatting>
  <conditionalFormatting sqref="E7:F18 I7:J18 M7:N18 Q7:R18 U7:V18 Y7:Z18 AC7:AD18 AG7:AH18 AK7:AL18 F7:H49 J7:L49 N7:P49 R7:T49 V7:X49 Z7:AB49 AD7:AF49 AH7:AJ49 E5:AN6 AL7:AN49">
    <cfRule type="cellIs" dxfId="133" priority="165" operator="between">
      <formula>5</formula>
      <formula>100</formula>
    </cfRule>
  </conditionalFormatting>
  <conditionalFormatting sqref="AR4:AS4 A4:B4 AV16:BD16 E1:BD1 AQ16:AS25 AQ6:AQ15 A51 E7:F18 I7:J18 M7:N18 Q7:R18 U7:V18 Y7:Z18 AC7:AD18 AG7:AH18 AK7:AL18 E54:F63 I54:J63 M54:N63 Q54:R63 U54:V63 Y54:Z63 AC54:AD63 AG54:AH63 AK54:AL63 AO54:AP63 AW54:AX63 BA54:BB63 AO6:AP18 AV4:AX4 AV11:BC11 AR14:AS15 AV14:BC15 AR9:BC10 AO5:AY5 A54:D120 AR6:AY6 AR7:AX8 A7:A18 B7:D49 F7:H49 J7:L49 N7:P49 R7:T49 V7:X49 Z7:AB49 AD7:AF49 AH7:AJ49 AS5:AS10 B54:D152 A121:B152 AS52:AS63 A5:AN6 AL7:AN49 F54:H152 J54:L152 N54:P152 R54:T152 V54:X152 Z54:AB152 AD54:AF152 AH54:AJ152 AL54:AN152 AP54:AV152 AX54:AZ152 BB54:BD152 AR12:BC13 AS14:AU20 A52:BH53 BF54:BH152 E3:BD3 E2:T2 X2:BD2">
    <cfRule type="cellIs" dxfId="132" priority="183" operator="between">
      <formula>202001</formula>
      <formula>$BA$4-1</formula>
    </cfRule>
  </conditionalFormatting>
  <conditionalFormatting sqref="AO7:AP18 AQ11 AQ6:AS10 AQ12:AS25">
    <cfRule type="cellIs" dxfId="131" priority="160" operator="equal">
      <formula>0</formula>
    </cfRule>
  </conditionalFormatting>
  <conditionalFormatting sqref="AO7:AP18 AQ11 AQ6:AS10 AQ12:AS25">
    <cfRule type="cellIs" dxfId="130" priority="159" operator="between">
      <formula>5</formula>
      <formula>100</formula>
    </cfRule>
  </conditionalFormatting>
  <conditionalFormatting sqref="AO6:AP6">
    <cfRule type="cellIs" dxfId="129" priority="157" operator="equal">
      <formula>0</formula>
    </cfRule>
  </conditionalFormatting>
  <conditionalFormatting sqref="AO6:AP6">
    <cfRule type="cellIs" dxfId="128" priority="156" operator="between">
      <formula>5</formula>
      <formula>100</formula>
    </cfRule>
  </conditionalFormatting>
  <conditionalFormatting sqref="AO5:AQ5">
    <cfRule type="cellIs" dxfId="127" priority="154" operator="equal">
      <formula>0</formula>
    </cfRule>
  </conditionalFormatting>
  <conditionalFormatting sqref="AO5:AQ5">
    <cfRule type="cellIs" dxfId="126" priority="153" operator="between">
      <formula>5</formula>
      <formula>100</formula>
    </cfRule>
  </conditionalFormatting>
  <conditionalFormatting sqref="C7:D49">
    <cfRule type="cellIs" dxfId="125" priority="151" operator="equal">
      <formula>0</formula>
    </cfRule>
  </conditionalFormatting>
  <conditionalFormatting sqref="C7:D49">
    <cfRule type="cellIs" dxfId="124" priority="150" operator="between">
      <formula>5</formula>
      <formula>100</formula>
    </cfRule>
  </conditionalFormatting>
  <conditionalFormatting sqref="C54:D152">
    <cfRule type="cellIs" dxfId="123" priority="149" operator="equal">
      <formula>0</formula>
    </cfRule>
  </conditionalFormatting>
  <conditionalFormatting sqref="C54:D152">
    <cfRule type="cellIs" dxfId="122" priority="148" operator="between">
      <formula>5</formula>
      <formula>100</formula>
    </cfRule>
  </conditionalFormatting>
  <conditionalFormatting sqref="AR5:AU5">
    <cfRule type="cellIs" dxfId="121" priority="147" operator="equal">
      <formula>0</formula>
    </cfRule>
  </conditionalFormatting>
  <conditionalFormatting sqref="AR5:AU5">
    <cfRule type="cellIs" dxfId="120" priority="146" operator="between">
      <formula>5</formula>
      <formula>100</formula>
    </cfRule>
  </conditionalFormatting>
  <conditionalFormatting sqref="AR12:AU12">
    <cfRule type="cellIs" dxfId="119" priority="145" operator="equal">
      <formula>0</formula>
    </cfRule>
  </conditionalFormatting>
  <conditionalFormatting sqref="AR12:AU12">
    <cfRule type="cellIs" dxfId="118" priority="144" operator="between">
      <formula>5</formula>
      <formula>100</formula>
    </cfRule>
  </conditionalFormatting>
  <conditionalFormatting sqref="AR11:AS11">
    <cfRule type="cellIs" dxfId="117" priority="142" operator="equal">
      <formula>0</formula>
    </cfRule>
  </conditionalFormatting>
  <conditionalFormatting sqref="AR11:AS11">
    <cfRule type="cellIs" dxfId="116" priority="143" operator="between">
      <formula>202001</formula>
      <formula>$BA$4-1</formula>
    </cfRule>
  </conditionalFormatting>
  <conditionalFormatting sqref="AT13:AU20">
    <cfRule type="cellIs" dxfId="115" priority="135" operator="between">
      <formula>5</formula>
      <formula>100</formula>
    </cfRule>
  </conditionalFormatting>
  <conditionalFormatting sqref="AT6:AU10">
    <cfRule type="cellIs" dxfId="114" priority="130" operator="between">
      <formula>5</formula>
      <formula>100</formula>
    </cfRule>
  </conditionalFormatting>
  <conditionalFormatting sqref="BD6:XFD8 A6:AY6 C7:AX8 A1:XFD1 A7:B49 AI7:AJ49 F7:F49 J5:J49 N5:N49 R5:R49 V5:V49 Z5:Z49 AD5:AD49 AH5:AH49 AS5:AS10 A50:XFD50 A51 BI51:XFD51 AL5:AL49 A52:XFD1048576 C9:XFD49 A3:XFD5 A2:T2 X2:XFD2">
    <cfRule type="containsBlanks" dxfId="113" priority="129">
      <formula>LEN(TRIM(A1))=0</formula>
    </cfRule>
  </conditionalFormatting>
  <conditionalFormatting sqref="AY8">
    <cfRule type="cellIs" dxfId="112" priority="126" operator="equal">
      <formula>0</formula>
    </cfRule>
  </conditionalFormatting>
  <conditionalFormatting sqref="AY8">
    <cfRule type="cellIs" dxfId="111" priority="128" operator="between">
      <formula>202001</formula>
      <formula>$BA$4-1</formula>
    </cfRule>
  </conditionalFormatting>
  <conditionalFormatting sqref="AY8">
    <cfRule type="containsBlanks" dxfId="110" priority="125">
      <formula>LEN(TRIM(AY8))=0</formula>
    </cfRule>
  </conditionalFormatting>
  <conditionalFormatting sqref="F5">
    <cfRule type="cellIs" dxfId="109" priority="124" operator="between">
      <formula>5</formula>
      <formula>100</formula>
    </cfRule>
  </conditionalFormatting>
  <conditionalFormatting sqref="J5">
    <cfRule type="cellIs" dxfId="108" priority="123" operator="between">
      <formula>5</formula>
      <formula>100</formula>
    </cfRule>
  </conditionalFormatting>
  <conditionalFormatting sqref="N5">
    <cfRule type="cellIs" dxfId="107" priority="122" operator="between">
      <formula>5</formula>
      <formula>100</formula>
    </cfRule>
  </conditionalFormatting>
  <conditionalFormatting sqref="R5">
    <cfRule type="cellIs" dxfId="106" priority="121" operator="between">
      <formula>5</formula>
      <formula>100</formula>
    </cfRule>
  </conditionalFormatting>
  <conditionalFormatting sqref="V5">
    <cfRule type="cellIs" dxfId="105" priority="120" operator="between">
      <formula>5</formula>
      <formula>100</formula>
    </cfRule>
  </conditionalFormatting>
  <conditionalFormatting sqref="Z5">
    <cfRule type="cellIs" dxfId="104" priority="119" operator="between">
      <formula>5</formula>
      <formula>100</formula>
    </cfRule>
  </conditionalFormatting>
  <conditionalFormatting sqref="AD5">
    <cfRule type="cellIs" dxfId="103" priority="118" operator="between">
      <formula>5</formula>
      <formula>100</formula>
    </cfRule>
  </conditionalFormatting>
  <conditionalFormatting sqref="AH5">
    <cfRule type="cellIs" dxfId="102" priority="117" operator="between">
      <formula>5</formula>
      <formula>100</formula>
    </cfRule>
  </conditionalFormatting>
  <conditionalFormatting sqref="AL5">
    <cfRule type="cellIs" dxfId="101" priority="116" operator="between">
      <formula>5</formula>
      <formula>100</formula>
    </cfRule>
  </conditionalFormatting>
  <conditionalFormatting sqref="J5">
    <cfRule type="cellIs" dxfId="100" priority="115" operator="between">
      <formula>5</formula>
      <formula>100</formula>
    </cfRule>
  </conditionalFormatting>
  <conditionalFormatting sqref="N5">
    <cfRule type="cellIs" dxfId="99" priority="114" operator="between">
      <formula>5</formula>
      <formula>100</formula>
    </cfRule>
  </conditionalFormatting>
  <conditionalFormatting sqref="N5">
    <cfRule type="cellIs" dxfId="98" priority="113" operator="between">
      <formula>5</formula>
      <formula>100</formula>
    </cfRule>
  </conditionalFormatting>
  <conditionalFormatting sqref="V5">
    <cfRule type="cellIs" dxfId="97" priority="112" operator="between">
      <formula>5</formula>
      <formula>100</formula>
    </cfRule>
  </conditionalFormatting>
  <conditionalFormatting sqref="V5">
    <cfRule type="cellIs" dxfId="96" priority="111" operator="between">
      <formula>5</formula>
      <formula>100</formula>
    </cfRule>
  </conditionalFormatting>
  <conditionalFormatting sqref="R5">
    <cfRule type="cellIs" dxfId="95" priority="110" operator="between">
      <formula>5</formula>
      <formula>100</formula>
    </cfRule>
  </conditionalFormatting>
  <conditionalFormatting sqref="R5">
    <cfRule type="cellIs" dxfId="94" priority="109" operator="between">
      <formula>5</formula>
      <formula>100</formula>
    </cfRule>
  </conditionalFormatting>
  <conditionalFormatting sqref="Z5">
    <cfRule type="cellIs" dxfId="93" priority="108" operator="between">
      <formula>5</formula>
      <formula>100</formula>
    </cfRule>
  </conditionalFormatting>
  <conditionalFormatting sqref="Z5">
    <cfRule type="cellIs" dxfId="92" priority="107" operator="between">
      <formula>5</formula>
      <formula>100</formula>
    </cfRule>
  </conditionalFormatting>
  <conditionalFormatting sqref="AD5">
    <cfRule type="cellIs" dxfId="91" priority="106" operator="between">
      <formula>5</formula>
      <formula>100</formula>
    </cfRule>
  </conditionalFormatting>
  <conditionalFormatting sqref="AD5">
    <cfRule type="cellIs" dxfId="90" priority="104" operator="between">
      <formula>5</formula>
      <formula>100</formula>
    </cfRule>
  </conditionalFormatting>
  <conditionalFormatting sqref="AH6:AH49">
    <cfRule type="cellIs" dxfId="89" priority="102" operator="between">
      <formula>5</formula>
      <formula>100</formula>
    </cfRule>
  </conditionalFormatting>
  <conditionalFormatting sqref="AS5:AS10">
    <cfRule type="cellIs" dxfId="88" priority="101" operator="between">
      <formula>5</formula>
      <formula>100</formula>
    </cfRule>
  </conditionalFormatting>
  <conditionalFormatting sqref="AS5">
    <cfRule type="cellIs" dxfId="87" priority="99" operator="between">
      <formula>5</formula>
      <formula>100</formula>
    </cfRule>
  </conditionalFormatting>
  <conditionalFormatting sqref="AS6:AS10">
    <cfRule type="cellIs" dxfId="86" priority="97" operator="between">
      <formula>5</formula>
      <formula>100</formula>
    </cfRule>
  </conditionalFormatting>
  <conditionalFormatting sqref="AS6:AS10">
    <cfRule type="cellIs" dxfId="85" priority="95" operator="between">
      <formula>5</formula>
      <formula>100</formula>
    </cfRule>
  </conditionalFormatting>
  <conditionalFormatting sqref="F52:F152">
    <cfRule type="cellIs" dxfId="84" priority="94" operator="between">
      <formula>5</formula>
      <formula>100</formula>
    </cfRule>
  </conditionalFormatting>
  <conditionalFormatting sqref="F52">
    <cfRule type="cellIs" dxfId="83" priority="92" operator="between">
      <formula>5</formula>
      <formula>100</formula>
    </cfRule>
  </conditionalFormatting>
  <conditionalFormatting sqref="J52:J152">
    <cfRule type="cellIs" dxfId="82" priority="91" operator="between">
      <formula>5</formula>
      <formula>100</formula>
    </cfRule>
  </conditionalFormatting>
  <conditionalFormatting sqref="J52">
    <cfRule type="cellIs" dxfId="81" priority="89" operator="between">
      <formula>5</formula>
      <formula>100</formula>
    </cfRule>
  </conditionalFormatting>
  <conditionalFormatting sqref="N52:N152">
    <cfRule type="cellIs" dxfId="80" priority="88" operator="between">
      <formula>5</formula>
      <formula>100</formula>
    </cfRule>
  </conditionalFormatting>
  <conditionalFormatting sqref="N52">
    <cfRule type="cellIs" dxfId="79" priority="86" operator="between">
      <formula>5</formula>
      <formula>100</formula>
    </cfRule>
  </conditionalFormatting>
  <conditionalFormatting sqref="R52:R152">
    <cfRule type="cellIs" dxfId="78" priority="85" operator="between">
      <formula>5</formula>
      <formula>100</formula>
    </cfRule>
  </conditionalFormatting>
  <conditionalFormatting sqref="R52">
    <cfRule type="cellIs" dxfId="77" priority="83" operator="between">
      <formula>5</formula>
      <formula>100</formula>
    </cfRule>
  </conditionalFormatting>
  <conditionalFormatting sqref="V52:V152">
    <cfRule type="cellIs" dxfId="76" priority="82" operator="between">
      <formula>5</formula>
      <formula>100</formula>
    </cfRule>
  </conditionalFormatting>
  <conditionalFormatting sqref="V52">
    <cfRule type="cellIs" dxfId="75" priority="80" operator="between">
      <formula>5</formula>
      <formula>100</formula>
    </cfRule>
  </conditionalFormatting>
  <conditionalFormatting sqref="Z52:Z152">
    <cfRule type="cellIs" dxfId="74" priority="79" operator="between">
      <formula>5</formula>
      <formula>100</formula>
    </cfRule>
  </conditionalFormatting>
  <conditionalFormatting sqref="Z52">
    <cfRule type="cellIs" dxfId="73" priority="77" operator="between">
      <formula>5</formula>
      <formula>100</formula>
    </cfRule>
  </conditionalFormatting>
  <conditionalFormatting sqref="AD52:AD152">
    <cfRule type="cellIs" dxfId="72" priority="76" operator="between">
      <formula>5</formula>
      <formula>100</formula>
    </cfRule>
  </conditionalFormatting>
  <conditionalFormatting sqref="AD52">
    <cfRule type="cellIs" dxfId="71" priority="74" operator="between">
      <formula>5</formula>
      <formula>100</formula>
    </cfRule>
  </conditionalFormatting>
  <conditionalFormatting sqref="AH52:AH152">
    <cfRule type="cellIs" dxfId="70" priority="73" operator="between">
      <formula>5</formula>
      <formula>100</formula>
    </cfRule>
  </conditionalFormatting>
  <conditionalFormatting sqref="AH52">
    <cfRule type="cellIs" dxfId="69" priority="71" operator="between">
      <formula>5</formula>
      <formula>100</formula>
    </cfRule>
  </conditionalFormatting>
  <conditionalFormatting sqref="AL52:AL152">
    <cfRule type="cellIs" dxfId="68" priority="69" operator="between">
      <formula>5</formula>
      <formula>100</formula>
    </cfRule>
  </conditionalFormatting>
  <conditionalFormatting sqref="AL52">
    <cfRule type="cellIs" dxfId="67" priority="67" operator="between">
      <formula>5</formula>
      <formula>100</formula>
    </cfRule>
  </conditionalFormatting>
  <conditionalFormatting sqref="AP52:AP152">
    <cfRule type="cellIs" dxfId="66" priority="66" operator="between">
      <formula>5</formula>
      <formula>100</formula>
    </cfRule>
  </conditionalFormatting>
  <conditionalFormatting sqref="AP52">
    <cfRule type="cellIs" dxfId="65" priority="64" operator="between">
      <formula>5</formula>
      <formula>100</formula>
    </cfRule>
  </conditionalFormatting>
  <conditionalFormatting sqref="AT52:AT152">
    <cfRule type="cellIs" dxfId="64" priority="63" operator="between">
      <formula>5</formula>
      <formula>100</formula>
    </cfRule>
  </conditionalFormatting>
  <conditionalFormatting sqref="AT52">
    <cfRule type="cellIs" dxfId="63" priority="62" operator="between">
      <formula>5</formula>
      <formula>100</formula>
    </cfRule>
  </conditionalFormatting>
  <conditionalFormatting sqref="BE54:BF63 BE52:BH53 BF54:BH152">
    <cfRule type="cellIs" dxfId="62" priority="59" operator="equal">
      <formula>0</formula>
    </cfRule>
  </conditionalFormatting>
  <conditionalFormatting sqref="BE54:BF63 BE52:BH53 BF54:BH152">
    <cfRule type="cellIs" dxfId="61" priority="58" operator="between">
      <formula>5</formula>
      <formula>100</formula>
    </cfRule>
  </conditionalFormatting>
  <conditionalFormatting sqref="BE54:BF63">
    <cfRule type="cellIs" dxfId="60" priority="61" operator="between">
      <formula>202001</formula>
      <formula>$BA$4-1</formula>
    </cfRule>
  </conditionalFormatting>
  <conditionalFormatting sqref="BF52:BF152">
    <cfRule type="cellIs" dxfId="59" priority="55" operator="equal">
      <formula>0</formula>
    </cfRule>
  </conditionalFormatting>
  <conditionalFormatting sqref="BF52:BF152">
    <cfRule type="cellIs" dxfId="58" priority="53" operator="between">
      <formula>5</formula>
      <formula>100</formula>
    </cfRule>
  </conditionalFormatting>
  <conditionalFormatting sqref="BF52:BF152">
    <cfRule type="cellIs" dxfId="57" priority="57" operator="between">
      <formula>202001</formula>
      <formula>$BA$4-1</formula>
    </cfRule>
  </conditionalFormatting>
  <conditionalFormatting sqref="AX52:AX152">
    <cfRule type="cellIs" dxfId="56" priority="52" operator="between">
      <formula>5</formula>
      <formula>100</formula>
    </cfRule>
  </conditionalFormatting>
  <conditionalFormatting sqref="AX52">
    <cfRule type="cellIs" dxfId="55" priority="50" operator="between">
      <formula>5</formula>
      <formula>100</formula>
    </cfRule>
  </conditionalFormatting>
  <conditionalFormatting sqref="BB52:BB152">
    <cfRule type="cellIs" dxfId="54" priority="49" operator="between">
      <formula>5</formula>
      <formula>100</formula>
    </cfRule>
  </conditionalFormatting>
  <conditionalFormatting sqref="BB52">
    <cfRule type="cellIs" dxfId="53" priority="48" operator="between">
      <formula>5</formula>
      <formula>100</formula>
    </cfRule>
  </conditionalFormatting>
  <conditionalFormatting sqref="BG53:BG152">
    <cfRule type="cellIs" dxfId="52" priority="46" operator="equal">
      <formula>0</formula>
    </cfRule>
  </conditionalFormatting>
  <conditionalFormatting sqref="BG53:BG152">
    <cfRule type="cellIs" dxfId="51" priority="45" operator="between">
      <formula>5</formula>
      <formula>100</formula>
    </cfRule>
  </conditionalFormatting>
  <conditionalFormatting sqref="BG53:BG152">
    <cfRule type="cellIs" dxfId="50" priority="47" operator="between">
      <formula>202001</formula>
      <formula>$BA$4-1</formula>
    </cfRule>
  </conditionalFormatting>
  <conditionalFormatting sqref="BH53:BH152">
    <cfRule type="cellIs" dxfId="49" priority="43" operator="equal">
      <formula>0</formula>
    </cfRule>
  </conditionalFormatting>
  <conditionalFormatting sqref="BH53:BH152">
    <cfRule type="cellIs" dxfId="48" priority="42" operator="between">
      <formula>5</formula>
      <formula>100</formula>
    </cfRule>
  </conditionalFormatting>
  <conditionalFormatting sqref="BH53:BH152">
    <cfRule type="cellIs" dxfId="47" priority="44" operator="between">
      <formula>202001</formula>
      <formula>$BA$4-1</formula>
    </cfRule>
  </conditionalFormatting>
  <conditionalFormatting sqref="AS12:AS20">
    <cfRule type="cellIs" dxfId="46" priority="39" operator="between">
      <formula>5</formula>
      <formula>100</formula>
    </cfRule>
  </conditionalFormatting>
  <conditionalFormatting sqref="AS12:AS20">
    <cfRule type="cellIs" dxfId="45" priority="38" operator="between">
      <formula>5</formula>
      <formula>100</formula>
    </cfRule>
  </conditionalFormatting>
  <conditionalFormatting sqref="AS12">
    <cfRule type="cellIs" dxfId="44" priority="37" operator="between">
      <formula>5</formula>
      <formula>100</formula>
    </cfRule>
  </conditionalFormatting>
  <conditionalFormatting sqref="AL5">
    <cfRule type="cellIs" dxfId="43" priority="36" operator="between">
      <formula>5</formula>
      <formula>100</formula>
    </cfRule>
  </conditionalFormatting>
  <conditionalFormatting sqref="J53:J152">
    <cfRule type="cellIs" dxfId="42" priority="27" operator="between">
      <formula>5</formula>
      <formula>100</formula>
    </cfRule>
  </conditionalFormatting>
  <conditionalFormatting sqref="N53:N152">
    <cfRule type="cellIs" dxfId="41" priority="26" operator="between">
      <formula>5</formula>
      <formula>100</formula>
    </cfRule>
  </conditionalFormatting>
  <conditionalFormatting sqref="R53:R152">
    <cfRule type="cellIs" dxfId="40" priority="24" operator="between">
      <formula>5</formula>
      <formula>100</formula>
    </cfRule>
  </conditionalFormatting>
  <conditionalFormatting sqref="V53:V152">
    <cfRule type="cellIs" dxfId="39" priority="23" operator="between">
      <formula>5</formula>
      <formula>100</formula>
    </cfRule>
  </conditionalFormatting>
  <conditionalFormatting sqref="Z53:Z152">
    <cfRule type="cellIs" dxfId="38" priority="21" operator="between">
      <formula>5</formula>
      <formula>100</formula>
    </cfRule>
  </conditionalFormatting>
  <conditionalFormatting sqref="AD53:AD152">
    <cfRule type="cellIs" dxfId="37" priority="19" operator="between">
      <formula>5</formula>
      <formula>100</formula>
    </cfRule>
  </conditionalFormatting>
  <conditionalFormatting sqref="AH53:AH152">
    <cfRule type="cellIs" dxfId="36" priority="17" operator="between">
      <formula>5</formula>
      <formula>100</formula>
    </cfRule>
  </conditionalFormatting>
  <conditionalFormatting sqref="AL53:AL152">
    <cfRule type="cellIs" dxfId="35" priority="16" operator="between">
      <formula>5</formula>
      <formula>100</formula>
    </cfRule>
  </conditionalFormatting>
  <conditionalFormatting sqref="AP53:AP152">
    <cfRule type="cellIs" dxfId="34" priority="14" operator="between">
      <formula>5</formula>
      <formula>100</formula>
    </cfRule>
  </conditionalFormatting>
  <conditionalFormatting sqref="AT53:AT152">
    <cfRule type="cellIs" dxfId="33" priority="12" operator="between">
      <formula>5</formula>
      <formula>100</formula>
    </cfRule>
  </conditionalFormatting>
  <conditionalFormatting sqref="AX53:AX152">
    <cfRule type="cellIs" dxfId="32" priority="10" operator="between">
      <formula>5</formula>
      <formula>100</formula>
    </cfRule>
  </conditionalFormatting>
  <conditionalFormatting sqref="BB53:BB152">
    <cfRule type="cellIs" dxfId="31" priority="8" operator="between">
      <formula>5</formula>
      <formula>100</formula>
    </cfRule>
  </conditionalFormatting>
  <conditionalFormatting sqref="BB53:BB152">
    <cfRule type="cellIs" dxfId="30" priority="6" operator="between">
      <formula>5</formula>
      <formula>100</formula>
    </cfRule>
  </conditionalFormatting>
  <conditionalFormatting sqref="AT13:AU20">
    <cfRule type="cellIs" dxfId="29" priority="4" operator="between">
      <formula>5</formula>
      <formula>100</formula>
    </cfRule>
  </conditionalFormatting>
  <conditionalFormatting sqref="AY7">
    <cfRule type="cellIs" dxfId="28" priority="2" operator="equal">
      <formula>0</formula>
    </cfRule>
  </conditionalFormatting>
  <conditionalFormatting sqref="AY7">
    <cfRule type="cellIs" dxfId="27" priority="3" operator="between">
      <formula>202001</formula>
      <formula>$BA$4-1</formula>
    </cfRule>
  </conditionalFormatting>
  <conditionalFormatting sqref="AY7:BC7">
    <cfRule type="containsBlanks" dxfId="26" priority="1">
      <formula>LEN(TRIM(AY7))=0</formula>
    </cfRule>
  </conditionalFormatting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openclose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4</xdr:col>
                    <xdr:colOff>9525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Button 2">
              <controlPr defaultSize="0" print="0" autoFill="0" autoPict="0" macro="[0]!GOTOLEADEOVER">
                <anchor moveWithCells="1" sizeWithCells="1">
                  <from>
                    <xdr:col>4</xdr:col>
                    <xdr:colOff>9525</xdr:colOff>
                    <xdr:row>0</xdr:row>
                    <xdr:rowOff>0</xdr:rowOff>
                  </from>
                  <to>
                    <xdr:col>9</xdr:col>
                    <xdr:colOff>466725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Button 3">
              <controlPr defaultSize="0" print="0" autoFill="0" autoPict="0" macro="[0]!GOTOSMDOVER">
                <anchor moveWithCells="1" sizeWithCells="1">
                  <from>
                    <xdr:col>9</xdr:col>
                    <xdr:colOff>476250</xdr:colOff>
                    <xdr:row>0</xdr:row>
                    <xdr:rowOff>9525</xdr:rowOff>
                  </from>
                  <to>
                    <xdr:col>15</xdr:col>
                    <xdr:colOff>295275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Button 4">
              <controlPr defaultSize="0" print="0" autoFill="0" autoPict="0" macro="[0]!JUMPTOLEADED">
                <anchor moveWithCells="1" sizeWithCells="1">
                  <from>
                    <xdr:col>4</xdr:col>
                    <xdr:colOff>9525</xdr:colOff>
                    <xdr:row>1</xdr:row>
                    <xdr:rowOff>19050</xdr:rowOff>
                  </from>
                  <to>
                    <xdr:col>9</xdr:col>
                    <xdr:colOff>457200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Button 5">
              <controlPr defaultSize="0" print="0" autoFill="0" autoPict="0" macro="[0]!GOTOSMD">
                <anchor moveWithCells="1" sizeWithCells="1">
                  <from>
                    <xdr:col>9</xdr:col>
                    <xdr:colOff>457200</xdr:colOff>
                    <xdr:row>1</xdr:row>
                    <xdr:rowOff>0</xdr:rowOff>
                  </from>
                  <to>
                    <xdr:col>15</xdr:col>
                    <xdr:colOff>304800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4" id="{8CB5FDCF-1F1C-442F-9D17-C9BCA4B10DDF}">
            <xm:f>COUNTIF('Priority List'!$B:$B,A6)&gt;0</xm:f>
            <x14:dxf>
              <fill>
                <patternFill>
                  <bgColor rgb="FFFFFF00"/>
                </patternFill>
              </fill>
            </x14:dxf>
          </x14:cfRule>
          <xm:sqref>A6:A49 E6:E49 M6:M49 U6:U49 Y6:Y49 AC6:AC49 AG6:AG49 AK6:AK49</xm:sqref>
        </x14:conditionalFormatting>
        <x14:conditionalFormatting xmlns:xm="http://schemas.microsoft.com/office/excel/2006/main">
          <x14:cfRule type="expression" priority="189" id="{BB04207B-2E78-47E8-B0C0-9319807123DC}">
            <xm:f>COUNTIF('Priority List'!$B:$B,A6)&gt;0</xm:f>
            <x14:dxf>
              <fill>
                <patternFill>
                  <bgColor rgb="FFFFFF00"/>
                </patternFill>
              </fill>
            </x14:dxf>
          </x14:cfRule>
          <xm:sqref>A53:A152 E53:E152 AC6:AC49 AG6:AG49 M53:M152 U53:U152 AK53:AK152</xm:sqref>
        </x14:conditionalFormatting>
        <x14:conditionalFormatting xmlns:xm="http://schemas.microsoft.com/office/excel/2006/main">
          <x14:cfRule type="expression" priority="35" id="{B6B913A5-0957-4204-9726-5C94206D2E99}">
            <xm:f>COUNTIF('Priority List'!$B:$B,Y53)&gt;0</xm:f>
            <x14:dxf>
              <fill>
                <patternFill>
                  <bgColor rgb="FFFFFF00"/>
                </patternFill>
              </fill>
            </x14:dxf>
          </x14:cfRule>
          <xm:sqref>Y53</xm:sqref>
        </x14:conditionalFormatting>
        <x14:conditionalFormatting xmlns:xm="http://schemas.microsoft.com/office/excel/2006/main">
          <x14:cfRule type="expression" priority="34" id="{BD24C9C1-2F7F-4200-9550-290B80C4AD93}">
            <xm:f>COUNTIF('Priority List'!$B:$B,AC53)&gt;0</xm:f>
            <x14:dxf>
              <fill>
                <patternFill>
                  <bgColor rgb="FFFFFF00"/>
                </patternFill>
              </fill>
            </x14:dxf>
          </x14:cfRule>
          <xm:sqref>AC53</xm:sqref>
        </x14:conditionalFormatting>
        <x14:conditionalFormatting xmlns:xm="http://schemas.microsoft.com/office/excel/2006/main">
          <x14:cfRule type="expression" priority="33" id="{CBC983F1-0833-47B9-892C-E0F4715428DE}">
            <xm:f>COUNTIF('Priority List'!$B:$B,AG53)&gt;0</xm:f>
            <x14:dxf>
              <fill>
                <patternFill>
                  <bgColor rgb="FFFFFF00"/>
                </patternFill>
              </fill>
            </x14:dxf>
          </x14:cfRule>
          <xm:sqref>AG53</xm:sqref>
        </x14:conditionalFormatting>
        <x14:conditionalFormatting xmlns:xm="http://schemas.microsoft.com/office/excel/2006/main">
          <x14:cfRule type="expression" priority="32" id="{01799C60-40D3-4700-BDB0-1C0F527A3F99}">
            <xm:f>COUNTIF('Priority List'!$B:$B,AO53)&gt;0</xm:f>
            <x14:dxf>
              <fill>
                <patternFill>
                  <bgColor rgb="FFFFFF00"/>
                </patternFill>
              </fill>
            </x14:dxf>
          </x14:cfRule>
          <xm:sqref>AO53</xm:sqref>
        </x14:conditionalFormatting>
        <x14:conditionalFormatting xmlns:xm="http://schemas.microsoft.com/office/excel/2006/main">
          <x14:cfRule type="expression" priority="31" id="{0DF8B2F1-108D-4C31-A62F-D2355B7C4573}">
            <xm:f>COUNTIF('Priority List'!$B:$B,AS53)&gt;0</xm:f>
            <x14:dxf>
              <fill>
                <patternFill>
                  <bgColor rgb="FFFFFF00"/>
                </patternFill>
              </fill>
            </x14:dxf>
          </x14:cfRule>
          <xm:sqref>AS53</xm:sqref>
        </x14:conditionalFormatting>
        <x14:conditionalFormatting xmlns:xm="http://schemas.microsoft.com/office/excel/2006/main">
          <x14:cfRule type="expression" priority="30" id="{F8236589-0929-4B1E-96E9-20945B374E7C}">
            <xm:f>COUNTIF('Priority List'!$B:$B,AW53)&gt;0</xm:f>
            <x14:dxf>
              <fill>
                <patternFill>
                  <bgColor rgb="FFFFFF00"/>
                </patternFill>
              </fill>
            </x14:dxf>
          </x14:cfRule>
          <xm:sqref>AW53</xm:sqref>
        </x14:conditionalFormatting>
        <x14:conditionalFormatting xmlns:xm="http://schemas.microsoft.com/office/excel/2006/main">
          <x14:cfRule type="expression" priority="29" id="{A49A0088-AABC-48DB-B88C-35134286B573}">
            <xm:f>COUNTIF('Priority List'!$B:$B,BA53)&gt;0</xm:f>
            <x14:dxf>
              <fill>
                <patternFill>
                  <bgColor rgb="FFFFFF00"/>
                </patternFill>
              </fill>
            </x14:dxf>
          </x14:cfRule>
          <xm:sqref>BA53</xm:sqref>
        </x14:conditionalFormatting>
        <x14:conditionalFormatting xmlns:xm="http://schemas.microsoft.com/office/excel/2006/main">
          <x14:cfRule type="expression" priority="28" id="{E5A7395C-DFE7-4ECC-A690-134768522886}">
            <xm:f>COUNTIF('Priority List'!$B:$B,I53)&gt;0</xm:f>
            <x14:dxf>
              <fill>
                <patternFill>
                  <bgColor rgb="FFFFFF00"/>
                </patternFill>
              </fill>
            </x14:dxf>
          </x14:cfRule>
          <xm:sqref>I53</xm:sqref>
        </x14:conditionalFormatting>
        <x14:conditionalFormatting xmlns:xm="http://schemas.microsoft.com/office/excel/2006/main">
          <x14:cfRule type="expression" priority="25" id="{2C8739A4-5041-45E0-8915-6C2D5A0900C3}">
            <xm:f>COUNTIF('Priority List'!$B:$B,Q53)&gt;0</xm:f>
            <x14:dxf>
              <fill>
                <patternFill>
                  <bgColor rgb="FFFFFF00"/>
                </patternFill>
              </fill>
            </x14:dxf>
          </x14:cfRule>
          <xm:sqref>Q53</xm:sqref>
        </x14:conditionalFormatting>
        <x14:conditionalFormatting xmlns:xm="http://schemas.microsoft.com/office/excel/2006/main">
          <x14:cfRule type="expression" priority="22" id="{6518DC0D-FCFC-4E13-A3C1-D8E470B1FE7C}">
            <xm:f>COUNTIF('Priority List'!$B:$B,Y53)&gt;0</xm:f>
            <x14:dxf>
              <fill>
                <patternFill>
                  <bgColor rgb="FFFFFF00"/>
                </patternFill>
              </fill>
            </x14:dxf>
          </x14:cfRule>
          <xm:sqref>Y53</xm:sqref>
        </x14:conditionalFormatting>
        <x14:conditionalFormatting xmlns:xm="http://schemas.microsoft.com/office/excel/2006/main">
          <x14:cfRule type="expression" priority="20" id="{00090D23-0F0F-4366-BD0C-E593801801B4}">
            <xm:f>COUNTIF('Priority List'!$B:$B,AC53)&gt;0</xm:f>
            <x14:dxf>
              <fill>
                <patternFill>
                  <bgColor rgb="FFFFFF00"/>
                </patternFill>
              </fill>
            </x14:dxf>
          </x14:cfRule>
          <xm:sqref>AC53</xm:sqref>
        </x14:conditionalFormatting>
        <x14:conditionalFormatting xmlns:xm="http://schemas.microsoft.com/office/excel/2006/main">
          <x14:cfRule type="expression" priority="18" id="{94483BAD-24A6-47B0-B311-76622448C603}">
            <xm:f>COUNTIF('Priority List'!$B:$B,AG53)&gt;0</xm:f>
            <x14:dxf>
              <fill>
                <patternFill>
                  <bgColor rgb="FFFFFF00"/>
                </patternFill>
              </fill>
            </x14:dxf>
          </x14:cfRule>
          <xm:sqref>AG53</xm:sqref>
        </x14:conditionalFormatting>
        <x14:conditionalFormatting xmlns:xm="http://schemas.microsoft.com/office/excel/2006/main">
          <x14:cfRule type="expression" priority="15" id="{D7BEAA5E-6EC0-4B51-9594-49D7007CDAF1}">
            <xm:f>COUNTIF('Priority List'!$B:$B,AO53)&gt;0</xm:f>
            <x14:dxf>
              <fill>
                <patternFill>
                  <bgColor rgb="FFFFFF00"/>
                </patternFill>
              </fill>
            </x14:dxf>
          </x14:cfRule>
          <xm:sqref>AO53</xm:sqref>
        </x14:conditionalFormatting>
        <x14:conditionalFormatting xmlns:xm="http://schemas.microsoft.com/office/excel/2006/main">
          <x14:cfRule type="expression" priority="13" id="{61AE3E14-ACE7-42D3-92B9-E4D75DD6A7BC}">
            <xm:f>COUNTIF('Priority List'!$B:$B,AS53)&gt;0</xm:f>
            <x14:dxf>
              <fill>
                <patternFill>
                  <bgColor rgb="FFFFFF00"/>
                </patternFill>
              </fill>
            </x14:dxf>
          </x14:cfRule>
          <xm:sqref>AS53</xm:sqref>
        </x14:conditionalFormatting>
        <x14:conditionalFormatting xmlns:xm="http://schemas.microsoft.com/office/excel/2006/main">
          <x14:cfRule type="expression" priority="11" id="{A817C407-7510-4230-A957-52CA49FD08A2}">
            <xm:f>COUNTIF('Priority List'!$B:$B,AW53)&gt;0</xm:f>
            <x14:dxf>
              <fill>
                <patternFill>
                  <bgColor rgb="FFFFFF00"/>
                </patternFill>
              </fill>
            </x14:dxf>
          </x14:cfRule>
          <xm:sqref>AW53</xm:sqref>
        </x14:conditionalFormatting>
        <x14:conditionalFormatting xmlns:xm="http://schemas.microsoft.com/office/excel/2006/main">
          <x14:cfRule type="expression" priority="9" id="{961A87A3-BC2D-4619-BAFE-AE54DCBD3707}">
            <xm:f>COUNTIF('Priority List'!$B:$B,BA53)&gt;0</xm:f>
            <x14:dxf>
              <fill>
                <patternFill>
                  <bgColor rgb="FFFFFF00"/>
                </patternFill>
              </fill>
            </x14:dxf>
          </x14:cfRule>
          <xm:sqref>BA53</xm:sqref>
        </x14:conditionalFormatting>
        <x14:conditionalFormatting xmlns:xm="http://schemas.microsoft.com/office/excel/2006/main">
          <x14:cfRule type="expression" priority="7" id="{4C9C5E14-9A8C-43AD-8193-423DADD201F0}">
            <xm:f>COUNTIF('Priority List'!$B:$B,BA53)&gt;0</xm:f>
            <x14:dxf>
              <fill>
                <patternFill>
                  <bgColor rgb="FFFFFF00"/>
                </patternFill>
              </fill>
            </x14:dxf>
          </x14:cfRule>
          <xm:sqref>BA53</xm:sqref>
        </x14:conditionalFormatting>
        <x14:conditionalFormatting xmlns:xm="http://schemas.microsoft.com/office/excel/2006/main">
          <x14:cfRule type="expression" priority="5" id="{5B67F716-AD67-4EDB-AABC-D8B5663DB571}">
            <xm:f>COUNTIF('Priority List'!$B:$B,I53)&gt;0</xm:f>
            <x14:dxf>
              <fill>
                <patternFill>
                  <bgColor rgb="FFFFFF00"/>
                </patternFill>
              </fill>
            </x14:dxf>
          </x14:cfRule>
          <xm:sqref>I53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2746-7A6D-4BC5-9FBC-56943AF4B5DE}">
  <sheetPr codeName="Sheet2"/>
  <dimension ref="A1:AY96"/>
  <sheetViews>
    <sheetView workbookViewId="0">
      <selection sqref="A1:AZ999"/>
    </sheetView>
  </sheetViews>
  <sheetFormatPr defaultRowHeight="15" x14ac:dyDescent="0.25"/>
  <cols>
    <col min="16" max="16" width="15.140625" bestFit="1" customWidth="1"/>
    <col min="18" max="18" width="9.140625" customWidth="1"/>
    <col min="19" max="19" width="23.140625" customWidth="1"/>
    <col min="22" max="22" width="14.28515625" customWidth="1"/>
  </cols>
  <sheetData>
    <row r="1" spans="1:5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  <c r="AG1" s="39" t="s">
        <v>33</v>
      </c>
      <c r="AH1" s="39" t="s">
        <v>34</v>
      </c>
      <c r="AI1" s="39" t="s">
        <v>35</v>
      </c>
      <c r="AJ1" s="39" t="s">
        <v>36</v>
      </c>
      <c r="AK1" s="39" t="s">
        <v>37</v>
      </c>
      <c r="AL1" s="39" t="s">
        <v>38</v>
      </c>
    </row>
    <row r="2" spans="1:51" ht="60" x14ac:dyDescent="0.25">
      <c r="A2" s="40" t="s">
        <v>44</v>
      </c>
      <c r="B2" s="40" t="s">
        <v>129</v>
      </c>
      <c r="C2" s="40" t="s">
        <v>248</v>
      </c>
      <c r="D2" s="41">
        <v>9189643</v>
      </c>
      <c r="E2" s="40" t="s">
        <v>40</v>
      </c>
      <c r="F2" s="40" t="s">
        <v>331</v>
      </c>
      <c r="G2" s="40" t="s">
        <v>332</v>
      </c>
      <c r="H2" s="40" t="s">
        <v>333</v>
      </c>
      <c r="I2" s="40" t="s">
        <v>130</v>
      </c>
      <c r="J2" s="40" t="s">
        <v>131</v>
      </c>
      <c r="K2" s="40" t="s">
        <v>254</v>
      </c>
      <c r="L2" s="41">
        <v>3511</v>
      </c>
      <c r="M2" s="40" t="s">
        <v>43</v>
      </c>
      <c r="N2" s="40" t="s">
        <v>68</v>
      </c>
      <c r="O2" s="40" t="s">
        <v>334</v>
      </c>
      <c r="P2" s="40" t="s">
        <v>40</v>
      </c>
      <c r="Q2" s="40" t="s">
        <v>53</v>
      </c>
      <c r="R2" s="41">
        <v>202303</v>
      </c>
      <c r="S2" s="42">
        <v>44945</v>
      </c>
      <c r="T2" s="41">
        <v>7500</v>
      </c>
      <c r="U2" s="41">
        <v>13500</v>
      </c>
      <c r="V2" s="41">
        <v>36</v>
      </c>
      <c r="W2" s="38"/>
      <c r="X2" s="40" t="s">
        <v>56</v>
      </c>
      <c r="Y2" s="40" t="s">
        <v>128</v>
      </c>
      <c r="Z2" s="41">
        <v>2100</v>
      </c>
      <c r="AA2" s="41">
        <v>0.01</v>
      </c>
      <c r="AB2" s="40" t="s">
        <v>40</v>
      </c>
      <c r="AC2" s="40" t="s">
        <v>40</v>
      </c>
      <c r="AD2" s="41">
        <v>2</v>
      </c>
      <c r="AE2" s="40" t="s">
        <v>335</v>
      </c>
      <c r="AF2" s="40" t="s">
        <v>40</v>
      </c>
      <c r="AG2" s="38">
        <v>6170</v>
      </c>
      <c r="AH2" s="40" t="s">
        <v>47</v>
      </c>
      <c r="AI2" s="40" t="s">
        <v>40</v>
      </c>
      <c r="AJ2" s="40" t="s">
        <v>40</v>
      </c>
      <c r="AK2" s="40" t="s">
        <v>54</v>
      </c>
      <c r="AL2" s="40" t="s">
        <v>40</v>
      </c>
    </row>
    <row r="3" spans="1:51" ht="60" x14ac:dyDescent="0.25">
      <c r="A3" s="40" t="s">
        <v>44</v>
      </c>
      <c r="B3" s="40" t="s">
        <v>129</v>
      </c>
      <c r="C3" s="40" t="s">
        <v>248</v>
      </c>
      <c r="D3" s="41">
        <v>9151593</v>
      </c>
      <c r="E3" s="40" t="s">
        <v>40</v>
      </c>
      <c r="F3" s="40" t="s">
        <v>182</v>
      </c>
      <c r="G3" s="40" t="s">
        <v>183</v>
      </c>
      <c r="H3" s="40" t="s">
        <v>64</v>
      </c>
      <c r="I3" s="40" t="s">
        <v>336</v>
      </c>
      <c r="J3" s="40" t="s">
        <v>65</v>
      </c>
      <c r="K3" s="40" t="s">
        <v>319</v>
      </c>
      <c r="L3" s="41">
        <v>3511</v>
      </c>
      <c r="M3" s="40" t="s">
        <v>43</v>
      </c>
      <c r="N3" s="40" t="s">
        <v>63</v>
      </c>
      <c r="O3" s="40" t="s">
        <v>255</v>
      </c>
      <c r="P3" s="40" t="s">
        <v>40</v>
      </c>
      <c r="Q3" s="40" t="s">
        <v>53</v>
      </c>
      <c r="R3" s="41">
        <v>202312</v>
      </c>
      <c r="S3" s="42">
        <v>45008</v>
      </c>
      <c r="T3" s="41">
        <v>21000</v>
      </c>
      <c r="U3" s="41">
        <v>33000</v>
      </c>
      <c r="V3" s="41">
        <v>112</v>
      </c>
      <c r="W3" s="38"/>
      <c r="X3" s="40" t="s">
        <v>56</v>
      </c>
      <c r="Y3" s="40" t="s">
        <v>128</v>
      </c>
      <c r="Z3" s="41">
        <v>2051</v>
      </c>
      <c r="AA3" s="41">
        <v>0.02</v>
      </c>
      <c r="AB3" s="40" t="s">
        <v>40</v>
      </c>
      <c r="AC3" s="40" t="s">
        <v>40</v>
      </c>
      <c r="AD3" s="41">
        <v>2</v>
      </c>
      <c r="AE3" s="40" t="s">
        <v>184</v>
      </c>
      <c r="AF3" s="40" t="s">
        <v>40</v>
      </c>
      <c r="AG3" s="41">
        <v>6170</v>
      </c>
      <c r="AH3" s="40" t="s">
        <v>47</v>
      </c>
      <c r="AI3" s="40" t="s">
        <v>40</v>
      </c>
      <c r="AJ3" s="40" t="s">
        <v>40</v>
      </c>
      <c r="AK3" s="40" t="s">
        <v>54</v>
      </c>
      <c r="AL3" s="40" t="s">
        <v>40</v>
      </c>
      <c r="AY3" s="101"/>
    </row>
    <row r="4" spans="1:51" ht="60" x14ac:dyDescent="0.25">
      <c r="A4" s="40" t="s">
        <v>44</v>
      </c>
      <c r="B4" s="40" t="s">
        <v>129</v>
      </c>
      <c r="C4" s="40" t="s">
        <v>248</v>
      </c>
      <c r="D4" s="41">
        <v>9188553</v>
      </c>
      <c r="E4" s="40" t="s">
        <v>40</v>
      </c>
      <c r="F4" s="40" t="s">
        <v>190</v>
      </c>
      <c r="G4" s="40" t="s">
        <v>191</v>
      </c>
      <c r="H4" s="40" t="s">
        <v>192</v>
      </c>
      <c r="I4" s="40" t="s">
        <v>130</v>
      </c>
      <c r="J4" s="40" t="s">
        <v>135</v>
      </c>
      <c r="K4" s="40" t="s">
        <v>254</v>
      </c>
      <c r="L4" s="41">
        <v>3935</v>
      </c>
      <c r="M4" s="40" t="s">
        <v>43</v>
      </c>
      <c r="N4" s="40" t="s">
        <v>68</v>
      </c>
      <c r="O4" s="40" t="s">
        <v>255</v>
      </c>
      <c r="P4" s="40" t="s">
        <v>40</v>
      </c>
      <c r="Q4" s="40" t="s">
        <v>53</v>
      </c>
      <c r="R4" s="41">
        <v>202317</v>
      </c>
      <c r="S4" s="42">
        <v>45043</v>
      </c>
      <c r="T4" s="41">
        <v>9000</v>
      </c>
      <c r="U4" s="41">
        <v>13000</v>
      </c>
      <c r="V4" s="41">
        <v>75</v>
      </c>
      <c r="W4" s="38"/>
      <c r="X4" s="40" t="s">
        <v>56</v>
      </c>
      <c r="Y4" s="40" t="s">
        <v>128</v>
      </c>
      <c r="Z4" s="41">
        <v>30000</v>
      </c>
      <c r="AA4" s="41">
        <v>0.01</v>
      </c>
      <c r="AB4" s="40" t="s">
        <v>40</v>
      </c>
      <c r="AC4" s="40" t="s">
        <v>40</v>
      </c>
      <c r="AD4" s="41">
        <v>2</v>
      </c>
      <c r="AE4" s="40" t="s">
        <v>189</v>
      </c>
      <c r="AF4" s="40" t="s">
        <v>40</v>
      </c>
      <c r="AG4" s="41">
        <v>6170</v>
      </c>
      <c r="AH4" s="40" t="s">
        <v>47</v>
      </c>
      <c r="AI4" s="40" t="s">
        <v>40</v>
      </c>
      <c r="AJ4" s="40" t="s">
        <v>40</v>
      </c>
      <c r="AK4" s="40" t="s">
        <v>54</v>
      </c>
      <c r="AL4" s="40" t="s">
        <v>40</v>
      </c>
    </row>
    <row r="5" spans="1:51" ht="60" x14ac:dyDescent="0.25">
      <c r="A5" s="40" t="s">
        <v>44</v>
      </c>
      <c r="B5" s="40" t="s">
        <v>129</v>
      </c>
      <c r="C5" s="40" t="s">
        <v>248</v>
      </c>
      <c r="D5" s="41">
        <v>9202696</v>
      </c>
      <c r="E5" s="40" t="s">
        <v>40</v>
      </c>
      <c r="F5" s="40" t="s">
        <v>337</v>
      </c>
      <c r="G5" s="40" t="s">
        <v>338</v>
      </c>
      <c r="H5" s="40" t="s">
        <v>64</v>
      </c>
      <c r="I5" s="40" t="s">
        <v>336</v>
      </c>
      <c r="J5" s="40" t="s">
        <v>65</v>
      </c>
      <c r="K5" s="40" t="s">
        <v>319</v>
      </c>
      <c r="L5" s="41">
        <v>3511</v>
      </c>
      <c r="M5" s="40" t="s">
        <v>43</v>
      </c>
      <c r="N5" s="40" t="s">
        <v>63</v>
      </c>
      <c r="O5" s="40" t="s">
        <v>255</v>
      </c>
      <c r="P5" s="40" t="s">
        <v>40</v>
      </c>
      <c r="Q5" s="40" t="s">
        <v>53</v>
      </c>
      <c r="R5" s="41">
        <v>202320</v>
      </c>
      <c r="S5" s="42">
        <v>45064</v>
      </c>
      <c r="T5" s="41">
        <v>27000</v>
      </c>
      <c r="U5" s="41">
        <v>39500</v>
      </c>
      <c r="V5" s="41">
        <v>54</v>
      </c>
      <c r="W5" s="38"/>
      <c r="X5" s="40" t="s">
        <v>56</v>
      </c>
      <c r="Y5" s="40" t="s">
        <v>128</v>
      </c>
      <c r="Z5" s="41">
        <v>2051</v>
      </c>
      <c r="AA5" s="41">
        <v>0.02</v>
      </c>
      <c r="AB5" s="40" t="s">
        <v>40</v>
      </c>
      <c r="AC5" s="40" t="s">
        <v>40</v>
      </c>
      <c r="AD5" s="41">
        <v>2</v>
      </c>
      <c r="AE5" s="40" t="s">
        <v>339</v>
      </c>
      <c r="AF5" s="40" t="s">
        <v>40</v>
      </c>
      <c r="AG5" s="41">
        <v>6170</v>
      </c>
      <c r="AH5" s="40" t="s">
        <v>47</v>
      </c>
      <c r="AI5" s="40" t="s">
        <v>40</v>
      </c>
      <c r="AJ5" s="40" t="s">
        <v>40</v>
      </c>
      <c r="AK5" s="40" t="s">
        <v>54</v>
      </c>
      <c r="AL5" s="40" t="s">
        <v>40</v>
      </c>
      <c r="AY5" s="101"/>
    </row>
    <row r="6" spans="1:51" ht="45" x14ac:dyDescent="0.25">
      <c r="A6" s="40" t="s">
        <v>44</v>
      </c>
      <c r="B6" s="40" t="s">
        <v>129</v>
      </c>
      <c r="C6" s="40" t="s">
        <v>248</v>
      </c>
      <c r="D6" s="41">
        <v>9236605</v>
      </c>
      <c r="E6" s="40" t="s">
        <v>40</v>
      </c>
      <c r="F6" s="40" t="s">
        <v>340</v>
      </c>
      <c r="G6" s="40" t="s">
        <v>341</v>
      </c>
      <c r="H6" s="40" t="s">
        <v>342</v>
      </c>
      <c r="I6" s="40" t="s">
        <v>170</v>
      </c>
      <c r="J6" s="40" t="s">
        <v>42</v>
      </c>
      <c r="K6" s="40" t="s">
        <v>292</v>
      </c>
      <c r="L6" s="41">
        <v>3984</v>
      </c>
      <c r="M6" s="40" t="s">
        <v>171</v>
      </c>
      <c r="N6" s="40" t="s">
        <v>72</v>
      </c>
      <c r="O6" s="40" t="s">
        <v>334</v>
      </c>
      <c r="P6" s="40" t="s">
        <v>40</v>
      </c>
      <c r="Q6" s="40" t="s">
        <v>53</v>
      </c>
      <c r="R6" s="41">
        <v>202320</v>
      </c>
      <c r="S6" s="42">
        <v>45064</v>
      </c>
      <c r="T6" s="41">
        <v>3250</v>
      </c>
      <c r="U6" s="41">
        <v>5500</v>
      </c>
      <c r="V6" s="41">
        <v>8</v>
      </c>
      <c r="W6" s="38"/>
      <c r="X6" s="40" t="s">
        <v>56</v>
      </c>
      <c r="Y6" s="40" t="s">
        <v>128</v>
      </c>
      <c r="Z6" s="41">
        <v>10000</v>
      </c>
      <c r="AA6" s="41">
        <v>0.03</v>
      </c>
      <c r="AB6" s="40" t="s">
        <v>40</v>
      </c>
      <c r="AC6" s="40" t="s">
        <v>40</v>
      </c>
      <c r="AD6" s="41">
        <v>2</v>
      </c>
      <c r="AE6" s="40" t="s">
        <v>343</v>
      </c>
      <c r="AF6" s="40" t="s">
        <v>40</v>
      </c>
      <c r="AG6" s="41">
        <v>6170</v>
      </c>
      <c r="AH6" s="40" t="s">
        <v>47</v>
      </c>
      <c r="AI6" s="40" t="s">
        <v>40</v>
      </c>
      <c r="AJ6" s="40" t="s">
        <v>40</v>
      </c>
      <c r="AK6" s="40" t="s">
        <v>54</v>
      </c>
      <c r="AL6" s="40" t="s">
        <v>40</v>
      </c>
    </row>
    <row r="7" spans="1:51" ht="60" x14ac:dyDescent="0.25">
      <c r="A7" s="40" t="s">
        <v>44</v>
      </c>
      <c r="B7" s="40" t="s">
        <v>129</v>
      </c>
      <c r="C7" s="40" t="s">
        <v>248</v>
      </c>
      <c r="D7" s="41">
        <v>9213537</v>
      </c>
      <c r="E7" s="40" t="s">
        <v>40</v>
      </c>
      <c r="F7" s="40" t="s">
        <v>344</v>
      </c>
      <c r="G7" s="40" t="s">
        <v>345</v>
      </c>
      <c r="H7" s="40" t="s">
        <v>133</v>
      </c>
      <c r="I7" s="40" t="s">
        <v>130</v>
      </c>
      <c r="J7" s="40" t="s">
        <v>42</v>
      </c>
      <c r="K7" s="40" t="s">
        <v>275</v>
      </c>
      <c r="L7" s="41">
        <v>3984</v>
      </c>
      <c r="M7" s="40" t="s">
        <v>43</v>
      </c>
      <c r="N7" s="40" t="s">
        <v>68</v>
      </c>
      <c r="O7" s="40" t="s">
        <v>255</v>
      </c>
      <c r="P7" s="40" t="s">
        <v>40</v>
      </c>
      <c r="Q7" s="40" t="s">
        <v>53</v>
      </c>
      <c r="R7" s="41">
        <v>202321</v>
      </c>
      <c r="S7" s="42">
        <v>45071</v>
      </c>
      <c r="T7" s="41">
        <v>34500</v>
      </c>
      <c r="U7" s="41">
        <v>41000</v>
      </c>
      <c r="V7" s="41">
        <v>40</v>
      </c>
      <c r="W7" s="38"/>
      <c r="X7" s="40" t="s">
        <v>56</v>
      </c>
      <c r="Y7" s="40" t="s">
        <v>128</v>
      </c>
      <c r="Z7" s="41">
        <v>10000</v>
      </c>
      <c r="AA7" s="41">
        <v>0.05</v>
      </c>
      <c r="AB7" s="40" t="s">
        <v>40</v>
      </c>
      <c r="AC7" s="40" t="s">
        <v>40</v>
      </c>
      <c r="AD7" s="41">
        <v>2</v>
      </c>
      <c r="AE7" s="40" t="s">
        <v>280</v>
      </c>
      <c r="AF7" s="40" t="s">
        <v>40</v>
      </c>
      <c r="AG7" s="41">
        <v>6170</v>
      </c>
      <c r="AH7" s="40" t="s">
        <v>47</v>
      </c>
      <c r="AI7" s="40" t="s">
        <v>40</v>
      </c>
      <c r="AJ7" s="40" t="s">
        <v>40</v>
      </c>
      <c r="AK7" s="40" t="s">
        <v>54</v>
      </c>
      <c r="AL7" s="40" t="s">
        <v>40</v>
      </c>
    </row>
    <row r="8" spans="1:51" ht="60" x14ac:dyDescent="0.25">
      <c r="A8" s="40" t="s">
        <v>44</v>
      </c>
      <c r="B8" s="40" t="s">
        <v>129</v>
      </c>
      <c r="C8" s="40" t="s">
        <v>248</v>
      </c>
      <c r="D8" s="41">
        <v>9215411</v>
      </c>
      <c r="E8" s="40" t="s">
        <v>40</v>
      </c>
      <c r="F8" s="40" t="s">
        <v>344</v>
      </c>
      <c r="G8" s="40" t="s">
        <v>345</v>
      </c>
      <c r="H8" s="40" t="s">
        <v>133</v>
      </c>
      <c r="I8" s="40" t="s">
        <v>130</v>
      </c>
      <c r="J8" s="40" t="s">
        <v>42</v>
      </c>
      <c r="K8" s="40" t="s">
        <v>275</v>
      </c>
      <c r="L8" s="41">
        <v>3984</v>
      </c>
      <c r="M8" s="40" t="s">
        <v>43</v>
      </c>
      <c r="N8" s="40" t="s">
        <v>68</v>
      </c>
      <c r="O8" s="40" t="s">
        <v>255</v>
      </c>
      <c r="P8" s="40" t="s">
        <v>40</v>
      </c>
      <c r="Q8" s="40" t="s">
        <v>53</v>
      </c>
      <c r="R8" s="41">
        <v>202321</v>
      </c>
      <c r="S8" s="42">
        <v>45071</v>
      </c>
      <c r="T8" s="41">
        <v>34500</v>
      </c>
      <c r="U8" s="41">
        <v>41000</v>
      </c>
      <c r="V8" s="41">
        <v>40</v>
      </c>
      <c r="W8" s="38"/>
      <c r="X8" s="40" t="s">
        <v>56</v>
      </c>
      <c r="Y8" s="40" t="s">
        <v>128</v>
      </c>
      <c r="Z8" s="41">
        <v>10000</v>
      </c>
      <c r="AA8" s="41">
        <v>0.05</v>
      </c>
      <c r="AB8" s="40" t="s">
        <v>40</v>
      </c>
      <c r="AC8" s="40" t="s">
        <v>40</v>
      </c>
      <c r="AD8" s="41">
        <v>2</v>
      </c>
      <c r="AE8" s="40" t="s">
        <v>280</v>
      </c>
      <c r="AF8" s="40" t="s">
        <v>40</v>
      </c>
      <c r="AG8" s="41">
        <v>6170</v>
      </c>
      <c r="AH8" s="40" t="s">
        <v>47</v>
      </c>
      <c r="AI8" s="40" t="s">
        <v>40</v>
      </c>
      <c r="AJ8" s="40" t="s">
        <v>40</v>
      </c>
      <c r="AK8" s="40" t="s">
        <v>54</v>
      </c>
      <c r="AL8" s="40" t="s">
        <v>40</v>
      </c>
    </row>
    <row r="9" spans="1:51" ht="60" x14ac:dyDescent="0.25">
      <c r="A9" s="40" t="s">
        <v>44</v>
      </c>
      <c r="B9" s="40" t="s">
        <v>129</v>
      </c>
      <c r="C9" s="40" t="s">
        <v>248</v>
      </c>
      <c r="D9" s="41">
        <v>9220013</v>
      </c>
      <c r="E9" s="40" t="s">
        <v>40</v>
      </c>
      <c r="F9" s="40" t="s">
        <v>346</v>
      </c>
      <c r="G9" s="40" t="s">
        <v>347</v>
      </c>
      <c r="H9" s="40" t="s">
        <v>133</v>
      </c>
      <c r="I9" s="40" t="s">
        <v>130</v>
      </c>
      <c r="J9" s="40" t="s">
        <v>42</v>
      </c>
      <c r="K9" s="40" t="s">
        <v>275</v>
      </c>
      <c r="L9" s="41">
        <v>3984</v>
      </c>
      <c r="M9" s="40" t="s">
        <v>43</v>
      </c>
      <c r="N9" s="40" t="s">
        <v>68</v>
      </c>
      <c r="O9" s="40" t="s">
        <v>255</v>
      </c>
      <c r="P9" s="40" t="s">
        <v>40</v>
      </c>
      <c r="Q9" s="40" t="s">
        <v>53</v>
      </c>
      <c r="R9" s="41">
        <v>202322</v>
      </c>
      <c r="S9" s="42">
        <v>45078</v>
      </c>
      <c r="T9" s="41">
        <v>28500</v>
      </c>
      <c r="U9" s="41">
        <v>34000</v>
      </c>
      <c r="V9" s="41">
        <v>33</v>
      </c>
      <c r="W9" s="38"/>
      <c r="X9" s="40" t="s">
        <v>56</v>
      </c>
      <c r="Y9" s="40" t="s">
        <v>128</v>
      </c>
      <c r="Z9" s="41">
        <v>10000</v>
      </c>
      <c r="AA9" s="41">
        <v>0.05</v>
      </c>
      <c r="AB9" s="40" t="s">
        <v>40</v>
      </c>
      <c r="AC9" s="40" t="s">
        <v>40</v>
      </c>
      <c r="AD9" s="41">
        <v>2</v>
      </c>
      <c r="AE9" s="40" t="s">
        <v>278</v>
      </c>
      <c r="AF9" s="40" t="s">
        <v>40</v>
      </c>
      <c r="AG9" s="41">
        <v>6170</v>
      </c>
      <c r="AH9" s="40" t="s">
        <v>47</v>
      </c>
      <c r="AI9" s="40" t="s">
        <v>40</v>
      </c>
      <c r="AJ9" s="40" t="s">
        <v>40</v>
      </c>
      <c r="AK9" s="40" t="s">
        <v>54</v>
      </c>
      <c r="AL9" s="40" t="s">
        <v>40</v>
      </c>
    </row>
    <row r="10" spans="1:51" ht="60" x14ac:dyDescent="0.25">
      <c r="A10" s="40" t="s">
        <v>44</v>
      </c>
      <c r="B10" s="40" t="s">
        <v>129</v>
      </c>
      <c r="C10" s="40" t="s">
        <v>248</v>
      </c>
      <c r="D10" s="41">
        <v>9220014</v>
      </c>
      <c r="E10" s="40" t="s">
        <v>40</v>
      </c>
      <c r="F10" s="40" t="s">
        <v>348</v>
      </c>
      <c r="G10" s="40" t="s">
        <v>349</v>
      </c>
      <c r="H10" s="40" t="s">
        <v>61</v>
      </c>
      <c r="I10" s="40" t="s">
        <v>62</v>
      </c>
      <c r="J10" s="40" t="s">
        <v>42</v>
      </c>
      <c r="K10" s="40" t="s">
        <v>259</v>
      </c>
      <c r="L10" s="41">
        <v>3984</v>
      </c>
      <c r="M10" s="40" t="s">
        <v>43</v>
      </c>
      <c r="N10" s="40" t="s">
        <v>63</v>
      </c>
      <c r="O10" s="40" t="s">
        <v>255</v>
      </c>
      <c r="P10" s="40" t="s">
        <v>40</v>
      </c>
      <c r="Q10" s="40" t="s">
        <v>53</v>
      </c>
      <c r="R10" s="41">
        <v>202322</v>
      </c>
      <c r="S10" s="42">
        <v>45078</v>
      </c>
      <c r="T10" s="41">
        <v>36000</v>
      </c>
      <c r="U10" s="41">
        <v>48000</v>
      </c>
      <c r="V10" s="41">
        <v>33</v>
      </c>
      <c r="W10" s="38"/>
      <c r="X10" s="40" t="s">
        <v>60</v>
      </c>
      <c r="Y10" s="40" t="s">
        <v>128</v>
      </c>
      <c r="Z10" s="41">
        <v>10000</v>
      </c>
      <c r="AA10" s="41">
        <v>0</v>
      </c>
      <c r="AB10" s="40" t="s">
        <v>40</v>
      </c>
      <c r="AC10" s="40" t="s">
        <v>40</v>
      </c>
      <c r="AD10" s="41">
        <v>2</v>
      </c>
      <c r="AE10" s="40" t="s">
        <v>281</v>
      </c>
      <c r="AF10" s="40" t="s">
        <v>40</v>
      </c>
      <c r="AG10" s="41">
        <v>6170</v>
      </c>
      <c r="AH10" s="40" t="s">
        <v>47</v>
      </c>
      <c r="AI10" s="40" t="s">
        <v>40</v>
      </c>
      <c r="AJ10" s="40" t="s">
        <v>40</v>
      </c>
      <c r="AK10" s="40" t="s">
        <v>54</v>
      </c>
      <c r="AL10" s="40" t="s">
        <v>40</v>
      </c>
    </row>
    <row r="11" spans="1:51" ht="60" x14ac:dyDescent="0.25">
      <c r="A11" s="40" t="s">
        <v>44</v>
      </c>
      <c r="B11" s="40" t="s">
        <v>129</v>
      </c>
      <c r="C11" s="40" t="s">
        <v>248</v>
      </c>
      <c r="D11" s="41">
        <v>9222077</v>
      </c>
      <c r="E11" s="40" t="s">
        <v>40</v>
      </c>
      <c r="F11" s="40" t="s">
        <v>348</v>
      </c>
      <c r="G11" s="40" t="s">
        <v>349</v>
      </c>
      <c r="H11" s="40" t="s">
        <v>61</v>
      </c>
      <c r="I11" s="40" t="s">
        <v>62</v>
      </c>
      <c r="J11" s="40" t="s">
        <v>42</v>
      </c>
      <c r="K11" s="40" t="s">
        <v>259</v>
      </c>
      <c r="L11" s="41">
        <v>3984</v>
      </c>
      <c r="M11" s="40" t="s">
        <v>43</v>
      </c>
      <c r="N11" s="40" t="s">
        <v>63</v>
      </c>
      <c r="O11" s="40" t="s">
        <v>255</v>
      </c>
      <c r="P11" s="40" t="s">
        <v>40</v>
      </c>
      <c r="Q11" s="40" t="s">
        <v>53</v>
      </c>
      <c r="R11" s="41">
        <v>202322</v>
      </c>
      <c r="S11" s="42">
        <v>45078</v>
      </c>
      <c r="T11" s="41">
        <v>45000</v>
      </c>
      <c r="U11" s="41">
        <v>60000</v>
      </c>
      <c r="V11" s="41">
        <v>33</v>
      </c>
      <c r="W11" s="38"/>
      <c r="X11" s="40" t="s">
        <v>60</v>
      </c>
      <c r="Y11" s="40" t="s">
        <v>128</v>
      </c>
      <c r="Z11" s="41">
        <v>10000</v>
      </c>
      <c r="AA11" s="41">
        <v>0</v>
      </c>
      <c r="AB11" s="40" t="s">
        <v>40</v>
      </c>
      <c r="AC11" s="40" t="s">
        <v>40</v>
      </c>
      <c r="AD11" s="41">
        <v>2</v>
      </c>
      <c r="AE11" s="40" t="s">
        <v>278</v>
      </c>
      <c r="AF11" s="40" t="s">
        <v>40</v>
      </c>
      <c r="AG11" s="41">
        <v>6170</v>
      </c>
      <c r="AH11" s="40" t="s">
        <v>47</v>
      </c>
      <c r="AI11" s="40" t="s">
        <v>40</v>
      </c>
      <c r="AJ11" s="40" t="s">
        <v>40</v>
      </c>
      <c r="AK11" s="40" t="s">
        <v>54</v>
      </c>
      <c r="AL11" s="40" t="s">
        <v>40</v>
      </c>
    </row>
    <row r="12" spans="1:51" ht="60" x14ac:dyDescent="0.25">
      <c r="A12" s="40" t="s">
        <v>44</v>
      </c>
      <c r="B12" s="40" t="s">
        <v>129</v>
      </c>
      <c r="C12" s="40" t="s">
        <v>248</v>
      </c>
      <c r="D12" s="41">
        <v>9222079</v>
      </c>
      <c r="E12" s="40" t="s">
        <v>40</v>
      </c>
      <c r="F12" s="40" t="s">
        <v>348</v>
      </c>
      <c r="G12" s="40" t="s">
        <v>349</v>
      </c>
      <c r="H12" s="40" t="s">
        <v>61</v>
      </c>
      <c r="I12" s="40" t="s">
        <v>62</v>
      </c>
      <c r="J12" s="40" t="s">
        <v>42</v>
      </c>
      <c r="K12" s="40" t="s">
        <v>259</v>
      </c>
      <c r="L12" s="41">
        <v>3984</v>
      </c>
      <c r="M12" s="40" t="s">
        <v>43</v>
      </c>
      <c r="N12" s="40" t="s">
        <v>63</v>
      </c>
      <c r="O12" s="40" t="s">
        <v>255</v>
      </c>
      <c r="P12" s="40" t="s">
        <v>40</v>
      </c>
      <c r="Q12" s="40" t="s">
        <v>53</v>
      </c>
      <c r="R12" s="41">
        <v>202322</v>
      </c>
      <c r="S12" s="42">
        <v>45078</v>
      </c>
      <c r="T12" s="41">
        <v>42000</v>
      </c>
      <c r="U12" s="41">
        <v>56000</v>
      </c>
      <c r="V12" s="41">
        <v>33</v>
      </c>
      <c r="W12" s="38"/>
      <c r="X12" s="40" t="s">
        <v>60</v>
      </c>
      <c r="Y12" s="40" t="s">
        <v>128</v>
      </c>
      <c r="Z12" s="41">
        <v>10000</v>
      </c>
      <c r="AA12" s="41">
        <v>0</v>
      </c>
      <c r="AB12" s="40" t="s">
        <v>40</v>
      </c>
      <c r="AC12" s="40" t="s">
        <v>40</v>
      </c>
      <c r="AD12" s="41">
        <v>2</v>
      </c>
      <c r="AE12" s="40" t="s">
        <v>350</v>
      </c>
      <c r="AF12" s="40" t="s">
        <v>40</v>
      </c>
      <c r="AG12" s="41">
        <v>6170</v>
      </c>
      <c r="AH12" s="40" t="s">
        <v>47</v>
      </c>
      <c r="AI12" s="40" t="s">
        <v>40</v>
      </c>
      <c r="AJ12" s="40" t="s">
        <v>40</v>
      </c>
      <c r="AK12" s="40" t="s">
        <v>54</v>
      </c>
      <c r="AL12" s="40" t="s">
        <v>40</v>
      </c>
    </row>
    <row r="13" spans="1:51" ht="60" x14ac:dyDescent="0.25">
      <c r="A13" s="40" t="s">
        <v>44</v>
      </c>
      <c r="B13" s="40" t="s">
        <v>129</v>
      </c>
      <c r="C13" s="40" t="s">
        <v>248</v>
      </c>
      <c r="D13" s="41">
        <v>9227028</v>
      </c>
      <c r="E13" s="40" t="s">
        <v>40</v>
      </c>
      <c r="F13" s="40" t="s">
        <v>352</v>
      </c>
      <c r="G13" s="40" t="s">
        <v>353</v>
      </c>
      <c r="H13" s="40" t="s">
        <v>61</v>
      </c>
      <c r="I13" s="40" t="s">
        <v>62</v>
      </c>
      <c r="J13" s="40" t="s">
        <v>42</v>
      </c>
      <c r="K13" s="40" t="s">
        <v>259</v>
      </c>
      <c r="L13" s="41">
        <v>3984</v>
      </c>
      <c r="M13" s="40" t="s">
        <v>43</v>
      </c>
      <c r="N13" s="40" t="s">
        <v>63</v>
      </c>
      <c r="O13" s="40" t="s">
        <v>255</v>
      </c>
      <c r="P13" s="40" t="s">
        <v>40</v>
      </c>
      <c r="Q13" s="40" t="s">
        <v>53</v>
      </c>
      <c r="R13" s="41">
        <v>202323</v>
      </c>
      <c r="S13" s="42">
        <v>45085</v>
      </c>
      <c r="T13" s="41">
        <v>42000</v>
      </c>
      <c r="U13" s="41">
        <v>59000</v>
      </c>
      <c r="V13" s="41">
        <v>27</v>
      </c>
      <c r="W13" s="38"/>
      <c r="X13" s="40" t="s">
        <v>60</v>
      </c>
      <c r="Y13" s="40" t="s">
        <v>128</v>
      </c>
      <c r="Z13" s="41">
        <v>10000</v>
      </c>
      <c r="AA13" s="41">
        <v>0</v>
      </c>
      <c r="AB13" s="40" t="s">
        <v>40</v>
      </c>
      <c r="AC13" s="40" t="s">
        <v>40</v>
      </c>
      <c r="AD13" s="41">
        <v>2</v>
      </c>
      <c r="AE13" s="40" t="s">
        <v>278</v>
      </c>
      <c r="AF13" s="40" t="s">
        <v>40</v>
      </c>
      <c r="AG13" s="41">
        <v>6170</v>
      </c>
      <c r="AH13" s="40" t="s">
        <v>47</v>
      </c>
      <c r="AI13" s="40" t="s">
        <v>40</v>
      </c>
      <c r="AJ13" s="40" t="s">
        <v>40</v>
      </c>
      <c r="AK13" s="40" t="s">
        <v>54</v>
      </c>
      <c r="AL13" s="40" t="s">
        <v>40</v>
      </c>
    </row>
    <row r="14" spans="1:51" ht="60" x14ac:dyDescent="0.25">
      <c r="A14" s="40" t="s">
        <v>44</v>
      </c>
      <c r="B14" s="40" t="s">
        <v>129</v>
      </c>
      <c r="C14" s="40" t="s">
        <v>248</v>
      </c>
      <c r="D14" s="41">
        <v>9229040</v>
      </c>
      <c r="E14" s="40" t="s">
        <v>40</v>
      </c>
      <c r="F14" s="40" t="s">
        <v>352</v>
      </c>
      <c r="G14" s="40" t="s">
        <v>353</v>
      </c>
      <c r="H14" s="40" t="s">
        <v>61</v>
      </c>
      <c r="I14" s="40" t="s">
        <v>62</v>
      </c>
      <c r="J14" s="40" t="s">
        <v>42</v>
      </c>
      <c r="K14" s="40" t="s">
        <v>259</v>
      </c>
      <c r="L14" s="41">
        <v>3984</v>
      </c>
      <c r="M14" s="40" t="s">
        <v>43</v>
      </c>
      <c r="N14" s="40" t="s">
        <v>63</v>
      </c>
      <c r="O14" s="40" t="s">
        <v>255</v>
      </c>
      <c r="P14" s="40" t="s">
        <v>40</v>
      </c>
      <c r="Q14" s="40" t="s">
        <v>53</v>
      </c>
      <c r="R14" s="41">
        <v>202323</v>
      </c>
      <c r="S14" s="42">
        <v>45085</v>
      </c>
      <c r="T14" s="41">
        <v>42000</v>
      </c>
      <c r="U14" s="41">
        <v>59000</v>
      </c>
      <c r="V14" s="41">
        <v>27</v>
      </c>
      <c r="W14" s="38"/>
      <c r="X14" s="40" t="s">
        <v>60</v>
      </c>
      <c r="Y14" s="40" t="s">
        <v>128</v>
      </c>
      <c r="Z14" s="41">
        <v>10000</v>
      </c>
      <c r="AA14" s="41">
        <v>0</v>
      </c>
      <c r="AB14" s="40" t="s">
        <v>40</v>
      </c>
      <c r="AC14" s="40" t="s">
        <v>40</v>
      </c>
      <c r="AD14" s="41">
        <v>2</v>
      </c>
      <c r="AE14" s="40" t="s">
        <v>278</v>
      </c>
      <c r="AF14" s="40" t="s">
        <v>40</v>
      </c>
      <c r="AG14" s="41">
        <v>6170</v>
      </c>
      <c r="AH14" s="40" t="s">
        <v>47</v>
      </c>
      <c r="AI14" s="40" t="s">
        <v>40</v>
      </c>
      <c r="AJ14" s="40" t="s">
        <v>40</v>
      </c>
      <c r="AK14" s="40" t="s">
        <v>54</v>
      </c>
      <c r="AL14" s="40" t="s">
        <v>40</v>
      </c>
    </row>
    <row r="15" spans="1:51" ht="60" x14ac:dyDescent="0.25">
      <c r="A15" s="40" t="s">
        <v>44</v>
      </c>
      <c r="B15" s="40" t="s">
        <v>129</v>
      </c>
      <c r="C15" s="40" t="s">
        <v>248</v>
      </c>
      <c r="D15" s="41">
        <v>9229041</v>
      </c>
      <c r="E15" s="40" t="s">
        <v>40</v>
      </c>
      <c r="F15" s="40" t="s">
        <v>352</v>
      </c>
      <c r="G15" s="40" t="s">
        <v>353</v>
      </c>
      <c r="H15" s="40" t="s">
        <v>61</v>
      </c>
      <c r="I15" s="40" t="s">
        <v>62</v>
      </c>
      <c r="J15" s="40" t="s">
        <v>42</v>
      </c>
      <c r="K15" s="40" t="s">
        <v>259</v>
      </c>
      <c r="L15" s="41">
        <v>3984</v>
      </c>
      <c r="M15" s="40" t="s">
        <v>43</v>
      </c>
      <c r="N15" s="40" t="s">
        <v>63</v>
      </c>
      <c r="O15" s="40" t="s">
        <v>255</v>
      </c>
      <c r="P15" s="40" t="s">
        <v>40</v>
      </c>
      <c r="Q15" s="40" t="s">
        <v>53</v>
      </c>
      <c r="R15" s="41">
        <v>202323</v>
      </c>
      <c r="S15" s="42">
        <v>45085</v>
      </c>
      <c r="T15" s="41">
        <v>42000</v>
      </c>
      <c r="U15" s="41">
        <v>60000</v>
      </c>
      <c r="V15" s="41">
        <v>27</v>
      </c>
      <c r="W15" s="38"/>
      <c r="X15" s="40" t="s">
        <v>60</v>
      </c>
      <c r="Y15" s="40" t="s">
        <v>128</v>
      </c>
      <c r="Z15" s="41">
        <v>10000</v>
      </c>
      <c r="AA15" s="41">
        <v>0</v>
      </c>
      <c r="AB15" s="40" t="s">
        <v>40</v>
      </c>
      <c r="AC15" s="40" t="s">
        <v>40</v>
      </c>
      <c r="AD15" s="41">
        <v>2</v>
      </c>
      <c r="AE15" s="40" t="s">
        <v>278</v>
      </c>
      <c r="AF15" s="40" t="s">
        <v>40</v>
      </c>
      <c r="AG15" s="41">
        <v>6170</v>
      </c>
      <c r="AH15" s="40" t="s">
        <v>47</v>
      </c>
      <c r="AI15" s="40" t="s">
        <v>40</v>
      </c>
      <c r="AJ15" s="40" t="s">
        <v>40</v>
      </c>
      <c r="AK15" s="40" t="s">
        <v>54</v>
      </c>
      <c r="AL15" s="40" t="s">
        <v>40</v>
      </c>
    </row>
    <row r="16" spans="1:51" ht="60" x14ac:dyDescent="0.25">
      <c r="A16" s="40" t="s">
        <v>44</v>
      </c>
      <c r="B16" s="40" t="s">
        <v>129</v>
      </c>
      <c r="C16" s="40" t="s">
        <v>248</v>
      </c>
      <c r="D16" s="41">
        <v>9229042</v>
      </c>
      <c r="E16" s="40" t="s">
        <v>40</v>
      </c>
      <c r="F16" s="40" t="s">
        <v>352</v>
      </c>
      <c r="G16" s="40" t="s">
        <v>353</v>
      </c>
      <c r="H16" s="40" t="s">
        <v>61</v>
      </c>
      <c r="I16" s="40" t="s">
        <v>62</v>
      </c>
      <c r="J16" s="40" t="s">
        <v>42</v>
      </c>
      <c r="K16" s="40" t="s">
        <v>259</v>
      </c>
      <c r="L16" s="41">
        <v>3984</v>
      </c>
      <c r="M16" s="40" t="s">
        <v>43</v>
      </c>
      <c r="N16" s="40" t="s">
        <v>63</v>
      </c>
      <c r="O16" s="40" t="s">
        <v>255</v>
      </c>
      <c r="P16" s="40" t="s">
        <v>40</v>
      </c>
      <c r="Q16" s="40" t="s">
        <v>53</v>
      </c>
      <c r="R16" s="41">
        <v>202323</v>
      </c>
      <c r="S16" s="42">
        <v>45085</v>
      </c>
      <c r="T16" s="41">
        <v>27000</v>
      </c>
      <c r="U16" s="41">
        <v>36500</v>
      </c>
      <c r="V16" s="41">
        <v>27</v>
      </c>
      <c r="W16" s="38"/>
      <c r="X16" s="40" t="s">
        <v>60</v>
      </c>
      <c r="Y16" s="40" t="s">
        <v>128</v>
      </c>
      <c r="Z16" s="41">
        <v>10000</v>
      </c>
      <c r="AA16" s="41">
        <v>0</v>
      </c>
      <c r="AB16" s="40" t="s">
        <v>40</v>
      </c>
      <c r="AC16" s="40" t="s">
        <v>40</v>
      </c>
      <c r="AD16" s="41">
        <v>2</v>
      </c>
      <c r="AE16" s="40" t="s">
        <v>281</v>
      </c>
      <c r="AF16" s="40" t="s">
        <v>40</v>
      </c>
      <c r="AG16" s="41">
        <v>6170</v>
      </c>
      <c r="AH16" s="40" t="s">
        <v>47</v>
      </c>
      <c r="AI16" s="40" t="s">
        <v>40</v>
      </c>
      <c r="AJ16" s="40" t="s">
        <v>40</v>
      </c>
      <c r="AK16" s="40" t="s">
        <v>54</v>
      </c>
      <c r="AL16" s="40" t="s">
        <v>40</v>
      </c>
    </row>
    <row r="17" spans="1:38" ht="45" x14ac:dyDescent="0.25">
      <c r="A17" s="40" t="s">
        <v>44</v>
      </c>
      <c r="B17" s="40" t="s">
        <v>129</v>
      </c>
      <c r="C17" s="40" t="s">
        <v>249</v>
      </c>
      <c r="D17" s="41">
        <v>9230763</v>
      </c>
      <c r="E17" s="40" t="s">
        <v>40</v>
      </c>
      <c r="F17" s="40" t="s">
        <v>354</v>
      </c>
      <c r="G17" s="40" t="s">
        <v>355</v>
      </c>
      <c r="H17" s="40" t="s">
        <v>69</v>
      </c>
      <c r="I17" s="40" t="s">
        <v>70</v>
      </c>
      <c r="J17" s="40" t="s">
        <v>42</v>
      </c>
      <c r="K17" s="40" t="s">
        <v>259</v>
      </c>
      <c r="L17" s="41">
        <v>3984</v>
      </c>
      <c r="M17" s="40" t="s">
        <v>71</v>
      </c>
      <c r="N17" s="40" t="s">
        <v>72</v>
      </c>
      <c r="O17" s="40" t="s">
        <v>255</v>
      </c>
      <c r="P17" s="40" t="s">
        <v>40</v>
      </c>
      <c r="Q17" s="40" t="s">
        <v>53</v>
      </c>
      <c r="R17" s="41">
        <v>202324</v>
      </c>
      <c r="S17" s="42">
        <v>45092</v>
      </c>
      <c r="T17" s="41">
        <v>24000</v>
      </c>
      <c r="U17" s="41">
        <v>29500</v>
      </c>
      <c r="V17" s="41">
        <v>16</v>
      </c>
      <c r="W17" s="38"/>
      <c r="X17" s="40" t="s">
        <v>73</v>
      </c>
      <c r="Y17" s="40" t="s">
        <v>128</v>
      </c>
      <c r="Z17" s="41">
        <v>10000</v>
      </c>
      <c r="AA17" s="41">
        <v>0</v>
      </c>
      <c r="AB17" s="40" t="s">
        <v>40</v>
      </c>
      <c r="AC17" s="40" t="s">
        <v>40</v>
      </c>
      <c r="AD17" s="41">
        <v>2</v>
      </c>
      <c r="AE17" s="40" t="s">
        <v>290</v>
      </c>
      <c r="AF17" s="40" t="s">
        <v>40</v>
      </c>
      <c r="AG17" s="41">
        <v>6170</v>
      </c>
      <c r="AH17" s="40" t="s">
        <v>47</v>
      </c>
      <c r="AI17" s="40" t="s">
        <v>40</v>
      </c>
      <c r="AJ17" s="40" t="s">
        <v>40</v>
      </c>
      <c r="AK17" s="40" t="s">
        <v>54</v>
      </c>
      <c r="AL17" s="40" t="s">
        <v>40</v>
      </c>
    </row>
    <row r="18" spans="1:38" ht="60" x14ac:dyDescent="0.25">
      <c r="A18" s="40" t="s">
        <v>44</v>
      </c>
      <c r="B18" s="40" t="s">
        <v>129</v>
      </c>
      <c r="C18" s="40" t="s">
        <v>248</v>
      </c>
      <c r="D18" s="41">
        <v>9231025</v>
      </c>
      <c r="E18" s="40" t="s">
        <v>40</v>
      </c>
      <c r="F18" s="40" t="s">
        <v>356</v>
      </c>
      <c r="G18" s="40" t="s">
        <v>357</v>
      </c>
      <c r="H18" s="40" t="s">
        <v>61</v>
      </c>
      <c r="I18" s="40" t="s">
        <v>62</v>
      </c>
      <c r="J18" s="40" t="s">
        <v>42</v>
      </c>
      <c r="K18" s="40" t="s">
        <v>259</v>
      </c>
      <c r="L18" s="41">
        <v>3984</v>
      </c>
      <c r="M18" s="40" t="s">
        <v>43</v>
      </c>
      <c r="N18" s="40" t="s">
        <v>63</v>
      </c>
      <c r="O18" s="40" t="s">
        <v>255</v>
      </c>
      <c r="P18" s="40" t="s">
        <v>40</v>
      </c>
      <c r="Q18" s="40" t="s">
        <v>53</v>
      </c>
      <c r="R18" s="41">
        <v>202324</v>
      </c>
      <c r="S18" s="42">
        <v>45092</v>
      </c>
      <c r="T18" s="41">
        <v>39000</v>
      </c>
      <c r="U18" s="41">
        <v>52000</v>
      </c>
      <c r="V18" s="41">
        <v>21</v>
      </c>
      <c r="W18" s="38"/>
      <c r="X18" s="40" t="s">
        <v>60</v>
      </c>
      <c r="Y18" s="40" t="s">
        <v>128</v>
      </c>
      <c r="Z18" s="41">
        <v>10000</v>
      </c>
      <c r="AA18" s="41">
        <v>0</v>
      </c>
      <c r="AB18" s="40" t="s">
        <v>40</v>
      </c>
      <c r="AC18" s="40" t="s">
        <v>40</v>
      </c>
      <c r="AD18" s="41">
        <v>2</v>
      </c>
      <c r="AE18" s="40" t="s">
        <v>281</v>
      </c>
      <c r="AF18" s="40" t="s">
        <v>40</v>
      </c>
      <c r="AG18" s="41">
        <v>6170</v>
      </c>
      <c r="AH18" s="40" t="s">
        <v>47</v>
      </c>
      <c r="AI18" s="40" t="s">
        <v>40</v>
      </c>
      <c r="AJ18" s="40" t="s">
        <v>40</v>
      </c>
      <c r="AK18" s="40" t="s">
        <v>54</v>
      </c>
      <c r="AL18" s="40" t="s">
        <v>40</v>
      </c>
    </row>
    <row r="19" spans="1:38" ht="60" x14ac:dyDescent="0.25">
      <c r="A19" s="40" t="s">
        <v>44</v>
      </c>
      <c r="B19" s="40" t="s">
        <v>129</v>
      </c>
      <c r="C19" s="40" t="s">
        <v>248</v>
      </c>
      <c r="D19" s="41">
        <v>9231029</v>
      </c>
      <c r="E19" s="40" t="s">
        <v>40</v>
      </c>
      <c r="F19" s="40" t="s">
        <v>356</v>
      </c>
      <c r="G19" s="40" t="s">
        <v>357</v>
      </c>
      <c r="H19" s="40" t="s">
        <v>61</v>
      </c>
      <c r="I19" s="40" t="s">
        <v>62</v>
      </c>
      <c r="J19" s="40" t="s">
        <v>42</v>
      </c>
      <c r="K19" s="40" t="s">
        <v>259</v>
      </c>
      <c r="L19" s="41">
        <v>3984</v>
      </c>
      <c r="M19" s="40" t="s">
        <v>43</v>
      </c>
      <c r="N19" s="40" t="s">
        <v>63</v>
      </c>
      <c r="O19" s="40" t="s">
        <v>255</v>
      </c>
      <c r="P19" s="40" t="s">
        <v>40</v>
      </c>
      <c r="Q19" s="40" t="s">
        <v>53</v>
      </c>
      <c r="R19" s="41">
        <v>202324</v>
      </c>
      <c r="S19" s="42">
        <v>45092</v>
      </c>
      <c r="T19" s="41">
        <v>39000</v>
      </c>
      <c r="U19" s="41">
        <v>52000</v>
      </c>
      <c r="V19" s="41">
        <v>21</v>
      </c>
      <c r="W19" s="38"/>
      <c r="X19" s="40" t="s">
        <v>60</v>
      </c>
      <c r="Y19" s="40" t="s">
        <v>128</v>
      </c>
      <c r="Z19" s="41">
        <v>10000</v>
      </c>
      <c r="AA19" s="41">
        <v>0</v>
      </c>
      <c r="AB19" s="40" t="s">
        <v>40</v>
      </c>
      <c r="AC19" s="40" t="s">
        <v>40</v>
      </c>
      <c r="AD19" s="41">
        <v>2</v>
      </c>
      <c r="AE19" s="40" t="s">
        <v>281</v>
      </c>
      <c r="AF19" s="40" t="s">
        <v>40</v>
      </c>
      <c r="AG19" s="41">
        <v>6170</v>
      </c>
      <c r="AH19" s="40" t="s">
        <v>47</v>
      </c>
      <c r="AI19" s="40" t="s">
        <v>40</v>
      </c>
      <c r="AJ19" s="40" t="s">
        <v>40</v>
      </c>
      <c r="AK19" s="40" t="s">
        <v>54</v>
      </c>
      <c r="AL19" s="40" t="s">
        <v>40</v>
      </c>
    </row>
    <row r="20" spans="1:38" ht="60" x14ac:dyDescent="0.25">
      <c r="A20" s="40" t="s">
        <v>44</v>
      </c>
      <c r="B20" s="40" t="s">
        <v>129</v>
      </c>
      <c r="C20" s="40" t="s">
        <v>248</v>
      </c>
      <c r="D20" s="41">
        <v>9231030</v>
      </c>
      <c r="E20" s="40" t="s">
        <v>40</v>
      </c>
      <c r="F20" s="40" t="s">
        <v>356</v>
      </c>
      <c r="G20" s="40" t="s">
        <v>357</v>
      </c>
      <c r="H20" s="40" t="s">
        <v>61</v>
      </c>
      <c r="I20" s="40" t="s">
        <v>62</v>
      </c>
      <c r="J20" s="40" t="s">
        <v>42</v>
      </c>
      <c r="K20" s="40" t="s">
        <v>259</v>
      </c>
      <c r="L20" s="41">
        <v>3984</v>
      </c>
      <c r="M20" s="40" t="s">
        <v>43</v>
      </c>
      <c r="N20" s="40" t="s">
        <v>63</v>
      </c>
      <c r="O20" s="40" t="s">
        <v>255</v>
      </c>
      <c r="P20" s="40" t="s">
        <v>40</v>
      </c>
      <c r="Q20" s="40" t="s">
        <v>53</v>
      </c>
      <c r="R20" s="41">
        <v>202324</v>
      </c>
      <c r="S20" s="42">
        <v>45092</v>
      </c>
      <c r="T20" s="41">
        <v>40500</v>
      </c>
      <c r="U20" s="41">
        <v>55000</v>
      </c>
      <c r="V20" s="41">
        <v>21</v>
      </c>
      <c r="W20" s="38"/>
      <c r="X20" s="40" t="s">
        <v>60</v>
      </c>
      <c r="Y20" s="40" t="s">
        <v>128</v>
      </c>
      <c r="Z20" s="41">
        <v>10000</v>
      </c>
      <c r="AA20" s="41">
        <v>0</v>
      </c>
      <c r="AB20" s="40" t="s">
        <v>40</v>
      </c>
      <c r="AC20" s="40" t="s">
        <v>40</v>
      </c>
      <c r="AD20" s="41">
        <v>2</v>
      </c>
      <c r="AE20" s="40" t="s">
        <v>281</v>
      </c>
      <c r="AF20" s="40" t="s">
        <v>40</v>
      </c>
      <c r="AG20" s="41">
        <v>6170</v>
      </c>
      <c r="AH20" s="40" t="s">
        <v>47</v>
      </c>
      <c r="AI20" s="40" t="s">
        <v>40</v>
      </c>
      <c r="AJ20" s="40" t="s">
        <v>40</v>
      </c>
      <c r="AK20" s="40" t="s">
        <v>54</v>
      </c>
      <c r="AL20" s="40" t="s">
        <v>40</v>
      </c>
    </row>
    <row r="21" spans="1:38" ht="60" x14ac:dyDescent="0.25">
      <c r="A21" s="40" t="s">
        <v>44</v>
      </c>
      <c r="B21" s="40" t="s">
        <v>129</v>
      </c>
      <c r="C21" s="40" t="s">
        <v>248</v>
      </c>
      <c r="D21" s="41">
        <v>9231551</v>
      </c>
      <c r="E21" s="40" t="s">
        <v>40</v>
      </c>
      <c r="F21" s="40" t="s">
        <v>358</v>
      </c>
      <c r="G21" s="40" t="s">
        <v>359</v>
      </c>
      <c r="H21" s="40" t="s">
        <v>133</v>
      </c>
      <c r="I21" s="40" t="s">
        <v>130</v>
      </c>
      <c r="J21" s="40" t="s">
        <v>42</v>
      </c>
      <c r="K21" s="40" t="s">
        <v>275</v>
      </c>
      <c r="L21" s="41">
        <v>3984</v>
      </c>
      <c r="M21" s="40" t="s">
        <v>43</v>
      </c>
      <c r="N21" s="40" t="s">
        <v>68</v>
      </c>
      <c r="O21" s="40" t="s">
        <v>255</v>
      </c>
      <c r="P21" s="40" t="s">
        <v>40</v>
      </c>
      <c r="Q21" s="40" t="s">
        <v>53</v>
      </c>
      <c r="R21" s="41">
        <v>202324</v>
      </c>
      <c r="S21" s="42">
        <v>45092</v>
      </c>
      <c r="T21" s="41">
        <v>45000</v>
      </c>
      <c r="U21" s="41">
        <v>55000</v>
      </c>
      <c r="V21" s="41">
        <v>16</v>
      </c>
      <c r="W21" s="38"/>
      <c r="X21" s="40" t="s">
        <v>56</v>
      </c>
      <c r="Y21" s="40" t="s">
        <v>128</v>
      </c>
      <c r="Z21" s="41">
        <v>10000</v>
      </c>
      <c r="AA21" s="41">
        <v>0.05</v>
      </c>
      <c r="AB21" s="40" t="s">
        <v>40</v>
      </c>
      <c r="AC21" s="40" t="s">
        <v>40</v>
      </c>
      <c r="AD21" s="41">
        <v>2</v>
      </c>
      <c r="AE21" s="40" t="s">
        <v>351</v>
      </c>
      <c r="AF21" s="40" t="s">
        <v>40</v>
      </c>
      <c r="AG21" s="41">
        <v>6170</v>
      </c>
      <c r="AH21" s="40" t="s">
        <v>47</v>
      </c>
      <c r="AI21" s="40" t="s">
        <v>40</v>
      </c>
      <c r="AJ21" s="40" t="s">
        <v>40</v>
      </c>
      <c r="AK21" s="40" t="s">
        <v>54</v>
      </c>
      <c r="AL21" s="40" t="s">
        <v>40</v>
      </c>
    </row>
    <row r="22" spans="1:38" ht="45" x14ac:dyDescent="0.25">
      <c r="A22" s="40" t="s">
        <v>44</v>
      </c>
      <c r="B22" s="40" t="s">
        <v>129</v>
      </c>
      <c r="C22" s="40" t="s">
        <v>249</v>
      </c>
      <c r="D22" s="41">
        <v>9231704</v>
      </c>
      <c r="E22" s="40" t="s">
        <v>40</v>
      </c>
      <c r="F22" s="40" t="s">
        <v>354</v>
      </c>
      <c r="G22" s="40" t="s">
        <v>355</v>
      </c>
      <c r="H22" s="40" t="s">
        <v>69</v>
      </c>
      <c r="I22" s="40" t="s">
        <v>70</v>
      </c>
      <c r="J22" s="40" t="s">
        <v>42</v>
      </c>
      <c r="K22" s="40" t="s">
        <v>259</v>
      </c>
      <c r="L22" s="41">
        <v>3984</v>
      </c>
      <c r="M22" s="40" t="s">
        <v>71</v>
      </c>
      <c r="N22" s="40" t="s">
        <v>72</v>
      </c>
      <c r="O22" s="40" t="s">
        <v>255</v>
      </c>
      <c r="P22" s="40" t="s">
        <v>40</v>
      </c>
      <c r="Q22" s="40" t="s">
        <v>53</v>
      </c>
      <c r="R22" s="41">
        <v>202324</v>
      </c>
      <c r="S22" s="42">
        <v>45092</v>
      </c>
      <c r="T22" s="41">
        <v>45000</v>
      </c>
      <c r="U22" s="41">
        <v>53500</v>
      </c>
      <c r="V22" s="41">
        <v>16</v>
      </c>
      <c r="W22" s="38"/>
      <c r="X22" s="40" t="s">
        <v>73</v>
      </c>
      <c r="Y22" s="40" t="s">
        <v>128</v>
      </c>
      <c r="Z22" s="41">
        <v>10000</v>
      </c>
      <c r="AA22" s="41">
        <v>0</v>
      </c>
      <c r="AB22" s="40" t="s">
        <v>40</v>
      </c>
      <c r="AC22" s="40" t="s">
        <v>40</v>
      </c>
      <c r="AD22" s="41">
        <v>2</v>
      </c>
      <c r="AE22" s="40" t="s">
        <v>360</v>
      </c>
      <c r="AF22" s="40" t="s">
        <v>40</v>
      </c>
      <c r="AG22" s="41">
        <v>6170</v>
      </c>
      <c r="AH22" s="40" t="s">
        <v>47</v>
      </c>
      <c r="AI22" s="40" t="s">
        <v>40</v>
      </c>
      <c r="AJ22" s="40" t="s">
        <v>40</v>
      </c>
      <c r="AK22" s="40" t="s">
        <v>54</v>
      </c>
      <c r="AL22" s="40" t="s">
        <v>40</v>
      </c>
    </row>
    <row r="23" spans="1:38" ht="45" x14ac:dyDescent="0.25">
      <c r="A23" s="40" t="s">
        <v>44</v>
      </c>
      <c r="B23" s="40" t="s">
        <v>129</v>
      </c>
      <c r="C23" s="40" t="s">
        <v>249</v>
      </c>
      <c r="D23" s="41">
        <v>9231705</v>
      </c>
      <c r="E23" s="40" t="s">
        <v>40</v>
      </c>
      <c r="F23" s="40" t="s">
        <v>354</v>
      </c>
      <c r="G23" s="40" t="s">
        <v>355</v>
      </c>
      <c r="H23" s="40" t="s">
        <v>69</v>
      </c>
      <c r="I23" s="40" t="s">
        <v>70</v>
      </c>
      <c r="J23" s="40" t="s">
        <v>42</v>
      </c>
      <c r="K23" s="40" t="s">
        <v>259</v>
      </c>
      <c r="L23" s="41">
        <v>3984</v>
      </c>
      <c r="M23" s="40" t="s">
        <v>71</v>
      </c>
      <c r="N23" s="40" t="s">
        <v>72</v>
      </c>
      <c r="O23" s="40" t="s">
        <v>255</v>
      </c>
      <c r="P23" s="40" t="s">
        <v>40</v>
      </c>
      <c r="Q23" s="40" t="s">
        <v>53</v>
      </c>
      <c r="R23" s="41">
        <v>202324</v>
      </c>
      <c r="S23" s="42">
        <v>45092</v>
      </c>
      <c r="T23" s="41">
        <v>31000</v>
      </c>
      <c r="U23" s="41">
        <v>37000</v>
      </c>
      <c r="V23" s="41">
        <v>16</v>
      </c>
      <c r="W23" s="38"/>
      <c r="X23" s="40" t="s">
        <v>73</v>
      </c>
      <c r="Y23" s="40" t="s">
        <v>128</v>
      </c>
      <c r="Z23" s="41">
        <v>10000</v>
      </c>
      <c r="AA23" s="41">
        <v>0</v>
      </c>
      <c r="AB23" s="40" t="s">
        <v>40</v>
      </c>
      <c r="AC23" s="40" t="s">
        <v>40</v>
      </c>
      <c r="AD23" s="41">
        <v>2</v>
      </c>
      <c r="AE23" s="40" t="s">
        <v>360</v>
      </c>
      <c r="AF23" s="40" t="s">
        <v>40</v>
      </c>
      <c r="AG23" s="41">
        <v>6170</v>
      </c>
      <c r="AH23" s="40" t="s">
        <v>47</v>
      </c>
      <c r="AI23" s="40" t="s">
        <v>40</v>
      </c>
      <c r="AJ23" s="40" t="s">
        <v>40</v>
      </c>
      <c r="AK23" s="40" t="s">
        <v>54</v>
      </c>
      <c r="AL23" s="40" t="s">
        <v>40</v>
      </c>
    </row>
    <row r="24" spans="1:38" ht="45" x14ac:dyDescent="0.25">
      <c r="A24" s="40" t="s">
        <v>44</v>
      </c>
      <c r="B24" s="40" t="s">
        <v>129</v>
      </c>
      <c r="C24" s="40" t="s">
        <v>248</v>
      </c>
      <c r="D24" s="41">
        <v>9231707</v>
      </c>
      <c r="E24" s="40" t="s">
        <v>40</v>
      </c>
      <c r="F24" s="40" t="s">
        <v>361</v>
      </c>
      <c r="G24" s="40" t="s">
        <v>362</v>
      </c>
      <c r="H24" s="40" t="s">
        <v>169</v>
      </c>
      <c r="I24" s="40" t="s">
        <v>170</v>
      </c>
      <c r="J24" s="40" t="s">
        <v>125</v>
      </c>
      <c r="K24" s="40" t="s">
        <v>259</v>
      </c>
      <c r="L24" s="41">
        <v>3740</v>
      </c>
      <c r="M24" s="40" t="s">
        <v>51</v>
      </c>
      <c r="N24" s="40" t="s">
        <v>72</v>
      </c>
      <c r="O24" s="40" t="s">
        <v>255</v>
      </c>
      <c r="P24" s="40" t="s">
        <v>40</v>
      </c>
      <c r="Q24" s="40" t="s">
        <v>53</v>
      </c>
      <c r="R24" s="41">
        <v>202324</v>
      </c>
      <c r="S24" s="42">
        <v>45092</v>
      </c>
      <c r="T24" s="41">
        <v>39000</v>
      </c>
      <c r="U24" s="41">
        <v>50000</v>
      </c>
      <c r="V24" s="41">
        <v>16</v>
      </c>
      <c r="W24" s="38"/>
      <c r="X24" s="40" t="s">
        <v>40</v>
      </c>
      <c r="Y24" s="40" t="s">
        <v>128</v>
      </c>
      <c r="Z24" s="41">
        <v>12000</v>
      </c>
      <c r="AA24" s="41">
        <v>0</v>
      </c>
      <c r="AB24" s="40" t="s">
        <v>40</v>
      </c>
      <c r="AC24" s="40" t="s">
        <v>40</v>
      </c>
      <c r="AD24" s="41">
        <v>2</v>
      </c>
      <c r="AE24" s="40" t="s">
        <v>363</v>
      </c>
      <c r="AF24" s="40" t="s">
        <v>40</v>
      </c>
      <c r="AG24" s="41">
        <v>6170</v>
      </c>
      <c r="AH24" s="40" t="s">
        <v>47</v>
      </c>
      <c r="AI24" s="40" t="s">
        <v>40</v>
      </c>
      <c r="AJ24" s="40" t="s">
        <v>40</v>
      </c>
      <c r="AK24" s="40" t="s">
        <v>54</v>
      </c>
      <c r="AL24" s="40" t="s">
        <v>40</v>
      </c>
    </row>
    <row r="25" spans="1:38" ht="45" x14ac:dyDescent="0.25">
      <c r="A25" s="40" t="s">
        <v>44</v>
      </c>
      <c r="B25" s="40" t="s">
        <v>129</v>
      </c>
      <c r="C25" s="40" t="s">
        <v>248</v>
      </c>
      <c r="D25" s="41">
        <v>9231708</v>
      </c>
      <c r="E25" s="40" t="s">
        <v>40</v>
      </c>
      <c r="F25" s="40" t="s">
        <v>361</v>
      </c>
      <c r="G25" s="40" t="s">
        <v>362</v>
      </c>
      <c r="H25" s="40" t="s">
        <v>169</v>
      </c>
      <c r="I25" s="40" t="s">
        <v>170</v>
      </c>
      <c r="J25" s="40" t="s">
        <v>125</v>
      </c>
      <c r="K25" s="40" t="s">
        <v>259</v>
      </c>
      <c r="L25" s="41">
        <v>3740</v>
      </c>
      <c r="M25" s="40" t="s">
        <v>51</v>
      </c>
      <c r="N25" s="40" t="s">
        <v>72</v>
      </c>
      <c r="O25" s="40" t="s">
        <v>255</v>
      </c>
      <c r="P25" s="40" t="s">
        <v>40</v>
      </c>
      <c r="Q25" s="40" t="s">
        <v>53</v>
      </c>
      <c r="R25" s="41">
        <v>202324</v>
      </c>
      <c r="S25" s="42">
        <v>45092</v>
      </c>
      <c r="T25" s="41">
        <v>26000</v>
      </c>
      <c r="U25" s="41">
        <v>33500</v>
      </c>
      <c r="V25" s="41">
        <v>16</v>
      </c>
      <c r="W25" s="38"/>
      <c r="X25" s="40" t="s">
        <v>40</v>
      </c>
      <c r="Y25" s="40" t="s">
        <v>128</v>
      </c>
      <c r="Z25" s="41">
        <v>12000</v>
      </c>
      <c r="AA25" s="41">
        <v>0</v>
      </c>
      <c r="AB25" s="40" t="s">
        <v>40</v>
      </c>
      <c r="AC25" s="40" t="s">
        <v>40</v>
      </c>
      <c r="AD25" s="41">
        <v>2</v>
      </c>
      <c r="AE25" s="40" t="s">
        <v>364</v>
      </c>
      <c r="AF25" s="40" t="s">
        <v>40</v>
      </c>
      <c r="AG25" s="41">
        <v>6170</v>
      </c>
      <c r="AH25" s="40" t="s">
        <v>47</v>
      </c>
      <c r="AI25" s="40" t="s">
        <v>40</v>
      </c>
      <c r="AJ25" s="40" t="s">
        <v>40</v>
      </c>
      <c r="AK25" s="40" t="s">
        <v>54</v>
      </c>
      <c r="AL25" s="40" t="s">
        <v>40</v>
      </c>
    </row>
    <row r="26" spans="1:38" ht="45" x14ac:dyDescent="0.25">
      <c r="A26" s="40" t="s">
        <v>44</v>
      </c>
      <c r="B26" s="40" t="s">
        <v>129</v>
      </c>
      <c r="C26" s="40" t="s">
        <v>248</v>
      </c>
      <c r="D26" s="41">
        <v>9231709</v>
      </c>
      <c r="E26" s="40" t="s">
        <v>40</v>
      </c>
      <c r="F26" s="40" t="s">
        <v>361</v>
      </c>
      <c r="G26" s="40" t="s">
        <v>362</v>
      </c>
      <c r="H26" s="40" t="s">
        <v>169</v>
      </c>
      <c r="I26" s="40" t="s">
        <v>170</v>
      </c>
      <c r="J26" s="40" t="s">
        <v>125</v>
      </c>
      <c r="K26" s="40" t="s">
        <v>259</v>
      </c>
      <c r="L26" s="41">
        <v>3740</v>
      </c>
      <c r="M26" s="40" t="s">
        <v>51</v>
      </c>
      <c r="N26" s="40" t="s">
        <v>72</v>
      </c>
      <c r="O26" s="40" t="s">
        <v>255</v>
      </c>
      <c r="P26" s="40" t="s">
        <v>40</v>
      </c>
      <c r="Q26" s="40" t="s">
        <v>53</v>
      </c>
      <c r="R26" s="41">
        <v>202324</v>
      </c>
      <c r="S26" s="42">
        <v>45092</v>
      </c>
      <c r="T26" s="41">
        <v>21000</v>
      </c>
      <c r="U26" s="41">
        <v>27000</v>
      </c>
      <c r="V26" s="41">
        <v>16</v>
      </c>
      <c r="W26" s="38"/>
      <c r="X26" s="40" t="s">
        <v>40</v>
      </c>
      <c r="Y26" s="40" t="s">
        <v>128</v>
      </c>
      <c r="Z26" s="41">
        <v>12000</v>
      </c>
      <c r="AA26" s="41">
        <v>0</v>
      </c>
      <c r="AB26" s="40" t="s">
        <v>40</v>
      </c>
      <c r="AC26" s="40" t="s">
        <v>40</v>
      </c>
      <c r="AD26" s="41">
        <v>2</v>
      </c>
      <c r="AE26" s="40" t="s">
        <v>364</v>
      </c>
      <c r="AF26" s="40" t="s">
        <v>40</v>
      </c>
      <c r="AG26" s="41">
        <v>6170</v>
      </c>
      <c r="AH26" s="40" t="s">
        <v>47</v>
      </c>
      <c r="AI26" s="40" t="s">
        <v>40</v>
      </c>
      <c r="AJ26" s="40" t="s">
        <v>40</v>
      </c>
      <c r="AK26" s="40" t="s">
        <v>54</v>
      </c>
      <c r="AL26" s="40" t="s">
        <v>40</v>
      </c>
    </row>
    <row r="27" spans="1:38" ht="60" x14ac:dyDescent="0.25">
      <c r="A27" s="40" t="s">
        <v>44</v>
      </c>
      <c r="B27" s="40" t="s">
        <v>129</v>
      </c>
      <c r="C27" s="40" t="s">
        <v>248</v>
      </c>
      <c r="D27" s="41">
        <v>9231710</v>
      </c>
      <c r="E27" s="40" t="s">
        <v>40</v>
      </c>
      <c r="F27" s="40" t="s">
        <v>358</v>
      </c>
      <c r="G27" s="40" t="s">
        <v>359</v>
      </c>
      <c r="H27" s="40" t="s">
        <v>133</v>
      </c>
      <c r="I27" s="40" t="s">
        <v>130</v>
      </c>
      <c r="J27" s="40" t="s">
        <v>42</v>
      </c>
      <c r="K27" s="40" t="s">
        <v>275</v>
      </c>
      <c r="L27" s="41">
        <v>3984</v>
      </c>
      <c r="M27" s="40" t="s">
        <v>43</v>
      </c>
      <c r="N27" s="40" t="s">
        <v>68</v>
      </c>
      <c r="O27" s="40" t="s">
        <v>255</v>
      </c>
      <c r="P27" s="40" t="s">
        <v>40</v>
      </c>
      <c r="Q27" s="40" t="s">
        <v>53</v>
      </c>
      <c r="R27" s="41">
        <v>202324</v>
      </c>
      <c r="S27" s="42">
        <v>45092</v>
      </c>
      <c r="T27" s="41">
        <v>45000</v>
      </c>
      <c r="U27" s="41">
        <v>55000</v>
      </c>
      <c r="V27" s="41">
        <v>16</v>
      </c>
      <c r="W27" s="38"/>
      <c r="X27" s="40" t="s">
        <v>56</v>
      </c>
      <c r="Y27" s="40" t="s">
        <v>128</v>
      </c>
      <c r="Z27" s="41">
        <v>10000</v>
      </c>
      <c r="AA27" s="41">
        <v>0.05</v>
      </c>
      <c r="AB27" s="40" t="s">
        <v>40</v>
      </c>
      <c r="AC27" s="40" t="s">
        <v>40</v>
      </c>
      <c r="AD27" s="41">
        <v>2</v>
      </c>
      <c r="AE27" s="40" t="s">
        <v>351</v>
      </c>
      <c r="AF27" s="40" t="s">
        <v>40</v>
      </c>
      <c r="AG27" s="41">
        <v>6170</v>
      </c>
      <c r="AH27" s="40" t="s">
        <v>47</v>
      </c>
      <c r="AI27" s="40" t="s">
        <v>40</v>
      </c>
      <c r="AJ27" s="40" t="s">
        <v>40</v>
      </c>
      <c r="AK27" s="40" t="s">
        <v>54</v>
      </c>
      <c r="AL27" s="40" t="s">
        <v>40</v>
      </c>
    </row>
    <row r="28" spans="1:38" ht="60" x14ac:dyDescent="0.25">
      <c r="A28" s="40" t="s">
        <v>91</v>
      </c>
      <c r="B28" s="40" t="s">
        <v>92</v>
      </c>
      <c r="C28" s="40" t="s">
        <v>244</v>
      </c>
      <c r="D28" s="41">
        <v>9239023</v>
      </c>
      <c r="E28" s="40" t="s">
        <v>40</v>
      </c>
      <c r="F28" s="40" t="s">
        <v>366</v>
      </c>
      <c r="G28" s="40" t="s">
        <v>367</v>
      </c>
      <c r="H28" s="40" t="s">
        <v>85</v>
      </c>
      <c r="I28" s="40" t="s">
        <v>50</v>
      </c>
      <c r="J28" s="40" t="s">
        <v>42</v>
      </c>
      <c r="K28" s="40" t="s">
        <v>275</v>
      </c>
      <c r="L28" s="41">
        <v>3977</v>
      </c>
      <c r="M28" s="40" t="s">
        <v>51</v>
      </c>
      <c r="N28" s="40" t="s">
        <v>52</v>
      </c>
      <c r="O28" s="40" t="s">
        <v>255</v>
      </c>
      <c r="P28" s="40" t="s">
        <v>40</v>
      </c>
      <c r="Q28" s="40" t="s">
        <v>53</v>
      </c>
      <c r="R28" s="41">
        <v>202324</v>
      </c>
      <c r="S28" s="42">
        <v>45092</v>
      </c>
      <c r="T28" s="41">
        <v>1000</v>
      </c>
      <c r="U28" s="41">
        <v>1144</v>
      </c>
      <c r="V28" s="41">
        <v>5</v>
      </c>
      <c r="W28" s="38"/>
      <c r="X28" s="40" t="s">
        <v>73</v>
      </c>
      <c r="Y28" s="40" t="s">
        <v>128</v>
      </c>
      <c r="Z28" s="41">
        <v>10000</v>
      </c>
      <c r="AA28" s="41">
        <v>0.05</v>
      </c>
      <c r="AB28" s="40" t="s">
        <v>40</v>
      </c>
      <c r="AC28" s="40" t="s">
        <v>246</v>
      </c>
      <c r="AD28" s="41">
        <v>29</v>
      </c>
      <c r="AE28" s="40" t="s">
        <v>40</v>
      </c>
      <c r="AF28" s="40" t="s">
        <v>40</v>
      </c>
      <c r="AG28" s="41">
        <v>6170</v>
      </c>
      <c r="AH28" s="40" t="s">
        <v>47</v>
      </c>
      <c r="AI28" s="40" t="s">
        <v>40</v>
      </c>
      <c r="AJ28" s="40" t="s">
        <v>40</v>
      </c>
      <c r="AK28" s="40" t="s">
        <v>54</v>
      </c>
      <c r="AL28" s="40" t="s">
        <v>40</v>
      </c>
    </row>
    <row r="29" spans="1:38" x14ac:dyDescent="0.25">
      <c r="A29" s="40"/>
      <c r="B29" s="40"/>
      <c r="C29" s="40"/>
      <c r="D29" s="41"/>
      <c r="E29" s="40"/>
      <c r="F29" s="40"/>
      <c r="G29" s="40"/>
      <c r="H29" s="40"/>
      <c r="I29" s="40"/>
      <c r="J29" s="40"/>
      <c r="K29" s="40"/>
      <c r="L29" s="41"/>
      <c r="M29" s="40"/>
      <c r="N29" s="40"/>
      <c r="O29" s="40"/>
      <c r="P29" s="40"/>
      <c r="Q29" s="40"/>
      <c r="R29" s="41"/>
      <c r="S29" s="42"/>
      <c r="T29" s="41"/>
      <c r="U29" s="41"/>
      <c r="V29" s="41"/>
      <c r="W29" s="38"/>
      <c r="X29" s="40"/>
      <c r="Y29" s="40"/>
      <c r="Z29" s="41"/>
      <c r="AA29" s="41"/>
      <c r="AB29" s="40"/>
      <c r="AC29" s="40"/>
      <c r="AD29" s="41"/>
      <c r="AE29" s="40"/>
      <c r="AF29" s="40"/>
      <c r="AG29" s="41"/>
      <c r="AH29" s="40"/>
      <c r="AI29" s="40"/>
      <c r="AJ29" s="40"/>
      <c r="AK29" s="40"/>
      <c r="AL29" s="40"/>
    </row>
    <row r="30" spans="1:38" x14ac:dyDescent="0.25">
      <c r="A30" s="40"/>
      <c r="B30" s="40"/>
      <c r="C30" s="40"/>
      <c r="D30" s="41"/>
      <c r="E30" s="40"/>
      <c r="F30" s="40"/>
      <c r="G30" s="40"/>
      <c r="H30" s="40"/>
      <c r="I30" s="40"/>
      <c r="J30" s="40"/>
      <c r="K30" s="40"/>
      <c r="L30" s="41"/>
      <c r="M30" s="40"/>
      <c r="N30" s="40"/>
      <c r="O30" s="40"/>
      <c r="P30" s="40"/>
      <c r="Q30" s="40"/>
      <c r="R30" s="41"/>
      <c r="S30" s="42"/>
      <c r="T30" s="41"/>
      <c r="U30" s="41"/>
      <c r="V30" s="41"/>
      <c r="W30" s="38"/>
      <c r="X30" s="40"/>
      <c r="Y30" s="40"/>
      <c r="Z30" s="41"/>
      <c r="AA30" s="41"/>
      <c r="AB30" s="40"/>
      <c r="AC30" s="40"/>
      <c r="AD30" s="41"/>
      <c r="AE30" s="40"/>
      <c r="AF30" s="40"/>
      <c r="AG30" s="41"/>
      <c r="AH30" s="40"/>
      <c r="AI30" s="40"/>
      <c r="AJ30" s="40"/>
      <c r="AK30" s="40"/>
      <c r="AL30" s="40"/>
    </row>
    <row r="31" spans="1:38" x14ac:dyDescent="0.25">
      <c r="A31" s="40"/>
      <c r="B31" s="40"/>
      <c r="C31" s="40"/>
      <c r="D31" s="41"/>
      <c r="E31" s="40"/>
      <c r="F31" s="40"/>
      <c r="G31" s="40"/>
      <c r="H31" s="40"/>
      <c r="I31" s="40"/>
      <c r="J31" s="40"/>
      <c r="K31" s="40"/>
      <c r="L31" s="41"/>
      <c r="M31" s="40"/>
      <c r="N31" s="40"/>
      <c r="O31" s="40"/>
      <c r="P31" s="40"/>
      <c r="Q31" s="40"/>
      <c r="R31" s="41"/>
      <c r="S31" s="42"/>
      <c r="T31" s="41"/>
      <c r="U31" s="41"/>
      <c r="V31" s="41"/>
      <c r="W31" s="38"/>
      <c r="X31" s="40"/>
      <c r="Y31" s="40"/>
      <c r="Z31" s="41"/>
      <c r="AA31" s="41"/>
      <c r="AB31" s="40"/>
      <c r="AC31" s="40"/>
      <c r="AD31" s="41"/>
      <c r="AE31" s="40"/>
      <c r="AF31" s="40"/>
      <c r="AG31" s="41"/>
      <c r="AH31" s="40"/>
      <c r="AI31" s="40"/>
      <c r="AJ31" s="40"/>
      <c r="AK31" s="40"/>
      <c r="AL31" s="40"/>
    </row>
    <row r="32" spans="1:38" x14ac:dyDescent="0.25">
      <c r="A32" s="40"/>
      <c r="B32" s="40"/>
      <c r="C32" s="40"/>
      <c r="D32" s="41"/>
      <c r="E32" s="40"/>
      <c r="F32" s="40"/>
      <c r="G32" s="40"/>
      <c r="H32" s="40"/>
      <c r="I32" s="40"/>
      <c r="J32" s="40"/>
      <c r="K32" s="40"/>
      <c r="L32" s="41"/>
      <c r="M32" s="40"/>
      <c r="N32" s="40"/>
      <c r="O32" s="40"/>
      <c r="P32" s="40"/>
      <c r="Q32" s="40"/>
      <c r="R32" s="41"/>
      <c r="S32" s="42"/>
      <c r="T32" s="41"/>
      <c r="U32" s="41"/>
      <c r="V32" s="41"/>
      <c r="W32" s="38"/>
      <c r="X32" s="40"/>
      <c r="Y32" s="40"/>
      <c r="Z32" s="41"/>
      <c r="AA32" s="41"/>
      <c r="AB32" s="40"/>
      <c r="AC32" s="40"/>
      <c r="AD32" s="41"/>
      <c r="AE32" s="40"/>
      <c r="AF32" s="40"/>
      <c r="AG32" s="41"/>
      <c r="AH32" s="40"/>
      <c r="AI32" s="40"/>
      <c r="AJ32" s="40"/>
      <c r="AK32" s="40"/>
      <c r="AL32" s="40"/>
    </row>
    <row r="33" spans="1:38" x14ac:dyDescent="0.25">
      <c r="A33" s="40"/>
      <c r="B33" s="40"/>
      <c r="C33" s="40"/>
      <c r="D33" s="41"/>
      <c r="E33" s="40"/>
      <c r="F33" s="40"/>
      <c r="G33" s="40"/>
      <c r="H33" s="40"/>
      <c r="I33" s="40"/>
      <c r="J33" s="40"/>
      <c r="K33" s="40"/>
      <c r="L33" s="41"/>
      <c r="M33" s="40"/>
      <c r="N33" s="40"/>
      <c r="O33" s="40"/>
      <c r="P33" s="40"/>
      <c r="Q33" s="40"/>
      <c r="R33" s="41"/>
      <c r="S33" s="42"/>
      <c r="T33" s="41"/>
      <c r="U33" s="41"/>
      <c r="V33" s="41"/>
      <c r="W33" s="38"/>
      <c r="X33" s="40"/>
      <c r="Y33" s="40"/>
      <c r="Z33" s="41"/>
      <c r="AA33" s="41"/>
      <c r="AB33" s="40"/>
      <c r="AC33" s="40"/>
      <c r="AD33" s="41"/>
      <c r="AE33" s="40"/>
      <c r="AF33" s="40"/>
      <c r="AG33" s="41"/>
      <c r="AH33" s="40"/>
      <c r="AI33" s="40"/>
      <c r="AJ33" s="40"/>
      <c r="AK33" s="40"/>
      <c r="AL33" s="40"/>
    </row>
    <row r="34" spans="1:38" x14ac:dyDescent="0.25">
      <c r="A34" s="40"/>
      <c r="B34" s="40"/>
      <c r="C34" s="40"/>
      <c r="D34" s="41"/>
      <c r="E34" s="40"/>
      <c r="F34" s="40"/>
      <c r="G34" s="40"/>
      <c r="H34" s="40"/>
      <c r="I34" s="40"/>
      <c r="J34" s="40"/>
      <c r="K34" s="40"/>
      <c r="L34" s="41"/>
      <c r="M34" s="40"/>
      <c r="N34" s="40"/>
      <c r="O34" s="40"/>
      <c r="P34" s="40"/>
      <c r="Q34" s="40"/>
      <c r="R34" s="41"/>
      <c r="S34" s="42"/>
      <c r="T34" s="41"/>
      <c r="U34" s="41"/>
      <c r="V34" s="41"/>
      <c r="W34" s="38"/>
      <c r="X34" s="40"/>
      <c r="Y34" s="40"/>
      <c r="Z34" s="41"/>
      <c r="AA34" s="41"/>
      <c r="AB34" s="40"/>
      <c r="AC34" s="40"/>
      <c r="AD34" s="41"/>
      <c r="AE34" s="40"/>
      <c r="AF34" s="40"/>
      <c r="AG34" s="41"/>
      <c r="AH34" s="40"/>
      <c r="AI34" s="40"/>
      <c r="AJ34" s="40"/>
      <c r="AK34" s="40"/>
      <c r="AL34" s="40"/>
    </row>
    <row r="35" spans="1:38" x14ac:dyDescent="0.25">
      <c r="A35" s="40"/>
      <c r="B35" s="40"/>
      <c r="C35" s="40"/>
      <c r="D35" s="41"/>
      <c r="E35" s="40"/>
      <c r="F35" s="40"/>
      <c r="G35" s="40"/>
      <c r="H35" s="40"/>
      <c r="I35" s="40"/>
      <c r="J35" s="40"/>
      <c r="K35" s="40"/>
      <c r="L35" s="41"/>
      <c r="M35" s="40"/>
      <c r="N35" s="40"/>
      <c r="O35" s="40"/>
      <c r="P35" s="40"/>
      <c r="Q35" s="40"/>
      <c r="R35" s="41"/>
      <c r="S35" s="42"/>
      <c r="T35" s="41"/>
      <c r="U35" s="41"/>
      <c r="V35" s="41"/>
      <c r="W35" s="38"/>
      <c r="X35" s="40"/>
      <c r="Y35" s="40"/>
      <c r="Z35" s="41"/>
      <c r="AA35" s="41"/>
      <c r="AB35" s="40"/>
      <c r="AC35" s="40"/>
      <c r="AD35" s="41"/>
      <c r="AE35" s="40"/>
      <c r="AF35" s="40"/>
      <c r="AG35" s="41"/>
      <c r="AH35" s="40"/>
      <c r="AI35" s="40"/>
      <c r="AJ35" s="40"/>
      <c r="AK35" s="40"/>
      <c r="AL35" s="40"/>
    </row>
    <row r="36" spans="1:38" x14ac:dyDescent="0.25">
      <c r="A36" s="40"/>
      <c r="B36" s="40"/>
      <c r="C36" s="40"/>
      <c r="D36" s="41"/>
      <c r="E36" s="40"/>
      <c r="F36" s="40"/>
      <c r="G36" s="40"/>
      <c r="H36" s="40"/>
      <c r="I36" s="40"/>
      <c r="J36" s="40"/>
      <c r="K36" s="40"/>
      <c r="L36" s="41"/>
      <c r="M36" s="40"/>
      <c r="N36" s="40"/>
      <c r="O36" s="40"/>
      <c r="P36" s="40"/>
      <c r="Q36" s="40"/>
      <c r="R36" s="41"/>
      <c r="S36" s="42"/>
      <c r="T36" s="41"/>
      <c r="U36" s="41"/>
      <c r="V36" s="41"/>
      <c r="W36" s="38"/>
      <c r="X36" s="40"/>
      <c r="Y36" s="40"/>
      <c r="Z36" s="41"/>
      <c r="AA36" s="41"/>
      <c r="AB36" s="40"/>
      <c r="AC36" s="40"/>
      <c r="AD36" s="41"/>
      <c r="AE36" s="40"/>
      <c r="AF36" s="40"/>
      <c r="AG36" s="41"/>
      <c r="AH36" s="40"/>
      <c r="AI36" s="40"/>
      <c r="AJ36" s="40"/>
      <c r="AK36" s="40"/>
      <c r="AL36" s="40"/>
    </row>
    <row r="37" spans="1:38" x14ac:dyDescent="0.25">
      <c r="A37" s="40"/>
      <c r="B37" s="40"/>
      <c r="C37" s="40"/>
      <c r="D37" s="41"/>
      <c r="E37" s="40"/>
      <c r="F37" s="40"/>
      <c r="G37" s="40"/>
      <c r="H37" s="40"/>
      <c r="I37" s="40"/>
      <c r="J37" s="40"/>
      <c r="K37" s="40"/>
      <c r="L37" s="41"/>
      <c r="M37" s="40"/>
      <c r="N37" s="40"/>
      <c r="O37" s="40"/>
      <c r="P37" s="40"/>
      <c r="Q37" s="40"/>
      <c r="R37" s="41"/>
      <c r="S37" s="42"/>
      <c r="T37" s="41"/>
      <c r="U37" s="41"/>
      <c r="V37" s="41"/>
      <c r="W37" s="38"/>
      <c r="X37" s="40"/>
      <c r="Y37" s="40"/>
      <c r="Z37" s="41"/>
      <c r="AA37" s="41"/>
      <c r="AB37" s="40"/>
      <c r="AC37" s="40"/>
      <c r="AD37" s="41"/>
      <c r="AE37" s="40"/>
      <c r="AF37" s="40"/>
      <c r="AG37" s="41"/>
      <c r="AH37" s="40"/>
      <c r="AI37" s="40"/>
      <c r="AJ37" s="40"/>
      <c r="AK37" s="40"/>
      <c r="AL37" s="40"/>
    </row>
    <row r="38" spans="1:38" x14ac:dyDescent="0.25">
      <c r="A38" s="40"/>
      <c r="B38" s="40"/>
      <c r="C38" s="40"/>
      <c r="D38" s="41"/>
      <c r="E38" s="40"/>
      <c r="F38" s="40"/>
      <c r="G38" s="40"/>
      <c r="H38" s="40"/>
      <c r="I38" s="40"/>
      <c r="J38" s="40"/>
      <c r="K38" s="40"/>
      <c r="L38" s="41"/>
      <c r="M38" s="40"/>
      <c r="N38" s="40"/>
      <c r="O38" s="40"/>
      <c r="P38" s="40"/>
      <c r="Q38" s="40"/>
      <c r="R38" s="41"/>
      <c r="S38" s="42"/>
      <c r="T38" s="41"/>
      <c r="U38" s="41"/>
      <c r="V38" s="41"/>
      <c r="W38" s="38"/>
      <c r="X38" s="40"/>
      <c r="Y38" s="40"/>
      <c r="Z38" s="41"/>
      <c r="AA38" s="41"/>
      <c r="AB38" s="40"/>
      <c r="AC38" s="40"/>
      <c r="AD38" s="41"/>
      <c r="AE38" s="40"/>
      <c r="AF38" s="40"/>
      <c r="AG38" s="41"/>
      <c r="AH38" s="40"/>
      <c r="AI38" s="40"/>
      <c r="AJ38" s="40"/>
      <c r="AK38" s="40"/>
      <c r="AL38" s="40"/>
    </row>
    <row r="39" spans="1:38" x14ac:dyDescent="0.25">
      <c r="A39" s="40"/>
      <c r="B39" s="40"/>
      <c r="C39" s="40"/>
      <c r="D39" s="41"/>
      <c r="E39" s="40"/>
      <c r="F39" s="40"/>
      <c r="G39" s="40"/>
      <c r="H39" s="40"/>
      <c r="I39" s="40"/>
      <c r="J39" s="40"/>
      <c r="K39" s="40"/>
      <c r="L39" s="41"/>
      <c r="M39" s="40"/>
      <c r="N39" s="40"/>
      <c r="O39" s="40"/>
      <c r="P39" s="40"/>
      <c r="Q39" s="40"/>
      <c r="R39" s="41"/>
      <c r="S39" s="42"/>
      <c r="T39" s="41"/>
      <c r="U39" s="41"/>
      <c r="V39" s="41"/>
      <c r="W39" s="38"/>
      <c r="X39" s="40"/>
      <c r="Y39" s="40"/>
      <c r="Z39" s="41"/>
      <c r="AA39" s="41"/>
      <c r="AB39" s="40"/>
      <c r="AC39" s="40"/>
      <c r="AD39" s="41"/>
      <c r="AE39" s="40"/>
      <c r="AF39" s="40"/>
      <c r="AG39" s="41"/>
      <c r="AH39" s="40"/>
      <c r="AI39" s="40"/>
      <c r="AJ39" s="40"/>
      <c r="AK39" s="40"/>
      <c r="AL39" s="40"/>
    </row>
    <row r="40" spans="1:38" x14ac:dyDescent="0.25">
      <c r="A40" s="40"/>
      <c r="B40" s="40"/>
      <c r="C40" s="40"/>
      <c r="D40" s="41"/>
      <c r="E40" s="40"/>
      <c r="F40" s="40"/>
      <c r="G40" s="40"/>
      <c r="H40" s="40"/>
      <c r="I40" s="40"/>
      <c r="J40" s="40"/>
      <c r="K40" s="40"/>
      <c r="L40" s="41"/>
      <c r="M40" s="40"/>
      <c r="N40" s="40"/>
      <c r="O40" s="40"/>
      <c r="P40" s="40"/>
      <c r="Q40" s="40"/>
      <c r="R40" s="41"/>
      <c r="S40" s="42"/>
      <c r="T40" s="41"/>
      <c r="U40" s="41"/>
      <c r="V40" s="41"/>
      <c r="W40" s="38"/>
      <c r="X40" s="40"/>
      <c r="Y40" s="40"/>
      <c r="Z40" s="41"/>
      <c r="AA40" s="41"/>
      <c r="AB40" s="40"/>
      <c r="AC40" s="40"/>
      <c r="AD40" s="41"/>
      <c r="AE40" s="40"/>
      <c r="AF40" s="40"/>
      <c r="AG40" s="41"/>
      <c r="AH40" s="40"/>
      <c r="AI40" s="40"/>
      <c r="AJ40" s="40"/>
      <c r="AK40" s="40"/>
      <c r="AL40" s="40"/>
    </row>
    <row r="41" spans="1:38" x14ac:dyDescent="0.25">
      <c r="A41" s="40"/>
      <c r="B41" s="40"/>
      <c r="C41" s="40"/>
      <c r="D41" s="41"/>
      <c r="E41" s="40"/>
      <c r="F41" s="40"/>
      <c r="G41" s="40"/>
      <c r="H41" s="40"/>
      <c r="I41" s="40"/>
      <c r="J41" s="40"/>
      <c r="K41" s="40"/>
      <c r="L41" s="41"/>
      <c r="M41" s="40"/>
      <c r="N41" s="40"/>
      <c r="O41" s="40"/>
      <c r="P41" s="40"/>
      <c r="Q41" s="40"/>
      <c r="R41" s="41"/>
      <c r="S41" s="42"/>
      <c r="T41" s="41"/>
      <c r="U41" s="41"/>
      <c r="V41" s="41"/>
      <c r="W41" s="38"/>
      <c r="X41" s="40"/>
      <c r="Y41" s="40"/>
      <c r="Z41" s="41"/>
      <c r="AA41" s="41"/>
      <c r="AB41" s="40"/>
      <c r="AC41" s="40"/>
      <c r="AD41" s="41"/>
      <c r="AE41" s="40"/>
      <c r="AF41" s="40"/>
      <c r="AG41" s="41"/>
      <c r="AH41" s="40"/>
      <c r="AI41" s="40"/>
      <c r="AJ41" s="40"/>
      <c r="AK41" s="40"/>
      <c r="AL41" s="40"/>
    </row>
    <row r="42" spans="1:38" x14ac:dyDescent="0.25">
      <c r="A42" s="40"/>
      <c r="B42" s="40"/>
      <c r="C42" s="40"/>
      <c r="D42" s="41"/>
      <c r="E42" s="40"/>
      <c r="F42" s="40"/>
      <c r="G42" s="40"/>
      <c r="H42" s="40"/>
      <c r="I42" s="40"/>
      <c r="J42" s="40"/>
      <c r="K42" s="40"/>
      <c r="L42" s="41"/>
      <c r="M42" s="40"/>
      <c r="N42" s="40"/>
      <c r="O42" s="40"/>
      <c r="P42" s="40"/>
      <c r="Q42" s="40"/>
      <c r="R42" s="41"/>
      <c r="S42" s="42"/>
      <c r="T42" s="41"/>
      <c r="U42" s="41"/>
      <c r="V42" s="41"/>
      <c r="W42" s="38"/>
      <c r="X42" s="40"/>
      <c r="Y42" s="40"/>
      <c r="Z42" s="41"/>
      <c r="AA42" s="41"/>
      <c r="AB42" s="40"/>
      <c r="AC42" s="40"/>
      <c r="AD42" s="41"/>
      <c r="AE42" s="40"/>
      <c r="AF42" s="40"/>
      <c r="AG42" s="41"/>
      <c r="AH42" s="40"/>
      <c r="AI42" s="40"/>
      <c r="AJ42" s="40"/>
      <c r="AK42" s="40"/>
      <c r="AL42" s="40"/>
    </row>
    <row r="43" spans="1:38" x14ac:dyDescent="0.25">
      <c r="A43" s="40"/>
      <c r="B43" s="40"/>
      <c r="C43" s="40"/>
      <c r="D43" s="41"/>
      <c r="E43" s="40"/>
      <c r="F43" s="40"/>
      <c r="G43" s="40"/>
      <c r="H43" s="40"/>
      <c r="I43" s="40"/>
      <c r="J43" s="40"/>
      <c r="K43" s="40"/>
      <c r="L43" s="41"/>
      <c r="M43" s="40"/>
      <c r="N43" s="40"/>
      <c r="O43" s="40"/>
      <c r="P43" s="40"/>
      <c r="Q43" s="40"/>
      <c r="R43" s="41"/>
      <c r="S43" s="42"/>
      <c r="T43" s="41"/>
      <c r="U43" s="41"/>
      <c r="V43" s="41"/>
      <c r="W43" s="38"/>
      <c r="X43" s="40"/>
      <c r="Y43" s="40"/>
      <c r="Z43" s="41"/>
      <c r="AA43" s="41"/>
      <c r="AB43" s="40"/>
      <c r="AC43" s="40"/>
      <c r="AD43" s="41"/>
      <c r="AE43" s="40"/>
      <c r="AF43" s="40"/>
      <c r="AG43" s="38"/>
      <c r="AH43" s="40"/>
      <c r="AI43" s="40"/>
      <c r="AJ43" s="40"/>
      <c r="AK43" s="40"/>
      <c r="AL43" s="40"/>
    </row>
    <row r="44" spans="1:38" x14ac:dyDescent="0.25">
      <c r="A44" s="40"/>
      <c r="B44" s="40"/>
      <c r="C44" s="40"/>
      <c r="D44" s="41"/>
      <c r="E44" s="40"/>
      <c r="F44" s="40"/>
      <c r="G44" s="40"/>
      <c r="H44" s="40"/>
      <c r="I44" s="40"/>
      <c r="J44" s="40"/>
      <c r="K44" s="40"/>
      <c r="L44" s="41"/>
      <c r="M44" s="40"/>
      <c r="N44" s="40"/>
      <c r="O44" s="40"/>
      <c r="P44" s="40"/>
      <c r="Q44" s="40"/>
      <c r="R44" s="41"/>
      <c r="S44" s="42"/>
      <c r="T44" s="41"/>
      <c r="U44" s="41"/>
      <c r="V44" s="41"/>
      <c r="W44" s="38"/>
      <c r="X44" s="40"/>
      <c r="Y44" s="40"/>
      <c r="Z44" s="41"/>
      <c r="AA44" s="41"/>
      <c r="AB44" s="40"/>
      <c r="AC44" s="40"/>
      <c r="AD44" s="41"/>
      <c r="AE44" s="40"/>
      <c r="AF44" s="40"/>
      <c r="AG44" s="38"/>
      <c r="AH44" s="40"/>
      <c r="AI44" s="40"/>
      <c r="AJ44" s="40"/>
      <c r="AK44" s="40"/>
      <c r="AL44" s="40"/>
    </row>
    <row r="45" spans="1:38" x14ac:dyDescent="0.25">
      <c r="A45" s="40"/>
      <c r="B45" s="40"/>
      <c r="C45" s="40"/>
      <c r="D45" s="41"/>
      <c r="E45" s="40"/>
      <c r="F45" s="40"/>
      <c r="G45" s="40"/>
      <c r="H45" s="40"/>
      <c r="I45" s="40"/>
      <c r="J45" s="40"/>
      <c r="K45" s="40"/>
      <c r="L45" s="41"/>
      <c r="M45" s="40"/>
      <c r="N45" s="40"/>
      <c r="O45" s="40"/>
      <c r="P45" s="40"/>
      <c r="Q45" s="40"/>
      <c r="R45" s="41"/>
      <c r="S45" s="42"/>
      <c r="T45" s="41"/>
      <c r="U45" s="41"/>
      <c r="V45" s="41"/>
      <c r="W45" s="38"/>
      <c r="X45" s="40"/>
      <c r="Y45" s="40"/>
      <c r="Z45" s="41"/>
      <c r="AA45" s="41"/>
      <c r="AB45" s="40"/>
      <c r="AC45" s="40"/>
      <c r="AD45" s="41"/>
      <c r="AE45" s="40"/>
      <c r="AF45" s="40"/>
      <c r="AG45" s="38"/>
      <c r="AH45" s="40"/>
      <c r="AI45" s="40"/>
      <c r="AJ45" s="40"/>
      <c r="AK45" s="40"/>
      <c r="AL45" s="40"/>
    </row>
    <row r="46" spans="1:38" x14ac:dyDescent="0.25">
      <c r="A46" s="40"/>
      <c r="B46" s="40"/>
      <c r="C46" s="40"/>
      <c r="D46" s="41"/>
      <c r="E46" s="40"/>
      <c r="F46" s="40"/>
      <c r="G46" s="40"/>
      <c r="H46" s="40"/>
      <c r="I46" s="40"/>
      <c r="J46" s="40"/>
      <c r="K46" s="40"/>
      <c r="L46" s="41"/>
      <c r="M46" s="40"/>
      <c r="N46" s="40"/>
      <c r="O46" s="40"/>
      <c r="P46" s="40"/>
      <c r="Q46" s="40"/>
      <c r="R46" s="41"/>
      <c r="S46" s="42"/>
      <c r="T46" s="41"/>
      <c r="U46" s="41"/>
      <c r="V46" s="41"/>
      <c r="W46" s="38"/>
      <c r="X46" s="40"/>
      <c r="Y46" s="40"/>
      <c r="Z46" s="41"/>
      <c r="AA46" s="41"/>
      <c r="AB46" s="40"/>
      <c r="AC46" s="40"/>
      <c r="AD46" s="41"/>
      <c r="AE46" s="40"/>
      <c r="AF46" s="40"/>
      <c r="AG46" s="41"/>
      <c r="AH46" s="40"/>
      <c r="AI46" s="40"/>
      <c r="AJ46" s="40"/>
      <c r="AK46" s="40"/>
      <c r="AL46" s="40"/>
    </row>
    <row r="47" spans="1:38" x14ac:dyDescent="0.25">
      <c r="A47" s="40"/>
      <c r="B47" s="40"/>
      <c r="C47" s="40"/>
      <c r="D47" s="41"/>
      <c r="E47" s="40"/>
      <c r="F47" s="40"/>
      <c r="G47" s="40"/>
      <c r="H47" s="40"/>
      <c r="I47" s="40"/>
      <c r="J47" s="40"/>
      <c r="K47" s="40"/>
      <c r="L47" s="41"/>
      <c r="M47" s="40"/>
      <c r="N47" s="40"/>
      <c r="O47" s="40"/>
      <c r="P47" s="40"/>
      <c r="Q47" s="40"/>
      <c r="R47" s="41"/>
      <c r="S47" s="42"/>
      <c r="T47" s="41"/>
      <c r="U47" s="41"/>
      <c r="V47" s="41"/>
      <c r="W47" s="38"/>
      <c r="X47" s="40"/>
      <c r="Y47" s="40"/>
      <c r="Z47" s="41"/>
      <c r="AA47" s="41"/>
      <c r="AB47" s="40"/>
      <c r="AC47" s="40"/>
      <c r="AD47" s="41"/>
      <c r="AE47" s="40"/>
      <c r="AF47" s="40"/>
      <c r="AG47" s="41"/>
      <c r="AH47" s="40"/>
      <c r="AI47" s="40"/>
      <c r="AJ47" s="40"/>
      <c r="AK47" s="40"/>
      <c r="AL47" s="40"/>
    </row>
    <row r="48" spans="1:38" x14ac:dyDescent="0.25">
      <c r="A48" s="40"/>
      <c r="B48" s="40"/>
      <c r="C48" s="40"/>
      <c r="D48" s="41"/>
      <c r="E48" s="40"/>
      <c r="F48" s="40"/>
      <c r="G48" s="40"/>
      <c r="H48" s="40"/>
      <c r="I48" s="40"/>
      <c r="J48" s="40"/>
      <c r="K48" s="40"/>
      <c r="L48" s="41"/>
      <c r="M48" s="40"/>
      <c r="N48" s="40"/>
      <c r="O48" s="40"/>
      <c r="P48" s="40"/>
      <c r="Q48" s="40"/>
      <c r="R48" s="41"/>
      <c r="S48" s="42"/>
      <c r="T48" s="41"/>
      <c r="U48" s="41"/>
      <c r="V48" s="41"/>
      <c r="W48" s="38"/>
      <c r="X48" s="40"/>
      <c r="Y48" s="40"/>
      <c r="Z48" s="41"/>
      <c r="AA48" s="41"/>
      <c r="AB48" s="40"/>
      <c r="AC48" s="40"/>
      <c r="AD48" s="41"/>
      <c r="AE48" s="40"/>
      <c r="AF48" s="40"/>
      <c r="AG48" s="41"/>
      <c r="AH48" s="40"/>
      <c r="AI48" s="40"/>
      <c r="AJ48" s="40"/>
      <c r="AK48" s="40"/>
      <c r="AL48" s="40"/>
    </row>
    <row r="49" spans="1:38" x14ac:dyDescent="0.25">
      <c r="A49" s="40"/>
      <c r="B49" s="40"/>
      <c r="C49" s="40"/>
      <c r="D49" s="41"/>
      <c r="E49" s="40"/>
      <c r="F49" s="40"/>
      <c r="G49" s="40"/>
      <c r="H49" s="40"/>
      <c r="I49" s="40"/>
      <c r="J49" s="40"/>
      <c r="K49" s="40"/>
      <c r="L49" s="41"/>
      <c r="M49" s="40"/>
      <c r="N49" s="40"/>
      <c r="O49" s="40"/>
      <c r="P49" s="40"/>
      <c r="Q49" s="40"/>
      <c r="R49" s="41"/>
      <c r="S49" s="42"/>
      <c r="T49" s="41"/>
      <c r="U49" s="41"/>
      <c r="V49" s="41"/>
      <c r="W49" s="38"/>
      <c r="X49" s="40"/>
      <c r="Y49" s="40"/>
      <c r="Z49" s="41"/>
      <c r="AA49" s="41"/>
      <c r="AB49" s="40"/>
      <c r="AC49" s="40"/>
      <c r="AD49" s="41"/>
      <c r="AE49" s="40"/>
      <c r="AF49" s="40"/>
      <c r="AG49" s="41"/>
      <c r="AH49" s="40"/>
      <c r="AI49" s="40"/>
      <c r="AJ49" s="40"/>
      <c r="AK49" s="40"/>
      <c r="AL49" s="40"/>
    </row>
    <row r="50" spans="1:38" x14ac:dyDescent="0.25">
      <c r="A50" s="40"/>
      <c r="B50" s="40"/>
      <c r="C50" s="40"/>
      <c r="D50" s="41"/>
      <c r="E50" s="40"/>
      <c r="F50" s="40"/>
      <c r="G50" s="40"/>
      <c r="H50" s="40"/>
      <c r="I50" s="40"/>
      <c r="J50" s="40"/>
      <c r="K50" s="40"/>
      <c r="L50" s="41"/>
      <c r="M50" s="40"/>
      <c r="N50" s="40"/>
      <c r="O50" s="40"/>
      <c r="P50" s="40"/>
      <c r="Q50" s="40"/>
      <c r="R50" s="41"/>
      <c r="S50" s="42"/>
      <c r="T50" s="41"/>
      <c r="U50" s="41"/>
      <c r="V50" s="41"/>
      <c r="W50" s="38"/>
      <c r="X50" s="40"/>
      <c r="Y50" s="40"/>
      <c r="Z50" s="41"/>
      <c r="AA50" s="41"/>
      <c r="AB50" s="40"/>
      <c r="AC50" s="40"/>
      <c r="AD50" s="41"/>
      <c r="AE50" s="40"/>
      <c r="AF50" s="40"/>
      <c r="AG50" s="41"/>
      <c r="AH50" s="40"/>
      <c r="AI50" s="40"/>
      <c r="AJ50" s="40"/>
      <c r="AK50" s="40"/>
      <c r="AL50" s="40"/>
    </row>
    <row r="51" spans="1:38" x14ac:dyDescent="0.25">
      <c r="A51" s="40"/>
      <c r="B51" s="40"/>
      <c r="C51" s="40"/>
      <c r="D51" s="41"/>
      <c r="E51" s="40"/>
      <c r="F51" s="40"/>
      <c r="G51" s="40"/>
      <c r="H51" s="40"/>
      <c r="I51" s="40"/>
      <c r="J51" s="40"/>
      <c r="K51" s="40"/>
      <c r="L51" s="41"/>
      <c r="M51" s="40"/>
      <c r="N51" s="40"/>
      <c r="O51" s="40"/>
      <c r="P51" s="40"/>
      <c r="Q51" s="40"/>
      <c r="R51" s="41"/>
      <c r="S51" s="42"/>
      <c r="T51" s="41"/>
      <c r="U51" s="41"/>
      <c r="V51" s="41"/>
      <c r="W51" s="38"/>
      <c r="X51" s="40"/>
      <c r="Y51" s="40"/>
      <c r="Z51" s="41"/>
      <c r="AA51" s="41"/>
      <c r="AB51" s="40"/>
      <c r="AC51" s="40"/>
      <c r="AD51" s="41"/>
      <c r="AE51" s="40"/>
      <c r="AF51" s="40"/>
      <c r="AG51" s="41"/>
      <c r="AH51" s="40"/>
      <c r="AI51" s="40"/>
      <c r="AJ51" s="40"/>
      <c r="AK51" s="40"/>
      <c r="AL51" s="40"/>
    </row>
    <row r="52" spans="1:38" x14ac:dyDescent="0.25">
      <c r="A52" s="40"/>
      <c r="B52" s="40"/>
      <c r="C52" s="40"/>
      <c r="D52" s="41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1"/>
      <c r="S52" s="42"/>
      <c r="T52" s="41"/>
      <c r="U52" s="41"/>
      <c r="V52" s="41"/>
      <c r="W52" s="38"/>
      <c r="X52" s="40"/>
      <c r="Y52" s="40"/>
      <c r="Z52" s="41"/>
      <c r="AA52" s="41"/>
      <c r="AB52" s="40"/>
      <c r="AC52" s="40"/>
      <c r="AD52" s="41"/>
      <c r="AE52" s="40"/>
      <c r="AF52" s="40"/>
      <c r="AG52" s="41"/>
      <c r="AH52" s="40"/>
      <c r="AI52" s="40"/>
      <c r="AJ52" s="40"/>
      <c r="AK52" s="40"/>
      <c r="AL52" s="40"/>
    </row>
    <row r="53" spans="1:38" x14ac:dyDescent="0.25">
      <c r="A53" s="40"/>
      <c r="B53" s="40"/>
      <c r="C53" s="40"/>
      <c r="D53" s="41"/>
      <c r="E53" s="40"/>
      <c r="F53" s="40"/>
      <c r="G53" s="40"/>
      <c r="H53" s="40"/>
      <c r="I53" s="40"/>
      <c r="J53" s="40"/>
      <c r="K53" s="40"/>
      <c r="L53" s="41"/>
      <c r="M53" s="40"/>
      <c r="N53" s="40"/>
      <c r="O53" s="40"/>
      <c r="P53" s="40"/>
      <c r="Q53" s="40"/>
      <c r="R53" s="41"/>
      <c r="S53" s="42"/>
      <c r="T53" s="41"/>
      <c r="U53" s="41"/>
      <c r="V53" s="41"/>
      <c r="W53" s="38"/>
      <c r="X53" s="40"/>
      <c r="Y53" s="40"/>
      <c r="Z53" s="41"/>
      <c r="AA53" s="41"/>
      <c r="AB53" s="40"/>
      <c r="AC53" s="40"/>
      <c r="AD53" s="41"/>
      <c r="AE53" s="40"/>
      <c r="AF53" s="40"/>
      <c r="AG53" s="41"/>
      <c r="AH53" s="40"/>
      <c r="AI53" s="40"/>
      <c r="AJ53" s="40"/>
      <c r="AK53" s="40"/>
      <c r="AL53" s="40"/>
    </row>
    <row r="54" spans="1:38" x14ac:dyDescent="0.25">
      <c r="A54" s="40"/>
      <c r="B54" s="40"/>
      <c r="C54" s="40"/>
      <c r="D54" s="41"/>
      <c r="E54" s="40"/>
      <c r="F54" s="40"/>
      <c r="G54" s="40"/>
      <c r="H54" s="40"/>
      <c r="I54" s="40"/>
      <c r="J54" s="40"/>
      <c r="K54" s="40"/>
      <c r="L54" s="41"/>
      <c r="M54" s="40"/>
      <c r="N54" s="40"/>
      <c r="O54" s="40"/>
      <c r="P54" s="40"/>
      <c r="Q54" s="40"/>
      <c r="R54" s="41"/>
      <c r="S54" s="42"/>
      <c r="T54" s="41"/>
      <c r="U54" s="41"/>
      <c r="V54" s="41"/>
      <c r="W54" s="38"/>
      <c r="X54" s="40"/>
      <c r="Y54" s="40"/>
      <c r="Z54" s="41"/>
      <c r="AA54" s="41"/>
      <c r="AB54" s="40"/>
      <c r="AC54" s="40"/>
      <c r="AD54" s="41"/>
      <c r="AE54" s="40"/>
      <c r="AF54" s="40"/>
      <c r="AG54" s="41"/>
      <c r="AH54" s="40"/>
      <c r="AI54" s="40"/>
      <c r="AJ54" s="40"/>
      <c r="AK54" s="40"/>
      <c r="AL54" s="40"/>
    </row>
    <row r="55" spans="1:38" x14ac:dyDescent="0.25">
      <c r="A55" s="40"/>
      <c r="B55" s="40"/>
      <c r="C55" s="40"/>
      <c r="D55" s="41"/>
      <c r="E55" s="40"/>
      <c r="F55" s="40"/>
      <c r="G55" s="40"/>
      <c r="H55" s="40"/>
      <c r="I55" s="40"/>
      <c r="J55" s="40"/>
      <c r="K55" s="40"/>
      <c r="L55" s="41"/>
      <c r="M55" s="40"/>
      <c r="N55" s="40"/>
      <c r="O55" s="40"/>
      <c r="P55" s="40"/>
      <c r="Q55" s="40"/>
      <c r="R55" s="41"/>
      <c r="S55" s="42"/>
      <c r="T55" s="41"/>
      <c r="U55" s="41"/>
      <c r="V55" s="41"/>
      <c r="W55" s="38"/>
      <c r="X55" s="40"/>
      <c r="Y55" s="40"/>
      <c r="Z55" s="41"/>
      <c r="AA55" s="41"/>
      <c r="AB55" s="40"/>
      <c r="AC55" s="40"/>
      <c r="AD55" s="41"/>
      <c r="AE55" s="40"/>
      <c r="AF55" s="40"/>
      <c r="AG55" s="41"/>
      <c r="AH55" s="40"/>
      <c r="AI55" s="40"/>
      <c r="AJ55" s="40"/>
      <c r="AK55" s="40"/>
      <c r="AL55" s="40"/>
    </row>
    <row r="56" spans="1:38" x14ac:dyDescent="0.25">
      <c r="A56" s="40"/>
      <c r="B56" s="40"/>
      <c r="C56" s="40"/>
      <c r="D56" s="41"/>
      <c r="E56" s="40"/>
      <c r="F56" s="40"/>
      <c r="G56" s="40"/>
      <c r="H56" s="40"/>
      <c r="I56" s="40"/>
      <c r="J56" s="40"/>
      <c r="K56" s="40"/>
      <c r="L56" s="41"/>
      <c r="M56" s="40"/>
      <c r="N56" s="40"/>
      <c r="O56" s="40"/>
      <c r="P56" s="40"/>
      <c r="Q56" s="40"/>
      <c r="R56" s="41"/>
      <c r="S56" s="42"/>
      <c r="T56" s="41"/>
      <c r="U56" s="41"/>
      <c r="V56" s="41"/>
      <c r="W56" s="38"/>
      <c r="X56" s="40"/>
      <c r="Y56" s="40"/>
      <c r="Z56" s="41"/>
      <c r="AA56" s="41"/>
      <c r="AB56" s="40"/>
      <c r="AC56" s="40"/>
      <c r="AD56" s="41"/>
      <c r="AE56" s="40"/>
      <c r="AF56" s="40"/>
      <c r="AG56" s="41"/>
      <c r="AH56" s="40"/>
      <c r="AI56" s="40"/>
      <c r="AJ56" s="40"/>
      <c r="AK56" s="40"/>
      <c r="AL56" s="40"/>
    </row>
    <row r="57" spans="1:38" x14ac:dyDescent="0.25">
      <c r="A57" s="40"/>
      <c r="B57" s="40"/>
      <c r="C57" s="40"/>
      <c r="D57" s="41"/>
      <c r="E57" s="40"/>
      <c r="F57" s="40"/>
      <c r="G57" s="40"/>
      <c r="H57" s="40"/>
      <c r="I57" s="40"/>
      <c r="J57" s="40"/>
      <c r="K57" s="40"/>
      <c r="L57" s="41"/>
      <c r="M57" s="40"/>
      <c r="N57" s="40"/>
      <c r="O57" s="40"/>
      <c r="P57" s="40"/>
      <c r="Q57" s="40"/>
      <c r="R57" s="41"/>
      <c r="S57" s="42"/>
      <c r="T57" s="41"/>
      <c r="U57" s="41"/>
      <c r="V57" s="41"/>
      <c r="W57" s="38"/>
      <c r="X57" s="40"/>
      <c r="Y57" s="40"/>
      <c r="Z57" s="41"/>
      <c r="AA57" s="41"/>
      <c r="AB57" s="40"/>
      <c r="AC57" s="40"/>
      <c r="AD57" s="41"/>
      <c r="AE57" s="40"/>
      <c r="AF57" s="40"/>
      <c r="AG57" s="41"/>
      <c r="AH57" s="40"/>
      <c r="AI57" s="40"/>
      <c r="AJ57" s="40"/>
      <c r="AK57" s="40"/>
      <c r="AL57" s="40"/>
    </row>
    <row r="58" spans="1:38" x14ac:dyDescent="0.25">
      <c r="A58" s="40"/>
      <c r="B58" s="40"/>
      <c r="C58" s="40"/>
      <c r="D58" s="41"/>
      <c r="E58" s="40"/>
      <c r="F58" s="40"/>
      <c r="G58" s="40"/>
      <c r="H58" s="40"/>
      <c r="I58" s="40"/>
      <c r="J58" s="40"/>
      <c r="K58" s="40"/>
      <c r="L58" s="41"/>
      <c r="M58" s="40"/>
      <c r="N58" s="40"/>
      <c r="O58" s="40"/>
      <c r="P58" s="40"/>
      <c r="Q58" s="40"/>
      <c r="R58" s="41"/>
      <c r="S58" s="42"/>
      <c r="T58" s="41"/>
      <c r="U58" s="41"/>
      <c r="V58" s="41"/>
      <c r="W58" s="38"/>
      <c r="X58" s="40"/>
      <c r="Y58" s="40"/>
      <c r="Z58" s="41"/>
      <c r="AA58" s="41"/>
      <c r="AB58" s="40"/>
      <c r="AC58" s="40"/>
      <c r="AD58" s="41"/>
      <c r="AE58" s="40"/>
      <c r="AF58" s="40"/>
      <c r="AG58" s="41"/>
      <c r="AH58" s="40"/>
      <c r="AI58" s="40"/>
      <c r="AJ58" s="40"/>
      <c r="AK58" s="40"/>
      <c r="AL58" s="40"/>
    </row>
    <row r="59" spans="1:38" x14ac:dyDescent="0.25">
      <c r="A59" s="40"/>
      <c r="B59" s="40"/>
      <c r="C59" s="40"/>
      <c r="D59" s="41"/>
      <c r="E59" s="40"/>
      <c r="F59" s="40"/>
      <c r="G59" s="40"/>
      <c r="H59" s="40"/>
      <c r="I59" s="40"/>
      <c r="J59" s="40"/>
      <c r="K59" s="40"/>
      <c r="L59" s="41"/>
      <c r="M59" s="40"/>
      <c r="N59" s="40"/>
      <c r="O59" s="40"/>
      <c r="P59" s="40"/>
      <c r="Q59" s="40"/>
      <c r="R59" s="41"/>
      <c r="S59" s="42"/>
      <c r="T59" s="41"/>
      <c r="U59" s="41"/>
      <c r="V59" s="41"/>
      <c r="W59" s="38"/>
      <c r="X59" s="40"/>
      <c r="Y59" s="40"/>
      <c r="Z59" s="41"/>
      <c r="AA59" s="41"/>
      <c r="AB59" s="40"/>
      <c r="AC59" s="40"/>
      <c r="AD59" s="41"/>
      <c r="AE59" s="40"/>
      <c r="AF59" s="40"/>
      <c r="AG59" s="41"/>
      <c r="AH59" s="40"/>
      <c r="AI59" s="40"/>
      <c r="AJ59" s="40"/>
      <c r="AK59" s="40"/>
      <c r="AL59" s="40"/>
    </row>
    <row r="60" spans="1:38" x14ac:dyDescent="0.25">
      <c r="A60" s="40"/>
      <c r="B60" s="40"/>
      <c r="C60" s="40"/>
      <c r="D60" s="41"/>
      <c r="E60" s="40"/>
      <c r="F60" s="40"/>
      <c r="G60" s="40"/>
      <c r="H60" s="40"/>
      <c r="I60" s="40"/>
      <c r="J60" s="40"/>
      <c r="K60" s="40"/>
      <c r="L60" s="41"/>
      <c r="M60" s="40"/>
      <c r="N60" s="40"/>
      <c r="O60" s="40"/>
      <c r="P60" s="40"/>
      <c r="Q60" s="40"/>
      <c r="R60" s="41"/>
      <c r="S60" s="42"/>
      <c r="T60" s="41"/>
      <c r="U60" s="41"/>
      <c r="V60" s="41"/>
      <c r="W60" s="38"/>
      <c r="X60" s="40"/>
      <c r="Y60" s="40"/>
      <c r="Z60" s="41"/>
      <c r="AA60" s="41"/>
      <c r="AB60" s="40"/>
      <c r="AC60" s="40"/>
      <c r="AD60" s="41"/>
      <c r="AE60" s="40"/>
      <c r="AF60" s="40"/>
      <c r="AG60" s="41"/>
      <c r="AH60" s="40"/>
      <c r="AI60" s="40"/>
      <c r="AJ60" s="40"/>
      <c r="AK60" s="40"/>
      <c r="AL60" s="40"/>
    </row>
    <row r="61" spans="1:38" x14ac:dyDescent="0.25">
      <c r="A61" s="40"/>
      <c r="B61" s="40"/>
      <c r="C61" s="40"/>
      <c r="D61" s="41"/>
      <c r="E61" s="40"/>
      <c r="F61" s="40"/>
      <c r="G61" s="40"/>
      <c r="H61" s="40"/>
      <c r="I61" s="40"/>
      <c r="J61" s="40"/>
      <c r="K61" s="40"/>
      <c r="L61" s="41"/>
      <c r="M61" s="40"/>
      <c r="N61" s="40"/>
      <c r="O61" s="40"/>
      <c r="P61" s="40"/>
      <c r="Q61" s="40"/>
      <c r="R61" s="41"/>
      <c r="S61" s="42"/>
      <c r="T61" s="41"/>
      <c r="U61" s="41"/>
      <c r="V61" s="41"/>
      <c r="W61" s="38"/>
      <c r="X61" s="40"/>
      <c r="Y61" s="40"/>
      <c r="Z61" s="41"/>
      <c r="AA61" s="41"/>
      <c r="AB61" s="40"/>
      <c r="AC61" s="40"/>
      <c r="AD61" s="41"/>
      <c r="AE61" s="40"/>
      <c r="AF61" s="40"/>
      <c r="AG61" s="41"/>
      <c r="AH61" s="40"/>
      <c r="AI61" s="40"/>
      <c r="AJ61" s="40"/>
      <c r="AK61" s="40"/>
      <c r="AL61" s="40"/>
    </row>
    <row r="62" spans="1:38" x14ac:dyDescent="0.25">
      <c r="A62" s="40"/>
      <c r="B62" s="40"/>
      <c r="C62" s="40"/>
      <c r="D62" s="41"/>
      <c r="E62" s="40"/>
      <c r="F62" s="40"/>
      <c r="G62" s="40"/>
      <c r="H62" s="40"/>
      <c r="I62" s="40"/>
      <c r="J62" s="40"/>
      <c r="K62" s="40"/>
      <c r="L62" s="41"/>
      <c r="M62" s="40"/>
      <c r="N62" s="40"/>
      <c r="O62" s="40"/>
      <c r="P62" s="40"/>
      <c r="Q62" s="40"/>
      <c r="R62" s="41"/>
      <c r="S62" s="42"/>
      <c r="T62" s="41"/>
      <c r="U62" s="41"/>
      <c r="V62" s="41"/>
      <c r="W62" s="38"/>
      <c r="X62" s="40"/>
      <c r="Y62" s="40"/>
      <c r="Z62" s="41"/>
      <c r="AA62" s="41"/>
      <c r="AB62" s="40"/>
      <c r="AC62" s="40"/>
      <c r="AD62" s="41"/>
      <c r="AE62" s="40"/>
      <c r="AF62" s="40"/>
      <c r="AG62" s="41"/>
      <c r="AH62" s="40"/>
      <c r="AI62" s="40"/>
      <c r="AJ62" s="40"/>
      <c r="AK62" s="40"/>
      <c r="AL62" s="40"/>
    </row>
    <row r="63" spans="1:38" x14ac:dyDescent="0.25">
      <c r="A63" s="40"/>
      <c r="B63" s="40"/>
      <c r="C63" s="40"/>
      <c r="D63" s="41"/>
      <c r="E63" s="40"/>
      <c r="F63" s="40"/>
      <c r="G63" s="40"/>
      <c r="H63" s="40"/>
      <c r="I63" s="40"/>
      <c r="J63" s="40"/>
      <c r="K63" s="40"/>
      <c r="L63" s="41"/>
      <c r="M63" s="40"/>
      <c r="N63" s="40"/>
      <c r="O63" s="40"/>
      <c r="P63" s="40"/>
      <c r="Q63" s="40"/>
      <c r="R63" s="41"/>
      <c r="S63" s="42"/>
      <c r="T63" s="41"/>
      <c r="U63" s="41"/>
      <c r="V63" s="41"/>
      <c r="W63" s="38"/>
      <c r="X63" s="40"/>
      <c r="Y63" s="40"/>
      <c r="Z63" s="41"/>
      <c r="AA63" s="41"/>
      <c r="AB63" s="40"/>
      <c r="AC63" s="40"/>
      <c r="AD63" s="41"/>
      <c r="AE63" s="40"/>
      <c r="AF63" s="40"/>
      <c r="AG63" s="41"/>
      <c r="AH63" s="40"/>
      <c r="AI63" s="40"/>
      <c r="AJ63" s="40"/>
      <c r="AK63" s="40"/>
      <c r="AL63" s="40"/>
    </row>
    <row r="64" spans="1:38" x14ac:dyDescent="0.25">
      <c r="A64" s="40"/>
      <c r="B64" s="40"/>
      <c r="C64" s="40"/>
      <c r="D64" s="41"/>
      <c r="E64" s="40"/>
      <c r="F64" s="40"/>
      <c r="G64" s="40"/>
      <c r="H64" s="40"/>
      <c r="I64" s="40"/>
      <c r="J64" s="40"/>
      <c r="K64" s="40"/>
      <c r="L64" s="41"/>
      <c r="M64" s="40"/>
      <c r="N64" s="40"/>
      <c r="O64" s="40"/>
      <c r="P64" s="40"/>
      <c r="Q64" s="40"/>
      <c r="R64" s="41"/>
      <c r="S64" s="42"/>
      <c r="T64" s="41"/>
      <c r="U64" s="41"/>
      <c r="V64" s="41"/>
      <c r="W64" s="38"/>
      <c r="X64" s="40"/>
      <c r="Y64" s="40"/>
      <c r="Z64" s="41"/>
      <c r="AA64" s="41"/>
      <c r="AB64" s="40"/>
      <c r="AC64" s="40"/>
      <c r="AD64" s="41"/>
      <c r="AE64" s="40"/>
      <c r="AF64" s="40"/>
      <c r="AG64" s="41"/>
      <c r="AH64" s="40"/>
      <c r="AI64" s="40"/>
      <c r="AJ64" s="40"/>
      <c r="AK64" s="40"/>
      <c r="AL64" s="40"/>
    </row>
    <row r="65" spans="1:38" x14ac:dyDescent="0.25">
      <c r="A65" s="40"/>
      <c r="B65" s="40"/>
      <c r="C65" s="40"/>
      <c r="D65" s="41"/>
      <c r="E65" s="40"/>
      <c r="F65" s="40"/>
      <c r="G65" s="40"/>
      <c r="H65" s="40"/>
      <c r="I65" s="40"/>
      <c r="J65" s="40"/>
      <c r="K65" s="40"/>
      <c r="L65" s="41"/>
      <c r="M65" s="40"/>
      <c r="N65" s="40"/>
      <c r="O65" s="40"/>
      <c r="P65" s="40"/>
      <c r="Q65" s="40"/>
      <c r="R65" s="41"/>
      <c r="S65" s="42"/>
      <c r="T65" s="41"/>
      <c r="U65" s="41"/>
      <c r="V65" s="41"/>
      <c r="W65" s="38"/>
      <c r="X65" s="40"/>
      <c r="Y65" s="40"/>
      <c r="Z65" s="41"/>
      <c r="AA65" s="41"/>
      <c r="AB65" s="40"/>
      <c r="AC65" s="40"/>
      <c r="AD65" s="41"/>
      <c r="AE65" s="40"/>
      <c r="AF65" s="40"/>
      <c r="AG65" s="41"/>
      <c r="AH65" s="40"/>
      <c r="AI65" s="40"/>
      <c r="AJ65" s="40"/>
      <c r="AK65" s="40"/>
      <c r="AL65" s="40"/>
    </row>
    <row r="66" spans="1:38" x14ac:dyDescent="0.25">
      <c r="A66" s="40"/>
      <c r="B66" s="40"/>
      <c r="C66" s="40"/>
      <c r="D66" s="41"/>
      <c r="E66" s="40"/>
      <c r="F66" s="40"/>
      <c r="G66" s="40"/>
      <c r="H66" s="40"/>
      <c r="I66" s="40"/>
      <c r="J66" s="40"/>
      <c r="K66" s="40"/>
      <c r="L66" s="41"/>
      <c r="M66" s="40"/>
      <c r="N66" s="40"/>
      <c r="O66" s="40"/>
      <c r="P66" s="40"/>
      <c r="Q66" s="40"/>
      <c r="R66" s="41"/>
      <c r="S66" s="42"/>
      <c r="T66" s="41"/>
      <c r="U66" s="41"/>
      <c r="V66" s="41"/>
      <c r="W66" s="38"/>
      <c r="X66" s="40"/>
      <c r="Y66" s="40"/>
      <c r="Z66" s="41"/>
      <c r="AA66" s="41"/>
      <c r="AB66" s="40"/>
      <c r="AC66" s="40"/>
      <c r="AD66" s="41"/>
      <c r="AE66" s="40"/>
      <c r="AF66" s="40"/>
      <c r="AG66" s="41"/>
      <c r="AH66" s="40"/>
      <c r="AI66" s="40"/>
      <c r="AJ66" s="40"/>
      <c r="AK66" s="40"/>
      <c r="AL66" s="40"/>
    </row>
    <row r="67" spans="1:38" x14ac:dyDescent="0.25">
      <c r="A67" s="40"/>
      <c r="B67" s="40"/>
      <c r="C67" s="40"/>
      <c r="D67" s="41"/>
      <c r="E67" s="40"/>
      <c r="F67" s="40"/>
      <c r="G67" s="40"/>
      <c r="H67" s="40"/>
      <c r="I67" s="40"/>
      <c r="J67" s="40"/>
      <c r="K67" s="40"/>
      <c r="L67" s="41"/>
      <c r="M67" s="40"/>
      <c r="N67" s="40"/>
      <c r="O67" s="40"/>
      <c r="P67" s="40"/>
      <c r="Q67" s="40"/>
      <c r="R67" s="41"/>
      <c r="S67" s="42"/>
      <c r="T67" s="41"/>
      <c r="U67" s="41"/>
      <c r="V67" s="41"/>
      <c r="W67" s="38"/>
      <c r="X67" s="40"/>
      <c r="Y67" s="40"/>
      <c r="Z67" s="41"/>
      <c r="AA67" s="41"/>
      <c r="AB67" s="40"/>
      <c r="AC67" s="40"/>
      <c r="AD67" s="41"/>
      <c r="AE67" s="40"/>
      <c r="AF67" s="40"/>
      <c r="AG67" s="41"/>
      <c r="AH67" s="40"/>
      <c r="AI67" s="40"/>
      <c r="AJ67" s="40"/>
      <c r="AK67" s="40"/>
      <c r="AL67" s="40"/>
    </row>
    <row r="68" spans="1:38" x14ac:dyDescent="0.25">
      <c r="A68" s="40"/>
      <c r="B68" s="40"/>
      <c r="C68" s="40"/>
      <c r="D68" s="41"/>
      <c r="E68" s="40"/>
      <c r="F68" s="40"/>
      <c r="G68" s="40"/>
      <c r="H68" s="40"/>
      <c r="I68" s="40"/>
      <c r="J68" s="40"/>
      <c r="K68" s="40"/>
      <c r="L68" s="41"/>
      <c r="M68" s="40"/>
      <c r="N68" s="40"/>
      <c r="O68" s="40"/>
      <c r="P68" s="40"/>
      <c r="Q68" s="40"/>
      <c r="R68" s="41"/>
      <c r="S68" s="42"/>
      <c r="T68" s="41"/>
      <c r="U68" s="41"/>
      <c r="V68" s="41"/>
      <c r="W68" s="38"/>
      <c r="X68" s="40"/>
      <c r="Y68" s="40"/>
      <c r="Z68" s="41"/>
      <c r="AA68" s="41"/>
      <c r="AB68" s="40"/>
      <c r="AC68" s="40"/>
      <c r="AD68" s="41"/>
      <c r="AE68" s="40"/>
      <c r="AF68" s="40"/>
      <c r="AG68" s="41"/>
      <c r="AH68" s="40"/>
      <c r="AI68" s="40"/>
      <c r="AJ68" s="40"/>
      <c r="AK68" s="40"/>
      <c r="AL68" s="40"/>
    </row>
    <row r="69" spans="1:38" x14ac:dyDescent="0.25">
      <c r="A69" s="40"/>
      <c r="B69" s="40"/>
      <c r="C69" s="40"/>
      <c r="D69" s="41"/>
      <c r="E69" s="40"/>
      <c r="F69" s="40"/>
      <c r="G69" s="40"/>
      <c r="H69" s="40"/>
      <c r="I69" s="40"/>
      <c r="J69" s="40"/>
      <c r="K69" s="40"/>
      <c r="L69" s="41"/>
      <c r="M69" s="40"/>
      <c r="N69" s="40"/>
      <c r="O69" s="40"/>
      <c r="P69" s="40"/>
      <c r="Q69" s="40"/>
      <c r="R69" s="41"/>
      <c r="S69" s="42"/>
      <c r="T69" s="41"/>
      <c r="U69" s="41"/>
      <c r="V69" s="41"/>
      <c r="W69" s="38"/>
      <c r="X69" s="40"/>
      <c r="Y69" s="40"/>
      <c r="Z69" s="41"/>
      <c r="AA69" s="41"/>
      <c r="AB69" s="40"/>
      <c r="AC69" s="40"/>
      <c r="AD69" s="41"/>
      <c r="AE69" s="40"/>
      <c r="AF69" s="40"/>
      <c r="AG69" s="41"/>
      <c r="AH69" s="40"/>
      <c r="AI69" s="40"/>
      <c r="AJ69" s="40"/>
      <c r="AK69" s="40"/>
      <c r="AL69" s="40"/>
    </row>
    <row r="70" spans="1:38" x14ac:dyDescent="0.25">
      <c r="A70" s="40"/>
      <c r="B70" s="40"/>
      <c r="C70" s="40"/>
      <c r="D70" s="41"/>
      <c r="E70" s="40"/>
      <c r="F70" s="40"/>
      <c r="G70" s="40"/>
      <c r="H70" s="40"/>
      <c r="I70" s="40"/>
      <c r="J70" s="40"/>
      <c r="K70" s="40"/>
      <c r="L70" s="41"/>
      <c r="M70" s="40"/>
      <c r="N70" s="40"/>
      <c r="O70" s="40"/>
      <c r="P70" s="40"/>
      <c r="Q70" s="40"/>
      <c r="R70" s="41"/>
      <c r="S70" s="42"/>
      <c r="T70" s="41"/>
      <c r="U70" s="41"/>
      <c r="V70" s="41"/>
      <c r="W70" s="38"/>
      <c r="X70" s="40"/>
      <c r="Y70" s="40"/>
      <c r="Z70" s="41"/>
      <c r="AA70" s="41"/>
      <c r="AB70" s="40"/>
      <c r="AC70" s="40"/>
      <c r="AD70" s="41"/>
      <c r="AE70" s="40"/>
      <c r="AF70" s="40"/>
      <c r="AG70" s="41"/>
      <c r="AH70" s="40"/>
      <c r="AI70" s="40"/>
      <c r="AJ70" s="40"/>
      <c r="AK70" s="40"/>
      <c r="AL70" s="40"/>
    </row>
    <row r="71" spans="1:38" x14ac:dyDescent="0.25">
      <c r="A71" s="40"/>
      <c r="B71" s="40"/>
      <c r="C71" s="40"/>
      <c r="D71" s="41"/>
      <c r="E71" s="40"/>
      <c r="F71" s="40"/>
      <c r="G71" s="40"/>
      <c r="H71" s="40"/>
      <c r="I71" s="40"/>
      <c r="J71" s="40"/>
      <c r="K71" s="40"/>
      <c r="L71" s="41"/>
      <c r="M71" s="40"/>
      <c r="N71" s="40"/>
      <c r="O71" s="40"/>
      <c r="P71" s="40"/>
      <c r="Q71" s="40"/>
      <c r="R71" s="41"/>
      <c r="S71" s="42"/>
      <c r="T71" s="41"/>
      <c r="U71" s="41"/>
      <c r="V71" s="41"/>
      <c r="W71" s="38"/>
      <c r="X71" s="40"/>
      <c r="Y71" s="40"/>
      <c r="Z71" s="41"/>
      <c r="AA71" s="41"/>
      <c r="AB71" s="40"/>
      <c r="AC71" s="40"/>
      <c r="AD71" s="41"/>
      <c r="AE71" s="40"/>
      <c r="AF71" s="40"/>
      <c r="AG71" s="41"/>
      <c r="AH71" s="40"/>
      <c r="AI71" s="40"/>
      <c r="AJ71" s="40"/>
      <c r="AK71" s="40"/>
      <c r="AL71" s="40"/>
    </row>
    <row r="72" spans="1:38" x14ac:dyDescent="0.25">
      <c r="A72" s="40"/>
      <c r="B72" s="40"/>
      <c r="C72" s="40"/>
      <c r="D72" s="41"/>
      <c r="E72" s="40"/>
      <c r="F72" s="40"/>
      <c r="G72" s="40"/>
      <c r="H72" s="40"/>
      <c r="I72" s="40"/>
      <c r="J72" s="40"/>
      <c r="K72" s="40"/>
      <c r="L72" s="41"/>
      <c r="M72" s="40"/>
      <c r="N72" s="40"/>
      <c r="O72" s="40"/>
      <c r="P72" s="40"/>
      <c r="Q72" s="40"/>
      <c r="R72" s="41"/>
      <c r="S72" s="42"/>
      <c r="T72" s="41"/>
      <c r="U72" s="41"/>
      <c r="V72" s="41"/>
      <c r="W72" s="38"/>
      <c r="X72" s="40"/>
      <c r="Y72" s="40"/>
      <c r="Z72" s="41"/>
      <c r="AA72" s="41"/>
      <c r="AB72" s="40"/>
      <c r="AC72" s="40"/>
      <c r="AD72" s="41"/>
      <c r="AE72" s="40"/>
      <c r="AF72" s="40"/>
      <c r="AG72" s="41"/>
      <c r="AH72" s="40"/>
      <c r="AI72" s="40"/>
      <c r="AJ72" s="40"/>
      <c r="AK72" s="40"/>
      <c r="AL72" s="40"/>
    </row>
    <row r="73" spans="1:38" x14ac:dyDescent="0.25">
      <c r="A73" s="40"/>
      <c r="B73" s="40"/>
      <c r="C73" s="40"/>
      <c r="D73" s="41"/>
      <c r="E73" s="40"/>
      <c r="F73" s="40"/>
      <c r="G73" s="40"/>
      <c r="H73" s="40"/>
      <c r="I73" s="40"/>
      <c r="J73" s="40"/>
      <c r="K73" s="40"/>
      <c r="L73" s="41"/>
      <c r="M73" s="40"/>
      <c r="N73" s="40"/>
      <c r="O73" s="40"/>
      <c r="P73" s="40"/>
      <c r="Q73" s="40"/>
      <c r="R73" s="41"/>
      <c r="S73" s="42"/>
      <c r="T73" s="41"/>
      <c r="U73" s="41"/>
      <c r="V73" s="41"/>
      <c r="W73" s="38"/>
      <c r="X73" s="40"/>
      <c r="Y73" s="40"/>
      <c r="Z73" s="41"/>
      <c r="AA73" s="41"/>
      <c r="AB73" s="40"/>
      <c r="AC73" s="40"/>
      <c r="AD73" s="41"/>
      <c r="AE73" s="40"/>
      <c r="AF73" s="40"/>
      <c r="AG73" s="41"/>
      <c r="AH73" s="40"/>
      <c r="AI73" s="40"/>
      <c r="AJ73" s="40"/>
      <c r="AK73" s="40"/>
      <c r="AL73" s="40"/>
    </row>
    <row r="74" spans="1:38" x14ac:dyDescent="0.25">
      <c r="A74" s="40"/>
      <c r="B74" s="40"/>
      <c r="C74" s="40"/>
      <c r="D74" s="41"/>
      <c r="E74" s="40"/>
      <c r="F74" s="40"/>
      <c r="G74" s="40"/>
      <c r="H74" s="40"/>
      <c r="I74" s="40"/>
      <c r="J74" s="40"/>
      <c r="K74" s="40"/>
      <c r="L74" s="41"/>
      <c r="M74" s="40"/>
      <c r="N74" s="40"/>
      <c r="O74" s="40"/>
      <c r="P74" s="40"/>
      <c r="Q74" s="40"/>
      <c r="R74" s="41"/>
      <c r="S74" s="42"/>
      <c r="T74" s="41"/>
      <c r="U74" s="41"/>
      <c r="V74" s="41"/>
      <c r="W74" s="38"/>
      <c r="X74" s="40"/>
      <c r="Y74" s="40"/>
      <c r="Z74" s="41"/>
      <c r="AA74" s="41"/>
      <c r="AB74" s="40"/>
      <c r="AC74" s="40"/>
      <c r="AD74" s="41"/>
      <c r="AE74" s="40"/>
      <c r="AF74" s="40"/>
      <c r="AG74" s="41"/>
      <c r="AH74" s="40"/>
      <c r="AI74" s="40"/>
      <c r="AJ74" s="40"/>
      <c r="AK74" s="40"/>
      <c r="AL74" s="40"/>
    </row>
    <row r="75" spans="1:38" x14ac:dyDescent="0.25">
      <c r="A75" s="40"/>
      <c r="B75" s="40"/>
      <c r="C75" s="40"/>
      <c r="D75" s="41"/>
      <c r="E75" s="40"/>
      <c r="F75" s="40"/>
      <c r="G75" s="40"/>
      <c r="H75" s="40"/>
      <c r="I75" s="40"/>
      <c r="J75" s="40"/>
      <c r="K75" s="40"/>
      <c r="L75" s="41"/>
      <c r="M75" s="40"/>
      <c r="N75" s="40"/>
      <c r="O75" s="40"/>
      <c r="P75" s="40"/>
      <c r="Q75" s="40"/>
      <c r="R75" s="41"/>
      <c r="S75" s="42"/>
      <c r="T75" s="41"/>
      <c r="U75" s="41"/>
      <c r="V75" s="41"/>
      <c r="W75" s="38"/>
      <c r="X75" s="40"/>
      <c r="Y75" s="40"/>
      <c r="Z75" s="41"/>
      <c r="AA75" s="41"/>
      <c r="AB75" s="40"/>
      <c r="AC75" s="40"/>
      <c r="AD75" s="41"/>
      <c r="AE75" s="40"/>
      <c r="AF75" s="40"/>
      <c r="AG75" s="41"/>
      <c r="AH75" s="40"/>
      <c r="AI75" s="40"/>
      <c r="AJ75" s="40"/>
      <c r="AK75" s="40"/>
      <c r="AL75" s="40"/>
    </row>
    <row r="76" spans="1:38" x14ac:dyDescent="0.25">
      <c r="A76" s="40"/>
      <c r="B76" s="40"/>
      <c r="C76" s="40"/>
      <c r="D76" s="41"/>
      <c r="E76" s="40"/>
      <c r="F76" s="40"/>
      <c r="G76" s="40"/>
      <c r="H76" s="40"/>
      <c r="I76" s="40"/>
      <c r="J76" s="40"/>
      <c r="K76" s="40"/>
      <c r="L76" s="41"/>
      <c r="M76" s="40"/>
      <c r="N76" s="40"/>
      <c r="O76" s="40"/>
      <c r="P76" s="40"/>
      <c r="Q76" s="40"/>
      <c r="R76" s="41"/>
      <c r="S76" s="42"/>
      <c r="T76" s="41"/>
      <c r="U76" s="41"/>
      <c r="V76" s="41"/>
      <c r="W76" s="38"/>
      <c r="X76" s="40"/>
      <c r="Y76" s="40"/>
      <c r="Z76" s="41"/>
      <c r="AA76" s="41"/>
      <c r="AB76" s="40"/>
      <c r="AC76" s="40"/>
      <c r="AD76" s="41"/>
      <c r="AE76" s="40"/>
      <c r="AF76" s="40"/>
      <c r="AG76" s="41"/>
      <c r="AH76" s="40"/>
      <c r="AI76" s="40"/>
      <c r="AJ76" s="40"/>
      <c r="AK76" s="40"/>
      <c r="AL76" s="40"/>
    </row>
    <row r="77" spans="1:38" x14ac:dyDescent="0.25">
      <c r="A77" s="40"/>
      <c r="B77" s="40"/>
      <c r="C77" s="40"/>
      <c r="D77" s="41"/>
      <c r="E77" s="40"/>
      <c r="F77" s="40"/>
      <c r="G77" s="40"/>
      <c r="H77" s="40"/>
      <c r="I77" s="40"/>
      <c r="J77" s="40"/>
      <c r="K77" s="40"/>
      <c r="L77" s="41"/>
      <c r="M77" s="40"/>
      <c r="N77" s="40"/>
      <c r="O77" s="40"/>
      <c r="P77" s="40"/>
      <c r="Q77" s="40"/>
      <c r="R77" s="41"/>
      <c r="S77" s="42"/>
      <c r="T77" s="41"/>
      <c r="U77" s="41"/>
      <c r="V77" s="41"/>
      <c r="W77" s="38"/>
      <c r="X77" s="40"/>
      <c r="Y77" s="40"/>
      <c r="Z77" s="41"/>
      <c r="AA77" s="41"/>
      <c r="AB77" s="40"/>
      <c r="AC77" s="40"/>
      <c r="AD77" s="41"/>
      <c r="AE77" s="40"/>
      <c r="AF77" s="40"/>
      <c r="AG77" s="41"/>
      <c r="AH77" s="40"/>
      <c r="AI77" s="40"/>
      <c r="AJ77" s="40"/>
      <c r="AK77" s="40"/>
      <c r="AL77" s="40"/>
    </row>
    <row r="78" spans="1:38" x14ac:dyDescent="0.25">
      <c r="A78" s="40"/>
      <c r="B78" s="40"/>
      <c r="C78" s="40"/>
      <c r="D78" s="41"/>
      <c r="E78" s="40"/>
      <c r="F78" s="40"/>
      <c r="G78" s="40"/>
      <c r="H78" s="40"/>
      <c r="I78" s="40"/>
      <c r="J78" s="40"/>
      <c r="K78" s="40"/>
      <c r="L78" s="41"/>
      <c r="M78" s="40"/>
      <c r="N78" s="40"/>
      <c r="O78" s="40"/>
      <c r="P78" s="40"/>
      <c r="Q78" s="40"/>
      <c r="R78" s="41"/>
      <c r="S78" s="42"/>
      <c r="T78" s="41"/>
      <c r="U78" s="41"/>
      <c r="V78" s="41"/>
      <c r="W78" s="38"/>
      <c r="X78" s="40"/>
      <c r="Y78" s="40"/>
      <c r="Z78" s="41"/>
      <c r="AA78" s="41"/>
      <c r="AB78" s="40"/>
      <c r="AC78" s="40"/>
      <c r="AD78" s="41"/>
      <c r="AE78" s="40"/>
      <c r="AF78" s="40"/>
      <c r="AG78" s="41"/>
      <c r="AH78" s="40"/>
      <c r="AI78" s="40"/>
      <c r="AJ78" s="40"/>
      <c r="AK78" s="40"/>
      <c r="AL78" s="40"/>
    </row>
    <row r="79" spans="1:38" x14ac:dyDescent="0.25">
      <c r="A79" s="40"/>
      <c r="B79" s="40"/>
      <c r="C79" s="40"/>
      <c r="D79" s="41"/>
      <c r="E79" s="40"/>
      <c r="F79" s="40"/>
      <c r="G79" s="40"/>
      <c r="H79" s="40"/>
      <c r="I79" s="40"/>
      <c r="J79" s="40"/>
      <c r="K79" s="40"/>
      <c r="L79" s="41"/>
      <c r="M79" s="40"/>
      <c r="N79" s="40"/>
      <c r="O79" s="40"/>
      <c r="P79" s="40"/>
      <c r="Q79" s="40"/>
      <c r="R79" s="41"/>
      <c r="S79" s="42"/>
      <c r="T79" s="41"/>
      <c r="U79" s="41"/>
      <c r="V79" s="41"/>
      <c r="W79" s="38"/>
      <c r="X79" s="40"/>
      <c r="Y79" s="40"/>
      <c r="Z79" s="41"/>
      <c r="AA79" s="41"/>
      <c r="AB79" s="40"/>
      <c r="AC79" s="40"/>
      <c r="AD79" s="41"/>
      <c r="AE79" s="40"/>
      <c r="AF79" s="40"/>
      <c r="AG79" s="41"/>
      <c r="AH79" s="40"/>
      <c r="AI79" s="40"/>
      <c r="AJ79" s="40"/>
      <c r="AK79" s="40"/>
      <c r="AL79" s="40"/>
    </row>
    <row r="80" spans="1:38" x14ac:dyDescent="0.25">
      <c r="A80" s="40"/>
      <c r="B80" s="40"/>
      <c r="C80" s="40"/>
      <c r="D80" s="41"/>
      <c r="E80" s="40"/>
      <c r="F80" s="40"/>
      <c r="G80" s="40"/>
      <c r="H80" s="40"/>
      <c r="I80" s="40"/>
      <c r="J80" s="40"/>
      <c r="K80" s="40"/>
      <c r="L80" s="41"/>
      <c r="M80" s="40"/>
      <c r="N80" s="40"/>
      <c r="O80" s="40"/>
      <c r="P80" s="40"/>
      <c r="Q80" s="40"/>
      <c r="R80" s="41"/>
      <c r="S80" s="42"/>
      <c r="T80" s="41"/>
      <c r="U80" s="41"/>
      <c r="V80" s="41"/>
      <c r="W80" s="38"/>
      <c r="X80" s="40"/>
      <c r="Y80" s="40"/>
      <c r="Z80" s="41"/>
      <c r="AA80" s="41"/>
      <c r="AB80" s="40"/>
      <c r="AC80" s="40"/>
      <c r="AD80" s="41"/>
      <c r="AE80" s="40"/>
      <c r="AF80" s="40"/>
      <c r="AG80" s="41"/>
      <c r="AH80" s="40"/>
      <c r="AI80" s="40"/>
      <c r="AJ80" s="40"/>
      <c r="AK80" s="40"/>
      <c r="AL80" s="40"/>
    </row>
    <row r="81" spans="1:38" x14ac:dyDescent="0.25">
      <c r="A81" s="40"/>
      <c r="B81" s="40"/>
      <c r="C81" s="40"/>
      <c r="D81" s="41"/>
      <c r="E81" s="40"/>
      <c r="F81" s="40"/>
      <c r="G81" s="40"/>
      <c r="H81" s="40"/>
      <c r="I81" s="40"/>
      <c r="J81" s="40"/>
      <c r="K81" s="40"/>
      <c r="L81" s="41"/>
      <c r="M81" s="40"/>
      <c r="N81" s="40"/>
      <c r="O81" s="40"/>
      <c r="P81" s="40"/>
      <c r="Q81" s="40"/>
      <c r="R81" s="41"/>
      <c r="S81" s="42"/>
      <c r="T81" s="41"/>
      <c r="U81" s="41"/>
      <c r="V81" s="41"/>
      <c r="W81" s="38"/>
      <c r="X81" s="40"/>
      <c r="Y81" s="40"/>
      <c r="Z81" s="41"/>
      <c r="AA81" s="41"/>
      <c r="AB81" s="40"/>
      <c r="AC81" s="40"/>
      <c r="AD81" s="41"/>
      <c r="AE81" s="40"/>
      <c r="AF81" s="40"/>
      <c r="AG81" s="41"/>
      <c r="AH81" s="40"/>
      <c r="AI81" s="40"/>
      <c r="AJ81" s="40"/>
      <c r="AK81" s="40"/>
      <c r="AL81" s="40"/>
    </row>
    <row r="82" spans="1:38" x14ac:dyDescent="0.25">
      <c r="A82" s="40"/>
      <c r="B82" s="40"/>
      <c r="C82" s="40"/>
      <c r="D82" s="41"/>
      <c r="E82" s="40"/>
      <c r="F82" s="40"/>
      <c r="G82" s="40"/>
      <c r="H82" s="40"/>
      <c r="I82" s="40"/>
      <c r="J82" s="40"/>
      <c r="K82" s="40"/>
      <c r="L82" s="41"/>
      <c r="M82" s="40"/>
      <c r="N82" s="40"/>
      <c r="O82" s="40"/>
      <c r="P82" s="40"/>
      <c r="Q82" s="40"/>
      <c r="R82" s="41"/>
      <c r="S82" s="42"/>
      <c r="T82" s="41"/>
      <c r="U82" s="41"/>
      <c r="V82" s="41"/>
      <c r="W82" s="38"/>
      <c r="X82" s="40"/>
      <c r="Y82" s="40"/>
      <c r="Z82" s="41"/>
      <c r="AA82" s="41"/>
      <c r="AB82" s="40"/>
      <c r="AC82" s="40"/>
      <c r="AD82" s="41"/>
      <c r="AE82" s="40"/>
      <c r="AF82" s="40"/>
      <c r="AG82" s="41"/>
      <c r="AH82" s="40"/>
      <c r="AI82" s="40"/>
      <c r="AJ82" s="40"/>
      <c r="AK82" s="40"/>
      <c r="AL82" s="40"/>
    </row>
    <row r="83" spans="1:38" x14ac:dyDescent="0.25">
      <c r="A83" s="40"/>
      <c r="B83" s="40"/>
      <c r="C83" s="40"/>
      <c r="D83" s="41"/>
      <c r="E83" s="40"/>
      <c r="F83" s="40"/>
      <c r="G83" s="40"/>
      <c r="H83" s="40"/>
      <c r="I83" s="40"/>
      <c r="J83" s="40"/>
      <c r="K83" s="40"/>
      <c r="L83" s="41"/>
      <c r="M83" s="40"/>
      <c r="N83" s="40"/>
      <c r="O83" s="40"/>
      <c r="P83" s="40"/>
      <c r="Q83" s="40"/>
      <c r="R83" s="41"/>
      <c r="S83" s="42"/>
      <c r="T83" s="41"/>
      <c r="U83" s="41"/>
      <c r="V83" s="41"/>
      <c r="W83" s="38"/>
      <c r="X83" s="40"/>
      <c r="Y83" s="40"/>
      <c r="Z83" s="41"/>
      <c r="AA83" s="41"/>
      <c r="AB83" s="40"/>
      <c r="AC83" s="40"/>
      <c r="AD83" s="41"/>
      <c r="AE83" s="40"/>
      <c r="AF83" s="40"/>
      <c r="AG83" s="41"/>
      <c r="AH83" s="40"/>
      <c r="AI83" s="40"/>
      <c r="AJ83" s="40"/>
      <c r="AK83" s="40"/>
      <c r="AL83" s="40"/>
    </row>
    <row r="84" spans="1:38" x14ac:dyDescent="0.25">
      <c r="A84" s="40"/>
      <c r="B84" s="40"/>
      <c r="C84" s="40"/>
      <c r="D84" s="41"/>
      <c r="E84" s="40"/>
      <c r="F84" s="40"/>
      <c r="G84" s="40"/>
      <c r="H84" s="40"/>
      <c r="I84" s="40"/>
      <c r="J84" s="40"/>
      <c r="K84" s="40"/>
      <c r="L84" s="41"/>
      <c r="M84" s="40"/>
      <c r="N84" s="40"/>
      <c r="O84" s="40"/>
      <c r="P84" s="40"/>
      <c r="Q84" s="40"/>
      <c r="R84" s="41"/>
      <c r="S84" s="42"/>
      <c r="T84" s="41"/>
      <c r="U84" s="41"/>
      <c r="V84" s="41"/>
      <c r="W84" s="38"/>
      <c r="X84" s="40"/>
      <c r="Y84" s="40"/>
      <c r="Z84" s="41"/>
      <c r="AA84" s="41"/>
      <c r="AB84" s="40"/>
      <c r="AC84" s="40"/>
      <c r="AD84" s="41"/>
      <c r="AE84" s="40"/>
      <c r="AF84" s="40"/>
      <c r="AG84" s="41"/>
      <c r="AH84" s="40"/>
      <c r="AI84" s="40"/>
      <c r="AJ84" s="40"/>
      <c r="AK84" s="40"/>
      <c r="AL84" s="40"/>
    </row>
    <row r="85" spans="1:38" x14ac:dyDescent="0.2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4"/>
      <c r="S85" s="5"/>
      <c r="T85" s="4"/>
      <c r="U85" s="4"/>
      <c r="V85" s="4"/>
      <c r="W85" s="2"/>
      <c r="X85" s="3"/>
      <c r="Y85" s="3"/>
      <c r="Z85" s="4"/>
      <c r="AA85" s="4"/>
      <c r="AB85" s="3"/>
      <c r="AC85" s="3"/>
      <c r="AD85" s="4"/>
      <c r="AE85" s="3"/>
      <c r="AF85" s="3"/>
      <c r="AG85" s="4"/>
      <c r="AH85" s="3"/>
      <c r="AI85" s="3"/>
      <c r="AJ85" s="3"/>
      <c r="AK85" s="3"/>
      <c r="AL85" s="3"/>
    </row>
    <row r="86" spans="1:38" x14ac:dyDescent="0.25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4"/>
      <c r="S86" s="5"/>
      <c r="T86" s="4"/>
      <c r="U86" s="4"/>
      <c r="V86" s="4"/>
      <c r="W86" s="2"/>
      <c r="X86" s="3"/>
      <c r="Y86" s="3"/>
      <c r="Z86" s="4"/>
      <c r="AA86" s="4"/>
      <c r="AB86" s="3"/>
      <c r="AC86" s="3"/>
      <c r="AD86" s="4"/>
      <c r="AE86" s="3"/>
      <c r="AF86" s="3"/>
      <c r="AG86" s="4"/>
      <c r="AH86" s="3"/>
      <c r="AI86" s="3"/>
      <c r="AJ86" s="3"/>
      <c r="AK86" s="3"/>
      <c r="AL86" s="3"/>
    </row>
    <row r="87" spans="1:38" x14ac:dyDescent="0.25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4"/>
      <c r="S87" s="5"/>
      <c r="T87" s="4"/>
      <c r="U87" s="4"/>
      <c r="V87" s="4"/>
      <c r="W87" s="2"/>
      <c r="X87" s="3"/>
      <c r="Y87" s="3"/>
      <c r="Z87" s="4"/>
      <c r="AA87" s="4"/>
      <c r="AB87" s="3"/>
      <c r="AC87" s="3"/>
      <c r="AD87" s="4"/>
      <c r="AE87" s="3"/>
      <c r="AF87" s="3"/>
      <c r="AG87" s="4"/>
      <c r="AH87" s="3"/>
      <c r="AI87" s="3"/>
      <c r="AJ87" s="3"/>
      <c r="AK87" s="3"/>
      <c r="AL87" s="3"/>
    </row>
    <row r="88" spans="1:38" x14ac:dyDescent="0.25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4"/>
      <c r="S88" s="5"/>
      <c r="T88" s="4"/>
      <c r="U88" s="4"/>
      <c r="V88" s="4"/>
      <c r="W88" s="2"/>
      <c r="X88" s="3"/>
      <c r="Y88" s="3"/>
      <c r="Z88" s="4"/>
      <c r="AA88" s="4"/>
      <c r="AB88" s="3"/>
      <c r="AC88" s="3"/>
      <c r="AD88" s="4"/>
      <c r="AE88" s="3"/>
      <c r="AF88" s="3"/>
      <c r="AG88" s="4"/>
      <c r="AH88" s="3"/>
      <c r="AI88" s="3"/>
      <c r="AJ88" s="3"/>
      <c r="AK88" s="3"/>
      <c r="AL88" s="3"/>
    </row>
    <row r="89" spans="1:38" x14ac:dyDescent="0.25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4"/>
      <c r="S89" s="5"/>
      <c r="T89" s="4"/>
      <c r="U89" s="4"/>
      <c r="V89" s="4"/>
      <c r="W89" s="2"/>
      <c r="X89" s="3"/>
      <c r="Y89" s="3"/>
      <c r="Z89" s="4"/>
      <c r="AA89" s="4"/>
      <c r="AB89" s="3"/>
      <c r="AC89" s="3"/>
      <c r="AD89" s="4"/>
      <c r="AE89" s="3"/>
      <c r="AF89" s="3"/>
      <c r="AG89" s="4"/>
      <c r="AH89" s="3"/>
      <c r="AI89" s="3"/>
      <c r="AJ89" s="3"/>
      <c r="AK89" s="3"/>
      <c r="AL89" s="3"/>
    </row>
    <row r="90" spans="1:38" x14ac:dyDescent="0.25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4"/>
      <c r="S90" s="5"/>
      <c r="T90" s="4"/>
      <c r="U90" s="4"/>
      <c r="V90" s="4"/>
      <c r="W90" s="2"/>
      <c r="X90" s="3"/>
      <c r="Y90" s="3"/>
      <c r="Z90" s="4"/>
      <c r="AA90" s="4"/>
      <c r="AB90" s="3"/>
      <c r="AC90" s="3"/>
      <c r="AD90" s="4"/>
      <c r="AE90" s="3"/>
      <c r="AF90" s="3"/>
      <c r="AG90" s="4"/>
      <c r="AH90" s="3"/>
      <c r="AI90" s="3"/>
      <c r="AJ90" s="3"/>
      <c r="AK90" s="3"/>
      <c r="AL90" s="3"/>
    </row>
    <row r="91" spans="1:38" x14ac:dyDescent="0.25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4"/>
      <c r="S91" s="5"/>
      <c r="T91" s="4"/>
      <c r="U91" s="4"/>
      <c r="V91" s="4"/>
      <c r="W91" s="2"/>
      <c r="X91" s="3"/>
      <c r="Y91" s="3"/>
      <c r="Z91" s="4"/>
      <c r="AA91" s="4"/>
      <c r="AB91" s="3"/>
      <c r="AC91" s="3"/>
      <c r="AD91" s="4"/>
      <c r="AE91" s="3"/>
      <c r="AF91" s="3"/>
      <c r="AG91" s="4"/>
      <c r="AH91" s="3"/>
      <c r="AI91" s="3"/>
      <c r="AJ91" s="3"/>
      <c r="AK91" s="3"/>
      <c r="AL91" s="3"/>
    </row>
    <row r="92" spans="1:38" x14ac:dyDescent="0.25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4"/>
      <c r="S92" s="5"/>
      <c r="T92" s="4"/>
      <c r="U92" s="4"/>
      <c r="V92" s="4"/>
      <c r="W92" s="2"/>
      <c r="X92" s="3"/>
      <c r="Y92" s="3"/>
      <c r="Z92" s="4"/>
      <c r="AA92" s="4"/>
      <c r="AB92" s="3"/>
      <c r="AC92" s="3"/>
      <c r="AD92" s="4"/>
      <c r="AE92" s="3"/>
      <c r="AF92" s="3"/>
      <c r="AG92" s="4"/>
      <c r="AH92" s="3"/>
      <c r="AI92" s="3"/>
      <c r="AJ92" s="3"/>
      <c r="AK92" s="3"/>
      <c r="AL92" s="3"/>
    </row>
    <row r="93" spans="1:38" x14ac:dyDescent="0.25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4"/>
      <c r="S93" s="5"/>
      <c r="T93" s="4"/>
      <c r="U93" s="4"/>
      <c r="V93" s="4"/>
      <c r="W93" s="2"/>
      <c r="X93" s="3"/>
      <c r="Y93" s="3"/>
      <c r="Z93" s="4"/>
      <c r="AA93" s="4"/>
      <c r="AB93" s="3"/>
      <c r="AC93" s="3"/>
      <c r="AD93" s="4"/>
      <c r="AE93" s="3"/>
      <c r="AF93" s="3"/>
      <c r="AG93" s="4"/>
      <c r="AH93" s="3"/>
      <c r="AI93" s="3"/>
      <c r="AJ93" s="3"/>
      <c r="AK93" s="3"/>
      <c r="AL93" s="3"/>
    </row>
    <row r="94" spans="1:38" x14ac:dyDescent="0.25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4"/>
      <c r="S94" s="5"/>
      <c r="T94" s="4"/>
      <c r="U94" s="4"/>
      <c r="V94" s="4"/>
      <c r="W94" s="2"/>
      <c r="X94" s="3"/>
      <c r="Y94" s="3"/>
      <c r="Z94" s="4"/>
      <c r="AA94" s="4"/>
      <c r="AB94" s="3"/>
      <c r="AC94" s="3"/>
      <c r="AD94" s="4"/>
      <c r="AE94" s="3"/>
      <c r="AF94" s="3"/>
      <c r="AG94" s="4"/>
      <c r="AH94" s="3"/>
      <c r="AI94" s="3"/>
      <c r="AJ94" s="3"/>
      <c r="AK94" s="3"/>
      <c r="AL94" s="3"/>
    </row>
    <row r="95" spans="1:38" x14ac:dyDescent="0.25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4"/>
      <c r="S95" s="5"/>
      <c r="T95" s="4"/>
      <c r="U95" s="4"/>
      <c r="V95" s="4"/>
      <c r="W95" s="2"/>
      <c r="X95" s="3"/>
      <c r="Y95" s="3"/>
      <c r="Z95" s="4"/>
      <c r="AA95" s="4"/>
      <c r="AB95" s="3"/>
      <c r="AC95" s="3"/>
      <c r="AD95" s="4"/>
      <c r="AE95" s="3"/>
      <c r="AF95" s="3"/>
      <c r="AG95" s="4"/>
      <c r="AH95" s="3"/>
      <c r="AI95" s="3"/>
      <c r="AJ95" s="3"/>
      <c r="AK95" s="3"/>
      <c r="AL95" s="3"/>
    </row>
    <row r="96" spans="1:38" x14ac:dyDescent="0.25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4"/>
      <c r="S96" s="5"/>
      <c r="T96" s="4"/>
      <c r="U96" s="4"/>
      <c r="V96" s="4"/>
      <c r="W96" s="2"/>
      <c r="X96" s="3"/>
      <c r="Y96" s="3"/>
      <c r="Z96" s="4"/>
      <c r="AA96" s="4"/>
      <c r="AB96" s="3"/>
      <c r="AC96" s="3"/>
      <c r="AD96" s="4"/>
      <c r="AE96" s="3"/>
      <c r="AF96" s="3"/>
      <c r="AG96" s="4"/>
      <c r="AH96" s="3"/>
      <c r="AI96" s="3"/>
      <c r="AJ96" s="3"/>
      <c r="AK96" s="3"/>
      <c r="AL96" s="3"/>
    </row>
  </sheetData>
  <autoFilter ref="A1:AZ1" xr:uid="{CA182746-7A6D-4BC5-9FBC-56943AF4B5DE}"/>
  <customSheetViews>
    <customSheetView guid="{1932ED8C-B903-4315-A401-6809E1071A8C}" topLeftCell="D31">
      <selection activeCell="D36" sqref="D3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1B11-0BD1-47FE-9262-C526C266B6E2}">
  <sheetPr codeName="Sheet3"/>
  <dimension ref="A1:AY64"/>
  <sheetViews>
    <sheetView workbookViewId="0">
      <selection sqref="A1:AZ999"/>
    </sheetView>
  </sheetViews>
  <sheetFormatPr defaultRowHeight="15" x14ac:dyDescent="0.25"/>
  <cols>
    <col min="4" max="4" width="10.42578125" bestFit="1" customWidth="1"/>
    <col min="8" max="8" width="19.140625" style="1" bestFit="1" customWidth="1"/>
    <col min="15" max="15" width="15.140625" bestFit="1" customWidth="1"/>
    <col min="16" max="16" width="9.140625" customWidth="1"/>
    <col min="19" max="19" width="16.28515625" style="77" customWidth="1"/>
    <col min="20" max="20" width="16.140625" customWidth="1"/>
    <col min="21" max="21" width="25.7109375" customWidth="1"/>
    <col min="22" max="22" width="13.28515625" bestFit="1" customWidth="1"/>
  </cols>
  <sheetData>
    <row r="1" spans="1:5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75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t="s">
        <v>36</v>
      </c>
      <c r="AL1" t="s">
        <v>37</v>
      </c>
      <c r="AM1" t="s">
        <v>38</v>
      </c>
    </row>
    <row r="2" spans="1:51" ht="45" x14ac:dyDescent="0.25">
      <c r="A2" s="45" t="s">
        <v>58</v>
      </c>
      <c r="B2" s="45" t="s">
        <v>59</v>
      </c>
      <c r="C2" s="45" t="s">
        <v>249</v>
      </c>
      <c r="D2" s="46">
        <v>9189967</v>
      </c>
      <c r="E2" s="45" t="s">
        <v>40</v>
      </c>
      <c r="F2" s="45" t="s">
        <v>250</v>
      </c>
      <c r="G2" s="45" t="s">
        <v>251</v>
      </c>
      <c r="H2" s="45" t="s">
        <v>252</v>
      </c>
      <c r="I2" s="45" t="s">
        <v>41</v>
      </c>
      <c r="J2" s="45" t="s">
        <v>253</v>
      </c>
      <c r="K2" s="45" t="s">
        <v>254</v>
      </c>
      <c r="L2" s="46">
        <v>3984</v>
      </c>
      <c r="M2" s="45" t="s">
        <v>43</v>
      </c>
      <c r="N2" s="45" t="s">
        <v>68</v>
      </c>
      <c r="O2" s="45" t="s">
        <v>255</v>
      </c>
      <c r="P2" s="45" t="s">
        <v>44</v>
      </c>
      <c r="Q2" s="45" t="s">
        <v>45</v>
      </c>
      <c r="R2" s="46">
        <v>202317</v>
      </c>
      <c r="S2" s="76">
        <v>45043</v>
      </c>
      <c r="T2" s="46">
        <v>15000</v>
      </c>
      <c r="U2" s="46">
        <v>18174</v>
      </c>
      <c r="V2" s="46">
        <v>57</v>
      </c>
      <c r="W2" s="43"/>
      <c r="X2" s="45" t="s">
        <v>40</v>
      </c>
      <c r="Y2" s="45" t="s">
        <v>46</v>
      </c>
      <c r="Z2" s="46">
        <v>5000</v>
      </c>
      <c r="AA2" s="46">
        <v>0.01</v>
      </c>
      <c r="AB2" s="45" t="s">
        <v>40</v>
      </c>
      <c r="AC2" s="45" t="s">
        <v>256</v>
      </c>
      <c r="AD2" s="46">
        <v>6</v>
      </c>
      <c r="AE2" s="45" t="s">
        <v>178</v>
      </c>
      <c r="AF2" s="45" t="s">
        <v>40</v>
      </c>
      <c r="AG2" s="45" t="s">
        <v>40</v>
      </c>
      <c r="AH2" s="46">
        <v>2222</v>
      </c>
      <c r="AI2" s="45" t="s">
        <v>47</v>
      </c>
      <c r="AJ2" s="45" t="s">
        <v>40</v>
      </c>
      <c r="AK2" s="45" t="s">
        <v>40</v>
      </c>
      <c r="AL2" s="45" t="s">
        <v>48</v>
      </c>
      <c r="AM2" s="45" t="s">
        <v>40</v>
      </c>
    </row>
    <row r="3" spans="1:51" ht="45" x14ac:dyDescent="0.25">
      <c r="A3" s="45" t="s">
        <v>58</v>
      </c>
      <c r="B3" s="45" t="s">
        <v>59</v>
      </c>
      <c r="C3" s="45" t="s">
        <v>244</v>
      </c>
      <c r="D3" s="46">
        <v>9189975</v>
      </c>
      <c r="E3" s="45" t="s">
        <v>40</v>
      </c>
      <c r="F3" s="45" t="s">
        <v>257</v>
      </c>
      <c r="G3" s="45" t="s">
        <v>258</v>
      </c>
      <c r="H3" s="45" t="s">
        <v>141</v>
      </c>
      <c r="I3" s="45" t="s">
        <v>142</v>
      </c>
      <c r="J3" s="45" t="s">
        <v>42</v>
      </c>
      <c r="K3" s="45" t="s">
        <v>259</v>
      </c>
      <c r="L3" s="46">
        <v>3984</v>
      </c>
      <c r="M3" s="45" t="s">
        <v>43</v>
      </c>
      <c r="N3" s="45" t="s">
        <v>72</v>
      </c>
      <c r="O3" s="45" t="s">
        <v>255</v>
      </c>
      <c r="P3" s="45" t="s">
        <v>44</v>
      </c>
      <c r="Q3" s="45" t="s">
        <v>53</v>
      </c>
      <c r="R3" s="46">
        <v>202318</v>
      </c>
      <c r="S3" s="76">
        <v>45050</v>
      </c>
      <c r="T3" s="46">
        <v>7500</v>
      </c>
      <c r="U3" s="46">
        <v>10380</v>
      </c>
      <c r="V3" s="46">
        <v>37</v>
      </c>
      <c r="W3" s="43"/>
      <c r="X3" s="45" t="s">
        <v>40</v>
      </c>
      <c r="Y3" s="45" t="s">
        <v>46</v>
      </c>
      <c r="Z3" s="46">
        <v>10000</v>
      </c>
      <c r="AA3" s="46">
        <v>0</v>
      </c>
      <c r="AB3" s="45" t="s">
        <v>40</v>
      </c>
      <c r="AC3" s="45" t="s">
        <v>260</v>
      </c>
      <c r="AD3" s="46">
        <v>6</v>
      </c>
      <c r="AE3" s="45" t="s">
        <v>177</v>
      </c>
      <c r="AF3" s="45" t="s">
        <v>40</v>
      </c>
      <c r="AG3" s="45" t="s">
        <v>40</v>
      </c>
      <c r="AH3" s="46">
        <v>6170</v>
      </c>
      <c r="AI3" s="45" t="s">
        <v>47</v>
      </c>
      <c r="AJ3" s="45" t="s">
        <v>40</v>
      </c>
      <c r="AK3" s="45" t="s">
        <v>40</v>
      </c>
      <c r="AL3" s="48" t="s">
        <v>54</v>
      </c>
      <c r="AM3" s="45" t="s">
        <v>40</v>
      </c>
      <c r="AY3" s="101"/>
    </row>
    <row r="4" spans="1:51" ht="45" x14ac:dyDescent="0.25">
      <c r="A4" s="45" t="s">
        <v>58</v>
      </c>
      <c r="B4" s="45" t="s">
        <v>59</v>
      </c>
      <c r="C4" s="45" t="s">
        <v>248</v>
      </c>
      <c r="D4" s="46">
        <v>9217043</v>
      </c>
      <c r="E4" s="45" t="s">
        <v>40</v>
      </c>
      <c r="F4" s="45" t="s">
        <v>261</v>
      </c>
      <c r="G4" s="45" t="s">
        <v>262</v>
      </c>
      <c r="H4" s="45" t="s">
        <v>172</v>
      </c>
      <c r="I4" s="45" t="s">
        <v>170</v>
      </c>
      <c r="J4" s="45" t="s">
        <v>173</v>
      </c>
      <c r="K4" s="45" t="s">
        <v>259</v>
      </c>
      <c r="L4" s="46">
        <v>3530</v>
      </c>
      <c r="M4" s="45" t="s">
        <v>51</v>
      </c>
      <c r="N4" s="45" t="s">
        <v>72</v>
      </c>
      <c r="O4" s="45" t="s">
        <v>263</v>
      </c>
      <c r="P4" s="45" t="s">
        <v>44</v>
      </c>
      <c r="Q4" s="45" t="s">
        <v>53</v>
      </c>
      <c r="R4" s="46">
        <v>202319</v>
      </c>
      <c r="S4" s="76">
        <v>45057</v>
      </c>
      <c r="T4" s="46">
        <v>10000</v>
      </c>
      <c r="U4" s="46">
        <v>15380</v>
      </c>
      <c r="V4" s="46">
        <v>23</v>
      </c>
      <c r="W4" s="43"/>
      <c r="X4" s="45" t="s">
        <v>60</v>
      </c>
      <c r="Y4" s="45" t="s">
        <v>46</v>
      </c>
      <c r="Z4" s="46">
        <v>2075</v>
      </c>
      <c r="AA4" s="46">
        <v>0</v>
      </c>
      <c r="AB4" s="45" t="s">
        <v>40</v>
      </c>
      <c r="AC4" s="45" t="s">
        <v>264</v>
      </c>
      <c r="AD4" s="46">
        <v>6</v>
      </c>
      <c r="AE4" s="45" t="s">
        <v>265</v>
      </c>
      <c r="AF4" s="45" t="s">
        <v>40</v>
      </c>
      <c r="AG4" s="45" t="s">
        <v>40</v>
      </c>
      <c r="AH4" s="46">
        <v>6170</v>
      </c>
      <c r="AI4" s="45" t="s">
        <v>47</v>
      </c>
      <c r="AJ4" s="45" t="s">
        <v>40</v>
      </c>
      <c r="AK4" s="45" t="s">
        <v>40</v>
      </c>
      <c r="AL4" s="45" t="s">
        <v>54</v>
      </c>
      <c r="AM4" s="45" t="s">
        <v>40</v>
      </c>
    </row>
    <row r="5" spans="1:51" ht="45" x14ac:dyDescent="0.25">
      <c r="A5" s="45" t="s">
        <v>58</v>
      </c>
      <c r="B5" s="45" t="s">
        <v>59</v>
      </c>
      <c r="C5" s="45" t="s">
        <v>244</v>
      </c>
      <c r="D5" s="46">
        <v>9200260</v>
      </c>
      <c r="E5" s="45" t="s">
        <v>40</v>
      </c>
      <c r="F5" s="45" t="s">
        <v>266</v>
      </c>
      <c r="G5" s="45" t="s">
        <v>267</v>
      </c>
      <c r="H5" s="45" t="s">
        <v>141</v>
      </c>
      <c r="I5" s="45" t="s">
        <v>142</v>
      </c>
      <c r="J5" s="45" t="s">
        <v>42</v>
      </c>
      <c r="K5" s="45" t="s">
        <v>259</v>
      </c>
      <c r="L5" s="46">
        <v>3984</v>
      </c>
      <c r="M5" s="45" t="s">
        <v>43</v>
      </c>
      <c r="N5" s="45" t="s">
        <v>72</v>
      </c>
      <c r="O5" s="45" t="s">
        <v>255</v>
      </c>
      <c r="P5" s="45" t="s">
        <v>44</v>
      </c>
      <c r="Q5" s="45" t="s">
        <v>53</v>
      </c>
      <c r="R5" s="46">
        <v>202320</v>
      </c>
      <c r="S5" s="76">
        <v>45064</v>
      </c>
      <c r="T5" s="46">
        <v>7500</v>
      </c>
      <c r="U5" s="46">
        <v>9183</v>
      </c>
      <c r="V5" s="46">
        <v>37</v>
      </c>
      <c r="W5" s="43"/>
      <c r="X5" s="45" t="s">
        <v>40</v>
      </c>
      <c r="Y5" s="45" t="s">
        <v>46</v>
      </c>
      <c r="Z5" s="46">
        <v>10000</v>
      </c>
      <c r="AA5" s="46">
        <v>0</v>
      </c>
      <c r="AB5" s="45" t="s">
        <v>40</v>
      </c>
      <c r="AC5" s="45" t="s">
        <v>260</v>
      </c>
      <c r="AD5" s="46">
        <v>6</v>
      </c>
      <c r="AE5" s="45" t="s">
        <v>268</v>
      </c>
      <c r="AF5" s="45" t="s">
        <v>40</v>
      </c>
      <c r="AG5" s="45" t="s">
        <v>40</v>
      </c>
      <c r="AH5" s="46">
        <v>6170</v>
      </c>
      <c r="AI5" s="45" t="s">
        <v>47</v>
      </c>
      <c r="AJ5" s="45" t="s">
        <v>40</v>
      </c>
      <c r="AK5" s="45" t="s">
        <v>40</v>
      </c>
      <c r="AL5" s="45" t="s">
        <v>54</v>
      </c>
      <c r="AM5" s="45" t="s">
        <v>40</v>
      </c>
      <c r="AY5" s="101"/>
    </row>
    <row r="6" spans="1:51" ht="60" x14ac:dyDescent="0.25">
      <c r="A6" s="45" t="s">
        <v>58</v>
      </c>
      <c r="B6" s="45" t="s">
        <v>59</v>
      </c>
      <c r="C6" s="45" t="s">
        <v>248</v>
      </c>
      <c r="D6" s="46">
        <v>9200505</v>
      </c>
      <c r="E6" s="45" t="s">
        <v>40</v>
      </c>
      <c r="F6" s="45" t="s">
        <v>273</v>
      </c>
      <c r="G6" s="45" t="s">
        <v>274</v>
      </c>
      <c r="H6" s="45" t="s">
        <v>133</v>
      </c>
      <c r="I6" s="45" t="s">
        <v>130</v>
      </c>
      <c r="J6" s="45" t="s">
        <v>42</v>
      </c>
      <c r="K6" s="45" t="s">
        <v>275</v>
      </c>
      <c r="L6" s="46">
        <v>3984</v>
      </c>
      <c r="M6" s="45" t="s">
        <v>43</v>
      </c>
      <c r="N6" s="45" t="s">
        <v>68</v>
      </c>
      <c r="O6" s="45" t="s">
        <v>255</v>
      </c>
      <c r="P6" s="45" t="s">
        <v>44</v>
      </c>
      <c r="Q6" s="45" t="s">
        <v>53</v>
      </c>
      <c r="R6" s="46">
        <v>202320</v>
      </c>
      <c r="S6" s="76">
        <v>45064</v>
      </c>
      <c r="T6" s="46">
        <v>31500</v>
      </c>
      <c r="U6" s="46">
        <v>31900</v>
      </c>
      <c r="V6" s="46">
        <v>1</v>
      </c>
      <c r="W6" s="43"/>
      <c r="X6" s="45" t="s">
        <v>56</v>
      </c>
      <c r="Y6" s="45" t="s">
        <v>46</v>
      </c>
      <c r="Z6" s="46">
        <v>10000</v>
      </c>
      <c r="AA6" s="46">
        <v>0.05</v>
      </c>
      <c r="AB6" s="45" t="s">
        <v>40</v>
      </c>
      <c r="AC6" s="45" t="s">
        <v>276</v>
      </c>
      <c r="AD6" s="46">
        <v>6</v>
      </c>
      <c r="AE6" s="45" t="s">
        <v>277</v>
      </c>
      <c r="AF6" s="45" t="s">
        <v>40</v>
      </c>
      <c r="AG6" s="45" t="s">
        <v>40</v>
      </c>
      <c r="AH6" s="46">
        <v>6170</v>
      </c>
      <c r="AI6" s="45" t="s">
        <v>47</v>
      </c>
      <c r="AJ6" s="45" t="s">
        <v>40</v>
      </c>
      <c r="AK6" s="45" t="s">
        <v>40</v>
      </c>
      <c r="AL6" s="45" t="s">
        <v>54</v>
      </c>
      <c r="AM6" s="45" t="s">
        <v>40</v>
      </c>
    </row>
    <row r="7" spans="1:51" ht="45" x14ac:dyDescent="0.25">
      <c r="A7" s="45" t="s">
        <v>58</v>
      </c>
      <c r="B7" s="45" t="s">
        <v>59</v>
      </c>
      <c r="C7" s="45" t="s">
        <v>249</v>
      </c>
      <c r="D7" s="46">
        <v>9200515</v>
      </c>
      <c r="E7" s="45" t="s">
        <v>40</v>
      </c>
      <c r="F7" s="45" t="s">
        <v>269</v>
      </c>
      <c r="G7" s="45" t="s">
        <v>270</v>
      </c>
      <c r="H7" s="45" t="s">
        <v>161</v>
      </c>
      <c r="I7" s="45" t="s">
        <v>70</v>
      </c>
      <c r="J7" s="45" t="s">
        <v>42</v>
      </c>
      <c r="K7" s="45" t="s">
        <v>259</v>
      </c>
      <c r="L7" s="46">
        <v>3984</v>
      </c>
      <c r="M7" s="45" t="s">
        <v>51</v>
      </c>
      <c r="N7" s="45" t="s">
        <v>134</v>
      </c>
      <c r="O7" s="45" t="s">
        <v>255</v>
      </c>
      <c r="P7" s="45" t="s">
        <v>44</v>
      </c>
      <c r="Q7" s="45" t="s">
        <v>53</v>
      </c>
      <c r="R7" s="46">
        <v>202320</v>
      </c>
      <c r="S7" s="76">
        <v>45064</v>
      </c>
      <c r="T7" s="46">
        <v>14000</v>
      </c>
      <c r="U7" s="46">
        <v>17900</v>
      </c>
      <c r="V7" s="46">
        <v>40</v>
      </c>
      <c r="W7" s="43"/>
      <c r="X7" s="45" t="s">
        <v>40</v>
      </c>
      <c r="Y7" s="45" t="s">
        <v>46</v>
      </c>
      <c r="Z7" s="46">
        <v>10000</v>
      </c>
      <c r="AA7" s="46">
        <v>0</v>
      </c>
      <c r="AB7" s="45" t="s">
        <v>40</v>
      </c>
      <c r="AC7" s="45" t="s">
        <v>271</v>
      </c>
      <c r="AD7" s="46">
        <v>6</v>
      </c>
      <c r="AE7" s="45" t="s">
        <v>272</v>
      </c>
      <c r="AF7" s="45" t="s">
        <v>40</v>
      </c>
      <c r="AG7" s="45" t="s">
        <v>40</v>
      </c>
      <c r="AH7" s="46">
        <v>6170</v>
      </c>
      <c r="AI7" s="45" t="s">
        <v>47</v>
      </c>
      <c r="AJ7" s="45" t="s">
        <v>40</v>
      </c>
      <c r="AK7" s="45" t="s">
        <v>40</v>
      </c>
      <c r="AL7" s="45" t="s">
        <v>54</v>
      </c>
      <c r="AM7" s="45" t="s">
        <v>40</v>
      </c>
    </row>
    <row r="8" spans="1:51" ht="60" x14ac:dyDescent="0.25">
      <c r="A8" s="45" t="s">
        <v>58</v>
      </c>
      <c r="B8" s="45" t="s">
        <v>59</v>
      </c>
      <c r="C8" s="45" t="s">
        <v>248</v>
      </c>
      <c r="D8" s="46">
        <v>9215407</v>
      </c>
      <c r="E8" s="45" t="s">
        <v>40</v>
      </c>
      <c r="F8" s="45" t="s">
        <v>215</v>
      </c>
      <c r="G8" s="45" t="s">
        <v>279</v>
      </c>
      <c r="H8" s="45" t="s">
        <v>61</v>
      </c>
      <c r="I8" s="45" t="s">
        <v>62</v>
      </c>
      <c r="J8" s="45" t="s">
        <v>42</v>
      </c>
      <c r="K8" s="45" t="s">
        <v>259</v>
      </c>
      <c r="L8" s="46">
        <v>3984</v>
      </c>
      <c r="M8" s="45" t="s">
        <v>43</v>
      </c>
      <c r="N8" s="45" t="s">
        <v>63</v>
      </c>
      <c r="O8" s="45" t="s">
        <v>66</v>
      </c>
      <c r="P8" s="45" t="s">
        <v>44</v>
      </c>
      <c r="Q8" s="45" t="s">
        <v>53</v>
      </c>
      <c r="R8" s="46">
        <v>202321</v>
      </c>
      <c r="S8" s="76">
        <v>45071</v>
      </c>
      <c r="T8" s="46">
        <v>39000</v>
      </c>
      <c r="U8" s="46">
        <v>45200</v>
      </c>
      <c r="V8" s="46">
        <v>7</v>
      </c>
      <c r="W8" s="43"/>
      <c r="X8" s="45" t="s">
        <v>60</v>
      </c>
      <c r="Y8" s="45" t="s">
        <v>46</v>
      </c>
      <c r="Z8" s="46">
        <v>10000</v>
      </c>
      <c r="AA8" s="46">
        <v>0</v>
      </c>
      <c r="AB8" s="45" t="s">
        <v>40</v>
      </c>
      <c r="AC8" s="45" t="s">
        <v>247</v>
      </c>
      <c r="AD8" s="46">
        <v>6</v>
      </c>
      <c r="AE8" s="45" t="s">
        <v>280</v>
      </c>
      <c r="AF8" s="45" t="s">
        <v>40</v>
      </c>
      <c r="AG8" s="45" t="s">
        <v>40</v>
      </c>
      <c r="AH8" s="46">
        <v>6170</v>
      </c>
      <c r="AI8" s="45" t="s">
        <v>47</v>
      </c>
      <c r="AJ8" s="45" t="s">
        <v>40</v>
      </c>
      <c r="AK8" s="45" t="s">
        <v>40</v>
      </c>
      <c r="AL8" s="45" t="s">
        <v>54</v>
      </c>
      <c r="AM8" s="45" t="s">
        <v>40</v>
      </c>
    </row>
    <row r="9" spans="1:51" ht="60" x14ac:dyDescent="0.25">
      <c r="A9" s="45" t="s">
        <v>58</v>
      </c>
      <c r="B9" s="45" t="s">
        <v>59</v>
      </c>
      <c r="C9" s="45" t="s">
        <v>248</v>
      </c>
      <c r="D9" s="46">
        <v>9215410</v>
      </c>
      <c r="E9" s="45" t="s">
        <v>40</v>
      </c>
      <c r="F9" s="45" t="s">
        <v>215</v>
      </c>
      <c r="G9" s="45" t="s">
        <v>279</v>
      </c>
      <c r="H9" s="45" t="s">
        <v>61</v>
      </c>
      <c r="I9" s="45" t="s">
        <v>62</v>
      </c>
      <c r="J9" s="45" t="s">
        <v>42</v>
      </c>
      <c r="K9" s="45" t="s">
        <v>259</v>
      </c>
      <c r="L9" s="46">
        <v>3984</v>
      </c>
      <c r="M9" s="45" t="s">
        <v>43</v>
      </c>
      <c r="N9" s="45" t="s">
        <v>63</v>
      </c>
      <c r="O9" s="45" t="s">
        <v>66</v>
      </c>
      <c r="P9" s="45" t="s">
        <v>44</v>
      </c>
      <c r="Q9" s="45" t="s">
        <v>53</v>
      </c>
      <c r="R9" s="46">
        <v>202321</v>
      </c>
      <c r="S9" s="76">
        <v>45071</v>
      </c>
      <c r="T9" s="46">
        <v>27000</v>
      </c>
      <c r="U9" s="46">
        <v>32090</v>
      </c>
      <c r="V9" s="46">
        <v>12</v>
      </c>
      <c r="W9" s="43"/>
      <c r="X9" s="45" t="s">
        <v>60</v>
      </c>
      <c r="Y9" s="45" t="s">
        <v>46</v>
      </c>
      <c r="Z9" s="46">
        <v>10000</v>
      </c>
      <c r="AA9" s="46">
        <v>0</v>
      </c>
      <c r="AB9" s="45" t="s">
        <v>40</v>
      </c>
      <c r="AC9" s="45" t="s">
        <v>246</v>
      </c>
      <c r="AD9" s="46">
        <v>6</v>
      </c>
      <c r="AE9" s="45" t="s">
        <v>281</v>
      </c>
      <c r="AF9" s="45" t="s">
        <v>40</v>
      </c>
      <c r="AG9" s="45" t="s">
        <v>40</v>
      </c>
      <c r="AH9" s="46">
        <v>6170</v>
      </c>
      <c r="AI9" s="45" t="s">
        <v>47</v>
      </c>
      <c r="AJ9" s="45" t="s">
        <v>40</v>
      </c>
      <c r="AK9" s="45" t="s">
        <v>40</v>
      </c>
      <c r="AL9" s="45" t="s">
        <v>54</v>
      </c>
      <c r="AM9" s="45" t="s">
        <v>40</v>
      </c>
    </row>
    <row r="10" spans="1:51" ht="45" x14ac:dyDescent="0.25">
      <c r="A10" s="45" t="s">
        <v>58</v>
      </c>
      <c r="B10" s="45" t="s">
        <v>59</v>
      </c>
      <c r="C10" s="45" t="s">
        <v>249</v>
      </c>
      <c r="D10" s="46">
        <v>9213289</v>
      </c>
      <c r="E10" s="45" t="s">
        <v>40</v>
      </c>
      <c r="F10" s="45" t="s">
        <v>282</v>
      </c>
      <c r="G10" s="45" t="s">
        <v>283</v>
      </c>
      <c r="H10" s="45" t="s">
        <v>284</v>
      </c>
      <c r="I10" s="45" t="s">
        <v>70</v>
      </c>
      <c r="J10" s="45" t="s">
        <v>285</v>
      </c>
      <c r="K10" s="45" t="s">
        <v>259</v>
      </c>
      <c r="L10" s="46">
        <v>4190</v>
      </c>
      <c r="M10" s="45" t="s">
        <v>51</v>
      </c>
      <c r="N10" s="45" t="s">
        <v>134</v>
      </c>
      <c r="O10" s="45" t="s">
        <v>255</v>
      </c>
      <c r="P10" s="45" t="s">
        <v>44</v>
      </c>
      <c r="Q10" s="45" t="s">
        <v>53</v>
      </c>
      <c r="R10" s="46">
        <v>202321</v>
      </c>
      <c r="S10" s="76">
        <v>45071</v>
      </c>
      <c r="T10" s="46">
        <v>10000</v>
      </c>
      <c r="U10" s="46">
        <v>12280</v>
      </c>
      <c r="V10" s="46">
        <v>34</v>
      </c>
      <c r="W10" s="43"/>
      <c r="X10" s="45" t="s">
        <v>40</v>
      </c>
      <c r="Y10" s="45" t="s">
        <v>46</v>
      </c>
      <c r="Z10" s="46">
        <v>40093.9</v>
      </c>
      <c r="AA10" s="46">
        <v>0</v>
      </c>
      <c r="AB10" s="45" t="s">
        <v>40</v>
      </c>
      <c r="AC10" s="45" t="s">
        <v>260</v>
      </c>
      <c r="AD10" s="46">
        <v>6</v>
      </c>
      <c r="AE10" s="45" t="s">
        <v>286</v>
      </c>
      <c r="AF10" s="45" t="s">
        <v>40</v>
      </c>
      <c r="AG10" s="45" t="s">
        <v>40</v>
      </c>
      <c r="AH10" s="46">
        <v>6170</v>
      </c>
      <c r="AI10" s="45" t="s">
        <v>47</v>
      </c>
      <c r="AJ10" s="45" t="s">
        <v>40</v>
      </c>
      <c r="AK10" s="45" t="s">
        <v>40</v>
      </c>
      <c r="AL10" s="45" t="s">
        <v>54</v>
      </c>
      <c r="AM10" s="45" t="s">
        <v>40</v>
      </c>
    </row>
    <row r="11" spans="1:51" ht="45" x14ac:dyDescent="0.25">
      <c r="A11" s="45" t="s">
        <v>58</v>
      </c>
      <c r="B11" s="45" t="s">
        <v>59</v>
      </c>
      <c r="C11" s="45" t="s">
        <v>249</v>
      </c>
      <c r="D11" s="46">
        <v>9222154</v>
      </c>
      <c r="E11" s="45" t="s">
        <v>40</v>
      </c>
      <c r="F11" s="45" t="s">
        <v>287</v>
      </c>
      <c r="G11" s="45" t="s">
        <v>288</v>
      </c>
      <c r="H11" s="45" t="s">
        <v>161</v>
      </c>
      <c r="I11" s="45" t="s">
        <v>70</v>
      </c>
      <c r="J11" s="45" t="s">
        <v>42</v>
      </c>
      <c r="K11" s="45" t="s">
        <v>259</v>
      </c>
      <c r="L11" s="46">
        <v>3984</v>
      </c>
      <c r="M11" s="45" t="s">
        <v>51</v>
      </c>
      <c r="N11" s="45" t="s">
        <v>134</v>
      </c>
      <c r="O11" s="45" t="s">
        <v>255</v>
      </c>
      <c r="P11" s="45" t="s">
        <v>44</v>
      </c>
      <c r="Q11" s="45" t="s">
        <v>45</v>
      </c>
      <c r="R11" s="46">
        <v>202321</v>
      </c>
      <c r="S11" s="76">
        <v>45071</v>
      </c>
      <c r="T11" s="46">
        <v>16000</v>
      </c>
      <c r="U11" s="46">
        <v>19521</v>
      </c>
      <c r="V11" s="46">
        <v>13</v>
      </c>
      <c r="W11" s="43"/>
      <c r="X11" s="45" t="s">
        <v>40</v>
      </c>
      <c r="Y11" s="45" t="s">
        <v>46</v>
      </c>
      <c r="Z11" s="46">
        <v>10000</v>
      </c>
      <c r="AA11" s="46">
        <v>0</v>
      </c>
      <c r="AB11" s="45" t="s">
        <v>40</v>
      </c>
      <c r="AC11" s="45" t="s">
        <v>246</v>
      </c>
      <c r="AD11" s="46">
        <v>6</v>
      </c>
      <c r="AE11" s="45" t="s">
        <v>177</v>
      </c>
      <c r="AF11" s="45" t="s">
        <v>40</v>
      </c>
      <c r="AG11" s="45" t="s">
        <v>40</v>
      </c>
      <c r="AH11" s="46">
        <v>2222</v>
      </c>
      <c r="AI11" s="45" t="s">
        <v>47</v>
      </c>
      <c r="AJ11" s="45" t="s">
        <v>40</v>
      </c>
      <c r="AK11" s="45" t="s">
        <v>40</v>
      </c>
      <c r="AL11" s="45" t="s">
        <v>48</v>
      </c>
      <c r="AM11" s="45" t="s">
        <v>40</v>
      </c>
    </row>
    <row r="12" spans="1:51" ht="45" x14ac:dyDescent="0.25">
      <c r="A12" s="45" t="s">
        <v>58</v>
      </c>
      <c r="B12" s="45" t="s">
        <v>59</v>
      </c>
      <c r="C12" s="45" t="s">
        <v>249</v>
      </c>
      <c r="D12" s="46">
        <v>9222069</v>
      </c>
      <c r="E12" s="45" t="s">
        <v>40</v>
      </c>
      <c r="F12" s="45" t="s">
        <v>210</v>
      </c>
      <c r="G12" s="45" t="s">
        <v>289</v>
      </c>
      <c r="H12" s="45" t="s">
        <v>69</v>
      </c>
      <c r="I12" s="45" t="s">
        <v>70</v>
      </c>
      <c r="J12" s="45" t="s">
        <v>42</v>
      </c>
      <c r="K12" s="45" t="s">
        <v>259</v>
      </c>
      <c r="L12" s="46">
        <v>3984</v>
      </c>
      <c r="M12" s="45" t="s">
        <v>71</v>
      </c>
      <c r="N12" s="45" t="s">
        <v>72</v>
      </c>
      <c r="O12" s="45" t="s">
        <v>66</v>
      </c>
      <c r="P12" s="45" t="s">
        <v>44</v>
      </c>
      <c r="Q12" s="45" t="s">
        <v>53</v>
      </c>
      <c r="R12" s="46">
        <v>202322</v>
      </c>
      <c r="S12" s="76">
        <v>45078</v>
      </c>
      <c r="T12" s="46">
        <v>26500</v>
      </c>
      <c r="U12" s="46">
        <v>31919</v>
      </c>
      <c r="V12" s="46">
        <v>9</v>
      </c>
      <c r="W12" s="43"/>
      <c r="X12" s="45" t="s">
        <v>73</v>
      </c>
      <c r="Y12" s="45" t="s">
        <v>46</v>
      </c>
      <c r="Z12" s="46">
        <v>10000</v>
      </c>
      <c r="AA12" s="46">
        <v>0</v>
      </c>
      <c r="AB12" s="45" t="s">
        <v>40</v>
      </c>
      <c r="AC12" s="45" t="s">
        <v>247</v>
      </c>
      <c r="AD12" s="46">
        <v>6</v>
      </c>
      <c r="AE12" s="45" t="s">
        <v>290</v>
      </c>
      <c r="AF12" s="45" t="s">
        <v>40</v>
      </c>
      <c r="AG12" s="45" t="s">
        <v>40</v>
      </c>
      <c r="AH12" s="46">
        <v>6170</v>
      </c>
      <c r="AI12" s="45" t="s">
        <v>47</v>
      </c>
      <c r="AJ12" s="45" t="s">
        <v>40</v>
      </c>
      <c r="AK12" s="45" t="s">
        <v>40</v>
      </c>
      <c r="AL12" s="45" t="s">
        <v>54</v>
      </c>
      <c r="AM12" s="45" t="s">
        <v>40</v>
      </c>
    </row>
    <row r="13" spans="1:51" ht="45" x14ac:dyDescent="0.25">
      <c r="A13" s="45" t="s">
        <v>58</v>
      </c>
      <c r="B13" s="45" t="s">
        <v>59</v>
      </c>
      <c r="C13" s="45" t="s">
        <v>249</v>
      </c>
      <c r="D13" s="46">
        <v>9220016</v>
      </c>
      <c r="E13" s="45" t="s">
        <v>40</v>
      </c>
      <c r="F13" s="45" t="s">
        <v>294</v>
      </c>
      <c r="G13" s="45" t="s">
        <v>295</v>
      </c>
      <c r="H13" s="45" t="s">
        <v>296</v>
      </c>
      <c r="I13" s="45" t="s">
        <v>70</v>
      </c>
      <c r="J13" s="45" t="s">
        <v>297</v>
      </c>
      <c r="K13" s="45" t="s">
        <v>259</v>
      </c>
      <c r="L13" s="46">
        <v>4190</v>
      </c>
      <c r="M13" s="45" t="s">
        <v>51</v>
      </c>
      <c r="N13" s="45" t="s">
        <v>134</v>
      </c>
      <c r="O13" s="45" t="s">
        <v>255</v>
      </c>
      <c r="P13" s="45" t="s">
        <v>44</v>
      </c>
      <c r="Q13" s="45" t="s">
        <v>53</v>
      </c>
      <c r="R13" s="46">
        <v>202322</v>
      </c>
      <c r="S13" s="76">
        <v>45078</v>
      </c>
      <c r="T13" s="46">
        <v>10000</v>
      </c>
      <c r="U13" s="46">
        <v>19771</v>
      </c>
      <c r="V13" s="46">
        <v>13</v>
      </c>
      <c r="W13" s="43"/>
      <c r="X13" s="45" t="s">
        <v>40</v>
      </c>
      <c r="Y13" s="45" t="s">
        <v>46</v>
      </c>
      <c r="Z13" s="46">
        <v>16323</v>
      </c>
      <c r="AA13" s="46">
        <v>0</v>
      </c>
      <c r="AB13" s="45" t="s">
        <v>40</v>
      </c>
      <c r="AC13" s="45" t="s">
        <v>246</v>
      </c>
      <c r="AD13" s="46">
        <v>6</v>
      </c>
      <c r="AE13" s="45" t="s">
        <v>298</v>
      </c>
      <c r="AF13" s="45" t="s">
        <v>40</v>
      </c>
      <c r="AG13" s="45" t="s">
        <v>40</v>
      </c>
      <c r="AH13" s="46">
        <v>6170</v>
      </c>
      <c r="AI13" s="45" t="s">
        <v>47</v>
      </c>
      <c r="AJ13" s="45" t="s">
        <v>40</v>
      </c>
      <c r="AK13" s="45" t="s">
        <v>40</v>
      </c>
      <c r="AL13" s="45" t="s">
        <v>54</v>
      </c>
      <c r="AM13" s="45" t="s">
        <v>40</v>
      </c>
    </row>
    <row r="14" spans="1:51" ht="45" x14ac:dyDescent="0.25">
      <c r="A14" s="45" t="s">
        <v>58</v>
      </c>
      <c r="B14" s="45" t="s">
        <v>59</v>
      </c>
      <c r="C14" s="45" t="s">
        <v>249</v>
      </c>
      <c r="D14" s="46">
        <v>9220022</v>
      </c>
      <c r="E14" s="45" t="s">
        <v>40</v>
      </c>
      <c r="F14" s="45" t="s">
        <v>299</v>
      </c>
      <c r="G14" s="45" t="s">
        <v>300</v>
      </c>
      <c r="H14" s="45" t="s">
        <v>301</v>
      </c>
      <c r="I14" s="45" t="s">
        <v>70</v>
      </c>
      <c r="J14" s="45" t="s">
        <v>302</v>
      </c>
      <c r="K14" s="45" t="s">
        <v>259</v>
      </c>
      <c r="L14" s="46">
        <v>3984</v>
      </c>
      <c r="M14" s="45" t="s">
        <v>71</v>
      </c>
      <c r="N14" s="45" t="s">
        <v>72</v>
      </c>
      <c r="O14" s="45" t="s">
        <v>255</v>
      </c>
      <c r="P14" s="45" t="s">
        <v>44</v>
      </c>
      <c r="Q14" s="45" t="s">
        <v>53</v>
      </c>
      <c r="R14" s="46">
        <v>202322</v>
      </c>
      <c r="S14" s="76">
        <v>45078</v>
      </c>
      <c r="T14" s="46">
        <v>10000</v>
      </c>
      <c r="U14" s="46">
        <v>12830</v>
      </c>
      <c r="V14" s="46">
        <v>6</v>
      </c>
      <c r="W14" s="43"/>
      <c r="X14" s="45" t="s">
        <v>56</v>
      </c>
      <c r="Y14" s="45" t="s">
        <v>46</v>
      </c>
      <c r="Z14" s="46">
        <v>2252</v>
      </c>
      <c r="AA14" s="46">
        <v>0</v>
      </c>
      <c r="AB14" s="45" t="s">
        <v>40</v>
      </c>
      <c r="AC14" s="45" t="s">
        <v>247</v>
      </c>
      <c r="AD14" s="46">
        <v>6</v>
      </c>
      <c r="AE14" s="45" t="s">
        <v>303</v>
      </c>
      <c r="AF14" s="45" t="s">
        <v>40</v>
      </c>
      <c r="AG14" s="45" t="s">
        <v>40</v>
      </c>
      <c r="AH14" s="46">
        <v>6170</v>
      </c>
      <c r="AI14" s="45" t="s">
        <v>47</v>
      </c>
      <c r="AJ14" s="45" t="s">
        <v>40</v>
      </c>
      <c r="AK14" s="45" t="s">
        <v>40</v>
      </c>
      <c r="AL14" s="45" t="s">
        <v>54</v>
      </c>
      <c r="AM14" s="45" t="s">
        <v>40</v>
      </c>
    </row>
    <row r="15" spans="1:51" ht="45" x14ac:dyDescent="0.25">
      <c r="A15" s="45" t="s">
        <v>58</v>
      </c>
      <c r="B15" s="45" t="s">
        <v>59</v>
      </c>
      <c r="C15" s="45" t="s">
        <v>249</v>
      </c>
      <c r="D15" s="46">
        <v>9220026</v>
      </c>
      <c r="E15" s="45" t="s">
        <v>40</v>
      </c>
      <c r="F15" s="45" t="s">
        <v>304</v>
      </c>
      <c r="G15" s="45" t="s">
        <v>305</v>
      </c>
      <c r="H15" s="45" t="s">
        <v>306</v>
      </c>
      <c r="I15" s="45" t="s">
        <v>70</v>
      </c>
      <c r="J15" s="45" t="s">
        <v>307</v>
      </c>
      <c r="K15" s="45" t="s">
        <v>259</v>
      </c>
      <c r="L15" s="46">
        <v>4090</v>
      </c>
      <c r="M15" s="45" t="s">
        <v>71</v>
      </c>
      <c r="N15" s="45" t="s">
        <v>72</v>
      </c>
      <c r="O15" s="45" t="s">
        <v>255</v>
      </c>
      <c r="P15" s="45" t="s">
        <v>44</v>
      </c>
      <c r="Q15" s="45" t="s">
        <v>53</v>
      </c>
      <c r="R15" s="46">
        <v>202322</v>
      </c>
      <c r="S15" s="76">
        <v>45078</v>
      </c>
      <c r="T15" s="46">
        <v>10000</v>
      </c>
      <c r="U15" s="46">
        <v>11782</v>
      </c>
      <c r="V15" s="46">
        <v>6</v>
      </c>
      <c r="W15" s="43"/>
      <c r="X15" s="45" t="s">
        <v>56</v>
      </c>
      <c r="Y15" s="45" t="s">
        <v>46</v>
      </c>
      <c r="Z15" s="46">
        <v>2780</v>
      </c>
      <c r="AA15" s="46">
        <v>0</v>
      </c>
      <c r="AB15" s="45" t="s">
        <v>40</v>
      </c>
      <c r="AC15" s="45" t="s">
        <v>247</v>
      </c>
      <c r="AD15" s="46">
        <v>6</v>
      </c>
      <c r="AE15" s="45" t="s">
        <v>308</v>
      </c>
      <c r="AF15" s="45" t="s">
        <v>40</v>
      </c>
      <c r="AG15" s="45" t="s">
        <v>40</v>
      </c>
      <c r="AH15" s="46">
        <v>6170</v>
      </c>
      <c r="AI15" s="45" t="s">
        <v>47</v>
      </c>
      <c r="AJ15" s="45" t="s">
        <v>40</v>
      </c>
      <c r="AK15" s="45" t="s">
        <v>40</v>
      </c>
      <c r="AL15" s="45" t="s">
        <v>54</v>
      </c>
      <c r="AM15" s="45" t="s">
        <v>40</v>
      </c>
    </row>
    <row r="16" spans="1:51" ht="60" x14ac:dyDescent="0.25">
      <c r="A16" s="45" t="s">
        <v>58</v>
      </c>
      <c r="B16" s="45" t="s">
        <v>59</v>
      </c>
      <c r="C16" s="45" t="s">
        <v>248</v>
      </c>
      <c r="D16" s="46">
        <v>9222078</v>
      </c>
      <c r="E16" s="45" t="s">
        <v>40</v>
      </c>
      <c r="F16" s="45" t="s">
        <v>348</v>
      </c>
      <c r="G16" s="45" t="s">
        <v>349</v>
      </c>
      <c r="H16" s="45" t="s">
        <v>61</v>
      </c>
      <c r="I16" s="45" t="s">
        <v>62</v>
      </c>
      <c r="J16" s="45" t="s">
        <v>42</v>
      </c>
      <c r="K16" s="45" t="s">
        <v>259</v>
      </c>
      <c r="L16" s="46">
        <v>3984</v>
      </c>
      <c r="M16" s="45" t="s">
        <v>43</v>
      </c>
      <c r="N16" s="45" t="s">
        <v>63</v>
      </c>
      <c r="O16" s="45" t="s">
        <v>255</v>
      </c>
      <c r="P16" s="45" t="s">
        <v>44</v>
      </c>
      <c r="Q16" s="45" t="s">
        <v>53</v>
      </c>
      <c r="R16" s="46">
        <v>202322</v>
      </c>
      <c r="S16" s="76">
        <v>45078</v>
      </c>
      <c r="T16" s="46">
        <v>45000</v>
      </c>
      <c r="U16" s="46">
        <v>57700</v>
      </c>
      <c r="V16" s="46">
        <v>0</v>
      </c>
      <c r="W16" s="43"/>
      <c r="X16" s="45" t="s">
        <v>60</v>
      </c>
      <c r="Y16" s="45" t="s">
        <v>46</v>
      </c>
      <c r="Z16" s="46">
        <v>10000</v>
      </c>
      <c r="AA16" s="46">
        <v>0</v>
      </c>
      <c r="AB16" s="45" t="s">
        <v>40</v>
      </c>
      <c r="AC16" s="45" t="s">
        <v>276</v>
      </c>
      <c r="AD16" s="46">
        <v>6</v>
      </c>
      <c r="AE16" s="45" t="s">
        <v>278</v>
      </c>
      <c r="AF16" s="45" t="s">
        <v>40</v>
      </c>
      <c r="AG16" s="45" t="s">
        <v>40</v>
      </c>
      <c r="AH16" s="46">
        <v>6170</v>
      </c>
      <c r="AI16" s="45" t="s">
        <v>47</v>
      </c>
      <c r="AJ16" s="45" t="s">
        <v>40</v>
      </c>
      <c r="AK16" s="45" t="s">
        <v>40</v>
      </c>
      <c r="AL16" s="45" t="s">
        <v>54</v>
      </c>
      <c r="AM16" s="45" t="s">
        <v>40</v>
      </c>
    </row>
    <row r="17" spans="1:39" ht="45" x14ac:dyDescent="0.25">
      <c r="A17" s="45" t="s">
        <v>58</v>
      </c>
      <c r="B17" s="45" t="s">
        <v>59</v>
      </c>
      <c r="C17" s="45" t="s">
        <v>249</v>
      </c>
      <c r="D17" s="46">
        <v>9215985</v>
      </c>
      <c r="E17" s="45" t="s">
        <v>40</v>
      </c>
      <c r="F17" s="45" t="s">
        <v>309</v>
      </c>
      <c r="G17" s="45" t="s">
        <v>310</v>
      </c>
      <c r="H17" s="45" t="s">
        <v>311</v>
      </c>
      <c r="I17" s="45" t="s">
        <v>70</v>
      </c>
      <c r="J17" s="45" t="s">
        <v>42</v>
      </c>
      <c r="K17" s="45" t="s">
        <v>259</v>
      </c>
      <c r="L17" s="46">
        <v>3984</v>
      </c>
      <c r="M17" s="45" t="s">
        <v>51</v>
      </c>
      <c r="N17" s="45" t="s">
        <v>72</v>
      </c>
      <c r="O17" s="45" t="s">
        <v>255</v>
      </c>
      <c r="P17" s="45" t="s">
        <v>44</v>
      </c>
      <c r="Q17" s="45" t="s">
        <v>45</v>
      </c>
      <c r="R17" s="46">
        <v>202323</v>
      </c>
      <c r="S17" s="76">
        <v>45085</v>
      </c>
      <c r="T17" s="46">
        <v>10000</v>
      </c>
      <c r="U17" s="46">
        <v>12171</v>
      </c>
      <c r="V17" s="46">
        <v>37</v>
      </c>
      <c r="W17" s="43"/>
      <c r="X17" s="45" t="s">
        <v>40</v>
      </c>
      <c r="Y17" s="45" t="s">
        <v>46</v>
      </c>
      <c r="Z17" s="46">
        <v>10000</v>
      </c>
      <c r="AA17" s="46">
        <v>0</v>
      </c>
      <c r="AB17" s="45" t="s">
        <v>40</v>
      </c>
      <c r="AC17" s="45" t="s">
        <v>260</v>
      </c>
      <c r="AD17" s="46">
        <v>6</v>
      </c>
      <c r="AE17" s="45" t="s">
        <v>175</v>
      </c>
      <c r="AF17" s="45" t="s">
        <v>40</v>
      </c>
      <c r="AG17" s="45" t="s">
        <v>40</v>
      </c>
      <c r="AH17" s="43">
        <v>2222</v>
      </c>
      <c r="AI17" s="45" t="s">
        <v>47</v>
      </c>
      <c r="AJ17" s="45" t="s">
        <v>40</v>
      </c>
      <c r="AK17" s="45" t="s">
        <v>40</v>
      </c>
      <c r="AL17" s="45" t="s">
        <v>48</v>
      </c>
      <c r="AM17" s="45" t="s">
        <v>40</v>
      </c>
    </row>
    <row r="18" spans="1:39" ht="45" x14ac:dyDescent="0.25">
      <c r="A18" s="45" t="s">
        <v>76</v>
      </c>
      <c r="B18" s="45" t="s">
        <v>460</v>
      </c>
      <c r="C18" s="45" t="s">
        <v>244</v>
      </c>
      <c r="D18" s="46">
        <v>9222071</v>
      </c>
      <c r="E18" s="45" t="s">
        <v>40</v>
      </c>
      <c r="F18" s="45" t="s">
        <v>201</v>
      </c>
      <c r="G18" s="45" t="s">
        <v>291</v>
      </c>
      <c r="H18" s="45" t="s">
        <v>167</v>
      </c>
      <c r="I18" s="45" t="s">
        <v>164</v>
      </c>
      <c r="J18" s="45" t="s">
        <v>42</v>
      </c>
      <c r="K18" s="45" t="s">
        <v>292</v>
      </c>
      <c r="L18" s="46">
        <v>3977</v>
      </c>
      <c r="M18" s="45" t="s">
        <v>51</v>
      </c>
      <c r="N18" s="45" t="s">
        <v>168</v>
      </c>
      <c r="O18" s="45" t="s">
        <v>66</v>
      </c>
      <c r="P18" s="45" t="s">
        <v>58</v>
      </c>
      <c r="Q18" s="45" t="s">
        <v>53</v>
      </c>
      <c r="R18" s="46">
        <v>202322</v>
      </c>
      <c r="S18" s="76">
        <v>45078</v>
      </c>
      <c r="T18" s="46">
        <v>37500</v>
      </c>
      <c r="U18" s="46">
        <v>35550</v>
      </c>
      <c r="V18" s="46">
        <v>0</v>
      </c>
      <c r="W18" s="43"/>
      <c r="X18" s="45" t="s">
        <v>60</v>
      </c>
      <c r="Y18" s="45" t="s">
        <v>46</v>
      </c>
      <c r="Z18" s="46">
        <v>10000</v>
      </c>
      <c r="AA18" s="46">
        <v>0.03</v>
      </c>
      <c r="AB18" s="45" t="s">
        <v>40</v>
      </c>
      <c r="AC18" s="45" t="s">
        <v>245</v>
      </c>
      <c r="AD18" s="46">
        <v>7</v>
      </c>
      <c r="AE18" s="45" t="s">
        <v>293</v>
      </c>
      <c r="AF18" s="45" t="s">
        <v>40</v>
      </c>
      <c r="AG18" s="45" t="s">
        <v>40</v>
      </c>
      <c r="AH18" s="43">
        <v>6170</v>
      </c>
      <c r="AI18" s="45" t="s">
        <v>47</v>
      </c>
      <c r="AJ18" s="45" t="s">
        <v>40</v>
      </c>
      <c r="AK18" s="45" t="s">
        <v>40</v>
      </c>
      <c r="AL18" s="45" t="s">
        <v>54</v>
      </c>
      <c r="AM18" s="45" t="s">
        <v>40</v>
      </c>
    </row>
    <row r="19" spans="1:39" ht="60" x14ac:dyDescent="0.25">
      <c r="A19" s="45" t="s">
        <v>165</v>
      </c>
      <c r="B19" s="45" t="s">
        <v>67</v>
      </c>
      <c r="C19" s="45" t="s">
        <v>248</v>
      </c>
      <c r="D19" s="46">
        <v>9202704</v>
      </c>
      <c r="E19" s="45" t="s">
        <v>40</v>
      </c>
      <c r="F19" s="45" t="s">
        <v>273</v>
      </c>
      <c r="G19" s="45" t="s">
        <v>274</v>
      </c>
      <c r="H19" s="45" t="s">
        <v>133</v>
      </c>
      <c r="I19" s="45" t="s">
        <v>130</v>
      </c>
      <c r="J19" s="45" t="s">
        <v>42</v>
      </c>
      <c r="K19" s="45" t="s">
        <v>275</v>
      </c>
      <c r="L19" s="46">
        <v>3984</v>
      </c>
      <c r="M19" s="45" t="s">
        <v>43</v>
      </c>
      <c r="N19" s="45" t="s">
        <v>68</v>
      </c>
      <c r="O19" s="45" t="s">
        <v>255</v>
      </c>
      <c r="P19" s="45" t="s">
        <v>58</v>
      </c>
      <c r="Q19" s="45" t="s">
        <v>53</v>
      </c>
      <c r="R19" s="46">
        <v>202320</v>
      </c>
      <c r="S19" s="76">
        <v>45064</v>
      </c>
      <c r="T19" s="46">
        <v>31500</v>
      </c>
      <c r="U19" s="46">
        <v>31840</v>
      </c>
      <c r="V19" s="46">
        <v>1</v>
      </c>
      <c r="W19" s="43"/>
      <c r="X19" s="45" t="s">
        <v>56</v>
      </c>
      <c r="Y19" s="45" t="s">
        <v>46</v>
      </c>
      <c r="Z19" s="46">
        <v>10000</v>
      </c>
      <c r="AA19" s="46">
        <v>0.05</v>
      </c>
      <c r="AB19" s="45" t="s">
        <v>40</v>
      </c>
      <c r="AC19" s="45" t="s">
        <v>276</v>
      </c>
      <c r="AD19" s="46">
        <v>9</v>
      </c>
      <c r="AE19" s="45" t="s">
        <v>277</v>
      </c>
      <c r="AF19" s="45" t="s">
        <v>40</v>
      </c>
      <c r="AG19" s="45" t="s">
        <v>40</v>
      </c>
      <c r="AH19" s="46">
        <v>6170</v>
      </c>
      <c r="AI19" s="45" t="s">
        <v>47</v>
      </c>
      <c r="AJ19" s="45" t="s">
        <v>40</v>
      </c>
      <c r="AK19" s="45" t="s">
        <v>40</v>
      </c>
      <c r="AL19" s="45" t="s">
        <v>54</v>
      </c>
      <c r="AM19" s="45" t="s">
        <v>40</v>
      </c>
    </row>
    <row r="20" spans="1:39" ht="45" x14ac:dyDescent="0.25">
      <c r="A20" s="45" t="s">
        <v>165</v>
      </c>
      <c r="B20" s="45" t="s">
        <v>67</v>
      </c>
      <c r="C20" s="45" t="s">
        <v>249</v>
      </c>
      <c r="D20" s="46">
        <v>9227035</v>
      </c>
      <c r="E20" s="45" t="s">
        <v>40</v>
      </c>
      <c r="F20" s="45" t="s">
        <v>204</v>
      </c>
      <c r="G20" s="45" t="s">
        <v>313</v>
      </c>
      <c r="H20" s="45" t="s">
        <v>143</v>
      </c>
      <c r="I20" s="45" t="s">
        <v>70</v>
      </c>
      <c r="J20" s="45" t="s">
        <v>144</v>
      </c>
      <c r="K20" s="45" t="s">
        <v>259</v>
      </c>
      <c r="L20" s="46">
        <v>3528</v>
      </c>
      <c r="M20" s="45" t="s">
        <v>71</v>
      </c>
      <c r="N20" s="45" t="s">
        <v>72</v>
      </c>
      <c r="O20" s="45" t="s">
        <v>66</v>
      </c>
      <c r="P20" s="45" t="s">
        <v>58</v>
      </c>
      <c r="Q20" s="45" t="s">
        <v>53</v>
      </c>
      <c r="R20" s="46">
        <v>202323</v>
      </c>
      <c r="S20" s="76">
        <v>45085</v>
      </c>
      <c r="T20" s="46">
        <v>28000</v>
      </c>
      <c r="U20" s="46">
        <v>34220</v>
      </c>
      <c r="V20" s="46">
        <v>1</v>
      </c>
      <c r="W20" s="43"/>
      <c r="X20" s="45" t="s">
        <v>56</v>
      </c>
      <c r="Y20" s="45" t="s">
        <v>46</v>
      </c>
      <c r="Z20" s="46">
        <v>2060</v>
      </c>
      <c r="AA20" s="46">
        <v>0</v>
      </c>
      <c r="AB20" s="45" t="s">
        <v>40</v>
      </c>
      <c r="AC20" s="45" t="s">
        <v>247</v>
      </c>
      <c r="AD20" s="46">
        <v>9</v>
      </c>
      <c r="AE20" s="45" t="s">
        <v>176</v>
      </c>
      <c r="AF20" s="45" t="s">
        <v>40</v>
      </c>
      <c r="AG20" s="45" t="s">
        <v>40</v>
      </c>
      <c r="AH20" s="46">
        <v>6170</v>
      </c>
      <c r="AI20" s="45" t="s">
        <v>47</v>
      </c>
      <c r="AJ20" s="45" t="s">
        <v>40</v>
      </c>
      <c r="AK20" s="45" t="s">
        <v>40</v>
      </c>
      <c r="AL20" s="45" t="s">
        <v>54</v>
      </c>
      <c r="AM20" s="45" t="s">
        <v>40</v>
      </c>
    </row>
    <row r="21" spans="1:39" ht="45" x14ac:dyDescent="0.25">
      <c r="A21" s="45" t="s">
        <v>74</v>
      </c>
      <c r="B21" s="45" t="s">
        <v>75</v>
      </c>
      <c r="C21" s="45" t="s">
        <v>249</v>
      </c>
      <c r="D21" s="46">
        <v>9222068</v>
      </c>
      <c r="E21" s="45" t="s">
        <v>40</v>
      </c>
      <c r="F21" s="45" t="s">
        <v>210</v>
      </c>
      <c r="G21" s="45" t="s">
        <v>289</v>
      </c>
      <c r="H21" s="45" t="s">
        <v>69</v>
      </c>
      <c r="I21" s="45" t="s">
        <v>70</v>
      </c>
      <c r="J21" s="45" t="s">
        <v>42</v>
      </c>
      <c r="K21" s="45" t="s">
        <v>259</v>
      </c>
      <c r="L21" s="46">
        <v>3984</v>
      </c>
      <c r="M21" s="45" t="s">
        <v>71</v>
      </c>
      <c r="N21" s="45" t="s">
        <v>72</v>
      </c>
      <c r="O21" s="45" t="s">
        <v>66</v>
      </c>
      <c r="P21" s="45" t="s">
        <v>165</v>
      </c>
      <c r="Q21" s="45" t="s">
        <v>53</v>
      </c>
      <c r="R21" s="46">
        <v>202322</v>
      </c>
      <c r="S21" s="76">
        <v>45078</v>
      </c>
      <c r="T21" s="46">
        <v>24000</v>
      </c>
      <c r="U21" s="46">
        <v>26450</v>
      </c>
      <c r="V21" s="46">
        <v>0</v>
      </c>
      <c r="W21" s="43"/>
      <c r="X21" s="45" t="s">
        <v>73</v>
      </c>
      <c r="Y21" s="45" t="s">
        <v>46</v>
      </c>
      <c r="Z21" s="46">
        <v>10000</v>
      </c>
      <c r="AA21" s="46">
        <v>0</v>
      </c>
      <c r="AB21" s="45" t="s">
        <v>40</v>
      </c>
      <c r="AC21" s="45" t="s">
        <v>247</v>
      </c>
      <c r="AD21" s="46">
        <v>10</v>
      </c>
      <c r="AE21" s="45" t="s">
        <v>312</v>
      </c>
      <c r="AF21" s="45" t="s">
        <v>40</v>
      </c>
      <c r="AG21" s="45" t="s">
        <v>40</v>
      </c>
      <c r="AH21" s="46">
        <v>6170</v>
      </c>
      <c r="AI21" s="45" t="s">
        <v>47</v>
      </c>
      <c r="AJ21" s="45" t="s">
        <v>40</v>
      </c>
      <c r="AK21" s="45" t="s">
        <v>40</v>
      </c>
      <c r="AL21" s="45" t="s">
        <v>54</v>
      </c>
      <c r="AM21" s="45" t="s">
        <v>40</v>
      </c>
    </row>
    <row r="22" spans="1:39" ht="45" x14ac:dyDescent="0.25">
      <c r="A22" s="45" t="s">
        <v>80</v>
      </c>
      <c r="B22" s="45" t="s">
        <v>81</v>
      </c>
      <c r="C22" s="45" t="s">
        <v>249</v>
      </c>
      <c r="D22" s="46">
        <v>9229564</v>
      </c>
      <c r="E22" s="45" t="s">
        <v>40</v>
      </c>
      <c r="F22" s="45" t="s">
        <v>314</v>
      </c>
      <c r="G22" s="45" t="s">
        <v>315</v>
      </c>
      <c r="H22" s="45" t="s">
        <v>69</v>
      </c>
      <c r="I22" s="45" t="s">
        <v>70</v>
      </c>
      <c r="J22" s="45" t="s">
        <v>42</v>
      </c>
      <c r="K22" s="45" t="s">
        <v>259</v>
      </c>
      <c r="L22" s="46">
        <v>3984</v>
      </c>
      <c r="M22" s="45" t="s">
        <v>71</v>
      </c>
      <c r="N22" s="45" t="s">
        <v>72</v>
      </c>
      <c r="O22" s="45" t="s">
        <v>255</v>
      </c>
      <c r="P22" s="45" t="s">
        <v>140</v>
      </c>
      <c r="Q22" s="45" t="s">
        <v>53</v>
      </c>
      <c r="R22" s="46">
        <v>202323</v>
      </c>
      <c r="S22" s="76">
        <v>45085</v>
      </c>
      <c r="T22" s="46">
        <v>32500</v>
      </c>
      <c r="U22" s="46">
        <v>35420</v>
      </c>
      <c r="V22" s="46">
        <v>1</v>
      </c>
      <c r="W22" s="43"/>
      <c r="X22" s="45" t="s">
        <v>73</v>
      </c>
      <c r="Y22" s="45" t="s">
        <v>46</v>
      </c>
      <c r="Z22" s="46">
        <v>10000</v>
      </c>
      <c r="AA22" s="46">
        <v>0</v>
      </c>
      <c r="AB22" s="45" t="s">
        <v>40</v>
      </c>
      <c r="AC22" s="45" t="s">
        <v>247</v>
      </c>
      <c r="AD22" s="46">
        <v>18</v>
      </c>
      <c r="AE22" s="45" t="s">
        <v>316</v>
      </c>
      <c r="AF22" s="45" t="s">
        <v>40</v>
      </c>
      <c r="AG22" s="45" t="s">
        <v>40</v>
      </c>
      <c r="AH22" s="46">
        <v>6170</v>
      </c>
      <c r="AI22" s="45" t="s">
        <v>47</v>
      </c>
      <c r="AJ22" s="45" t="s">
        <v>40</v>
      </c>
      <c r="AK22" s="45" t="s">
        <v>40</v>
      </c>
      <c r="AL22" s="45" t="s">
        <v>54</v>
      </c>
      <c r="AM22" s="45" t="s">
        <v>40</v>
      </c>
    </row>
    <row r="23" spans="1:39" ht="60" x14ac:dyDescent="0.25">
      <c r="A23" s="45" t="s">
        <v>83</v>
      </c>
      <c r="B23" s="45" t="s">
        <v>84</v>
      </c>
      <c r="C23" s="45" t="s">
        <v>248</v>
      </c>
      <c r="D23" s="46">
        <v>9140279</v>
      </c>
      <c r="E23" s="45" t="s">
        <v>40</v>
      </c>
      <c r="F23" s="45" t="s">
        <v>180</v>
      </c>
      <c r="G23" s="45" t="s">
        <v>181</v>
      </c>
      <c r="H23" s="45" t="s">
        <v>132</v>
      </c>
      <c r="I23" s="45" t="s">
        <v>130</v>
      </c>
      <c r="J23" s="45" t="s">
        <v>42</v>
      </c>
      <c r="K23" s="45" t="s">
        <v>292</v>
      </c>
      <c r="L23" s="46">
        <v>3984</v>
      </c>
      <c r="M23" s="45" t="s">
        <v>43</v>
      </c>
      <c r="N23" s="45" t="s">
        <v>68</v>
      </c>
      <c r="O23" s="45" t="s">
        <v>255</v>
      </c>
      <c r="P23" s="45" t="s">
        <v>461</v>
      </c>
      <c r="Q23" s="45" t="s">
        <v>53</v>
      </c>
      <c r="R23" s="46">
        <v>202310</v>
      </c>
      <c r="S23" s="76">
        <v>44994</v>
      </c>
      <c r="T23" s="46">
        <v>28500</v>
      </c>
      <c r="U23" s="46">
        <v>24267</v>
      </c>
      <c r="V23" s="46">
        <v>0</v>
      </c>
      <c r="W23" s="43"/>
      <c r="X23" s="45" t="s">
        <v>56</v>
      </c>
      <c r="Y23" s="45" t="s">
        <v>46</v>
      </c>
      <c r="Z23" s="46">
        <v>10000</v>
      </c>
      <c r="AA23" s="46">
        <v>0.03</v>
      </c>
      <c r="AB23" s="45" t="s">
        <v>40</v>
      </c>
      <c r="AC23" s="45" t="s">
        <v>247</v>
      </c>
      <c r="AD23" s="46">
        <v>20</v>
      </c>
      <c r="AE23" s="45" t="s">
        <v>179</v>
      </c>
      <c r="AF23" s="45" t="s">
        <v>40</v>
      </c>
      <c r="AG23" s="45" t="s">
        <v>40</v>
      </c>
      <c r="AH23" s="46">
        <v>6170</v>
      </c>
      <c r="AI23" s="45" t="s">
        <v>47</v>
      </c>
      <c r="AJ23" s="45" t="s">
        <v>40</v>
      </c>
      <c r="AK23" s="45" t="s">
        <v>40</v>
      </c>
      <c r="AL23" s="45" t="s">
        <v>54</v>
      </c>
      <c r="AM23" s="45" t="s">
        <v>40</v>
      </c>
    </row>
    <row r="24" spans="1:39" ht="60" x14ac:dyDescent="0.25">
      <c r="A24" s="45" t="s">
        <v>86</v>
      </c>
      <c r="B24" s="45" t="s">
        <v>87</v>
      </c>
      <c r="C24" s="45" t="s">
        <v>248</v>
      </c>
      <c r="D24" s="46">
        <v>9161162</v>
      </c>
      <c r="E24" s="45" t="s">
        <v>40</v>
      </c>
      <c r="F24" s="45" t="s">
        <v>185</v>
      </c>
      <c r="G24" s="45" t="s">
        <v>186</v>
      </c>
      <c r="H24" s="45" t="s">
        <v>187</v>
      </c>
      <c r="I24" s="45" t="s">
        <v>130</v>
      </c>
      <c r="J24" s="45" t="s">
        <v>88</v>
      </c>
      <c r="K24" s="45" t="s">
        <v>319</v>
      </c>
      <c r="L24" s="46">
        <v>4190</v>
      </c>
      <c r="M24" s="45" t="s">
        <v>71</v>
      </c>
      <c r="N24" s="45" t="s">
        <v>72</v>
      </c>
      <c r="O24" s="45" t="s">
        <v>255</v>
      </c>
      <c r="P24" s="45" t="s">
        <v>83</v>
      </c>
      <c r="Q24" s="45" t="s">
        <v>53</v>
      </c>
      <c r="R24" s="46">
        <v>202313</v>
      </c>
      <c r="S24" s="76">
        <v>45015</v>
      </c>
      <c r="T24" s="46">
        <v>10000</v>
      </c>
      <c r="U24" s="46">
        <v>15134</v>
      </c>
      <c r="V24" s="46">
        <v>0</v>
      </c>
      <c r="W24" s="43"/>
      <c r="X24" s="45" t="s">
        <v>56</v>
      </c>
      <c r="Y24" s="45" t="s">
        <v>46</v>
      </c>
      <c r="Z24" s="46">
        <v>100000</v>
      </c>
      <c r="AA24" s="46">
        <v>0.02</v>
      </c>
      <c r="AB24" s="45" t="s">
        <v>40</v>
      </c>
      <c r="AC24" s="45" t="s">
        <v>320</v>
      </c>
      <c r="AD24" s="46">
        <v>24</v>
      </c>
      <c r="AE24" s="45" t="s">
        <v>188</v>
      </c>
      <c r="AF24" s="45" t="s">
        <v>40</v>
      </c>
      <c r="AG24" s="45" t="s">
        <v>40</v>
      </c>
      <c r="AH24" s="46">
        <v>6170</v>
      </c>
      <c r="AI24" s="45" t="s">
        <v>47</v>
      </c>
      <c r="AJ24" s="45" t="s">
        <v>40</v>
      </c>
      <c r="AK24" s="45" t="s">
        <v>40</v>
      </c>
      <c r="AL24" s="45" t="s">
        <v>54</v>
      </c>
      <c r="AM24" s="45" t="s">
        <v>40</v>
      </c>
    </row>
    <row r="25" spans="1:39" ht="60" x14ac:dyDescent="0.25">
      <c r="A25" s="45" t="s">
        <v>86</v>
      </c>
      <c r="B25" s="45" t="s">
        <v>87</v>
      </c>
      <c r="C25" s="45" t="s">
        <v>248</v>
      </c>
      <c r="D25" s="46">
        <v>9195693</v>
      </c>
      <c r="E25" s="45" t="s">
        <v>40</v>
      </c>
      <c r="F25" s="45" t="s">
        <v>321</v>
      </c>
      <c r="G25" s="45" t="s">
        <v>322</v>
      </c>
      <c r="H25" s="45" t="s">
        <v>133</v>
      </c>
      <c r="I25" s="45" t="s">
        <v>130</v>
      </c>
      <c r="J25" s="45" t="s">
        <v>42</v>
      </c>
      <c r="K25" s="45" t="s">
        <v>275</v>
      </c>
      <c r="L25" s="46">
        <v>3984</v>
      </c>
      <c r="M25" s="45" t="s">
        <v>43</v>
      </c>
      <c r="N25" s="45" t="s">
        <v>68</v>
      </c>
      <c r="O25" s="45" t="s">
        <v>255</v>
      </c>
      <c r="P25" s="45" t="s">
        <v>462</v>
      </c>
      <c r="Q25" s="45" t="s">
        <v>53</v>
      </c>
      <c r="R25" s="46">
        <v>202319</v>
      </c>
      <c r="S25" s="76">
        <v>45057</v>
      </c>
      <c r="T25" s="46">
        <v>37500</v>
      </c>
      <c r="U25" s="46">
        <v>40703</v>
      </c>
      <c r="V25" s="46">
        <v>0</v>
      </c>
      <c r="W25" s="43"/>
      <c r="X25" s="45" t="s">
        <v>56</v>
      </c>
      <c r="Y25" s="45" t="s">
        <v>46</v>
      </c>
      <c r="Z25" s="46">
        <v>10000</v>
      </c>
      <c r="AA25" s="46">
        <v>0.05</v>
      </c>
      <c r="AB25" s="45" t="s">
        <v>40</v>
      </c>
      <c r="AC25" s="45" t="s">
        <v>247</v>
      </c>
      <c r="AD25" s="46">
        <v>24</v>
      </c>
      <c r="AE25" s="45" t="s">
        <v>277</v>
      </c>
      <c r="AF25" s="45" t="s">
        <v>40</v>
      </c>
      <c r="AG25" s="45" t="s">
        <v>40</v>
      </c>
      <c r="AH25" s="46">
        <v>6170</v>
      </c>
      <c r="AI25" s="45" t="s">
        <v>47</v>
      </c>
      <c r="AJ25" s="45" t="s">
        <v>40</v>
      </c>
      <c r="AK25" s="45" t="s">
        <v>40</v>
      </c>
      <c r="AL25" s="45" t="s">
        <v>54</v>
      </c>
      <c r="AM25" s="45" t="s">
        <v>40</v>
      </c>
    </row>
    <row r="26" spans="1:39" ht="60" x14ac:dyDescent="0.25">
      <c r="A26" s="45" t="s">
        <v>86</v>
      </c>
      <c r="B26" s="45" t="s">
        <v>87</v>
      </c>
      <c r="C26" s="45" t="s">
        <v>244</v>
      </c>
      <c r="D26" s="46">
        <v>9231711</v>
      </c>
      <c r="E26" s="45" t="s">
        <v>40</v>
      </c>
      <c r="F26" s="45" t="s">
        <v>218</v>
      </c>
      <c r="G26" s="45" t="s">
        <v>317</v>
      </c>
      <c r="H26" s="45" t="s">
        <v>220</v>
      </c>
      <c r="I26" s="45" t="s">
        <v>50</v>
      </c>
      <c r="J26" s="45" t="s">
        <v>55</v>
      </c>
      <c r="K26" s="45" t="s">
        <v>275</v>
      </c>
      <c r="L26" s="46">
        <v>2880</v>
      </c>
      <c r="M26" s="45" t="s">
        <v>43</v>
      </c>
      <c r="N26" s="45" t="s">
        <v>57</v>
      </c>
      <c r="O26" s="45" t="s">
        <v>66</v>
      </c>
      <c r="P26" s="45" t="s">
        <v>83</v>
      </c>
      <c r="Q26" s="45" t="s">
        <v>53</v>
      </c>
      <c r="R26" s="46">
        <v>202324</v>
      </c>
      <c r="S26" s="76">
        <v>45092</v>
      </c>
      <c r="T26" s="46">
        <v>25500</v>
      </c>
      <c r="U26" s="46">
        <v>26977</v>
      </c>
      <c r="V26" s="46">
        <v>1</v>
      </c>
      <c r="W26" s="43"/>
      <c r="X26" s="45" t="s">
        <v>40</v>
      </c>
      <c r="Y26" s="45" t="s">
        <v>46</v>
      </c>
      <c r="Z26" s="46">
        <v>3.3</v>
      </c>
      <c r="AA26" s="46">
        <v>0.05</v>
      </c>
      <c r="AB26" s="45" t="s">
        <v>40</v>
      </c>
      <c r="AC26" s="45" t="s">
        <v>247</v>
      </c>
      <c r="AD26" s="46">
        <v>24</v>
      </c>
      <c r="AE26" s="45" t="s">
        <v>318</v>
      </c>
      <c r="AF26" s="45" t="s">
        <v>40</v>
      </c>
      <c r="AG26" s="45" t="s">
        <v>40</v>
      </c>
      <c r="AH26" s="46">
        <v>6170</v>
      </c>
      <c r="AI26" s="45" t="s">
        <v>47</v>
      </c>
      <c r="AJ26" s="45" t="s">
        <v>40</v>
      </c>
      <c r="AK26" s="45" t="s">
        <v>40</v>
      </c>
      <c r="AL26" s="45" t="s">
        <v>54</v>
      </c>
      <c r="AM26" s="45" t="s">
        <v>40</v>
      </c>
    </row>
    <row r="27" spans="1:39" ht="60" x14ac:dyDescent="0.25">
      <c r="A27" s="45" t="s">
        <v>89</v>
      </c>
      <c r="B27" s="45" t="s">
        <v>90</v>
      </c>
      <c r="C27" s="45" t="s">
        <v>248</v>
      </c>
      <c r="D27" s="46">
        <v>9215409</v>
      </c>
      <c r="E27" s="45" t="s">
        <v>40</v>
      </c>
      <c r="F27" s="45" t="s">
        <v>215</v>
      </c>
      <c r="G27" s="45" t="s">
        <v>279</v>
      </c>
      <c r="H27" s="45" t="s">
        <v>61</v>
      </c>
      <c r="I27" s="45" t="s">
        <v>62</v>
      </c>
      <c r="J27" s="45" t="s">
        <v>42</v>
      </c>
      <c r="K27" s="45" t="s">
        <v>259</v>
      </c>
      <c r="L27" s="46">
        <v>3984</v>
      </c>
      <c r="M27" s="45" t="s">
        <v>43</v>
      </c>
      <c r="N27" s="45" t="s">
        <v>63</v>
      </c>
      <c r="O27" s="45" t="s">
        <v>66</v>
      </c>
      <c r="P27" s="45" t="s">
        <v>86</v>
      </c>
      <c r="Q27" s="45" t="s">
        <v>53</v>
      </c>
      <c r="R27" s="46">
        <v>202321</v>
      </c>
      <c r="S27" s="76">
        <v>45071</v>
      </c>
      <c r="T27" s="46">
        <v>27000</v>
      </c>
      <c r="U27" s="46">
        <v>25500</v>
      </c>
      <c r="V27" s="46">
        <v>1</v>
      </c>
      <c r="W27" s="43"/>
      <c r="X27" s="45" t="s">
        <v>60</v>
      </c>
      <c r="Y27" s="45" t="s">
        <v>46</v>
      </c>
      <c r="Z27" s="46">
        <v>10000</v>
      </c>
      <c r="AA27" s="46">
        <v>0</v>
      </c>
      <c r="AB27" s="45" t="s">
        <v>40</v>
      </c>
      <c r="AC27" s="45" t="s">
        <v>246</v>
      </c>
      <c r="AD27" s="46">
        <v>26</v>
      </c>
      <c r="AE27" s="45" t="s">
        <v>281</v>
      </c>
      <c r="AF27" s="45" t="s">
        <v>40</v>
      </c>
      <c r="AG27" s="45" t="s">
        <v>40</v>
      </c>
      <c r="AH27" s="46">
        <v>6170</v>
      </c>
      <c r="AI27" s="45" t="s">
        <v>47</v>
      </c>
      <c r="AJ27" s="45" t="s">
        <v>40</v>
      </c>
      <c r="AK27" s="45" t="s">
        <v>40</v>
      </c>
      <c r="AL27" s="45" t="s">
        <v>54</v>
      </c>
      <c r="AM27" s="45" t="s">
        <v>40</v>
      </c>
    </row>
    <row r="28" spans="1:39" ht="60" x14ac:dyDescent="0.25">
      <c r="A28" s="45" t="s">
        <v>89</v>
      </c>
      <c r="B28" s="45" t="s">
        <v>90</v>
      </c>
      <c r="C28" s="45" t="s">
        <v>244</v>
      </c>
      <c r="D28" s="46">
        <v>9215438</v>
      </c>
      <c r="E28" s="45" t="s">
        <v>40</v>
      </c>
      <c r="F28" s="45" t="s">
        <v>323</v>
      </c>
      <c r="G28" s="45" t="s">
        <v>324</v>
      </c>
      <c r="H28" s="45" t="s">
        <v>79</v>
      </c>
      <c r="I28" s="45" t="s">
        <v>50</v>
      </c>
      <c r="J28" s="45" t="s">
        <v>42</v>
      </c>
      <c r="K28" s="45" t="s">
        <v>292</v>
      </c>
      <c r="L28" s="46">
        <v>3977</v>
      </c>
      <c r="M28" s="45" t="s">
        <v>51</v>
      </c>
      <c r="N28" s="45" t="s">
        <v>52</v>
      </c>
      <c r="O28" s="45" t="s">
        <v>255</v>
      </c>
      <c r="P28" s="45" t="s">
        <v>86</v>
      </c>
      <c r="Q28" s="45" t="s">
        <v>53</v>
      </c>
      <c r="R28" s="46">
        <v>202321</v>
      </c>
      <c r="S28" s="76">
        <v>45071</v>
      </c>
      <c r="T28" s="46">
        <v>30000</v>
      </c>
      <c r="U28" s="46">
        <v>29989</v>
      </c>
      <c r="V28" s="46">
        <v>1</v>
      </c>
      <c r="W28" s="43"/>
      <c r="X28" s="45" t="s">
        <v>60</v>
      </c>
      <c r="Y28" s="45" t="s">
        <v>46</v>
      </c>
      <c r="Z28" s="46">
        <v>10000</v>
      </c>
      <c r="AA28" s="46">
        <v>0.03</v>
      </c>
      <c r="AB28" s="45" t="s">
        <v>40</v>
      </c>
      <c r="AC28" s="45" t="s">
        <v>245</v>
      </c>
      <c r="AD28" s="46">
        <v>26</v>
      </c>
      <c r="AE28" s="45" t="s">
        <v>326</v>
      </c>
      <c r="AF28" s="45" t="s">
        <v>40</v>
      </c>
      <c r="AG28" s="45" t="s">
        <v>40</v>
      </c>
      <c r="AH28" s="46">
        <v>6170</v>
      </c>
      <c r="AI28" s="45" t="s">
        <v>47</v>
      </c>
      <c r="AJ28" s="45" t="s">
        <v>40</v>
      </c>
      <c r="AK28" s="45" t="s">
        <v>40</v>
      </c>
      <c r="AL28" s="45" t="s">
        <v>54</v>
      </c>
      <c r="AM28" s="45" t="s">
        <v>40</v>
      </c>
    </row>
    <row r="29" spans="1:39" ht="60" x14ac:dyDescent="0.25">
      <c r="A29" s="45" t="s">
        <v>89</v>
      </c>
      <c r="B29" s="45" t="s">
        <v>90</v>
      </c>
      <c r="C29" s="45" t="s">
        <v>244</v>
      </c>
      <c r="D29" s="46">
        <v>9231712</v>
      </c>
      <c r="E29" s="45" t="s">
        <v>40</v>
      </c>
      <c r="F29" s="45" t="s">
        <v>218</v>
      </c>
      <c r="G29" s="45" t="s">
        <v>317</v>
      </c>
      <c r="H29" s="45" t="s">
        <v>220</v>
      </c>
      <c r="I29" s="45" t="s">
        <v>50</v>
      </c>
      <c r="J29" s="45" t="s">
        <v>55</v>
      </c>
      <c r="K29" s="45" t="s">
        <v>275</v>
      </c>
      <c r="L29" s="46">
        <v>2880</v>
      </c>
      <c r="M29" s="45" t="s">
        <v>43</v>
      </c>
      <c r="N29" s="45" t="s">
        <v>57</v>
      </c>
      <c r="O29" s="45" t="s">
        <v>66</v>
      </c>
      <c r="P29" s="45" t="s">
        <v>86</v>
      </c>
      <c r="Q29" s="45" t="s">
        <v>53</v>
      </c>
      <c r="R29" s="46">
        <v>202324</v>
      </c>
      <c r="S29" s="76">
        <v>45092</v>
      </c>
      <c r="T29" s="46">
        <v>27000</v>
      </c>
      <c r="U29" s="46">
        <v>23590</v>
      </c>
      <c r="V29" s="46">
        <v>0</v>
      </c>
      <c r="W29" s="43"/>
      <c r="X29" s="45" t="s">
        <v>40</v>
      </c>
      <c r="Y29" s="45" t="s">
        <v>46</v>
      </c>
      <c r="Z29" s="46">
        <v>3.3</v>
      </c>
      <c r="AA29" s="46">
        <v>0.05</v>
      </c>
      <c r="AB29" s="45" t="s">
        <v>40</v>
      </c>
      <c r="AC29" s="45" t="s">
        <v>247</v>
      </c>
      <c r="AD29" s="46">
        <v>26</v>
      </c>
      <c r="AE29" s="45" t="s">
        <v>327</v>
      </c>
      <c r="AF29" s="45" t="s">
        <v>40</v>
      </c>
      <c r="AG29" s="45" t="s">
        <v>40</v>
      </c>
      <c r="AH29" s="46">
        <v>6170</v>
      </c>
      <c r="AI29" s="45" t="s">
        <v>47</v>
      </c>
      <c r="AJ29" s="45" t="s">
        <v>40</v>
      </c>
      <c r="AK29" s="45" t="s">
        <v>40</v>
      </c>
      <c r="AL29" s="45" t="s">
        <v>54</v>
      </c>
      <c r="AM29" s="45" t="s">
        <v>40</v>
      </c>
    </row>
    <row r="30" spans="1:39" ht="60" x14ac:dyDescent="0.25">
      <c r="A30" s="45" t="s">
        <v>330</v>
      </c>
      <c r="B30" s="45" t="s">
        <v>93</v>
      </c>
      <c r="C30" s="45" t="s">
        <v>248</v>
      </c>
      <c r="D30" s="46">
        <v>9213536</v>
      </c>
      <c r="E30" s="45" t="s">
        <v>40</v>
      </c>
      <c r="F30" s="45" t="s">
        <v>215</v>
      </c>
      <c r="G30" s="45" t="s">
        <v>279</v>
      </c>
      <c r="H30" s="45" t="s">
        <v>61</v>
      </c>
      <c r="I30" s="45" t="s">
        <v>62</v>
      </c>
      <c r="J30" s="45" t="s">
        <v>42</v>
      </c>
      <c r="K30" s="45" t="s">
        <v>259</v>
      </c>
      <c r="L30" s="46">
        <v>3984</v>
      </c>
      <c r="M30" s="45" t="s">
        <v>43</v>
      </c>
      <c r="N30" s="45" t="s">
        <v>63</v>
      </c>
      <c r="O30" s="45" t="s">
        <v>66</v>
      </c>
      <c r="P30" s="45" t="s">
        <v>91</v>
      </c>
      <c r="Q30" s="45" t="s">
        <v>53</v>
      </c>
      <c r="R30" s="46">
        <v>202321</v>
      </c>
      <c r="S30" s="76">
        <v>45071</v>
      </c>
      <c r="T30" s="46">
        <v>1500</v>
      </c>
      <c r="U30" s="46">
        <v>1500</v>
      </c>
      <c r="V30" s="46">
        <v>35</v>
      </c>
      <c r="W30" s="43"/>
      <c r="X30" s="45" t="s">
        <v>60</v>
      </c>
      <c r="Y30" s="45" t="s">
        <v>46</v>
      </c>
      <c r="Z30" s="46">
        <v>10000</v>
      </c>
      <c r="AA30" s="46">
        <v>0</v>
      </c>
      <c r="AB30" s="45" t="s">
        <v>40</v>
      </c>
      <c r="AC30" s="45" t="s">
        <v>256</v>
      </c>
      <c r="AD30" s="46">
        <v>30</v>
      </c>
      <c r="AE30" s="45" t="s">
        <v>40</v>
      </c>
      <c r="AF30" s="45" t="s">
        <v>40</v>
      </c>
      <c r="AG30" s="45" t="s">
        <v>40</v>
      </c>
      <c r="AH30" s="46">
        <v>6170</v>
      </c>
      <c r="AI30" s="45" t="s">
        <v>47</v>
      </c>
      <c r="AJ30" s="45" t="s">
        <v>40</v>
      </c>
      <c r="AK30" s="45" t="s">
        <v>40</v>
      </c>
      <c r="AL30" s="45" t="s">
        <v>54</v>
      </c>
      <c r="AM30" s="45" t="s">
        <v>40</v>
      </c>
    </row>
    <row r="31" spans="1:39" ht="60" x14ac:dyDescent="0.25">
      <c r="A31" s="45" t="s">
        <v>330</v>
      </c>
      <c r="B31" s="45" t="s">
        <v>93</v>
      </c>
      <c r="C31" s="45" t="s">
        <v>248</v>
      </c>
      <c r="D31" s="46">
        <v>9215874</v>
      </c>
      <c r="E31" s="45" t="s">
        <v>40</v>
      </c>
      <c r="F31" s="45" t="s">
        <v>215</v>
      </c>
      <c r="G31" s="45" t="s">
        <v>279</v>
      </c>
      <c r="H31" s="45" t="s">
        <v>61</v>
      </c>
      <c r="I31" s="45" t="s">
        <v>62</v>
      </c>
      <c r="J31" s="45" t="s">
        <v>42</v>
      </c>
      <c r="K31" s="45" t="s">
        <v>259</v>
      </c>
      <c r="L31" s="46">
        <v>3984</v>
      </c>
      <c r="M31" s="45" t="s">
        <v>43</v>
      </c>
      <c r="N31" s="45" t="s">
        <v>63</v>
      </c>
      <c r="O31" s="45" t="s">
        <v>66</v>
      </c>
      <c r="P31" s="45" t="s">
        <v>91</v>
      </c>
      <c r="Q31" s="45" t="s">
        <v>53</v>
      </c>
      <c r="R31" s="46">
        <v>202321</v>
      </c>
      <c r="S31" s="76">
        <v>45071</v>
      </c>
      <c r="T31" s="46">
        <v>1500</v>
      </c>
      <c r="U31" s="46">
        <v>1500</v>
      </c>
      <c r="V31" s="46">
        <v>21</v>
      </c>
      <c r="W31" s="43"/>
      <c r="X31" s="45" t="s">
        <v>60</v>
      </c>
      <c r="Y31" s="45" t="s">
        <v>46</v>
      </c>
      <c r="Z31" s="46">
        <v>10000</v>
      </c>
      <c r="AA31" s="46">
        <v>0</v>
      </c>
      <c r="AB31" s="45" t="s">
        <v>40</v>
      </c>
      <c r="AC31" s="45" t="s">
        <v>271</v>
      </c>
      <c r="AD31" s="46">
        <v>30</v>
      </c>
      <c r="AE31" s="45" t="s">
        <v>40</v>
      </c>
      <c r="AF31" s="45" t="s">
        <v>40</v>
      </c>
      <c r="AG31" s="45" t="s">
        <v>40</v>
      </c>
      <c r="AH31" s="46">
        <v>6170</v>
      </c>
      <c r="AI31" s="45" t="s">
        <v>47</v>
      </c>
      <c r="AJ31" s="45" t="s">
        <v>40</v>
      </c>
      <c r="AK31" s="45" t="s">
        <v>40</v>
      </c>
      <c r="AL31" s="45" t="s">
        <v>54</v>
      </c>
      <c r="AM31" s="45" t="s">
        <v>40</v>
      </c>
    </row>
    <row r="32" spans="1:39" ht="60" x14ac:dyDescent="0.25">
      <c r="A32" s="45" t="s">
        <v>330</v>
      </c>
      <c r="B32" s="45" t="s">
        <v>93</v>
      </c>
      <c r="C32" s="45" t="s">
        <v>248</v>
      </c>
      <c r="D32" s="46">
        <v>9244366</v>
      </c>
      <c r="E32" s="45" t="s">
        <v>40</v>
      </c>
      <c r="F32" s="45" t="s">
        <v>215</v>
      </c>
      <c r="G32" s="45" t="s">
        <v>279</v>
      </c>
      <c r="H32" s="45" t="s">
        <v>61</v>
      </c>
      <c r="I32" s="45" t="s">
        <v>62</v>
      </c>
      <c r="J32" s="45" t="s">
        <v>42</v>
      </c>
      <c r="K32" s="45" t="s">
        <v>259</v>
      </c>
      <c r="L32" s="46">
        <v>3984</v>
      </c>
      <c r="M32" s="45" t="s">
        <v>43</v>
      </c>
      <c r="N32" s="45" t="s">
        <v>63</v>
      </c>
      <c r="O32" s="45" t="s">
        <v>255</v>
      </c>
      <c r="P32" s="45" t="s">
        <v>91</v>
      </c>
      <c r="Q32" s="45" t="s">
        <v>53</v>
      </c>
      <c r="R32" s="46">
        <v>202321</v>
      </c>
      <c r="S32" s="76">
        <v>45071</v>
      </c>
      <c r="T32" s="46">
        <v>1500</v>
      </c>
      <c r="U32" s="46">
        <v>1500</v>
      </c>
      <c r="V32" s="46">
        <v>2</v>
      </c>
      <c r="W32" s="43"/>
      <c r="X32" s="45" t="s">
        <v>60</v>
      </c>
      <c r="Y32" s="45" t="s">
        <v>46</v>
      </c>
      <c r="Z32" s="46">
        <v>10000</v>
      </c>
      <c r="AA32" s="46">
        <v>0</v>
      </c>
      <c r="AB32" s="45" t="s">
        <v>40</v>
      </c>
      <c r="AC32" s="45" t="s">
        <v>246</v>
      </c>
      <c r="AD32" s="46">
        <v>30</v>
      </c>
      <c r="AE32" s="45" t="s">
        <v>40</v>
      </c>
      <c r="AF32" s="45" t="s">
        <v>40</v>
      </c>
      <c r="AG32" s="45" t="s">
        <v>40</v>
      </c>
      <c r="AH32" s="46">
        <v>6170</v>
      </c>
      <c r="AI32" s="45" t="s">
        <v>47</v>
      </c>
      <c r="AJ32" s="45" t="s">
        <v>40</v>
      </c>
      <c r="AK32" s="45" t="s">
        <v>40</v>
      </c>
      <c r="AL32" s="45" t="s">
        <v>54</v>
      </c>
      <c r="AM32" s="45" t="s">
        <v>40</v>
      </c>
    </row>
    <row r="33" spans="1:39" x14ac:dyDescent="0.25">
      <c r="A33" s="45"/>
      <c r="B33" s="45"/>
      <c r="C33" s="45"/>
      <c r="D33" s="46"/>
      <c r="E33" s="45"/>
      <c r="F33" s="45"/>
      <c r="G33" s="45"/>
      <c r="H33" s="45"/>
      <c r="I33" s="45"/>
      <c r="J33" s="45"/>
      <c r="K33" s="45"/>
      <c r="L33" s="46"/>
      <c r="M33" s="45"/>
      <c r="N33" s="45"/>
      <c r="O33" s="45"/>
      <c r="P33" s="45"/>
      <c r="Q33" s="45"/>
      <c r="R33" s="46"/>
      <c r="S33" s="76"/>
      <c r="T33" s="46"/>
      <c r="U33" s="46"/>
      <c r="V33" s="46"/>
      <c r="W33" s="43"/>
      <c r="X33" s="45"/>
      <c r="Y33" s="45"/>
      <c r="Z33" s="46"/>
      <c r="AA33" s="46"/>
      <c r="AB33" s="45"/>
      <c r="AC33" s="45"/>
      <c r="AD33" s="46"/>
      <c r="AE33" s="45"/>
      <c r="AF33" s="45"/>
      <c r="AG33" s="45"/>
      <c r="AH33" s="46"/>
      <c r="AI33" s="45"/>
      <c r="AJ33" s="45"/>
      <c r="AK33" s="45"/>
      <c r="AL33" s="45"/>
      <c r="AM33" s="45"/>
    </row>
    <row r="34" spans="1:39" x14ac:dyDescent="0.25">
      <c r="A34" s="45"/>
      <c r="B34" s="45"/>
      <c r="C34" s="45"/>
      <c r="D34" s="46"/>
      <c r="E34" s="45"/>
      <c r="F34" s="45"/>
      <c r="G34" s="45"/>
      <c r="H34" s="45"/>
      <c r="I34" s="45"/>
      <c r="J34" s="45"/>
      <c r="K34" s="45"/>
      <c r="L34" s="46"/>
      <c r="M34" s="45"/>
      <c r="N34" s="45"/>
      <c r="O34" s="45"/>
      <c r="P34" s="45"/>
      <c r="Q34" s="45"/>
      <c r="R34" s="46"/>
      <c r="S34" s="76"/>
      <c r="T34" s="46"/>
      <c r="U34" s="46"/>
      <c r="V34" s="46"/>
      <c r="W34" s="43"/>
      <c r="X34" s="45"/>
      <c r="Y34" s="45"/>
      <c r="Z34" s="46"/>
      <c r="AA34" s="46"/>
      <c r="AB34" s="45"/>
      <c r="AC34" s="45"/>
      <c r="AD34" s="46"/>
      <c r="AE34" s="45"/>
      <c r="AF34" s="45"/>
      <c r="AG34" s="45"/>
      <c r="AH34" s="46"/>
      <c r="AI34" s="45"/>
      <c r="AJ34" s="45"/>
      <c r="AK34" s="45"/>
      <c r="AL34" s="45"/>
      <c r="AM34" s="45"/>
    </row>
    <row r="35" spans="1:39" x14ac:dyDescent="0.25">
      <c r="A35" s="45"/>
      <c r="B35" s="45"/>
      <c r="C35" s="45"/>
      <c r="D35" s="46"/>
      <c r="E35" s="45"/>
      <c r="F35" s="45"/>
      <c r="G35" s="45"/>
      <c r="H35" s="45"/>
      <c r="I35" s="45"/>
      <c r="J35" s="45"/>
      <c r="K35" s="45"/>
      <c r="L35" s="46"/>
      <c r="M35" s="45"/>
      <c r="N35" s="45"/>
      <c r="O35" s="45"/>
      <c r="P35" s="45"/>
      <c r="Q35" s="45"/>
      <c r="R35" s="46"/>
      <c r="S35" s="76"/>
      <c r="T35" s="46"/>
      <c r="U35" s="46"/>
      <c r="V35" s="46"/>
      <c r="W35" s="43"/>
      <c r="X35" s="45"/>
      <c r="Y35" s="45"/>
      <c r="Z35" s="46"/>
      <c r="AA35" s="46"/>
      <c r="AB35" s="45"/>
      <c r="AC35" s="45"/>
      <c r="AD35" s="46"/>
      <c r="AE35" s="45"/>
      <c r="AF35" s="45"/>
      <c r="AG35" s="45"/>
      <c r="AH35" s="46"/>
      <c r="AI35" s="45"/>
      <c r="AJ35" s="45"/>
      <c r="AK35" s="45"/>
      <c r="AL35" s="45"/>
      <c r="AM35" s="45"/>
    </row>
    <row r="36" spans="1:39" x14ac:dyDescent="0.25">
      <c r="A36" s="45"/>
      <c r="B36" s="45"/>
      <c r="C36" s="45"/>
      <c r="D36" s="46"/>
      <c r="E36" s="45"/>
      <c r="F36" s="45"/>
      <c r="G36" s="45"/>
      <c r="H36" s="45"/>
      <c r="I36" s="45"/>
      <c r="J36" s="45"/>
      <c r="K36" s="45"/>
      <c r="L36" s="46"/>
      <c r="M36" s="45"/>
      <c r="N36" s="45"/>
      <c r="O36" s="45"/>
      <c r="P36" s="45"/>
      <c r="Q36" s="45"/>
      <c r="R36" s="46"/>
      <c r="S36" s="76"/>
      <c r="T36" s="46"/>
      <c r="U36" s="46"/>
      <c r="V36" s="46"/>
      <c r="W36" s="43"/>
      <c r="X36" s="45"/>
      <c r="Y36" s="45"/>
      <c r="Z36" s="46"/>
      <c r="AA36" s="46"/>
      <c r="AB36" s="45"/>
      <c r="AC36" s="45"/>
      <c r="AD36" s="46"/>
      <c r="AE36" s="45"/>
      <c r="AF36" s="45"/>
      <c r="AG36" s="45"/>
      <c r="AH36" s="46"/>
      <c r="AI36" s="45"/>
      <c r="AJ36" s="45"/>
      <c r="AK36" s="45"/>
      <c r="AL36" s="45"/>
      <c r="AM36" s="45"/>
    </row>
    <row r="37" spans="1:39" x14ac:dyDescent="0.25">
      <c r="A37" s="45"/>
      <c r="B37" s="45"/>
      <c r="C37" s="45"/>
      <c r="D37" s="46"/>
      <c r="E37" s="45"/>
      <c r="F37" s="45"/>
      <c r="G37" s="45"/>
      <c r="H37" s="45"/>
      <c r="I37" s="45"/>
      <c r="J37" s="45"/>
      <c r="K37" s="45"/>
      <c r="L37" s="46"/>
      <c r="M37" s="45"/>
      <c r="N37" s="45"/>
      <c r="O37" s="45"/>
      <c r="P37" s="45"/>
      <c r="Q37" s="45"/>
      <c r="R37" s="46"/>
      <c r="S37" s="76"/>
      <c r="T37" s="46"/>
      <c r="U37" s="46"/>
      <c r="V37" s="46"/>
      <c r="W37" s="43"/>
      <c r="X37" s="45"/>
      <c r="Y37" s="45"/>
      <c r="Z37" s="46"/>
      <c r="AA37" s="46"/>
      <c r="AB37" s="45"/>
      <c r="AC37" s="45"/>
      <c r="AD37" s="46"/>
      <c r="AE37" s="45"/>
      <c r="AF37" s="45"/>
      <c r="AG37" s="45"/>
      <c r="AH37" s="46"/>
      <c r="AI37" s="45"/>
      <c r="AJ37" s="45"/>
      <c r="AK37" s="45"/>
      <c r="AL37" s="45"/>
      <c r="AM37" s="45"/>
    </row>
    <row r="38" spans="1:39" x14ac:dyDescent="0.25">
      <c r="A38" s="45"/>
      <c r="B38" s="45"/>
      <c r="C38" s="45"/>
      <c r="D38" s="46"/>
      <c r="E38" s="45"/>
      <c r="F38" s="45"/>
      <c r="G38" s="45"/>
      <c r="H38" s="45"/>
      <c r="I38" s="45"/>
      <c r="J38" s="45"/>
      <c r="K38" s="45"/>
      <c r="L38" s="46"/>
      <c r="M38" s="45"/>
      <c r="N38" s="45"/>
      <c r="O38" s="45"/>
      <c r="P38" s="45"/>
      <c r="Q38" s="45"/>
      <c r="R38" s="46"/>
      <c r="S38" s="76"/>
      <c r="T38" s="46"/>
      <c r="U38" s="46"/>
      <c r="V38" s="46"/>
      <c r="W38" s="43"/>
      <c r="X38" s="45"/>
      <c r="Y38" s="45"/>
      <c r="Z38" s="46"/>
      <c r="AA38" s="46"/>
      <c r="AB38" s="45"/>
      <c r="AC38" s="45"/>
      <c r="AD38" s="46"/>
      <c r="AE38" s="45"/>
      <c r="AF38" s="45"/>
      <c r="AG38" s="45"/>
      <c r="AH38" s="46"/>
      <c r="AI38" s="45"/>
      <c r="AJ38" s="45"/>
      <c r="AK38" s="45"/>
      <c r="AL38" s="45"/>
      <c r="AM38" s="45"/>
    </row>
    <row r="39" spans="1:39" x14ac:dyDescent="0.25">
      <c r="A39" s="45"/>
      <c r="B39" s="45"/>
      <c r="C39" s="45"/>
      <c r="D39" s="46"/>
      <c r="E39" s="45"/>
      <c r="F39" s="45"/>
      <c r="G39" s="45"/>
      <c r="H39" s="45"/>
      <c r="I39" s="45"/>
      <c r="J39" s="45"/>
      <c r="K39" s="45"/>
      <c r="L39" s="46"/>
      <c r="M39" s="45"/>
      <c r="N39" s="45"/>
      <c r="O39" s="45"/>
      <c r="P39" s="45"/>
      <c r="Q39" s="45"/>
      <c r="R39" s="46"/>
      <c r="S39" s="76"/>
      <c r="T39" s="46"/>
      <c r="U39" s="46"/>
      <c r="V39" s="46"/>
      <c r="W39" s="43"/>
      <c r="X39" s="45"/>
      <c r="Y39" s="45"/>
      <c r="Z39" s="46"/>
      <c r="AA39" s="46"/>
      <c r="AB39" s="45"/>
      <c r="AC39" s="45"/>
      <c r="AD39" s="46"/>
      <c r="AE39" s="45"/>
      <c r="AF39" s="45"/>
      <c r="AG39" s="45"/>
      <c r="AH39" s="46"/>
      <c r="AI39" s="45"/>
      <c r="AJ39" s="45"/>
      <c r="AK39" s="45"/>
      <c r="AL39" s="45"/>
      <c r="AM39" s="45"/>
    </row>
    <row r="40" spans="1:39" x14ac:dyDescent="0.25">
      <c r="A40" s="45"/>
      <c r="B40" s="45"/>
      <c r="C40" s="45"/>
      <c r="D40" s="46"/>
      <c r="E40" s="45"/>
      <c r="F40" s="45"/>
      <c r="G40" s="45"/>
      <c r="H40" s="45"/>
      <c r="I40" s="45"/>
      <c r="J40" s="45"/>
      <c r="K40" s="45"/>
      <c r="L40" s="46"/>
      <c r="M40" s="45"/>
      <c r="N40" s="45"/>
      <c r="O40" s="45"/>
      <c r="P40" s="45"/>
      <c r="Q40" s="45"/>
      <c r="R40" s="46"/>
      <c r="S40" s="76"/>
      <c r="T40" s="46"/>
      <c r="U40" s="46"/>
      <c r="V40" s="46"/>
      <c r="W40" s="43"/>
      <c r="X40" s="45"/>
      <c r="Y40" s="45"/>
      <c r="Z40" s="46"/>
      <c r="AA40" s="46"/>
      <c r="AB40" s="45"/>
      <c r="AC40" s="45"/>
      <c r="AD40" s="46"/>
      <c r="AE40" s="45"/>
      <c r="AF40" s="45"/>
      <c r="AG40" s="45"/>
      <c r="AH40" s="46"/>
      <c r="AI40" s="45"/>
      <c r="AJ40" s="45"/>
      <c r="AK40" s="45"/>
      <c r="AL40" s="45"/>
      <c r="AM40" s="45"/>
    </row>
    <row r="41" spans="1:39" x14ac:dyDescent="0.25">
      <c r="A41" s="45"/>
      <c r="B41" s="45"/>
      <c r="C41" s="45"/>
      <c r="D41" s="46"/>
      <c r="E41" s="45"/>
      <c r="F41" s="45"/>
      <c r="G41" s="45"/>
      <c r="H41" s="45"/>
      <c r="I41" s="45"/>
      <c r="J41" s="45"/>
      <c r="K41" s="45"/>
      <c r="L41" s="46"/>
      <c r="M41" s="45"/>
      <c r="N41" s="45"/>
      <c r="O41" s="45"/>
      <c r="P41" s="45"/>
      <c r="Q41" s="45"/>
      <c r="R41" s="46"/>
      <c r="S41" s="76"/>
      <c r="T41" s="46"/>
      <c r="U41" s="46"/>
      <c r="V41" s="46"/>
      <c r="W41" s="43"/>
      <c r="X41" s="45"/>
      <c r="Y41" s="45"/>
      <c r="Z41" s="46"/>
      <c r="AA41" s="46"/>
      <c r="AB41" s="45"/>
      <c r="AC41" s="45"/>
      <c r="AD41" s="46"/>
      <c r="AE41" s="45"/>
      <c r="AF41" s="45"/>
      <c r="AG41" s="45"/>
      <c r="AH41" s="46"/>
      <c r="AI41" s="45"/>
      <c r="AJ41" s="45"/>
      <c r="AK41" s="45"/>
      <c r="AL41" s="45"/>
      <c r="AM41" s="45"/>
    </row>
    <row r="42" spans="1:39" x14ac:dyDescent="0.25">
      <c r="A42" s="45"/>
      <c r="B42" s="45"/>
      <c r="C42" s="45"/>
      <c r="D42" s="46"/>
      <c r="E42" s="45"/>
      <c r="F42" s="45"/>
      <c r="G42" s="45"/>
      <c r="H42" s="45"/>
      <c r="I42" s="45"/>
      <c r="J42" s="45"/>
      <c r="K42" s="45"/>
      <c r="L42" s="46"/>
      <c r="M42" s="45"/>
      <c r="N42" s="45"/>
      <c r="O42" s="45"/>
      <c r="P42" s="45"/>
      <c r="Q42" s="45"/>
      <c r="R42" s="46"/>
      <c r="S42" s="76"/>
      <c r="T42" s="46"/>
      <c r="U42" s="46"/>
      <c r="V42" s="46"/>
      <c r="W42" s="43"/>
      <c r="X42" s="45"/>
      <c r="Y42" s="45"/>
      <c r="Z42" s="46"/>
      <c r="AA42" s="46"/>
      <c r="AB42" s="45"/>
      <c r="AC42" s="45"/>
      <c r="AD42" s="46"/>
      <c r="AE42" s="45"/>
      <c r="AF42" s="45"/>
      <c r="AG42" s="45"/>
      <c r="AH42" s="46"/>
      <c r="AI42" s="45"/>
      <c r="AJ42" s="45"/>
      <c r="AK42" s="45"/>
      <c r="AL42" s="45"/>
      <c r="AM42" s="45"/>
    </row>
    <row r="43" spans="1:39" x14ac:dyDescent="0.25">
      <c r="A43" s="45"/>
      <c r="B43" s="45"/>
      <c r="C43" s="45"/>
      <c r="D43" s="46"/>
      <c r="E43" s="45"/>
      <c r="F43" s="45"/>
      <c r="G43" s="45"/>
      <c r="H43" s="45"/>
      <c r="I43" s="45"/>
      <c r="J43" s="45"/>
      <c r="K43" s="45"/>
      <c r="L43" s="46"/>
      <c r="M43" s="45"/>
      <c r="N43" s="45"/>
      <c r="O43" s="45"/>
      <c r="P43" s="45"/>
      <c r="Q43" s="45"/>
      <c r="R43" s="46"/>
      <c r="S43" s="76"/>
      <c r="T43" s="46"/>
      <c r="U43" s="46"/>
      <c r="V43" s="46"/>
      <c r="W43" s="43"/>
      <c r="X43" s="45"/>
      <c r="Y43" s="45"/>
      <c r="Z43" s="46"/>
      <c r="AA43" s="46"/>
      <c r="AB43" s="45"/>
      <c r="AC43" s="45"/>
      <c r="AD43" s="46"/>
      <c r="AE43" s="45"/>
      <c r="AF43" s="45"/>
      <c r="AG43" s="45"/>
      <c r="AH43" s="46"/>
      <c r="AI43" s="45"/>
      <c r="AJ43" s="45"/>
      <c r="AK43" s="45"/>
      <c r="AL43" s="45"/>
      <c r="AM43" s="45"/>
    </row>
    <row r="44" spans="1:39" x14ac:dyDescent="0.25">
      <c r="A44" s="45"/>
      <c r="B44" s="45"/>
      <c r="C44" s="45"/>
      <c r="D44" s="46"/>
      <c r="E44" s="45"/>
      <c r="F44" s="45"/>
      <c r="G44" s="45"/>
      <c r="H44" s="45"/>
      <c r="I44" s="45"/>
      <c r="J44" s="45"/>
      <c r="K44" s="45"/>
      <c r="L44" s="46"/>
      <c r="M44" s="45"/>
      <c r="N44" s="45"/>
      <c r="O44" s="45"/>
      <c r="P44" s="45"/>
      <c r="Q44" s="45"/>
      <c r="R44" s="46"/>
      <c r="S44" s="76"/>
      <c r="T44" s="46"/>
      <c r="U44" s="46"/>
      <c r="V44" s="46"/>
      <c r="W44" s="43"/>
      <c r="X44" s="45"/>
      <c r="Y44" s="45"/>
      <c r="Z44" s="46"/>
      <c r="AA44" s="46"/>
      <c r="AB44" s="45"/>
      <c r="AC44" s="45"/>
      <c r="AD44" s="46"/>
      <c r="AE44" s="45"/>
      <c r="AF44" s="45"/>
      <c r="AG44" s="45"/>
      <c r="AH44" s="46"/>
      <c r="AI44" s="45"/>
      <c r="AJ44" s="45"/>
      <c r="AK44" s="45"/>
      <c r="AL44" s="45"/>
      <c r="AM44" s="45"/>
    </row>
    <row r="45" spans="1:39" x14ac:dyDescent="0.25">
      <c r="A45" s="45"/>
      <c r="B45" s="45"/>
      <c r="C45" s="45"/>
      <c r="D45" s="46"/>
      <c r="E45" s="45"/>
      <c r="F45" s="45"/>
      <c r="G45" s="45"/>
      <c r="H45" s="45"/>
      <c r="I45" s="45"/>
      <c r="J45" s="45"/>
      <c r="K45" s="45"/>
      <c r="L45" s="46"/>
      <c r="M45" s="45"/>
      <c r="N45" s="45"/>
      <c r="O45" s="45"/>
      <c r="P45" s="45"/>
      <c r="Q45" s="45"/>
      <c r="R45" s="46"/>
      <c r="S45" s="76"/>
      <c r="T45" s="46"/>
      <c r="U45" s="46"/>
      <c r="V45" s="46"/>
      <c r="W45" s="43"/>
      <c r="X45" s="45"/>
      <c r="Y45" s="45"/>
      <c r="Z45" s="46"/>
      <c r="AA45" s="46"/>
      <c r="AB45" s="45"/>
      <c r="AC45" s="45"/>
      <c r="AD45" s="46"/>
      <c r="AE45" s="45"/>
      <c r="AF45" s="45"/>
      <c r="AG45" s="45"/>
      <c r="AH45" s="46"/>
      <c r="AI45" s="45"/>
      <c r="AJ45" s="45"/>
      <c r="AK45" s="45"/>
      <c r="AL45" s="45"/>
      <c r="AM45" s="45"/>
    </row>
    <row r="46" spans="1:39" x14ac:dyDescent="0.25">
      <c r="A46" s="45"/>
      <c r="B46" s="45"/>
      <c r="C46" s="45"/>
      <c r="D46" s="46"/>
      <c r="E46" s="45"/>
      <c r="F46" s="45"/>
      <c r="G46" s="45"/>
      <c r="H46" s="45"/>
      <c r="I46" s="45"/>
      <c r="J46" s="45"/>
      <c r="K46" s="45"/>
      <c r="L46" s="46"/>
      <c r="M46" s="45"/>
      <c r="N46" s="45"/>
      <c r="O46" s="45"/>
      <c r="P46" s="45"/>
      <c r="Q46" s="45"/>
      <c r="R46" s="46"/>
      <c r="S46" s="76"/>
      <c r="T46" s="46"/>
      <c r="U46" s="46"/>
      <c r="V46" s="46"/>
      <c r="W46" s="43"/>
      <c r="X46" s="45"/>
      <c r="Y46" s="45"/>
      <c r="Z46" s="46"/>
      <c r="AA46" s="46"/>
      <c r="AB46" s="45"/>
      <c r="AC46" s="45"/>
      <c r="AD46" s="46"/>
      <c r="AE46" s="45"/>
      <c r="AF46" s="45"/>
      <c r="AG46" s="45"/>
      <c r="AH46" s="46"/>
      <c r="AI46" s="45"/>
      <c r="AJ46" s="45"/>
      <c r="AK46" s="45"/>
      <c r="AL46" s="45"/>
      <c r="AM46" s="45"/>
    </row>
    <row r="47" spans="1:39" x14ac:dyDescent="0.25">
      <c r="A47" s="45"/>
      <c r="B47" s="45"/>
      <c r="C47" s="45"/>
      <c r="D47" s="46"/>
      <c r="E47" s="45"/>
      <c r="F47" s="45"/>
      <c r="G47" s="45"/>
      <c r="H47" s="45"/>
      <c r="I47" s="45"/>
      <c r="J47" s="45"/>
      <c r="K47" s="45"/>
      <c r="L47" s="46"/>
      <c r="M47" s="45"/>
      <c r="N47" s="45"/>
      <c r="O47" s="45"/>
      <c r="P47" s="45"/>
      <c r="Q47" s="45"/>
      <c r="R47" s="46"/>
      <c r="S47" s="76"/>
      <c r="T47" s="46"/>
      <c r="U47" s="46"/>
      <c r="V47" s="46"/>
      <c r="W47" s="43"/>
      <c r="X47" s="45"/>
      <c r="Y47" s="45"/>
      <c r="Z47" s="46"/>
      <c r="AA47" s="46"/>
      <c r="AB47" s="45"/>
      <c r="AC47" s="45"/>
      <c r="AD47" s="46"/>
      <c r="AE47" s="45"/>
      <c r="AF47" s="45"/>
      <c r="AG47" s="45"/>
      <c r="AH47" s="46"/>
      <c r="AI47" s="45"/>
      <c r="AJ47" s="45"/>
      <c r="AK47" s="45"/>
      <c r="AL47" s="45"/>
      <c r="AM47" s="45"/>
    </row>
    <row r="48" spans="1:39" x14ac:dyDescent="0.25">
      <c r="A48" s="45"/>
      <c r="B48" s="45"/>
      <c r="C48" s="45"/>
      <c r="D48" s="46"/>
      <c r="E48" s="45"/>
      <c r="F48" s="45"/>
      <c r="G48" s="45"/>
      <c r="H48" s="45"/>
      <c r="I48" s="45"/>
      <c r="J48" s="45"/>
      <c r="K48" s="45"/>
      <c r="L48" s="46"/>
      <c r="M48" s="45"/>
      <c r="N48" s="45"/>
      <c r="O48" s="45"/>
      <c r="P48" s="45"/>
      <c r="Q48" s="45"/>
      <c r="R48" s="46"/>
      <c r="S48" s="76"/>
      <c r="T48" s="46"/>
      <c r="U48" s="46"/>
      <c r="V48" s="46"/>
      <c r="W48" s="43"/>
      <c r="X48" s="45"/>
      <c r="Y48" s="45"/>
      <c r="Z48" s="46"/>
      <c r="AA48" s="46"/>
      <c r="AB48" s="45"/>
      <c r="AC48" s="45"/>
      <c r="AD48" s="46"/>
      <c r="AE48" s="45"/>
      <c r="AF48" s="45"/>
      <c r="AG48" s="45"/>
      <c r="AH48" s="46"/>
      <c r="AI48" s="45"/>
      <c r="AJ48" s="45"/>
      <c r="AK48" s="45"/>
      <c r="AL48" s="45"/>
      <c r="AM48" s="45"/>
    </row>
    <row r="49" spans="1:39" x14ac:dyDescent="0.25">
      <c r="A49" s="45"/>
      <c r="B49" s="45"/>
      <c r="C49" s="45"/>
      <c r="D49" s="46"/>
      <c r="E49" s="45"/>
      <c r="F49" s="45"/>
      <c r="G49" s="45"/>
      <c r="H49" s="45"/>
      <c r="I49" s="45"/>
      <c r="J49" s="45"/>
      <c r="K49" s="45"/>
      <c r="L49" s="46"/>
      <c r="M49" s="45"/>
      <c r="N49" s="51"/>
      <c r="O49" s="45"/>
      <c r="P49" s="45"/>
      <c r="Q49" s="45"/>
      <c r="R49" s="46"/>
      <c r="S49" s="76"/>
      <c r="T49" s="46"/>
      <c r="U49" s="46"/>
      <c r="V49" s="46"/>
      <c r="W49" s="43"/>
      <c r="X49" s="45"/>
      <c r="Y49" s="45"/>
      <c r="Z49" s="46"/>
      <c r="AA49" s="46"/>
      <c r="AB49" s="45"/>
      <c r="AC49" s="45"/>
      <c r="AD49" s="46"/>
      <c r="AE49" s="45"/>
      <c r="AF49" s="45"/>
      <c r="AG49" s="45"/>
      <c r="AH49" s="46"/>
      <c r="AI49" s="45"/>
      <c r="AJ49" s="45"/>
      <c r="AK49" s="45"/>
      <c r="AL49" s="45"/>
      <c r="AM49" s="45"/>
    </row>
    <row r="50" spans="1:39" x14ac:dyDescent="0.25">
      <c r="A50" s="45"/>
      <c r="B50" s="45"/>
      <c r="C50" s="45"/>
      <c r="D50" s="46"/>
      <c r="E50" s="45"/>
      <c r="F50" s="45"/>
      <c r="G50" s="45"/>
      <c r="H50" s="45"/>
      <c r="I50" s="45"/>
      <c r="J50" s="45"/>
      <c r="K50" s="45"/>
      <c r="L50" s="46"/>
      <c r="M50" s="45"/>
      <c r="N50" s="45"/>
      <c r="O50" s="45"/>
      <c r="P50" s="45"/>
      <c r="Q50" s="45"/>
      <c r="R50" s="46"/>
      <c r="S50" s="76"/>
      <c r="T50" s="46"/>
      <c r="U50" s="46"/>
      <c r="V50" s="46"/>
      <c r="W50" s="43"/>
      <c r="X50" s="45"/>
      <c r="Y50" s="45"/>
      <c r="Z50" s="46"/>
      <c r="AA50" s="46"/>
      <c r="AB50" s="45"/>
      <c r="AC50" s="45"/>
      <c r="AD50" s="46"/>
      <c r="AE50" s="45"/>
      <c r="AF50" s="45"/>
      <c r="AG50" s="45"/>
      <c r="AH50" s="46"/>
      <c r="AI50" s="45"/>
      <c r="AJ50" s="45"/>
      <c r="AK50" s="45"/>
      <c r="AL50" s="45"/>
      <c r="AM50" s="45"/>
    </row>
    <row r="51" spans="1:39" x14ac:dyDescent="0.25">
      <c r="A51" s="45"/>
      <c r="B51" s="45"/>
      <c r="C51" s="45"/>
      <c r="D51" s="46"/>
      <c r="E51" s="45"/>
      <c r="F51" s="45"/>
      <c r="G51" s="45"/>
      <c r="H51" s="45"/>
      <c r="I51" s="45"/>
      <c r="J51" s="45"/>
      <c r="K51" s="45"/>
      <c r="L51" s="46"/>
      <c r="M51" s="45"/>
      <c r="N51" s="45"/>
      <c r="O51" s="45"/>
      <c r="P51" s="45"/>
      <c r="Q51" s="45"/>
      <c r="R51" s="46"/>
      <c r="S51" s="76"/>
      <c r="T51" s="46"/>
      <c r="U51" s="46"/>
      <c r="V51" s="46"/>
      <c r="W51" s="43"/>
      <c r="X51" s="45"/>
      <c r="Y51" s="45"/>
      <c r="Z51" s="46"/>
      <c r="AA51" s="46"/>
      <c r="AB51" s="45"/>
      <c r="AC51" s="45"/>
      <c r="AD51" s="46"/>
      <c r="AE51" s="45"/>
      <c r="AF51" s="45"/>
      <c r="AG51" s="45"/>
      <c r="AH51" s="46"/>
      <c r="AI51" s="45"/>
      <c r="AJ51" s="45"/>
      <c r="AK51" s="45"/>
      <c r="AL51" s="45"/>
      <c r="AM51" s="45"/>
    </row>
    <row r="52" spans="1:39" x14ac:dyDescent="0.25">
      <c r="A52" s="45"/>
      <c r="B52" s="45"/>
      <c r="C52" s="45"/>
      <c r="D52" s="46"/>
      <c r="E52" s="45"/>
      <c r="F52" s="45"/>
      <c r="G52" s="45"/>
      <c r="H52" s="45"/>
      <c r="I52" s="45"/>
      <c r="J52" s="45"/>
      <c r="K52" s="45"/>
      <c r="L52" s="46"/>
      <c r="M52" s="45"/>
      <c r="N52" s="45"/>
      <c r="O52" s="45"/>
      <c r="P52" s="45"/>
      <c r="Q52" s="45"/>
      <c r="R52" s="46"/>
      <c r="S52" s="76"/>
      <c r="T52" s="46"/>
      <c r="U52" s="46"/>
      <c r="V52" s="46"/>
      <c r="W52" s="43"/>
      <c r="X52" s="45"/>
      <c r="Y52" s="45"/>
      <c r="Z52" s="46"/>
      <c r="AA52" s="46"/>
      <c r="AB52" s="45"/>
      <c r="AC52" s="45"/>
      <c r="AD52" s="46"/>
      <c r="AE52" s="45"/>
      <c r="AF52" s="45"/>
      <c r="AG52" s="45"/>
      <c r="AH52" s="46"/>
      <c r="AI52" s="45"/>
      <c r="AJ52" s="45"/>
      <c r="AK52" s="45"/>
      <c r="AL52" s="45"/>
      <c r="AM52" s="45"/>
    </row>
    <row r="53" spans="1:39" x14ac:dyDescent="0.25">
      <c r="A53" s="45"/>
      <c r="B53" s="45"/>
      <c r="C53" s="45"/>
      <c r="D53" s="46"/>
      <c r="E53" s="45"/>
      <c r="F53" s="45"/>
      <c r="G53" s="45"/>
      <c r="H53" s="45"/>
      <c r="I53" s="45"/>
      <c r="J53" s="45"/>
      <c r="K53" s="45"/>
      <c r="L53" s="46"/>
      <c r="M53" s="45"/>
      <c r="N53" s="45"/>
      <c r="O53" s="45"/>
      <c r="P53" s="45"/>
      <c r="Q53" s="45"/>
      <c r="R53" s="46"/>
      <c r="S53" s="76"/>
      <c r="T53" s="46"/>
      <c r="U53" s="46"/>
      <c r="V53" s="46"/>
      <c r="W53" s="43"/>
      <c r="X53" s="45"/>
      <c r="Y53" s="45"/>
      <c r="Z53" s="46"/>
      <c r="AA53" s="46"/>
      <c r="AB53" s="45"/>
      <c r="AC53" s="45"/>
      <c r="AD53" s="46"/>
      <c r="AE53" s="45"/>
      <c r="AF53" s="45"/>
      <c r="AG53" s="45"/>
      <c r="AH53" s="46"/>
      <c r="AI53" s="45"/>
      <c r="AJ53" s="45"/>
      <c r="AK53" s="45"/>
      <c r="AL53" s="45"/>
      <c r="AM53" s="45"/>
    </row>
    <row r="54" spans="1:39" x14ac:dyDescent="0.25">
      <c r="A54" s="45"/>
      <c r="B54" s="45"/>
      <c r="C54" s="45"/>
      <c r="D54" s="46"/>
      <c r="E54" s="45"/>
      <c r="F54" s="45"/>
      <c r="G54" s="45"/>
      <c r="H54" s="45"/>
      <c r="I54" s="45"/>
      <c r="J54" s="45"/>
      <c r="K54" s="45"/>
      <c r="L54" s="46"/>
      <c r="M54" s="45"/>
      <c r="N54" s="45"/>
      <c r="O54" s="45"/>
      <c r="P54" s="45"/>
      <c r="Q54" s="45"/>
      <c r="R54" s="46"/>
      <c r="S54" s="76"/>
      <c r="T54" s="46"/>
      <c r="U54" s="46"/>
      <c r="V54" s="46"/>
      <c r="W54" s="43"/>
      <c r="X54" s="45"/>
      <c r="Y54" s="45"/>
      <c r="Z54" s="46"/>
      <c r="AA54" s="46"/>
      <c r="AB54" s="45"/>
      <c r="AC54" s="45"/>
      <c r="AD54" s="46"/>
      <c r="AE54" s="45"/>
      <c r="AF54" s="45"/>
      <c r="AG54" s="45"/>
      <c r="AH54" s="43"/>
      <c r="AI54" s="45"/>
      <c r="AJ54" s="45"/>
      <c r="AK54" s="45"/>
      <c r="AL54" s="45"/>
      <c r="AM54" s="45"/>
    </row>
    <row r="55" spans="1:39" x14ac:dyDescent="0.25">
      <c r="A55" s="45"/>
      <c r="B55" s="45"/>
      <c r="C55" s="45"/>
      <c r="D55" s="46"/>
      <c r="E55" s="45"/>
      <c r="F55" s="45"/>
      <c r="G55" s="45"/>
      <c r="H55" s="45"/>
      <c r="I55" s="45"/>
      <c r="J55" s="45"/>
      <c r="K55" s="45"/>
      <c r="L55" s="46"/>
      <c r="M55" s="45"/>
      <c r="N55" s="45"/>
      <c r="O55" s="45"/>
      <c r="P55" s="45"/>
      <c r="Q55" s="45"/>
      <c r="R55" s="46"/>
      <c r="S55" s="76"/>
      <c r="T55" s="46"/>
      <c r="U55" s="46"/>
      <c r="V55" s="46"/>
      <c r="W55" s="43"/>
      <c r="X55" s="45"/>
      <c r="Y55" s="45"/>
      <c r="Z55" s="46"/>
      <c r="AA55" s="46"/>
      <c r="AB55" s="45"/>
      <c r="AC55" s="45"/>
      <c r="AD55" s="46"/>
      <c r="AE55" s="45"/>
      <c r="AF55" s="45"/>
      <c r="AG55" s="45"/>
      <c r="AH55" s="46"/>
      <c r="AI55" s="45"/>
      <c r="AJ55" s="45"/>
      <c r="AK55" s="45"/>
      <c r="AL55" s="45"/>
      <c r="AM55" s="45"/>
    </row>
    <row r="56" spans="1:39" x14ac:dyDescent="0.25">
      <c r="A56" s="45"/>
      <c r="B56" s="45"/>
      <c r="C56" s="45"/>
      <c r="D56" s="46"/>
      <c r="E56" s="45"/>
      <c r="F56" s="45"/>
      <c r="G56" s="45"/>
      <c r="H56" s="45"/>
      <c r="I56" s="45"/>
      <c r="J56" s="45"/>
      <c r="K56" s="45"/>
      <c r="L56" s="46"/>
      <c r="M56" s="45"/>
      <c r="N56" s="45"/>
      <c r="O56" s="45"/>
      <c r="P56" s="45"/>
      <c r="Q56" s="45"/>
      <c r="R56" s="46"/>
      <c r="S56" s="76"/>
      <c r="T56" s="46"/>
      <c r="U56" s="46"/>
      <c r="V56" s="46"/>
      <c r="W56" s="43"/>
      <c r="X56" s="45"/>
      <c r="Y56" s="45"/>
      <c r="Z56" s="46"/>
      <c r="AA56" s="46"/>
      <c r="AB56" s="45"/>
      <c r="AC56" s="45"/>
      <c r="AD56" s="46"/>
      <c r="AE56" s="45"/>
      <c r="AF56" s="45"/>
      <c r="AG56" s="45"/>
      <c r="AH56" s="46"/>
      <c r="AI56" s="45"/>
      <c r="AJ56" s="45"/>
      <c r="AK56" s="45"/>
      <c r="AL56" s="45"/>
      <c r="AM56" s="45"/>
    </row>
    <row r="57" spans="1:39" x14ac:dyDescent="0.25">
      <c r="A57" s="45"/>
      <c r="B57" s="45"/>
      <c r="C57" s="45"/>
      <c r="D57" s="46"/>
      <c r="E57" s="45"/>
      <c r="F57" s="45"/>
      <c r="G57" s="45"/>
      <c r="H57" s="45"/>
      <c r="I57" s="45"/>
      <c r="J57" s="45"/>
      <c r="K57" s="45"/>
      <c r="L57" s="46"/>
      <c r="M57" s="45"/>
      <c r="N57" s="45"/>
      <c r="O57" s="45"/>
      <c r="P57" s="45"/>
      <c r="Q57" s="45"/>
      <c r="R57" s="46"/>
      <c r="S57" s="76"/>
      <c r="T57" s="46"/>
      <c r="U57" s="46"/>
      <c r="V57" s="46"/>
      <c r="W57" s="43"/>
      <c r="X57" s="45"/>
      <c r="Y57" s="45"/>
      <c r="Z57" s="46"/>
      <c r="AA57" s="46"/>
      <c r="AB57" s="45"/>
      <c r="AC57" s="45"/>
      <c r="AD57" s="46"/>
      <c r="AE57" s="45"/>
      <c r="AF57" s="45"/>
      <c r="AG57" s="45"/>
      <c r="AH57" s="46"/>
      <c r="AI57" s="45"/>
      <c r="AJ57" s="45"/>
      <c r="AK57" s="45"/>
      <c r="AL57" s="45"/>
      <c r="AM57" s="45"/>
    </row>
    <row r="58" spans="1:39" x14ac:dyDescent="0.25">
      <c r="A58" s="45"/>
      <c r="B58" s="45"/>
      <c r="C58" s="45"/>
      <c r="D58" s="46"/>
      <c r="E58" s="45"/>
      <c r="F58" s="45"/>
      <c r="G58" s="45"/>
      <c r="H58" s="45"/>
      <c r="I58" s="45"/>
      <c r="J58" s="45"/>
      <c r="K58" s="45"/>
      <c r="L58" s="46"/>
      <c r="M58" s="45"/>
      <c r="N58" s="45"/>
      <c r="O58" s="45"/>
      <c r="P58" s="45"/>
      <c r="Q58" s="45"/>
      <c r="R58" s="46"/>
      <c r="S58" s="76"/>
      <c r="T58" s="46"/>
      <c r="U58" s="46"/>
      <c r="V58" s="46"/>
      <c r="W58" s="43"/>
      <c r="X58" s="45"/>
      <c r="Y58" s="45"/>
      <c r="Z58" s="46"/>
      <c r="AA58" s="46"/>
      <c r="AB58" s="45"/>
      <c r="AC58" s="45"/>
      <c r="AD58" s="46"/>
      <c r="AE58" s="45"/>
      <c r="AF58" s="45"/>
      <c r="AG58" s="45"/>
      <c r="AH58" s="46"/>
      <c r="AI58" s="45"/>
      <c r="AJ58" s="45"/>
      <c r="AK58" s="45"/>
      <c r="AL58" s="45"/>
      <c r="AM58" s="45"/>
    </row>
    <row r="59" spans="1:39" x14ac:dyDescent="0.25">
      <c r="A59" s="45"/>
      <c r="B59" s="45"/>
      <c r="C59" s="45"/>
      <c r="D59" s="46"/>
      <c r="E59" s="45"/>
      <c r="F59" s="45"/>
      <c r="G59" s="45"/>
      <c r="H59" s="45"/>
      <c r="I59" s="45"/>
      <c r="J59" s="45"/>
      <c r="K59" s="45"/>
      <c r="L59" s="46"/>
      <c r="M59" s="45"/>
      <c r="N59" s="45"/>
      <c r="O59" s="45"/>
      <c r="P59" s="45"/>
      <c r="Q59" s="45"/>
      <c r="R59" s="46"/>
      <c r="S59" s="76"/>
      <c r="T59" s="46"/>
      <c r="U59" s="46"/>
      <c r="V59" s="46"/>
      <c r="W59" s="43"/>
      <c r="X59" s="45"/>
      <c r="Y59" s="45"/>
      <c r="Z59" s="46"/>
      <c r="AA59" s="46"/>
      <c r="AB59" s="45"/>
      <c r="AC59" s="45"/>
      <c r="AD59" s="46"/>
      <c r="AE59" s="45"/>
      <c r="AF59" s="45"/>
      <c r="AG59" s="45"/>
      <c r="AH59" s="46"/>
      <c r="AI59" s="45"/>
      <c r="AJ59" s="45"/>
      <c r="AK59" s="45"/>
      <c r="AL59" s="45"/>
      <c r="AM59" s="45"/>
    </row>
    <row r="60" spans="1:39" x14ac:dyDescent="0.25">
      <c r="A60" s="45"/>
      <c r="B60" s="45"/>
      <c r="C60" s="45"/>
      <c r="D60" s="46"/>
      <c r="E60" s="45"/>
      <c r="F60" s="45"/>
      <c r="G60" s="45"/>
      <c r="H60" s="45"/>
      <c r="I60" s="45"/>
      <c r="J60" s="45"/>
      <c r="K60" s="45"/>
      <c r="L60" s="46"/>
      <c r="M60" s="45"/>
      <c r="N60" s="45"/>
      <c r="O60" s="45"/>
      <c r="P60" s="45"/>
      <c r="Q60" s="45"/>
      <c r="R60" s="46"/>
      <c r="S60" s="76"/>
      <c r="T60" s="46"/>
      <c r="U60" s="46"/>
      <c r="V60" s="46"/>
      <c r="W60" s="43"/>
      <c r="X60" s="45"/>
      <c r="Y60" s="45"/>
      <c r="Z60" s="46"/>
      <c r="AA60" s="46"/>
      <c r="AB60" s="45"/>
      <c r="AC60" s="45"/>
      <c r="AD60" s="46"/>
      <c r="AE60" s="45"/>
      <c r="AF60" s="45"/>
      <c r="AG60" s="45"/>
      <c r="AH60" s="46"/>
      <c r="AI60" s="45"/>
      <c r="AJ60" s="45"/>
      <c r="AK60" s="45"/>
      <c r="AL60" s="45"/>
      <c r="AM60" s="45"/>
    </row>
    <row r="61" spans="1:39" x14ac:dyDescent="0.25">
      <c r="A61" s="45"/>
      <c r="B61" s="45"/>
      <c r="C61" s="45"/>
      <c r="D61" s="46"/>
      <c r="E61" s="45"/>
      <c r="F61" s="45"/>
      <c r="G61" s="45"/>
      <c r="H61" s="45"/>
      <c r="I61" s="45"/>
      <c r="J61" s="45"/>
      <c r="K61" s="45"/>
      <c r="L61" s="46"/>
      <c r="M61" s="45"/>
      <c r="N61" s="45"/>
      <c r="O61" s="45"/>
      <c r="P61" s="45"/>
      <c r="Q61" s="45"/>
      <c r="R61" s="46"/>
      <c r="S61" s="76"/>
      <c r="T61" s="46"/>
      <c r="U61" s="46"/>
      <c r="V61" s="46"/>
      <c r="W61" s="43"/>
      <c r="X61" s="45"/>
      <c r="Y61" s="45"/>
      <c r="Z61" s="46"/>
      <c r="AA61" s="46"/>
      <c r="AB61" s="45"/>
      <c r="AC61" s="45"/>
      <c r="AD61" s="46"/>
      <c r="AE61" s="45"/>
      <c r="AF61" s="45"/>
      <c r="AG61" s="45"/>
      <c r="AH61" s="46"/>
      <c r="AI61" s="45"/>
      <c r="AJ61" s="45"/>
      <c r="AK61" s="45"/>
      <c r="AL61" s="45"/>
      <c r="AM61" s="45"/>
    </row>
    <row r="62" spans="1:39" x14ac:dyDescent="0.25">
      <c r="A62" s="45"/>
      <c r="B62" s="45"/>
      <c r="C62" s="45"/>
      <c r="D62" s="46"/>
      <c r="E62" s="45"/>
      <c r="F62" s="45"/>
      <c r="G62" s="45"/>
      <c r="H62" s="45"/>
      <c r="I62" s="45"/>
      <c r="J62" s="45"/>
      <c r="K62" s="45"/>
      <c r="L62" s="46"/>
      <c r="M62" s="45"/>
      <c r="N62" s="45"/>
      <c r="O62" s="45"/>
      <c r="P62" s="45"/>
      <c r="Q62" s="45"/>
      <c r="R62" s="46"/>
      <c r="S62" s="76"/>
      <c r="T62" s="46"/>
      <c r="U62" s="46"/>
      <c r="V62" s="46"/>
      <c r="W62" s="43"/>
      <c r="X62" s="45"/>
      <c r="Y62" s="45"/>
      <c r="Z62" s="46"/>
      <c r="AA62" s="46"/>
      <c r="AB62" s="45"/>
      <c r="AC62" s="45"/>
      <c r="AD62" s="46"/>
      <c r="AE62" s="45"/>
      <c r="AF62" s="45"/>
      <c r="AG62" s="45"/>
      <c r="AH62" s="46"/>
      <c r="AI62" s="45"/>
      <c r="AJ62" s="45"/>
      <c r="AK62" s="45"/>
      <c r="AL62" s="45"/>
      <c r="AM62" s="45"/>
    </row>
    <row r="63" spans="1:39" x14ac:dyDescent="0.25">
      <c r="A63" s="45"/>
      <c r="B63" s="45"/>
      <c r="C63" s="45"/>
      <c r="D63" s="46"/>
      <c r="E63" s="45"/>
      <c r="F63" s="45"/>
      <c r="G63" s="45"/>
      <c r="H63" s="45"/>
      <c r="I63" s="45"/>
      <c r="J63" s="45"/>
      <c r="K63" s="45"/>
      <c r="L63" s="46"/>
      <c r="M63" s="45"/>
      <c r="N63" s="45"/>
      <c r="O63" s="45"/>
      <c r="P63" s="45"/>
      <c r="Q63" s="45"/>
      <c r="R63" s="46"/>
      <c r="S63" s="76"/>
      <c r="T63" s="46"/>
      <c r="U63" s="46"/>
      <c r="V63" s="46"/>
      <c r="W63" s="43"/>
      <c r="X63" s="45"/>
      <c r="Y63" s="45"/>
      <c r="Z63" s="46"/>
      <c r="AA63" s="46"/>
      <c r="AB63" s="45"/>
      <c r="AC63" s="45"/>
      <c r="AD63" s="46"/>
      <c r="AE63" s="45"/>
      <c r="AF63" s="45"/>
      <c r="AG63" s="45"/>
      <c r="AH63" s="46"/>
      <c r="AI63" s="45"/>
      <c r="AJ63" s="45"/>
      <c r="AK63" s="45"/>
      <c r="AL63" s="45"/>
      <c r="AM63" s="45"/>
    </row>
    <row r="64" spans="1:39" x14ac:dyDescent="0.25">
      <c r="A64" s="45"/>
      <c r="B64" s="45"/>
      <c r="C64" s="45"/>
      <c r="D64" s="46"/>
      <c r="E64" s="45"/>
      <c r="F64" s="45"/>
      <c r="G64" s="45"/>
      <c r="H64" s="45"/>
      <c r="I64" s="45"/>
      <c r="J64" s="45"/>
      <c r="K64" s="45"/>
      <c r="L64" s="46"/>
      <c r="M64" s="45"/>
      <c r="N64" s="45"/>
      <c r="O64" s="45"/>
      <c r="P64" s="45"/>
      <c r="Q64" s="45"/>
      <c r="R64" s="46"/>
      <c r="S64" s="76"/>
      <c r="T64" s="46"/>
      <c r="U64" s="46"/>
      <c r="V64" s="46"/>
      <c r="W64" s="43"/>
      <c r="X64" s="45"/>
      <c r="Y64" s="45"/>
      <c r="Z64" s="46"/>
      <c r="AA64" s="46"/>
      <c r="AB64" s="45"/>
      <c r="AC64" s="45"/>
      <c r="AD64" s="46"/>
      <c r="AE64" s="45"/>
      <c r="AF64" s="45"/>
      <c r="AG64" s="45"/>
      <c r="AH64" s="46"/>
      <c r="AI64" s="45"/>
      <c r="AJ64" s="45"/>
      <c r="AK64" s="45"/>
      <c r="AL64" s="45"/>
      <c r="AM64" s="45"/>
    </row>
  </sheetData>
  <autoFilter ref="A1:AZ1" xr:uid="{234C1B11-0BD1-47FE-9262-C526C266B6E2}"/>
  <customSheetViews>
    <customSheetView guid="{1932ED8C-B903-4315-A401-6809E1071A8C}" topLeftCell="A18">
      <selection activeCell="D25" sqref="D2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D67-0B12-42F3-ABA6-9E5DFE1BE119}">
  <sheetPr codeName="Sheet4"/>
  <dimension ref="A1:AL40"/>
  <sheetViews>
    <sheetView workbookViewId="0">
      <selection sqref="A1:AZ999"/>
    </sheetView>
  </sheetViews>
  <sheetFormatPr defaultRowHeight="15" x14ac:dyDescent="0.25"/>
  <cols>
    <col min="19" max="19" width="20.42578125" bestFit="1" customWidth="1"/>
  </cols>
  <sheetData>
    <row r="1" spans="1:38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</row>
    <row r="2" spans="1:38" ht="45" x14ac:dyDescent="0.25">
      <c r="A2" s="35" t="s">
        <v>126</v>
      </c>
      <c r="B2" s="35" t="s">
        <v>127</v>
      </c>
      <c r="C2" s="35" t="s">
        <v>368</v>
      </c>
      <c r="D2" s="36">
        <v>9243989</v>
      </c>
      <c r="E2" s="35" t="s">
        <v>40</v>
      </c>
      <c r="F2" s="35" t="s">
        <v>421</v>
      </c>
      <c r="G2" s="35" t="s">
        <v>422</v>
      </c>
      <c r="H2" s="35" t="s">
        <v>196</v>
      </c>
      <c r="I2" s="35" t="s">
        <v>193</v>
      </c>
      <c r="J2" s="35" t="s">
        <v>77</v>
      </c>
      <c r="K2" s="35" t="s">
        <v>275</v>
      </c>
      <c r="L2" s="36">
        <v>4075</v>
      </c>
      <c r="M2" s="35" t="s">
        <v>97</v>
      </c>
      <c r="N2" s="35" t="s">
        <v>98</v>
      </c>
      <c r="O2" s="35" t="s">
        <v>255</v>
      </c>
      <c r="P2" s="35" t="s">
        <v>40</v>
      </c>
      <c r="Q2" s="35" t="s">
        <v>45</v>
      </c>
      <c r="R2" s="36">
        <v>202324</v>
      </c>
      <c r="S2" s="37">
        <v>45092</v>
      </c>
      <c r="T2" s="36">
        <v>50000</v>
      </c>
      <c r="U2" s="36">
        <v>61500</v>
      </c>
      <c r="V2" s="36">
        <v>6</v>
      </c>
      <c r="W2" s="33"/>
      <c r="X2" s="35" t="s">
        <v>40</v>
      </c>
      <c r="Y2" s="35" t="s">
        <v>128</v>
      </c>
      <c r="Z2" s="36">
        <v>47000</v>
      </c>
      <c r="AA2" s="36">
        <v>0.05</v>
      </c>
      <c r="AB2" s="35" t="s">
        <v>40</v>
      </c>
      <c r="AC2" s="35" t="s">
        <v>40</v>
      </c>
      <c r="AD2" s="36">
        <v>4</v>
      </c>
      <c r="AE2" s="35" t="s">
        <v>423</v>
      </c>
      <c r="AF2" s="35" t="s">
        <v>40</v>
      </c>
      <c r="AG2" s="36">
        <v>1112</v>
      </c>
      <c r="AH2" s="35" t="s">
        <v>47</v>
      </c>
      <c r="AI2" s="35" t="s">
        <v>40</v>
      </c>
      <c r="AJ2" s="35" t="s">
        <v>40</v>
      </c>
      <c r="AK2" s="35" t="s">
        <v>48</v>
      </c>
      <c r="AL2" s="35" t="s">
        <v>40</v>
      </c>
    </row>
    <row r="3" spans="1:38" ht="45" x14ac:dyDescent="0.25">
      <c r="A3" s="35" t="s">
        <v>119</v>
      </c>
      <c r="B3" s="35" t="s">
        <v>92</v>
      </c>
      <c r="C3" s="35" t="s">
        <v>370</v>
      </c>
      <c r="D3" s="36">
        <v>9231628</v>
      </c>
      <c r="E3" s="35" t="s">
        <v>40</v>
      </c>
      <c r="F3" s="35" t="s">
        <v>424</v>
      </c>
      <c r="G3" s="35" t="s">
        <v>425</v>
      </c>
      <c r="H3" s="35" t="s">
        <v>162</v>
      </c>
      <c r="I3" s="35" t="s">
        <v>100</v>
      </c>
      <c r="J3" s="35" t="s">
        <v>42</v>
      </c>
      <c r="K3" s="35" t="s">
        <v>254</v>
      </c>
      <c r="L3" s="36">
        <v>3430</v>
      </c>
      <c r="M3" s="35" t="s">
        <v>102</v>
      </c>
      <c r="N3" s="35" t="s">
        <v>98</v>
      </c>
      <c r="O3" s="35" t="s">
        <v>255</v>
      </c>
      <c r="P3" s="35" t="s">
        <v>40</v>
      </c>
      <c r="Q3" s="35" t="s">
        <v>53</v>
      </c>
      <c r="R3" s="36">
        <v>202322</v>
      </c>
      <c r="S3" s="37">
        <v>45078</v>
      </c>
      <c r="T3" s="36">
        <v>4000</v>
      </c>
      <c r="U3" s="36">
        <v>5820</v>
      </c>
      <c r="V3" s="36">
        <v>6</v>
      </c>
      <c r="W3" s="33"/>
      <c r="X3" s="35" t="s">
        <v>56</v>
      </c>
      <c r="Y3" s="35" t="s">
        <v>128</v>
      </c>
      <c r="Z3" s="36">
        <v>10000</v>
      </c>
      <c r="AA3" s="36">
        <v>0.01</v>
      </c>
      <c r="AB3" s="35" t="s">
        <v>40</v>
      </c>
      <c r="AC3" s="35" t="s">
        <v>260</v>
      </c>
      <c r="AD3" s="36">
        <v>34</v>
      </c>
      <c r="AE3" s="35" t="s">
        <v>40</v>
      </c>
      <c r="AF3" s="35" t="s">
        <v>40</v>
      </c>
      <c r="AG3" s="36">
        <v>6170</v>
      </c>
      <c r="AH3" s="35" t="s">
        <v>47</v>
      </c>
      <c r="AI3" s="35" t="s">
        <v>40</v>
      </c>
      <c r="AJ3" s="35" t="s">
        <v>40</v>
      </c>
      <c r="AK3" s="35" t="s">
        <v>54</v>
      </c>
      <c r="AL3" s="35" t="s">
        <v>40</v>
      </c>
    </row>
    <row r="4" spans="1:38" ht="45" x14ac:dyDescent="0.25">
      <c r="A4" s="35" t="s">
        <v>119</v>
      </c>
      <c r="B4" s="35" t="s">
        <v>92</v>
      </c>
      <c r="C4" s="35" t="s">
        <v>368</v>
      </c>
      <c r="D4" s="36">
        <v>9230748</v>
      </c>
      <c r="E4" s="35" t="s">
        <v>40</v>
      </c>
      <c r="F4" s="35" t="s">
        <v>426</v>
      </c>
      <c r="G4" s="35" t="s">
        <v>427</v>
      </c>
      <c r="H4" s="35" t="s">
        <v>195</v>
      </c>
      <c r="I4" s="35" t="s">
        <v>96</v>
      </c>
      <c r="J4" s="35" t="s">
        <v>42</v>
      </c>
      <c r="K4" s="35" t="s">
        <v>319</v>
      </c>
      <c r="L4" s="36">
        <v>3490</v>
      </c>
      <c r="M4" s="35" t="s">
        <v>97</v>
      </c>
      <c r="N4" s="35" t="s">
        <v>98</v>
      </c>
      <c r="O4" s="35" t="s">
        <v>255</v>
      </c>
      <c r="P4" s="35" t="s">
        <v>40</v>
      </c>
      <c r="Q4" s="35" t="s">
        <v>53</v>
      </c>
      <c r="R4" s="36">
        <v>202323</v>
      </c>
      <c r="S4" s="37">
        <v>45085</v>
      </c>
      <c r="T4" s="36">
        <v>10000</v>
      </c>
      <c r="U4" s="36">
        <v>15500</v>
      </c>
      <c r="V4" s="36">
        <v>20</v>
      </c>
      <c r="W4" s="33"/>
      <c r="X4" s="35" t="s">
        <v>56</v>
      </c>
      <c r="Y4" s="35" t="s">
        <v>128</v>
      </c>
      <c r="Z4" s="36">
        <v>10000</v>
      </c>
      <c r="AA4" s="36">
        <v>0.02</v>
      </c>
      <c r="AB4" s="35" t="s">
        <v>40</v>
      </c>
      <c r="AC4" s="35" t="s">
        <v>329</v>
      </c>
      <c r="AD4" s="36">
        <v>34</v>
      </c>
      <c r="AE4" s="35" t="s">
        <v>40</v>
      </c>
      <c r="AF4" s="35" t="s">
        <v>40</v>
      </c>
      <c r="AG4" s="36">
        <v>6170</v>
      </c>
      <c r="AH4" s="35" t="s">
        <v>47</v>
      </c>
      <c r="AI4" s="35" t="s">
        <v>40</v>
      </c>
      <c r="AJ4" s="35" t="s">
        <v>40</v>
      </c>
      <c r="AK4" s="35" t="s">
        <v>54</v>
      </c>
      <c r="AL4" s="35" t="s">
        <v>40</v>
      </c>
    </row>
    <row r="5" spans="1:38" ht="45" x14ac:dyDescent="0.25">
      <c r="A5" s="35" t="s">
        <v>119</v>
      </c>
      <c r="B5" s="35" t="s">
        <v>92</v>
      </c>
      <c r="C5" s="35" t="s">
        <v>368</v>
      </c>
      <c r="D5" s="36">
        <v>9230766</v>
      </c>
      <c r="E5" s="35" t="s">
        <v>40</v>
      </c>
      <c r="F5" s="35" t="s">
        <v>428</v>
      </c>
      <c r="G5" s="35" t="s">
        <v>429</v>
      </c>
      <c r="H5" s="35" t="s">
        <v>430</v>
      </c>
      <c r="I5" s="35" t="s">
        <v>96</v>
      </c>
      <c r="J5" s="35" t="s">
        <v>42</v>
      </c>
      <c r="K5" s="35" t="s">
        <v>275</v>
      </c>
      <c r="L5" s="36">
        <v>3490</v>
      </c>
      <c r="M5" s="35" t="s">
        <v>97</v>
      </c>
      <c r="N5" s="35" t="s">
        <v>98</v>
      </c>
      <c r="O5" s="35" t="s">
        <v>255</v>
      </c>
      <c r="P5" s="35" t="s">
        <v>40</v>
      </c>
      <c r="Q5" s="35" t="s">
        <v>53</v>
      </c>
      <c r="R5" s="36">
        <v>202323</v>
      </c>
      <c r="S5" s="37">
        <v>45085</v>
      </c>
      <c r="T5" s="36">
        <v>20000</v>
      </c>
      <c r="U5" s="36">
        <v>34337</v>
      </c>
      <c r="V5" s="36">
        <v>13</v>
      </c>
      <c r="W5" s="33"/>
      <c r="X5" s="35" t="s">
        <v>60</v>
      </c>
      <c r="Y5" s="35" t="s">
        <v>128</v>
      </c>
      <c r="Z5" s="36">
        <v>10000</v>
      </c>
      <c r="AA5" s="36">
        <v>0.05</v>
      </c>
      <c r="AB5" s="35" t="s">
        <v>40</v>
      </c>
      <c r="AC5" s="35" t="s">
        <v>431</v>
      </c>
      <c r="AD5" s="36">
        <v>34</v>
      </c>
      <c r="AE5" s="35" t="s">
        <v>40</v>
      </c>
      <c r="AF5" s="35" t="s">
        <v>40</v>
      </c>
      <c r="AG5" s="36">
        <v>6170</v>
      </c>
      <c r="AH5" s="35" t="s">
        <v>47</v>
      </c>
      <c r="AI5" s="35" t="s">
        <v>40</v>
      </c>
      <c r="AJ5" s="35" t="s">
        <v>40</v>
      </c>
      <c r="AK5" s="35" t="s">
        <v>54</v>
      </c>
      <c r="AL5" s="35" t="s">
        <v>40</v>
      </c>
    </row>
    <row r="6" spans="1:38" x14ac:dyDescent="0.25">
      <c r="A6" s="35"/>
      <c r="B6" s="35"/>
      <c r="C6" s="35"/>
      <c r="D6" s="36"/>
      <c r="E6" s="35"/>
      <c r="F6" s="35"/>
      <c r="G6" s="35"/>
      <c r="H6" s="35"/>
      <c r="I6" s="35"/>
      <c r="J6" s="35"/>
      <c r="K6" s="35"/>
      <c r="L6" s="36"/>
      <c r="M6" s="35"/>
      <c r="N6" s="35"/>
      <c r="O6" s="35"/>
      <c r="P6" s="35"/>
      <c r="Q6" s="35"/>
      <c r="R6" s="36"/>
      <c r="S6" s="37"/>
      <c r="T6" s="36"/>
      <c r="U6" s="36"/>
      <c r="V6" s="36"/>
      <c r="W6" s="33"/>
      <c r="X6" s="35"/>
      <c r="Y6" s="35"/>
      <c r="Z6" s="36"/>
      <c r="AA6" s="36"/>
      <c r="AB6" s="35"/>
      <c r="AC6" s="35"/>
      <c r="AD6" s="36"/>
      <c r="AE6" s="35"/>
      <c r="AF6" s="35"/>
      <c r="AG6" s="36"/>
      <c r="AH6" s="35"/>
      <c r="AI6" s="35"/>
      <c r="AJ6" s="35"/>
      <c r="AK6" s="35"/>
      <c r="AL6" s="35"/>
    </row>
    <row r="7" spans="1:38" x14ac:dyDescent="0.25">
      <c r="A7" s="35"/>
      <c r="B7" s="35"/>
      <c r="C7" s="35"/>
      <c r="D7" s="36"/>
      <c r="E7" s="35"/>
      <c r="F7" s="35"/>
      <c r="G7" s="35"/>
      <c r="H7" s="35"/>
      <c r="I7" s="35"/>
      <c r="J7" s="35"/>
      <c r="K7" s="35"/>
      <c r="L7" s="36"/>
      <c r="M7" s="35"/>
      <c r="N7" s="35"/>
      <c r="O7" s="35"/>
      <c r="P7" s="35"/>
      <c r="Q7" s="35"/>
      <c r="R7" s="36"/>
      <c r="S7" s="37"/>
      <c r="T7" s="36"/>
      <c r="U7" s="36"/>
      <c r="V7" s="36"/>
      <c r="W7" s="33"/>
      <c r="X7" s="35"/>
      <c r="Y7" s="35"/>
      <c r="Z7" s="36"/>
      <c r="AA7" s="36"/>
      <c r="AB7" s="35"/>
      <c r="AC7" s="35"/>
      <c r="AD7" s="36"/>
      <c r="AE7" s="35"/>
      <c r="AF7" s="35"/>
      <c r="AG7" s="36"/>
      <c r="AH7" s="35"/>
      <c r="AI7" s="35"/>
      <c r="AJ7" s="35"/>
      <c r="AK7" s="35"/>
      <c r="AL7" s="35"/>
    </row>
    <row r="8" spans="1:38" x14ac:dyDescent="0.25">
      <c r="A8" s="35"/>
      <c r="B8" s="35"/>
      <c r="C8" s="35"/>
      <c r="D8" s="36"/>
      <c r="E8" s="35"/>
      <c r="F8" s="35"/>
      <c r="G8" s="35"/>
      <c r="H8" s="35"/>
      <c r="I8" s="35"/>
      <c r="J8" s="35"/>
      <c r="K8" s="35"/>
      <c r="L8" s="36"/>
      <c r="M8" s="35"/>
      <c r="N8" s="35"/>
      <c r="O8" s="35"/>
      <c r="P8" s="35"/>
      <c r="Q8" s="35"/>
      <c r="R8" s="36"/>
      <c r="S8" s="37"/>
      <c r="T8" s="36"/>
      <c r="U8" s="36"/>
      <c r="V8" s="36"/>
      <c r="W8" s="33"/>
      <c r="X8" s="35"/>
      <c r="Y8" s="35"/>
      <c r="Z8" s="36"/>
      <c r="AA8" s="36"/>
      <c r="AB8" s="35"/>
      <c r="AC8" s="35"/>
      <c r="AD8" s="36"/>
      <c r="AE8" s="35"/>
      <c r="AF8" s="35"/>
      <c r="AG8" s="36"/>
      <c r="AH8" s="35"/>
      <c r="AI8" s="35"/>
      <c r="AJ8" s="35"/>
      <c r="AK8" s="35"/>
      <c r="AL8" s="35"/>
    </row>
    <row r="9" spans="1:38" x14ac:dyDescent="0.25">
      <c r="A9" s="35"/>
      <c r="B9" s="35"/>
      <c r="C9" s="35"/>
      <c r="D9" s="36"/>
      <c r="E9" s="35"/>
      <c r="F9" s="35"/>
      <c r="G9" s="35"/>
      <c r="H9" s="35"/>
      <c r="I9" s="35"/>
      <c r="J9" s="35"/>
      <c r="K9" s="35"/>
      <c r="L9" s="36"/>
      <c r="M9" s="35"/>
      <c r="N9" s="35"/>
      <c r="O9" s="35"/>
      <c r="P9" s="35"/>
      <c r="Q9" s="35"/>
      <c r="R9" s="36"/>
      <c r="S9" s="37"/>
      <c r="T9" s="36"/>
      <c r="U9" s="36"/>
      <c r="V9" s="36"/>
      <c r="W9" s="33"/>
      <c r="X9" s="35"/>
      <c r="Y9" s="35"/>
      <c r="Z9" s="36"/>
      <c r="AA9" s="36"/>
      <c r="AB9" s="35"/>
      <c r="AC9" s="35"/>
      <c r="AD9" s="36"/>
      <c r="AE9" s="35"/>
      <c r="AF9" s="35"/>
      <c r="AG9" s="36"/>
      <c r="AH9" s="35"/>
      <c r="AI9" s="35"/>
      <c r="AJ9" s="35"/>
      <c r="AK9" s="35"/>
      <c r="AL9" s="35"/>
    </row>
    <row r="10" spans="1:38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35"/>
      <c r="K10" s="35"/>
      <c r="L10" s="36"/>
      <c r="M10" s="35"/>
      <c r="N10" s="35"/>
      <c r="O10" s="35"/>
      <c r="P10" s="35"/>
      <c r="Q10" s="35"/>
      <c r="R10" s="36"/>
      <c r="S10" s="37"/>
      <c r="T10" s="36"/>
      <c r="U10" s="36"/>
      <c r="V10" s="36"/>
      <c r="W10" s="33"/>
      <c r="X10" s="35"/>
      <c r="Y10" s="35"/>
      <c r="Z10" s="36"/>
      <c r="AA10" s="36"/>
      <c r="AB10" s="35"/>
      <c r="AC10" s="35"/>
      <c r="AD10" s="36"/>
      <c r="AE10" s="35"/>
      <c r="AF10" s="35"/>
      <c r="AG10" s="36"/>
      <c r="AH10" s="35"/>
      <c r="AI10" s="35"/>
      <c r="AJ10" s="35"/>
      <c r="AK10" s="35"/>
      <c r="AL10" s="35"/>
    </row>
    <row r="11" spans="1:38" x14ac:dyDescent="0.25">
      <c r="A11" s="35"/>
      <c r="B11" s="35"/>
      <c r="C11" s="35"/>
      <c r="D11" s="36"/>
      <c r="E11" s="35"/>
      <c r="F11" s="35"/>
      <c r="G11" s="35"/>
      <c r="H11" s="35"/>
      <c r="I11" s="35"/>
      <c r="J11" s="35"/>
      <c r="K11" s="35"/>
      <c r="L11" s="36"/>
      <c r="M11" s="35"/>
      <c r="N11" s="35"/>
      <c r="O11" s="35"/>
      <c r="P11" s="35"/>
      <c r="Q11" s="35"/>
      <c r="R11" s="36"/>
      <c r="S11" s="37"/>
      <c r="T11" s="36"/>
      <c r="U11" s="36"/>
      <c r="V11" s="36"/>
      <c r="W11" s="33"/>
      <c r="X11" s="35"/>
      <c r="Y11" s="35"/>
      <c r="Z11" s="36"/>
      <c r="AA11" s="36"/>
      <c r="AB11" s="35"/>
      <c r="AC11" s="35"/>
      <c r="AD11" s="36"/>
      <c r="AE11" s="35"/>
      <c r="AF11" s="35"/>
      <c r="AG11" s="36"/>
      <c r="AH11" s="35"/>
      <c r="AI11" s="35"/>
      <c r="AJ11" s="35"/>
      <c r="AK11" s="35"/>
      <c r="AL11" s="35"/>
    </row>
    <row r="12" spans="1:38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35"/>
      <c r="K12" s="35"/>
      <c r="L12" s="36"/>
      <c r="M12" s="35"/>
      <c r="N12" s="35"/>
      <c r="O12" s="35"/>
      <c r="P12" s="35"/>
      <c r="Q12" s="35"/>
      <c r="R12" s="36"/>
      <c r="S12" s="37"/>
      <c r="T12" s="36"/>
      <c r="U12" s="36"/>
      <c r="V12" s="36"/>
      <c r="W12" s="33"/>
      <c r="X12" s="35"/>
      <c r="Y12" s="35"/>
      <c r="Z12" s="36"/>
      <c r="AA12" s="36"/>
      <c r="AB12" s="35"/>
      <c r="AC12" s="35"/>
      <c r="AD12" s="36"/>
      <c r="AE12" s="35"/>
      <c r="AF12" s="35"/>
      <c r="AG12" s="36"/>
      <c r="AH12" s="35"/>
      <c r="AI12" s="35"/>
      <c r="AJ12" s="35"/>
      <c r="AK12" s="35"/>
      <c r="AL12" s="35"/>
    </row>
    <row r="13" spans="1:38" x14ac:dyDescent="0.25">
      <c r="A13" s="35"/>
      <c r="B13" s="35"/>
      <c r="C13" s="35"/>
      <c r="D13" s="36"/>
      <c r="E13" s="35"/>
      <c r="F13" s="35"/>
      <c r="G13" s="35"/>
      <c r="H13" s="35"/>
      <c r="I13" s="35"/>
      <c r="J13" s="35"/>
      <c r="K13" s="35"/>
      <c r="L13" s="36"/>
      <c r="M13" s="35"/>
      <c r="N13" s="35"/>
      <c r="O13" s="35"/>
      <c r="P13" s="35"/>
      <c r="Q13" s="35"/>
      <c r="R13" s="36"/>
      <c r="S13" s="37"/>
      <c r="T13" s="36"/>
      <c r="U13" s="36"/>
      <c r="V13" s="36"/>
      <c r="W13" s="33"/>
      <c r="X13" s="35"/>
      <c r="Y13" s="35"/>
      <c r="Z13" s="36"/>
      <c r="AA13" s="36"/>
      <c r="AB13" s="35"/>
      <c r="AC13" s="35"/>
      <c r="AD13" s="36"/>
      <c r="AE13" s="35"/>
      <c r="AF13" s="35"/>
      <c r="AG13" s="36"/>
      <c r="AH13" s="35"/>
      <c r="AI13" s="35"/>
      <c r="AJ13" s="35"/>
      <c r="AK13" s="35"/>
      <c r="AL13" s="35"/>
    </row>
    <row r="14" spans="1:38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35"/>
      <c r="K14" s="35"/>
      <c r="L14" s="36"/>
      <c r="M14" s="35"/>
      <c r="N14" s="35"/>
      <c r="O14" s="35"/>
      <c r="P14" s="35"/>
      <c r="Q14" s="35"/>
      <c r="R14" s="36"/>
      <c r="S14" s="37"/>
      <c r="T14" s="36"/>
      <c r="U14" s="36"/>
      <c r="V14" s="36"/>
      <c r="W14" s="33"/>
      <c r="X14" s="35"/>
      <c r="Y14" s="35"/>
      <c r="Z14" s="36"/>
      <c r="AA14" s="36"/>
      <c r="AB14" s="35"/>
      <c r="AC14" s="35"/>
      <c r="AD14" s="36"/>
      <c r="AE14" s="35"/>
      <c r="AF14" s="35"/>
      <c r="AG14" s="36"/>
      <c r="AH14" s="35"/>
      <c r="AI14" s="35"/>
      <c r="AJ14" s="35"/>
      <c r="AK14" s="35"/>
      <c r="AL14" s="35"/>
    </row>
    <row r="15" spans="1:38" x14ac:dyDescent="0.25">
      <c r="A15" s="35"/>
      <c r="B15" s="35"/>
      <c r="C15" s="35"/>
      <c r="D15" s="36"/>
      <c r="E15" s="35"/>
      <c r="F15" s="35"/>
      <c r="G15" s="35"/>
      <c r="H15" s="35"/>
      <c r="I15" s="35"/>
      <c r="J15" s="35"/>
      <c r="K15" s="35"/>
      <c r="L15" s="36"/>
      <c r="M15" s="35"/>
      <c r="N15" s="35"/>
      <c r="O15" s="35"/>
      <c r="P15" s="35"/>
      <c r="Q15" s="35"/>
      <c r="R15" s="36"/>
      <c r="S15" s="37"/>
      <c r="T15" s="36"/>
      <c r="U15" s="36"/>
      <c r="V15" s="36"/>
      <c r="W15" s="33"/>
      <c r="X15" s="35"/>
      <c r="Y15" s="35"/>
      <c r="Z15" s="36"/>
      <c r="AA15" s="36"/>
      <c r="AB15" s="35"/>
      <c r="AC15" s="35"/>
      <c r="AD15" s="36"/>
      <c r="AE15" s="35"/>
      <c r="AF15" s="35"/>
      <c r="AG15" s="36"/>
      <c r="AH15" s="35"/>
      <c r="AI15" s="35"/>
      <c r="AJ15" s="35"/>
      <c r="AK15" s="35"/>
      <c r="AL15" s="35"/>
    </row>
    <row r="16" spans="1:38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35"/>
      <c r="K16" s="35"/>
      <c r="L16" s="36"/>
      <c r="M16" s="35"/>
      <c r="N16" s="35"/>
      <c r="O16" s="35"/>
      <c r="P16" s="35"/>
      <c r="Q16" s="35"/>
      <c r="R16" s="36"/>
      <c r="S16" s="37"/>
      <c r="T16" s="36"/>
      <c r="U16" s="36"/>
      <c r="V16" s="36"/>
      <c r="W16" s="33"/>
      <c r="X16" s="35"/>
      <c r="Y16" s="35"/>
      <c r="Z16" s="36"/>
      <c r="AA16" s="36"/>
      <c r="AB16" s="35"/>
      <c r="AC16" s="35"/>
      <c r="AD16" s="36"/>
      <c r="AE16" s="35"/>
      <c r="AF16" s="35"/>
      <c r="AG16" s="36"/>
      <c r="AH16" s="35"/>
      <c r="AI16" s="35"/>
      <c r="AJ16" s="35"/>
      <c r="AK16" s="35"/>
      <c r="AL16" s="35"/>
    </row>
    <row r="17" spans="1:38" x14ac:dyDescent="0.25">
      <c r="A17" s="35"/>
      <c r="B17" s="35"/>
      <c r="C17" s="35"/>
      <c r="D17" s="36"/>
      <c r="E17" s="35"/>
      <c r="F17" s="35"/>
      <c r="G17" s="35"/>
      <c r="H17" s="35"/>
      <c r="I17" s="35"/>
      <c r="J17" s="35"/>
      <c r="K17" s="35"/>
      <c r="L17" s="36"/>
      <c r="M17" s="35"/>
      <c r="N17" s="35"/>
      <c r="O17" s="35"/>
      <c r="P17" s="35"/>
      <c r="Q17" s="35"/>
      <c r="R17" s="36"/>
      <c r="S17" s="37"/>
      <c r="T17" s="36"/>
      <c r="U17" s="36"/>
      <c r="V17" s="36"/>
      <c r="W17" s="33"/>
      <c r="X17" s="35"/>
      <c r="Y17" s="35"/>
      <c r="Z17" s="36"/>
      <c r="AA17" s="36"/>
      <c r="AB17" s="35"/>
      <c r="AC17" s="35"/>
      <c r="AD17" s="36"/>
      <c r="AE17" s="35"/>
      <c r="AF17" s="35"/>
      <c r="AG17" s="36"/>
      <c r="AH17" s="35"/>
      <c r="AI17" s="35"/>
      <c r="AJ17" s="35"/>
      <c r="AK17" s="35"/>
      <c r="AL17" s="35"/>
    </row>
    <row r="18" spans="1:38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35"/>
      <c r="K18" s="35"/>
      <c r="L18" s="36"/>
      <c r="M18" s="35"/>
      <c r="N18" s="35"/>
      <c r="O18" s="35"/>
      <c r="P18" s="35"/>
      <c r="Q18" s="35"/>
      <c r="R18" s="36"/>
      <c r="S18" s="37"/>
      <c r="T18" s="36"/>
      <c r="U18" s="36"/>
      <c r="V18" s="36"/>
      <c r="W18" s="33"/>
      <c r="X18" s="35"/>
      <c r="Y18" s="35"/>
      <c r="Z18" s="36"/>
      <c r="AA18" s="36"/>
      <c r="AB18" s="35"/>
      <c r="AC18" s="35"/>
      <c r="AD18" s="36"/>
      <c r="AE18" s="35"/>
      <c r="AF18" s="35"/>
      <c r="AG18" s="36"/>
      <c r="AH18" s="35"/>
      <c r="AI18" s="35"/>
      <c r="AJ18" s="35"/>
      <c r="AK18" s="35"/>
      <c r="AL18" s="35"/>
    </row>
    <row r="19" spans="1:38" x14ac:dyDescent="0.25">
      <c r="A19" s="35"/>
      <c r="B19" s="35"/>
      <c r="C19" s="35"/>
      <c r="D19" s="36"/>
      <c r="E19" s="35"/>
      <c r="F19" s="35"/>
      <c r="G19" s="35"/>
      <c r="H19" s="35"/>
      <c r="I19" s="35"/>
      <c r="J19" s="35"/>
      <c r="K19" s="35"/>
      <c r="L19" s="36"/>
      <c r="M19" s="35"/>
      <c r="N19" s="35"/>
      <c r="O19" s="35"/>
      <c r="P19" s="35"/>
      <c r="Q19" s="35"/>
      <c r="R19" s="36"/>
      <c r="S19" s="37"/>
      <c r="T19" s="36"/>
      <c r="U19" s="36"/>
      <c r="V19" s="36"/>
      <c r="W19" s="33"/>
      <c r="X19" s="35"/>
      <c r="Y19" s="35"/>
      <c r="Z19" s="36"/>
      <c r="AA19" s="36"/>
      <c r="AB19" s="35"/>
      <c r="AC19" s="35"/>
      <c r="AD19" s="36"/>
      <c r="AE19" s="35"/>
      <c r="AF19" s="35"/>
      <c r="AG19" s="36"/>
      <c r="AH19" s="35"/>
      <c r="AI19" s="35"/>
      <c r="AJ19" s="35"/>
      <c r="AK19" s="35"/>
      <c r="AL19" s="35"/>
    </row>
    <row r="20" spans="1:38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35"/>
      <c r="K20" s="35"/>
      <c r="L20" s="36"/>
      <c r="M20" s="35"/>
      <c r="N20" s="35"/>
      <c r="O20" s="35"/>
      <c r="P20" s="35"/>
      <c r="Q20" s="35"/>
      <c r="R20" s="36"/>
      <c r="S20" s="37"/>
      <c r="T20" s="36"/>
      <c r="U20" s="36"/>
      <c r="V20" s="36"/>
      <c r="W20" s="33"/>
      <c r="X20" s="35"/>
      <c r="Y20" s="35"/>
      <c r="Z20" s="36"/>
      <c r="AA20" s="36"/>
      <c r="AB20" s="35"/>
      <c r="AC20" s="35"/>
      <c r="AD20" s="36"/>
      <c r="AE20" s="35"/>
      <c r="AF20" s="35"/>
      <c r="AG20" s="36"/>
      <c r="AH20" s="35"/>
      <c r="AI20" s="35"/>
      <c r="AJ20" s="35"/>
      <c r="AK20" s="35"/>
      <c r="AL20" s="35"/>
    </row>
    <row r="21" spans="1:38" x14ac:dyDescent="0.25">
      <c r="A21" s="35"/>
      <c r="B21" s="35"/>
      <c r="C21" s="35"/>
      <c r="D21" s="36"/>
      <c r="E21" s="35"/>
      <c r="F21" s="35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6"/>
      <c r="S21" s="37"/>
      <c r="T21" s="36"/>
      <c r="U21" s="36"/>
      <c r="V21" s="36"/>
      <c r="W21" s="33"/>
      <c r="X21" s="35"/>
      <c r="Y21" s="35"/>
      <c r="Z21" s="36"/>
      <c r="AA21" s="36"/>
      <c r="AB21" s="35"/>
      <c r="AC21" s="35"/>
      <c r="AD21" s="36"/>
      <c r="AE21" s="35"/>
      <c r="AF21" s="35"/>
      <c r="AG21" s="36"/>
      <c r="AH21" s="35"/>
      <c r="AI21" s="35"/>
      <c r="AJ21" s="35"/>
      <c r="AK21" s="35"/>
      <c r="AL21" s="35"/>
    </row>
    <row r="22" spans="1:38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35"/>
      <c r="K22" s="35"/>
      <c r="L22" s="36"/>
      <c r="M22" s="35"/>
      <c r="N22" s="35"/>
      <c r="O22" s="35"/>
      <c r="P22" s="35"/>
      <c r="Q22" s="35"/>
      <c r="R22" s="36"/>
      <c r="S22" s="37"/>
      <c r="T22" s="36"/>
      <c r="U22" s="36"/>
      <c r="V22" s="36"/>
      <c r="W22" s="33"/>
      <c r="X22" s="35"/>
      <c r="Y22" s="35"/>
      <c r="Z22" s="36"/>
      <c r="AA22" s="36"/>
      <c r="AB22" s="35"/>
      <c r="AC22" s="35"/>
      <c r="AD22" s="36"/>
      <c r="AE22" s="35"/>
      <c r="AF22" s="35"/>
      <c r="AG22" s="36"/>
      <c r="AH22" s="35"/>
      <c r="AI22" s="35"/>
      <c r="AJ22" s="35"/>
      <c r="AK22" s="35"/>
      <c r="AL22" s="35"/>
    </row>
    <row r="23" spans="1:38" x14ac:dyDescent="0.25">
      <c r="A23" s="35"/>
      <c r="B23" s="35"/>
      <c r="C23" s="35"/>
      <c r="D23" s="36"/>
      <c r="E23" s="35"/>
      <c r="F23" s="35"/>
      <c r="G23" s="35"/>
      <c r="H23" s="35"/>
      <c r="I23" s="35"/>
      <c r="J23" s="35"/>
      <c r="K23" s="35"/>
      <c r="L23" s="36"/>
      <c r="M23" s="35"/>
      <c r="N23" s="35"/>
      <c r="O23" s="35"/>
      <c r="P23" s="35"/>
      <c r="Q23" s="35"/>
      <c r="R23" s="36"/>
      <c r="S23" s="37"/>
      <c r="T23" s="36"/>
      <c r="U23" s="36"/>
      <c r="V23" s="36"/>
      <c r="W23" s="33"/>
      <c r="X23" s="35"/>
      <c r="Y23" s="35"/>
      <c r="Z23" s="36"/>
      <c r="AA23" s="36"/>
      <c r="AB23" s="35"/>
      <c r="AC23" s="35"/>
      <c r="AD23" s="36"/>
      <c r="AE23" s="35"/>
      <c r="AF23" s="35"/>
      <c r="AG23" s="36"/>
      <c r="AH23" s="35"/>
      <c r="AI23" s="35"/>
      <c r="AJ23" s="35"/>
      <c r="AK23" s="35"/>
      <c r="AL23" s="35"/>
    </row>
    <row r="24" spans="1:38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35"/>
      <c r="K24" s="35"/>
      <c r="L24" s="36"/>
      <c r="M24" s="35"/>
      <c r="N24" s="35"/>
      <c r="O24" s="35"/>
      <c r="P24" s="35"/>
      <c r="Q24" s="35"/>
      <c r="R24" s="36"/>
      <c r="S24" s="37"/>
      <c r="T24" s="36"/>
      <c r="U24" s="36"/>
      <c r="V24" s="36"/>
      <c r="W24" s="33"/>
      <c r="X24" s="35"/>
      <c r="Y24" s="35"/>
      <c r="Z24" s="36"/>
      <c r="AA24" s="36"/>
      <c r="AB24" s="35"/>
      <c r="AC24" s="35"/>
      <c r="AD24" s="36"/>
      <c r="AE24" s="35"/>
      <c r="AF24" s="35"/>
      <c r="AG24" s="36"/>
      <c r="AH24" s="35"/>
      <c r="AI24" s="35"/>
      <c r="AJ24" s="35"/>
      <c r="AK24" s="35"/>
      <c r="AL24" s="35"/>
    </row>
    <row r="25" spans="1:38" x14ac:dyDescent="0.25">
      <c r="A25" s="35"/>
      <c r="B25" s="35"/>
      <c r="C25" s="35"/>
      <c r="D25" s="36"/>
      <c r="E25" s="35"/>
      <c r="F25" s="35"/>
      <c r="G25" s="35"/>
      <c r="H25" s="35"/>
      <c r="I25" s="35"/>
      <c r="J25" s="35"/>
      <c r="K25" s="35"/>
      <c r="L25" s="36"/>
      <c r="M25" s="35"/>
      <c r="N25" s="35"/>
      <c r="O25" s="35"/>
      <c r="P25" s="35"/>
      <c r="Q25" s="35"/>
      <c r="R25" s="36"/>
      <c r="S25" s="37"/>
      <c r="T25" s="36"/>
      <c r="U25" s="36"/>
      <c r="V25" s="36"/>
      <c r="W25" s="33"/>
      <c r="X25" s="35"/>
      <c r="Y25" s="35"/>
      <c r="Z25" s="36"/>
      <c r="AA25" s="36"/>
      <c r="AB25" s="35"/>
      <c r="AC25" s="35"/>
      <c r="AD25" s="36"/>
      <c r="AE25" s="35"/>
      <c r="AF25" s="35"/>
      <c r="AG25" s="36"/>
      <c r="AH25" s="35"/>
      <c r="AI25" s="35"/>
      <c r="AJ25" s="35"/>
      <c r="AK25" s="35"/>
      <c r="AL25" s="35"/>
    </row>
    <row r="26" spans="1:38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35"/>
      <c r="K26" s="35"/>
      <c r="L26" s="36"/>
      <c r="M26" s="35"/>
      <c r="N26" s="35"/>
      <c r="O26" s="35"/>
      <c r="P26" s="35"/>
      <c r="Q26" s="35"/>
      <c r="R26" s="36"/>
      <c r="S26" s="37"/>
      <c r="T26" s="36"/>
      <c r="U26" s="36"/>
      <c r="V26" s="36"/>
      <c r="W26" s="33"/>
      <c r="X26" s="35"/>
      <c r="Y26" s="35"/>
      <c r="Z26" s="36"/>
      <c r="AA26" s="36"/>
      <c r="AB26" s="35"/>
      <c r="AC26" s="35"/>
      <c r="AD26" s="36"/>
      <c r="AE26" s="35"/>
      <c r="AF26" s="35"/>
      <c r="AG26" s="36"/>
      <c r="AH26" s="35"/>
      <c r="AI26" s="35"/>
      <c r="AJ26" s="35"/>
      <c r="AK26" s="35"/>
      <c r="AL26" s="35"/>
    </row>
    <row r="27" spans="1:38" x14ac:dyDescent="0.25">
      <c r="A27" s="35"/>
      <c r="B27" s="35"/>
      <c r="C27" s="35"/>
      <c r="D27" s="36"/>
      <c r="E27" s="35"/>
      <c r="F27" s="35"/>
      <c r="G27" s="35"/>
      <c r="H27" s="35"/>
      <c r="I27" s="35"/>
      <c r="J27" s="35"/>
      <c r="K27" s="35"/>
      <c r="L27" s="36"/>
      <c r="M27" s="35"/>
      <c r="N27" s="35"/>
      <c r="O27" s="35"/>
      <c r="P27" s="35"/>
      <c r="Q27" s="35"/>
      <c r="R27" s="36"/>
      <c r="S27" s="37"/>
      <c r="T27" s="36"/>
      <c r="U27" s="36"/>
      <c r="V27" s="36"/>
      <c r="W27" s="33"/>
      <c r="X27" s="35"/>
      <c r="Y27" s="35"/>
      <c r="Z27" s="36"/>
      <c r="AA27" s="36"/>
      <c r="AB27" s="35"/>
      <c r="AC27" s="35"/>
      <c r="AD27" s="36"/>
      <c r="AE27" s="35"/>
      <c r="AF27" s="35"/>
      <c r="AG27" s="36"/>
      <c r="AH27" s="35"/>
      <c r="AI27" s="35"/>
      <c r="AJ27" s="35"/>
      <c r="AK27" s="35"/>
      <c r="AL27" s="35"/>
    </row>
    <row r="28" spans="1:38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35"/>
      <c r="K28" s="35"/>
      <c r="L28" s="36"/>
      <c r="M28" s="35"/>
      <c r="N28" s="35"/>
      <c r="O28" s="35"/>
      <c r="P28" s="35"/>
      <c r="Q28" s="35"/>
      <c r="R28" s="36"/>
      <c r="S28" s="37"/>
      <c r="T28" s="36"/>
      <c r="U28" s="36"/>
      <c r="V28" s="36"/>
      <c r="W28" s="33"/>
      <c r="X28" s="35"/>
      <c r="Y28" s="35"/>
      <c r="Z28" s="36"/>
      <c r="AA28" s="36"/>
      <c r="AB28" s="35"/>
      <c r="AC28" s="35"/>
      <c r="AD28" s="36"/>
      <c r="AE28" s="35"/>
      <c r="AF28" s="35"/>
      <c r="AG28" s="36"/>
      <c r="AH28" s="35"/>
      <c r="AI28" s="35"/>
      <c r="AJ28" s="35"/>
      <c r="AK28" s="35"/>
      <c r="AL28" s="35"/>
    </row>
    <row r="29" spans="1:38" x14ac:dyDescent="0.25">
      <c r="A29" s="35"/>
      <c r="B29" s="35"/>
      <c r="C29" s="35"/>
      <c r="D29" s="36"/>
      <c r="E29" s="35"/>
      <c r="F29" s="35"/>
      <c r="G29" s="35"/>
      <c r="H29" s="35"/>
      <c r="I29" s="35"/>
      <c r="J29" s="35"/>
      <c r="K29" s="35"/>
      <c r="L29" s="36"/>
      <c r="M29" s="35"/>
      <c r="N29" s="35"/>
      <c r="O29" s="35"/>
      <c r="P29" s="35"/>
      <c r="Q29" s="35"/>
      <c r="R29" s="36"/>
      <c r="S29" s="37"/>
      <c r="T29" s="36"/>
      <c r="U29" s="36"/>
      <c r="V29" s="36"/>
      <c r="W29" s="33"/>
      <c r="X29" s="35"/>
      <c r="Y29" s="35"/>
      <c r="Z29" s="36"/>
      <c r="AA29" s="36"/>
      <c r="AB29" s="35"/>
      <c r="AC29" s="35"/>
      <c r="AD29" s="36"/>
      <c r="AE29" s="35"/>
      <c r="AF29" s="35"/>
      <c r="AG29" s="36"/>
      <c r="AH29" s="35"/>
      <c r="AI29" s="35"/>
      <c r="AJ29" s="35"/>
      <c r="AK29" s="35"/>
      <c r="AL29" s="35"/>
    </row>
    <row r="30" spans="1:38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35"/>
      <c r="K30" s="35"/>
      <c r="L30" s="36"/>
      <c r="M30" s="35"/>
      <c r="N30" s="35"/>
      <c r="O30" s="35"/>
      <c r="P30" s="35"/>
      <c r="Q30" s="35"/>
      <c r="R30" s="36"/>
      <c r="S30" s="37"/>
      <c r="T30" s="36"/>
      <c r="U30" s="36"/>
      <c r="V30" s="36"/>
      <c r="W30" s="33"/>
      <c r="X30" s="35"/>
      <c r="Y30" s="35"/>
      <c r="Z30" s="36"/>
      <c r="AA30" s="36"/>
      <c r="AB30" s="35"/>
      <c r="AC30" s="35"/>
      <c r="AD30" s="36"/>
      <c r="AE30" s="35"/>
      <c r="AF30" s="35"/>
      <c r="AG30" s="36"/>
      <c r="AH30" s="35"/>
      <c r="AI30" s="35"/>
      <c r="AJ30" s="35"/>
      <c r="AK30" s="35"/>
      <c r="AL30" s="35"/>
    </row>
    <row r="31" spans="1:38" x14ac:dyDescent="0.25">
      <c r="A31" s="35"/>
      <c r="B31" s="35"/>
      <c r="C31" s="35"/>
      <c r="D31" s="36"/>
      <c r="E31" s="35"/>
      <c r="F31" s="35"/>
      <c r="G31" s="35"/>
      <c r="H31" s="35"/>
      <c r="I31" s="35"/>
      <c r="J31" s="35"/>
      <c r="K31" s="35"/>
      <c r="L31" s="36"/>
      <c r="M31" s="35"/>
      <c r="N31" s="35"/>
      <c r="O31" s="35"/>
      <c r="P31" s="35"/>
      <c r="Q31" s="35"/>
      <c r="R31" s="36"/>
      <c r="S31" s="37"/>
      <c r="T31" s="36"/>
      <c r="U31" s="36"/>
      <c r="V31" s="36"/>
      <c r="W31" s="33"/>
      <c r="X31" s="35"/>
      <c r="Y31" s="35"/>
      <c r="Z31" s="36"/>
      <c r="AA31" s="36"/>
      <c r="AB31" s="35"/>
      <c r="AC31" s="35"/>
      <c r="AD31" s="36"/>
      <c r="AE31" s="35"/>
      <c r="AF31" s="35"/>
      <c r="AG31" s="36"/>
      <c r="AH31" s="35"/>
      <c r="AI31" s="35"/>
      <c r="AJ31" s="35"/>
      <c r="AK31" s="35"/>
      <c r="AL31" s="35"/>
    </row>
    <row r="32" spans="1:38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35"/>
      <c r="K32" s="35"/>
      <c r="L32" s="36"/>
      <c r="M32" s="35"/>
      <c r="N32" s="35"/>
      <c r="O32" s="35"/>
      <c r="P32" s="35"/>
      <c r="Q32" s="35"/>
      <c r="R32" s="36"/>
      <c r="S32" s="37"/>
      <c r="T32" s="36"/>
      <c r="U32" s="36"/>
      <c r="V32" s="36"/>
      <c r="W32" s="33"/>
      <c r="X32" s="35"/>
      <c r="Y32" s="35"/>
      <c r="Z32" s="36"/>
      <c r="AA32" s="36"/>
      <c r="AB32" s="35"/>
      <c r="AC32" s="35"/>
      <c r="AD32" s="36"/>
      <c r="AE32" s="35"/>
      <c r="AF32" s="35"/>
      <c r="AG32" s="36"/>
      <c r="AH32" s="35"/>
      <c r="AI32" s="35"/>
      <c r="AJ32" s="35"/>
      <c r="AK32" s="35"/>
      <c r="AL32" s="35"/>
    </row>
    <row r="33" spans="1:38" x14ac:dyDescent="0.25">
      <c r="A33" s="35"/>
      <c r="B33" s="35"/>
      <c r="C33" s="35"/>
      <c r="D33" s="36"/>
      <c r="E33" s="35"/>
      <c r="F33" s="35"/>
      <c r="G33" s="35"/>
      <c r="H33" s="35"/>
      <c r="I33" s="35"/>
      <c r="J33" s="35"/>
      <c r="K33" s="35"/>
      <c r="L33" s="36"/>
      <c r="M33" s="35"/>
      <c r="N33" s="35"/>
      <c r="O33" s="35"/>
      <c r="P33" s="35"/>
      <c r="Q33" s="35"/>
      <c r="R33" s="36"/>
      <c r="S33" s="37"/>
      <c r="T33" s="36"/>
      <c r="U33" s="36"/>
      <c r="V33" s="36"/>
      <c r="W33" s="33"/>
      <c r="X33" s="35"/>
      <c r="Y33" s="35"/>
      <c r="Z33" s="36"/>
      <c r="AA33" s="36"/>
      <c r="AB33" s="35"/>
      <c r="AC33" s="35"/>
      <c r="AD33" s="36"/>
      <c r="AE33" s="35"/>
      <c r="AF33" s="35"/>
      <c r="AG33" s="36"/>
      <c r="AH33" s="35"/>
      <c r="AI33" s="35"/>
      <c r="AJ33" s="35"/>
      <c r="AK33" s="35"/>
      <c r="AL33" s="35"/>
    </row>
    <row r="34" spans="1:38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35"/>
      <c r="K34" s="35"/>
      <c r="L34" s="36"/>
      <c r="M34" s="35"/>
      <c r="N34" s="35"/>
      <c r="O34" s="35"/>
      <c r="P34" s="35"/>
      <c r="Q34" s="35"/>
      <c r="R34" s="36"/>
      <c r="S34" s="37"/>
      <c r="T34" s="36"/>
      <c r="U34" s="36"/>
      <c r="V34" s="36"/>
      <c r="W34" s="33"/>
      <c r="X34" s="35"/>
      <c r="Y34" s="35"/>
      <c r="Z34" s="36"/>
      <c r="AA34" s="36"/>
      <c r="AB34" s="35"/>
      <c r="AC34" s="35"/>
      <c r="AD34" s="36"/>
      <c r="AE34" s="35"/>
      <c r="AF34" s="35"/>
      <c r="AG34" s="36"/>
      <c r="AH34" s="35"/>
      <c r="AI34" s="35"/>
      <c r="AJ34" s="35"/>
      <c r="AK34" s="35"/>
      <c r="AL34" s="35"/>
    </row>
    <row r="35" spans="1:38" x14ac:dyDescent="0.25">
      <c r="A35" s="35"/>
      <c r="B35" s="35"/>
      <c r="C35" s="35"/>
      <c r="D35" s="36"/>
      <c r="E35" s="35"/>
      <c r="F35" s="35"/>
      <c r="G35" s="35"/>
      <c r="H35" s="35"/>
      <c r="I35" s="35"/>
      <c r="J35" s="35"/>
      <c r="K35" s="35"/>
      <c r="L35" s="36"/>
      <c r="M35" s="35"/>
      <c r="N35" s="35"/>
      <c r="O35" s="35"/>
      <c r="P35" s="35"/>
      <c r="Q35" s="35"/>
      <c r="R35" s="36"/>
      <c r="S35" s="37"/>
      <c r="T35" s="36"/>
      <c r="U35" s="36"/>
      <c r="V35" s="36"/>
      <c r="W35" s="33"/>
      <c r="X35" s="35"/>
      <c r="Y35" s="35"/>
      <c r="Z35" s="36"/>
      <c r="AA35" s="36"/>
      <c r="AB35" s="35"/>
      <c r="AC35" s="35"/>
      <c r="AD35" s="36"/>
      <c r="AE35" s="35"/>
      <c r="AF35" s="35"/>
      <c r="AG35" s="36"/>
      <c r="AH35" s="35"/>
      <c r="AI35" s="35"/>
      <c r="AJ35" s="35"/>
      <c r="AK35" s="35"/>
      <c r="AL35" s="35"/>
    </row>
    <row r="36" spans="1:38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35"/>
      <c r="K36" s="35"/>
      <c r="L36" s="36"/>
      <c r="M36" s="35"/>
      <c r="N36" s="35"/>
      <c r="O36" s="35"/>
      <c r="P36" s="35"/>
      <c r="Q36" s="35"/>
      <c r="R36" s="36"/>
      <c r="S36" s="37"/>
      <c r="T36" s="36"/>
      <c r="U36" s="36"/>
      <c r="V36" s="36"/>
      <c r="W36" s="33"/>
      <c r="X36" s="35"/>
      <c r="Y36" s="35"/>
      <c r="Z36" s="36"/>
      <c r="AA36" s="36"/>
      <c r="AB36" s="35"/>
      <c r="AC36" s="35"/>
      <c r="AD36" s="36"/>
      <c r="AE36" s="35"/>
      <c r="AF36" s="35"/>
      <c r="AG36" s="36"/>
      <c r="AH36" s="35"/>
      <c r="AI36" s="35"/>
      <c r="AJ36" s="35"/>
      <c r="AK36" s="35"/>
      <c r="AL36" s="35"/>
    </row>
    <row r="37" spans="1:38" x14ac:dyDescent="0.25">
      <c r="A37" s="35"/>
      <c r="B37" s="35"/>
      <c r="C37" s="35"/>
      <c r="D37" s="36"/>
      <c r="E37" s="35"/>
      <c r="F37" s="35"/>
      <c r="G37" s="35"/>
      <c r="H37" s="35"/>
      <c r="I37" s="35"/>
      <c r="J37" s="35"/>
      <c r="K37" s="35"/>
      <c r="L37" s="36"/>
      <c r="M37" s="35"/>
      <c r="N37" s="35"/>
      <c r="O37" s="35"/>
      <c r="P37" s="35"/>
      <c r="Q37" s="35"/>
      <c r="R37" s="36"/>
      <c r="S37" s="37"/>
      <c r="T37" s="36"/>
      <c r="U37" s="36"/>
      <c r="V37" s="36"/>
      <c r="W37" s="33"/>
      <c r="X37" s="35"/>
      <c r="Y37" s="35"/>
      <c r="Z37" s="36"/>
      <c r="AA37" s="36"/>
      <c r="AB37" s="35"/>
      <c r="AC37" s="35"/>
      <c r="AD37" s="36"/>
      <c r="AE37" s="35"/>
      <c r="AF37" s="35"/>
      <c r="AG37" s="36"/>
      <c r="AH37" s="35"/>
      <c r="AI37" s="35"/>
      <c r="AJ37" s="35"/>
      <c r="AK37" s="35"/>
      <c r="AL37" s="35"/>
    </row>
    <row r="38" spans="1:38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35"/>
      <c r="K38" s="35"/>
      <c r="L38" s="36"/>
      <c r="M38" s="35"/>
      <c r="N38" s="35"/>
      <c r="O38" s="35"/>
      <c r="P38" s="35"/>
      <c r="Q38" s="35"/>
      <c r="R38" s="36"/>
      <c r="S38" s="37"/>
      <c r="T38" s="36"/>
      <c r="U38" s="36"/>
      <c r="V38" s="36"/>
      <c r="W38" s="33"/>
      <c r="X38" s="35"/>
      <c r="Y38" s="35"/>
      <c r="Z38" s="36"/>
      <c r="AA38" s="36"/>
      <c r="AB38" s="35"/>
      <c r="AC38" s="35"/>
      <c r="AD38" s="36"/>
      <c r="AE38" s="35"/>
      <c r="AF38" s="35"/>
      <c r="AG38" s="36"/>
      <c r="AH38" s="35"/>
      <c r="AI38" s="35"/>
      <c r="AJ38" s="35"/>
      <c r="AK38" s="35"/>
      <c r="AL38" s="35"/>
    </row>
    <row r="39" spans="1:38" x14ac:dyDescent="0.25">
      <c r="A39" s="35"/>
      <c r="B39" s="35"/>
      <c r="C39" s="35"/>
      <c r="D39" s="36"/>
      <c r="E39" s="35"/>
      <c r="F39" s="35"/>
      <c r="G39" s="35"/>
      <c r="H39" s="35"/>
      <c r="I39" s="35"/>
      <c r="J39" s="35"/>
      <c r="K39" s="35"/>
      <c r="L39" s="36"/>
      <c r="M39" s="35"/>
      <c r="N39" s="35"/>
      <c r="O39" s="35"/>
      <c r="P39" s="35"/>
      <c r="Q39" s="35"/>
      <c r="R39" s="36"/>
      <c r="S39" s="37"/>
      <c r="T39" s="36"/>
      <c r="U39" s="36"/>
      <c r="V39" s="36"/>
      <c r="W39" s="33"/>
      <c r="X39" s="35"/>
      <c r="Y39" s="35"/>
      <c r="Z39" s="36"/>
      <c r="AA39" s="36"/>
      <c r="AB39" s="35"/>
      <c r="AC39" s="35"/>
      <c r="AD39" s="36"/>
      <c r="AE39" s="35"/>
      <c r="AF39" s="35"/>
      <c r="AG39" s="36"/>
      <c r="AH39" s="35"/>
      <c r="AI39" s="35"/>
      <c r="AJ39" s="35"/>
      <c r="AK39" s="35"/>
      <c r="AL39" s="35"/>
    </row>
    <row r="40" spans="1:38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35"/>
      <c r="K40" s="35"/>
      <c r="L40" s="36"/>
      <c r="M40" s="35"/>
      <c r="N40" s="35"/>
      <c r="O40" s="35"/>
      <c r="P40" s="35"/>
      <c r="Q40" s="35"/>
      <c r="R40" s="36"/>
      <c r="S40" s="37"/>
      <c r="T40" s="36"/>
      <c r="U40" s="36"/>
      <c r="V40" s="36"/>
      <c r="W40" s="33"/>
      <c r="X40" s="35"/>
      <c r="Y40" s="35"/>
      <c r="Z40" s="36"/>
      <c r="AA40" s="36"/>
      <c r="AB40" s="35"/>
      <c r="AC40" s="35"/>
      <c r="AD40" s="36"/>
      <c r="AE40" s="35"/>
      <c r="AF40" s="35"/>
      <c r="AG40" s="36"/>
      <c r="AH40" s="35"/>
      <c r="AI40" s="35"/>
      <c r="AJ40" s="35"/>
      <c r="AK40" s="35"/>
      <c r="AL40" s="35"/>
    </row>
  </sheetData>
  <autoFilter ref="A1:AZ1" xr:uid="{449BBD67-0B12-42F3-ABA6-9E5DFE1BE119}"/>
  <customSheetViews>
    <customSheetView guid="{1932ED8C-B903-4315-A401-6809E1071A8C}">
      <selection sqref="A1:AZ99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E9C1-9490-4075-AAFB-9E8B7088AF0A}">
  <sheetPr codeName="Sheet5"/>
  <dimension ref="A1:AM48"/>
  <sheetViews>
    <sheetView workbookViewId="0">
      <selection sqref="A1:AZ999"/>
    </sheetView>
  </sheetViews>
  <sheetFormatPr defaultRowHeight="15" x14ac:dyDescent="0.25"/>
  <cols>
    <col min="5" max="5" width="19.7109375" customWidth="1"/>
    <col min="19" max="19" width="20.42578125" bestFit="1" customWidth="1"/>
    <col min="22" max="22" width="13.28515625" bestFit="1" customWidth="1"/>
  </cols>
  <sheetData>
    <row r="1" spans="1:3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</row>
    <row r="2" spans="1:39" ht="45" x14ac:dyDescent="0.25">
      <c r="A2" s="30" t="s">
        <v>94</v>
      </c>
      <c r="B2" s="30" t="s">
        <v>95</v>
      </c>
      <c r="C2" s="30" t="s">
        <v>370</v>
      </c>
      <c r="D2" s="31">
        <v>9235925</v>
      </c>
      <c r="E2" s="30" t="s">
        <v>40</v>
      </c>
      <c r="F2" s="30" t="s">
        <v>375</v>
      </c>
      <c r="G2" s="30" t="s">
        <v>376</v>
      </c>
      <c r="H2" s="30" t="s">
        <v>377</v>
      </c>
      <c r="I2" s="30" t="s">
        <v>100</v>
      </c>
      <c r="J2" s="30" t="s">
        <v>103</v>
      </c>
      <c r="K2" s="30" t="s">
        <v>319</v>
      </c>
      <c r="L2" s="31">
        <v>3920</v>
      </c>
      <c r="M2" s="30" t="s">
        <v>102</v>
      </c>
      <c r="N2" s="30" t="s">
        <v>98</v>
      </c>
      <c r="O2" s="30" t="s">
        <v>255</v>
      </c>
      <c r="P2" s="30" t="s">
        <v>99</v>
      </c>
      <c r="Q2" s="30" t="s">
        <v>53</v>
      </c>
      <c r="R2" s="31">
        <v>202324</v>
      </c>
      <c r="S2" s="32">
        <v>45092</v>
      </c>
      <c r="T2" s="31">
        <v>40000</v>
      </c>
      <c r="U2" s="31">
        <v>80675</v>
      </c>
      <c r="V2" s="31">
        <v>1</v>
      </c>
      <c r="W2" s="28"/>
      <c r="X2" s="30" t="s">
        <v>56</v>
      </c>
      <c r="Y2" s="30" t="s">
        <v>46</v>
      </c>
      <c r="Z2" s="31">
        <v>33000</v>
      </c>
      <c r="AA2" s="31">
        <v>0.02</v>
      </c>
      <c r="AB2" s="30" t="s">
        <v>40</v>
      </c>
      <c r="AC2" s="30" t="s">
        <v>40</v>
      </c>
      <c r="AD2" s="31">
        <v>8</v>
      </c>
      <c r="AE2" s="30" t="s">
        <v>378</v>
      </c>
      <c r="AF2" s="30" t="s">
        <v>40</v>
      </c>
      <c r="AG2" s="30" t="s">
        <v>40</v>
      </c>
      <c r="AH2" s="31">
        <v>6170</v>
      </c>
      <c r="AI2" s="30" t="s">
        <v>47</v>
      </c>
      <c r="AJ2" s="30" t="s">
        <v>40</v>
      </c>
      <c r="AK2" s="30" t="s">
        <v>40</v>
      </c>
      <c r="AL2" s="30" t="s">
        <v>54</v>
      </c>
      <c r="AM2" s="30" t="s">
        <v>40</v>
      </c>
    </row>
    <row r="3" spans="1:39" ht="45" x14ac:dyDescent="0.25">
      <c r="A3" s="30" t="s">
        <v>108</v>
      </c>
      <c r="B3" s="30" t="s">
        <v>383</v>
      </c>
      <c r="C3" s="30" t="s">
        <v>369</v>
      </c>
      <c r="D3" s="31">
        <v>9235913</v>
      </c>
      <c r="E3" s="30" t="s">
        <v>40</v>
      </c>
      <c r="F3" s="30" t="s">
        <v>384</v>
      </c>
      <c r="G3" s="30" t="s">
        <v>385</v>
      </c>
      <c r="H3" s="30" t="s">
        <v>112</v>
      </c>
      <c r="I3" s="30" t="s">
        <v>109</v>
      </c>
      <c r="J3" s="30" t="s">
        <v>88</v>
      </c>
      <c r="K3" s="30" t="s">
        <v>254</v>
      </c>
      <c r="L3" s="31">
        <v>4100</v>
      </c>
      <c r="M3" s="30" t="s">
        <v>102</v>
      </c>
      <c r="N3" s="30" t="s">
        <v>98</v>
      </c>
      <c r="O3" s="30" t="s">
        <v>255</v>
      </c>
      <c r="P3" s="30" t="s">
        <v>94</v>
      </c>
      <c r="Q3" s="30" t="s">
        <v>53</v>
      </c>
      <c r="R3" s="31">
        <v>202324</v>
      </c>
      <c r="S3" s="32">
        <v>45092</v>
      </c>
      <c r="T3" s="31">
        <v>172000</v>
      </c>
      <c r="U3" s="31">
        <v>321675</v>
      </c>
      <c r="V3" s="31">
        <v>6</v>
      </c>
      <c r="W3" s="28"/>
      <c r="X3" s="30" t="s">
        <v>60</v>
      </c>
      <c r="Y3" s="30" t="s">
        <v>46</v>
      </c>
      <c r="Z3" s="31">
        <v>100000</v>
      </c>
      <c r="AA3" s="31">
        <v>0.01</v>
      </c>
      <c r="AB3" s="30" t="s">
        <v>40</v>
      </c>
      <c r="AC3" s="30" t="s">
        <v>40</v>
      </c>
      <c r="AD3" s="31">
        <v>9</v>
      </c>
      <c r="AE3" s="30" t="s">
        <v>386</v>
      </c>
      <c r="AF3" s="30" t="s">
        <v>40</v>
      </c>
      <c r="AG3" s="30" t="s">
        <v>40</v>
      </c>
      <c r="AH3" s="31">
        <v>6170</v>
      </c>
      <c r="AI3" s="30" t="s">
        <v>47</v>
      </c>
      <c r="AJ3" s="30" t="s">
        <v>40</v>
      </c>
      <c r="AK3" s="30" t="s">
        <v>40</v>
      </c>
      <c r="AL3" s="48" t="s">
        <v>54</v>
      </c>
      <c r="AM3" s="30" t="s">
        <v>40</v>
      </c>
    </row>
    <row r="4" spans="1:39" ht="45" x14ac:dyDescent="0.25">
      <c r="A4" s="30" t="s">
        <v>105</v>
      </c>
      <c r="B4" s="30" t="s">
        <v>106</v>
      </c>
      <c r="C4" s="30" t="s">
        <v>370</v>
      </c>
      <c r="D4" s="31">
        <v>9235738</v>
      </c>
      <c r="E4" s="30" t="s">
        <v>40</v>
      </c>
      <c r="F4" s="30" t="s">
        <v>371</v>
      </c>
      <c r="G4" s="30" t="s">
        <v>372</v>
      </c>
      <c r="H4" s="30" t="s">
        <v>104</v>
      </c>
      <c r="I4" s="30" t="s">
        <v>100</v>
      </c>
      <c r="J4" s="30" t="s">
        <v>42</v>
      </c>
      <c r="K4" s="30" t="s">
        <v>254</v>
      </c>
      <c r="L4" s="31">
        <v>3940</v>
      </c>
      <c r="M4" s="30" t="s">
        <v>102</v>
      </c>
      <c r="N4" s="30" t="s">
        <v>98</v>
      </c>
      <c r="O4" s="30" t="s">
        <v>255</v>
      </c>
      <c r="P4" s="30" t="s">
        <v>108</v>
      </c>
      <c r="Q4" s="30" t="s">
        <v>53</v>
      </c>
      <c r="R4" s="31">
        <v>202324</v>
      </c>
      <c r="S4" s="32">
        <v>45092</v>
      </c>
      <c r="T4" s="31">
        <v>136000</v>
      </c>
      <c r="U4" s="31">
        <v>179525</v>
      </c>
      <c r="V4" s="31">
        <v>0</v>
      </c>
      <c r="W4" s="28"/>
      <c r="X4" s="30" t="s">
        <v>56</v>
      </c>
      <c r="Y4" s="30" t="s">
        <v>46</v>
      </c>
      <c r="Z4" s="31">
        <v>10000</v>
      </c>
      <c r="AA4" s="31">
        <v>0.01</v>
      </c>
      <c r="AB4" s="30" t="s">
        <v>40</v>
      </c>
      <c r="AC4" s="30" t="s">
        <v>40</v>
      </c>
      <c r="AD4" s="31">
        <v>12</v>
      </c>
      <c r="AE4" s="30" t="s">
        <v>373</v>
      </c>
      <c r="AF4" s="30" t="s">
        <v>40</v>
      </c>
      <c r="AG4" s="30" t="s">
        <v>40</v>
      </c>
      <c r="AH4" s="31">
        <v>6170</v>
      </c>
      <c r="AI4" s="30" t="s">
        <v>47</v>
      </c>
      <c r="AJ4" s="30" t="s">
        <v>40</v>
      </c>
      <c r="AK4" s="30" t="s">
        <v>40</v>
      </c>
      <c r="AL4" s="30" t="s">
        <v>54</v>
      </c>
      <c r="AM4" s="30" t="s">
        <v>40</v>
      </c>
    </row>
    <row r="5" spans="1:39" ht="45" x14ac:dyDescent="0.25">
      <c r="A5" s="30" t="s">
        <v>105</v>
      </c>
      <c r="B5" s="30" t="s">
        <v>106</v>
      </c>
      <c r="C5" s="30" t="s">
        <v>370</v>
      </c>
      <c r="D5" s="31">
        <v>9235739</v>
      </c>
      <c r="E5" s="30" t="s">
        <v>40</v>
      </c>
      <c r="F5" s="30" t="s">
        <v>415</v>
      </c>
      <c r="G5" s="30" t="s">
        <v>416</v>
      </c>
      <c r="H5" s="30" t="s">
        <v>139</v>
      </c>
      <c r="I5" s="30" t="s">
        <v>100</v>
      </c>
      <c r="J5" s="30" t="s">
        <v>42</v>
      </c>
      <c r="K5" s="30" t="s">
        <v>292</v>
      </c>
      <c r="L5" s="31">
        <v>3570</v>
      </c>
      <c r="M5" s="30" t="s">
        <v>102</v>
      </c>
      <c r="N5" s="30" t="s">
        <v>98</v>
      </c>
      <c r="O5" s="30" t="s">
        <v>255</v>
      </c>
      <c r="P5" s="30" t="s">
        <v>108</v>
      </c>
      <c r="Q5" s="30" t="s">
        <v>53</v>
      </c>
      <c r="R5" s="31">
        <v>202324</v>
      </c>
      <c r="S5" s="32">
        <v>45092</v>
      </c>
      <c r="T5" s="31">
        <v>140000</v>
      </c>
      <c r="U5" s="31">
        <v>173625</v>
      </c>
      <c r="V5" s="31">
        <v>0</v>
      </c>
      <c r="W5" s="28"/>
      <c r="X5" s="30" t="s">
        <v>73</v>
      </c>
      <c r="Y5" s="30" t="s">
        <v>46</v>
      </c>
      <c r="Z5" s="31">
        <v>10000</v>
      </c>
      <c r="AA5" s="31">
        <v>0.03</v>
      </c>
      <c r="AB5" s="30" t="s">
        <v>40</v>
      </c>
      <c r="AC5" s="30" t="s">
        <v>40</v>
      </c>
      <c r="AD5" s="31">
        <v>12</v>
      </c>
      <c r="AE5" s="30" t="s">
        <v>417</v>
      </c>
      <c r="AF5" s="30" t="s">
        <v>40</v>
      </c>
      <c r="AG5" s="30" t="s">
        <v>40</v>
      </c>
      <c r="AH5" s="31">
        <v>6170</v>
      </c>
      <c r="AI5" s="30" t="s">
        <v>47</v>
      </c>
      <c r="AJ5" s="30" t="s">
        <v>40</v>
      </c>
      <c r="AK5" s="30" t="s">
        <v>40</v>
      </c>
      <c r="AL5" s="30" t="s">
        <v>54</v>
      </c>
      <c r="AM5" s="30" t="s">
        <v>40</v>
      </c>
    </row>
    <row r="6" spans="1:39" ht="45" x14ac:dyDescent="0.25">
      <c r="A6" s="30" t="s">
        <v>105</v>
      </c>
      <c r="B6" s="30" t="s">
        <v>106</v>
      </c>
      <c r="C6" s="30" t="s">
        <v>370</v>
      </c>
      <c r="D6" s="31">
        <v>9235740</v>
      </c>
      <c r="E6" s="30" t="s">
        <v>40</v>
      </c>
      <c r="F6" s="30" t="s">
        <v>418</v>
      </c>
      <c r="G6" s="30" t="s">
        <v>419</v>
      </c>
      <c r="H6" s="30" t="s">
        <v>166</v>
      </c>
      <c r="I6" s="30" t="s">
        <v>100</v>
      </c>
      <c r="J6" s="30" t="s">
        <v>42</v>
      </c>
      <c r="K6" s="30" t="s">
        <v>275</v>
      </c>
      <c r="L6" s="31">
        <v>3570</v>
      </c>
      <c r="M6" s="30" t="s">
        <v>102</v>
      </c>
      <c r="N6" s="30" t="s">
        <v>98</v>
      </c>
      <c r="O6" s="30" t="s">
        <v>255</v>
      </c>
      <c r="P6" s="30" t="s">
        <v>108</v>
      </c>
      <c r="Q6" s="30" t="s">
        <v>53</v>
      </c>
      <c r="R6" s="31">
        <v>202324</v>
      </c>
      <c r="S6" s="32">
        <v>45092</v>
      </c>
      <c r="T6" s="31">
        <v>152000</v>
      </c>
      <c r="U6" s="31">
        <v>176625</v>
      </c>
      <c r="V6" s="31">
        <v>0</v>
      </c>
      <c r="W6" s="28"/>
      <c r="X6" s="30" t="s">
        <v>73</v>
      </c>
      <c r="Y6" s="30" t="s">
        <v>46</v>
      </c>
      <c r="Z6" s="31">
        <v>10000</v>
      </c>
      <c r="AA6" s="31">
        <v>0.05</v>
      </c>
      <c r="AB6" s="30" t="s">
        <v>40</v>
      </c>
      <c r="AC6" s="30" t="s">
        <v>40</v>
      </c>
      <c r="AD6" s="31">
        <v>12</v>
      </c>
      <c r="AE6" s="30" t="s">
        <v>420</v>
      </c>
      <c r="AF6" s="30" t="s">
        <v>40</v>
      </c>
      <c r="AG6" s="30" t="s">
        <v>40</v>
      </c>
      <c r="AH6" s="31">
        <v>6170</v>
      </c>
      <c r="AI6" s="30" t="s">
        <v>47</v>
      </c>
      <c r="AJ6" s="30" t="s">
        <v>40</v>
      </c>
      <c r="AK6" s="30" t="s">
        <v>40</v>
      </c>
      <c r="AL6" s="30" t="s">
        <v>54</v>
      </c>
      <c r="AM6" s="30" t="s">
        <v>40</v>
      </c>
    </row>
    <row r="7" spans="1:39" ht="45" x14ac:dyDescent="0.25">
      <c r="A7" s="30" t="s">
        <v>105</v>
      </c>
      <c r="B7" s="30" t="s">
        <v>106</v>
      </c>
      <c r="C7" s="30" t="s">
        <v>370</v>
      </c>
      <c r="D7" s="31">
        <v>9235741</v>
      </c>
      <c r="E7" s="30" t="s">
        <v>40</v>
      </c>
      <c r="F7" s="30" t="s">
        <v>391</v>
      </c>
      <c r="G7" s="30" t="s">
        <v>392</v>
      </c>
      <c r="H7" s="30" t="s">
        <v>174</v>
      </c>
      <c r="I7" s="30" t="s">
        <v>100</v>
      </c>
      <c r="J7" s="30" t="s">
        <v>88</v>
      </c>
      <c r="K7" s="30" t="s">
        <v>254</v>
      </c>
      <c r="L7" s="31">
        <v>4100</v>
      </c>
      <c r="M7" s="30" t="s">
        <v>102</v>
      </c>
      <c r="N7" s="30" t="s">
        <v>116</v>
      </c>
      <c r="O7" s="30" t="s">
        <v>255</v>
      </c>
      <c r="P7" s="30" t="s">
        <v>108</v>
      </c>
      <c r="Q7" s="30" t="s">
        <v>53</v>
      </c>
      <c r="R7" s="31">
        <v>202324</v>
      </c>
      <c r="S7" s="32">
        <v>45092</v>
      </c>
      <c r="T7" s="31">
        <v>80000</v>
      </c>
      <c r="U7" s="31">
        <v>148750</v>
      </c>
      <c r="V7" s="31">
        <v>5</v>
      </c>
      <c r="W7" s="28"/>
      <c r="X7" s="30" t="s">
        <v>60</v>
      </c>
      <c r="Y7" s="30" t="s">
        <v>46</v>
      </c>
      <c r="Z7" s="31">
        <v>100000</v>
      </c>
      <c r="AA7" s="31">
        <v>0.01</v>
      </c>
      <c r="AB7" s="30" t="s">
        <v>40</v>
      </c>
      <c r="AC7" s="30" t="s">
        <v>40</v>
      </c>
      <c r="AD7" s="31">
        <v>12</v>
      </c>
      <c r="AE7" s="30" t="s">
        <v>393</v>
      </c>
      <c r="AF7" s="30" t="s">
        <v>40</v>
      </c>
      <c r="AG7" s="30" t="s">
        <v>40</v>
      </c>
      <c r="AH7" s="31">
        <v>6170</v>
      </c>
      <c r="AI7" s="30" t="s">
        <v>47</v>
      </c>
      <c r="AJ7" s="30" t="s">
        <v>40</v>
      </c>
      <c r="AK7" s="30" t="s">
        <v>40</v>
      </c>
      <c r="AL7" s="30" t="s">
        <v>54</v>
      </c>
      <c r="AM7" s="30" t="s">
        <v>40</v>
      </c>
    </row>
    <row r="8" spans="1:39" ht="45" x14ac:dyDescent="0.25">
      <c r="A8" s="30" t="s">
        <v>105</v>
      </c>
      <c r="B8" s="30" t="s">
        <v>106</v>
      </c>
      <c r="C8" s="30" t="s">
        <v>369</v>
      </c>
      <c r="D8" s="31">
        <v>9235751</v>
      </c>
      <c r="E8" s="30" t="s">
        <v>40</v>
      </c>
      <c r="F8" s="30" t="s">
        <v>384</v>
      </c>
      <c r="G8" s="30" t="s">
        <v>385</v>
      </c>
      <c r="H8" s="30" t="s">
        <v>112</v>
      </c>
      <c r="I8" s="30" t="s">
        <v>109</v>
      </c>
      <c r="J8" s="30" t="s">
        <v>88</v>
      </c>
      <c r="K8" s="30" t="s">
        <v>254</v>
      </c>
      <c r="L8" s="31">
        <v>4100</v>
      </c>
      <c r="M8" s="30" t="s">
        <v>102</v>
      </c>
      <c r="N8" s="30" t="s">
        <v>98</v>
      </c>
      <c r="O8" s="30" t="s">
        <v>255</v>
      </c>
      <c r="P8" s="30" t="s">
        <v>108</v>
      </c>
      <c r="Q8" s="30" t="s">
        <v>53</v>
      </c>
      <c r="R8" s="31">
        <v>202324</v>
      </c>
      <c r="S8" s="32">
        <v>45092</v>
      </c>
      <c r="T8" s="31">
        <v>208000</v>
      </c>
      <c r="U8" s="31">
        <v>330690</v>
      </c>
      <c r="V8" s="31">
        <v>2</v>
      </c>
      <c r="W8" s="28"/>
      <c r="X8" s="30" t="s">
        <v>60</v>
      </c>
      <c r="Y8" s="30" t="s">
        <v>46</v>
      </c>
      <c r="Z8" s="31">
        <v>100000</v>
      </c>
      <c r="AA8" s="31">
        <v>0.01</v>
      </c>
      <c r="AB8" s="30" t="s">
        <v>40</v>
      </c>
      <c r="AC8" s="30" t="s">
        <v>40</v>
      </c>
      <c r="AD8" s="31">
        <v>12</v>
      </c>
      <c r="AE8" s="30" t="s">
        <v>397</v>
      </c>
      <c r="AF8" s="30" t="s">
        <v>40</v>
      </c>
      <c r="AG8" s="30" t="s">
        <v>40</v>
      </c>
      <c r="AH8" s="31">
        <v>6170</v>
      </c>
      <c r="AI8" s="30" t="s">
        <v>47</v>
      </c>
      <c r="AJ8" s="30" t="s">
        <v>40</v>
      </c>
      <c r="AK8" s="30" t="s">
        <v>40</v>
      </c>
      <c r="AL8" s="30" t="s">
        <v>54</v>
      </c>
      <c r="AM8" s="30" t="s">
        <v>40</v>
      </c>
    </row>
    <row r="9" spans="1:39" ht="45" x14ac:dyDescent="0.25">
      <c r="A9" s="30" t="s">
        <v>105</v>
      </c>
      <c r="B9" s="30" t="s">
        <v>106</v>
      </c>
      <c r="C9" s="30" t="s">
        <v>369</v>
      </c>
      <c r="D9" s="31">
        <v>9235912</v>
      </c>
      <c r="E9" s="30" t="s">
        <v>40</v>
      </c>
      <c r="F9" s="30" t="s">
        <v>384</v>
      </c>
      <c r="G9" s="30" t="s">
        <v>385</v>
      </c>
      <c r="H9" s="30" t="s">
        <v>112</v>
      </c>
      <c r="I9" s="30" t="s">
        <v>109</v>
      </c>
      <c r="J9" s="30" t="s">
        <v>88</v>
      </c>
      <c r="K9" s="30" t="s">
        <v>254</v>
      </c>
      <c r="L9" s="31">
        <v>4100</v>
      </c>
      <c r="M9" s="30" t="s">
        <v>102</v>
      </c>
      <c r="N9" s="30" t="s">
        <v>98</v>
      </c>
      <c r="O9" s="30" t="s">
        <v>255</v>
      </c>
      <c r="P9" s="30" t="s">
        <v>108</v>
      </c>
      <c r="Q9" s="30" t="s">
        <v>53</v>
      </c>
      <c r="R9" s="31">
        <v>202324</v>
      </c>
      <c r="S9" s="32">
        <v>45092</v>
      </c>
      <c r="T9" s="31">
        <v>208000</v>
      </c>
      <c r="U9" s="31">
        <v>300700</v>
      </c>
      <c r="V9" s="31">
        <v>5</v>
      </c>
      <c r="W9" s="28"/>
      <c r="X9" s="30" t="s">
        <v>60</v>
      </c>
      <c r="Y9" s="30" t="s">
        <v>46</v>
      </c>
      <c r="Z9" s="31">
        <v>100000</v>
      </c>
      <c r="AA9" s="31">
        <v>0.01</v>
      </c>
      <c r="AB9" s="30" t="s">
        <v>40</v>
      </c>
      <c r="AC9" s="30" t="s">
        <v>40</v>
      </c>
      <c r="AD9" s="31">
        <v>12</v>
      </c>
      <c r="AE9" s="30" t="s">
        <v>399</v>
      </c>
      <c r="AF9" s="30" t="s">
        <v>40</v>
      </c>
      <c r="AG9" s="30" t="s">
        <v>40</v>
      </c>
      <c r="AH9" s="31">
        <v>6170</v>
      </c>
      <c r="AI9" s="30" t="s">
        <v>47</v>
      </c>
      <c r="AJ9" s="30" t="s">
        <v>40</v>
      </c>
      <c r="AK9" s="30" t="s">
        <v>40</v>
      </c>
      <c r="AL9" s="30" t="s">
        <v>54</v>
      </c>
      <c r="AM9" s="30" t="s">
        <v>40</v>
      </c>
    </row>
    <row r="10" spans="1:39" ht="45" x14ac:dyDescent="0.25">
      <c r="A10" s="30" t="s">
        <v>105</v>
      </c>
      <c r="B10" s="30" t="s">
        <v>106</v>
      </c>
      <c r="C10" s="30" t="s">
        <v>370</v>
      </c>
      <c r="D10" s="31">
        <v>9235917</v>
      </c>
      <c r="E10" s="30" t="s">
        <v>40</v>
      </c>
      <c r="F10" s="30" t="s">
        <v>371</v>
      </c>
      <c r="G10" s="30" t="s">
        <v>372</v>
      </c>
      <c r="H10" s="30" t="s">
        <v>104</v>
      </c>
      <c r="I10" s="30" t="s">
        <v>100</v>
      </c>
      <c r="J10" s="30" t="s">
        <v>42</v>
      </c>
      <c r="K10" s="30" t="s">
        <v>254</v>
      </c>
      <c r="L10" s="31">
        <v>3940</v>
      </c>
      <c r="M10" s="30" t="s">
        <v>102</v>
      </c>
      <c r="N10" s="30" t="s">
        <v>98</v>
      </c>
      <c r="O10" s="30" t="s">
        <v>255</v>
      </c>
      <c r="P10" s="30" t="s">
        <v>108</v>
      </c>
      <c r="Q10" s="30" t="s">
        <v>53</v>
      </c>
      <c r="R10" s="31">
        <v>202324</v>
      </c>
      <c r="S10" s="32">
        <v>45092</v>
      </c>
      <c r="T10" s="31">
        <v>144000</v>
      </c>
      <c r="U10" s="31">
        <v>179750</v>
      </c>
      <c r="V10" s="31">
        <v>1</v>
      </c>
      <c r="W10" s="28"/>
      <c r="X10" s="30" t="s">
        <v>56</v>
      </c>
      <c r="Y10" s="30" t="s">
        <v>46</v>
      </c>
      <c r="Z10" s="31">
        <v>10000</v>
      </c>
      <c r="AA10" s="31">
        <v>0.01</v>
      </c>
      <c r="AB10" s="30" t="s">
        <v>40</v>
      </c>
      <c r="AC10" s="30" t="s">
        <v>40</v>
      </c>
      <c r="AD10" s="31">
        <v>12</v>
      </c>
      <c r="AE10" s="30" t="s">
        <v>400</v>
      </c>
      <c r="AF10" s="30" t="s">
        <v>40</v>
      </c>
      <c r="AG10" s="30" t="s">
        <v>40</v>
      </c>
      <c r="AH10" s="31">
        <v>6170</v>
      </c>
      <c r="AI10" s="30" t="s">
        <v>47</v>
      </c>
      <c r="AJ10" s="30" t="s">
        <v>40</v>
      </c>
      <c r="AK10" s="30" t="s">
        <v>40</v>
      </c>
      <c r="AL10" s="30" t="s">
        <v>54</v>
      </c>
      <c r="AM10" s="30" t="s">
        <v>40</v>
      </c>
    </row>
    <row r="11" spans="1:39" ht="45" x14ac:dyDescent="0.25">
      <c r="A11" s="30" t="s">
        <v>105</v>
      </c>
      <c r="B11" s="30" t="s">
        <v>106</v>
      </c>
      <c r="C11" s="30" t="s">
        <v>370</v>
      </c>
      <c r="D11" s="31">
        <v>9235918</v>
      </c>
      <c r="E11" s="30" t="s">
        <v>40</v>
      </c>
      <c r="F11" s="30" t="s">
        <v>371</v>
      </c>
      <c r="G11" s="30" t="s">
        <v>372</v>
      </c>
      <c r="H11" s="30" t="s">
        <v>104</v>
      </c>
      <c r="I11" s="30" t="s">
        <v>100</v>
      </c>
      <c r="J11" s="30" t="s">
        <v>42</v>
      </c>
      <c r="K11" s="30" t="s">
        <v>254</v>
      </c>
      <c r="L11" s="31">
        <v>3940</v>
      </c>
      <c r="M11" s="30" t="s">
        <v>102</v>
      </c>
      <c r="N11" s="30" t="s">
        <v>98</v>
      </c>
      <c r="O11" s="30" t="s">
        <v>255</v>
      </c>
      <c r="P11" s="30" t="s">
        <v>108</v>
      </c>
      <c r="Q11" s="30" t="s">
        <v>53</v>
      </c>
      <c r="R11" s="31">
        <v>202324</v>
      </c>
      <c r="S11" s="32">
        <v>45092</v>
      </c>
      <c r="T11" s="31">
        <v>144000</v>
      </c>
      <c r="U11" s="31">
        <v>186975</v>
      </c>
      <c r="V11" s="31">
        <v>5</v>
      </c>
      <c r="W11" s="28"/>
      <c r="X11" s="30" t="s">
        <v>56</v>
      </c>
      <c r="Y11" s="30" t="s">
        <v>46</v>
      </c>
      <c r="Z11" s="31">
        <v>10000</v>
      </c>
      <c r="AA11" s="31">
        <v>0.01</v>
      </c>
      <c r="AB11" s="30" t="s">
        <v>40</v>
      </c>
      <c r="AC11" s="30" t="s">
        <v>40</v>
      </c>
      <c r="AD11" s="31">
        <v>12</v>
      </c>
      <c r="AE11" s="30" t="s">
        <v>401</v>
      </c>
      <c r="AF11" s="30" t="s">
        <v>40</v>
      </c>
      <c r="AG11" s="30" t="s">
        <v>40</v>
      </c>
      <c r="AH11" s="31">
        <v>6170</v>
      </c>
      <c r="AI11" s="30" t="s">
        <v>47</v>
      </c>
      <c r="AJ11" s="30" t="s">
        <v>40</v>
      </c>
      <c r="AK11" s="30" t="s">
        <v>40</v>
      </c>
      <c r="AL11" s="30" t="s">
        <v>54</v>
      </c>
      <c r="AM11" s="30" t="s">
        <v>40</v>
      </c>
    </row>
    <row r="12" spans="1:39" ht="45" x14ac:dyDescent="0.25">
      <c r="A12" s="30" t="s">
        <v>105</v>
      </c>
      <c r="B12" s="30" t="s">
        <v>106</v>
      </c>
      <c r="C12" s="30" t="s">
        <v>370</v>
      </c>
      <c r="D12" s="31">
        <v>9243988</v>
      </c>
      <c r="E12" s="30" t="s">
        <v>40</v>
      </c>
      <c r="F12" s="30" t="s">
        <v>379</v>
      </c>
      <c r="G12" s="30" t="s">
        <v>380</v>
      </c>
      <c r="H12" s="30" t="s">
        <v>381</v>
      </c>
      <c r="I12" s="30" t="s">
        <v>107</v>
      </c>
      <c r="J12" s="30" t="s">
        <v>77</v>
      </c>
      <c r="K12" s="30" t="s">
        <v>254</v>
      </c>
      <c r="L12" s="31">
        <v>3960</v>
      </c>
      <c r="M12" s="30" t="s">
        <v>102</v>
      </c>
      <c r="N12" s="30" t="s">
        <v>98</v>
      </c>
      <c r="O12" s="30" t="s">
        <v>255</v>
      </c>
      <c r="P12" s="30" t="s">
        <v>108</v>
      </c>
      <c r="Q12" s="30" t="s">
        <v>45</v>
      </c>
      <c r="R12" s="31">
        <v>202324</v>
      </c>
      <c r="S12" s="32">
        <v>45092</v>
      </c>
      <c r="T12" s="31">
        <v>80000</v>
      </c>
      <c r="U12" s="31">
        <v>90225</v>
      </c>
      <c r="V12" s="31">
        <v>0</v>
      </c>
      <c r="W12" s="28"/>
      <c r="X12" s="30" t="s">
        <v>40</v>
      </c>
      <c r="Y12" s="30" t="s">
        <v>46</v>
      </c>
      <c r="Z12" s="31">
        <v>47000</v>
      </c>
      <c r="AA12" s="31">
        <v>0.01</v>
      </c>
      <c r="AB12" s="30" t="s">
        <v>40</v>
      </c>
      <c r="AC12" s="30" t="s">
        <v>40</v>
      </c>
      <c r="AD12" s="31">
        <v>12</v>
      </c>
      <c r="AE12" s="30" t="s">
        <v>382</v>
      </c>
      <c r="AF12" s="30" t="s">
        <v>40</v>
      </c>
      <c r="AG12" s="30" t="s">
        <v>40</v>
      </c>
      <c r="AH12" s="31">
        <v>1112</v>
      </c>
      <c r="AI12" s="30" t="s">
        <v>47</v>
      </c>
      <c r="AJ12" s="30" t="s">
        <v>40</v>
      </c>
      <c r="AK12" s="30" t="s">
        <v>40</v>
      </c>
      <c r="AL12" s="30" t="s">
        <v>48</v>
      </c>
      <c r="AM12" s="30" t="s">
        <v>40</v>
      </c>
    </row>
    <row r="13" spans="1:39" ht="45" x14ac:dyDescent="0.25">
      <c r="A13" s="30" t="s">
        <v>113</v>
      </c>
      <c r="B13" s="30" t="s">
        <v>114</v>
      </c>
      <c r="C13" s="30" t="s">
        <v>369</v>
      </c>
      <c r="D13" s="31">
        <v>9235922</v>
      </c>
      <c r="E13" s="30" t="s">
        <v>40</v>
      </c>
      <c r="F13" s="30" t="s">
        <v>387</v>
      </c>
      <c r="G13" s="30" t="s">
        <v>388</v>
      </c>
      <c r="H13" s="30" t="s">
        <v>389</v>
      </c>
      <c r="I13" s="30" t="s">
        <v>115</v>
      </c>
      <c r="J13" s="30" t="s">
        <v>77</v>
      </c>
      <c r="K13" s="30" t="s">
        <v>254</v>
      </c>
      <c r="L13" s="31">
        <v>3960</v>
      </c>
      <c r="M13" s="30" t="s">
        <v>102</v>
      </c>
      <c r="N13" s="30" t="s">
        <v>98</v>
      </c>
      <c r="O13" s="30" t="s">
        <v>255</v>
      </c>
      <c r="P13" s="30" t="s">
        <v>110</v>
      </c>
      <c r="Q13" s="30" t="s">
        <v>45</v>
      </c>
      <c r="R13" s="31">
        <v>202323</v>
      </c>
      <c r="S13" s="32">
        <v>45085</v>
      </c>
      <c r="T13" s="31">
        <v>140000</v>
      </c>
      <c r="U13" s="31">
        <v>168125</v>
      </c>
      <c r="V13" s="31">
        <v>1</v>
      </c>
      <c r="W13" s="28"/>
      <c r="X13" s="30" t="s">
        <v>40</v>
      </c>
      <c r="Y13" s="30" t="s">
        <v>46</v>
      </c>
      <c r="Z13" s="31">
        <v>47000</v>
      </c>
      <c r="AA13" s="31">
        <v>0.01</v>
      </c>
      <c r="AB13" s="30" t="s">
        <v>40</v>
      </c>
      <c r="AC13" s="30" t="s">
        <v>276</v>
      </c>
      <c r="AD13" s="31">
        <v>16</v>
      </c>
      <c r="AE13" s="30" t="s">
        <v>390</v>
      </c>
      <c r="AF13" s="30" t="s">
        <v>40</v>
      </c>
      <c r="AG13" s="30" t="s">
        <v>40</v>
      </c>
      <c r="AH13" s="31">
        <v>1112</v>
      </c>
      <c r="AI13" s="30" t="s">
        <v>47</v>
      </c>
      <c r="AJ13" s="30" t="s">
        <v>40</v>
      </c>
      <c r="AK13" s="30" t="s">
        <v>40</v>
      </c>
      <c r="AL13" s="30" t="s">
        <v>48</v>
      </c>
      <c r="AM13" s="30" t="s">
        <v>40</v>
      </c>
    </row>
    <row r="14" spans="1:39" ht="45" x14ac:dyDescent="0.25">
      <c r="A14" s="30" t="s">
        <v>113</v>
      </c>
      <c r="B14" s="30" t="s">
        <v>114</v>
      </c>
      <c r="C14" s="30" t="s">
        <v>369</v>
      </c>
      <c r="D14" s="31">
        <v>9235748</v>
      </c>
      <c r="E14" s="30" t="s">
        <v>40</v>
      </c>
      <c r="F14" s="30" t="s">
        <v>394</v>
      </c>
      <c r="G14" s="30" t="s">
        <v>395</v>
      </c>
      <c r="H14" s="30" t="s">
        <v>197</v>
      </c>
      <c r="I14" s="30" t="s">
        <v>109</v>
      </c>
      <c r="J14" s="30" t="s">
        <v>42</v>
      </c>
      <c r="K14" s="30" t="s">
        <v>319</v>
      </c>
      <c r="L14" s="31">
        <v>3610</v>
      </c>
      <c r="M14" s="30" t="s">
        <v>102</v>
      </c>
      <c r="N14" s="30" t="s">
        <v>98</v>
      </c>
      <c r="O14" s="30" t="s">
        <v>255</v>
      </c>
      <c r="P14" s="30" t="s">
        <v>110</v>
      </c>
      <c r="Q14" s="30" t="s">
        <v>53</v>
      </c>
      <c r="R14" s="31">
        <v>202324</v>
      </c>
      <c r="S14" s="32">
        <v>45092</v>
      </c>
      <c r="T14" s="31">
        <v>252000</v>
      </c>
      <c r="U14" s="31">
        <v>343425</v>
      </c>
      <c r="V14" s="31">
        <v>1</v>
      </c>
      <c r="W14" s="28"/>
      <c r="X14" s="30" t="s">
        <v>73</v>
      </c>
      <c r="Y14" s="30" t="s">
        <v>46</v>
      </c>
      <c r="Z14" s="31">
        <v>10000</v>
      </c>
      <c r="AA14" s="31">
        <v>0.02</v>
      </c>
      <c r="AB14" s="30" t="s">
        <v>40</v>
      </c>
      <c r="AC14" s="30" t="s">
        <v>276</v>
      </c>
      <c r="AD14" s="31">
        <v>16</v>
      </c>
      <c r="AE14" s="30" t="s">
        <v>396</v>
      </c>
      <c r="AF14" s="30" t="s">
        <v>40</v>
      </c>
      <c r="AG14" s="30" t="s">
        <v>40</v>
      </c>
      <c r="AH14" s="31">
        <v>6170</v>
      </c>
      <c r="AI14" s="30" t="s">
        <v>47</v>
      </c>
      <c r="AJ14" s="30" t="s">
        <v>40</v>
      </c>
      <c r="AK14" s="30" t="s">
        <v>40</v>
      </c>
      <c r="AL14" s="30" t="s">
        <v>54</v>
      </c>
      <c r="AM14" s="30" t="s">
        <v>40</v>
      </c>
    </row>
    <row r="15" spans="1:39" ht="45" x14ac:dyDescent="0.25">
      <c r="A15" s="30" t="s">
        <v>113</v>
      </c>
      <c r="B15" s="30" t="s">
        <v>114</v>
      </c>
      <c r="C15" s="30" t="s">
        <v>369</v>
      </c>
      <c r="D15" s="31">
        <v>9235911</v>
      </c>
      <c r="E15" s="30" t="s">
        <v>40</v>
      </c>
      <c r="F15" s="30" t="s">
        <v>384</v>
      </c>
      <c r="G15" s="30" t="s">
        <v>385</v>
      </c>
      <c r="H15" s="30" t="s">
        <v>112</v>
      </c>
      <c r="I15" s="30" t="s">
        <v>109</v>
      </c>
      <c r="J15" s="30" t="s">
        <v>88</v>
      </c>
      <c r="K15" s="30" t="s">
        <v>254</v>
      </c>
      <c r="L15" s="31">
        <v>4100</v>
      </c>
      <c r="M15" s="30" t="s">
        <v>102</v>
      </c>
      <c r="N15" s="30" t="s">
        <v>98</v>
      </c>
      <c r="O15" s="30" t="s">
        <v>255</v>
      </c>
      <c r="P15" s="30" t="s">
        <v>110</v>
      </c>
      <c r="Q15" s="30" t="s">
        <v>53</v>
      </c>
      <c r="R15" s="31">
        <v>202324</v>
      </c>
      <c r="S15" s="32">
        <v>45092</v>
      </c>
      <c r="T15" s="31">
        <v>216000</v>
      </c>
      <c r="U15" s="31">
        <v>342550</v>
      </c>
      <c r="V15" s="31">
        <v>0</v>
      </c>
      <c r="W15" s="28"/>
      <c r="X15" s="30" t="s">
        <v>60</v>
      </c>
      <c r="Y15" s="30" t="s">
        <v>46</v>
      </c>
      <c r="Z15" s="31">
        <v>100000</v>
      </c>
      <c r="AA15" s="31">
        <v>0.01</v>
      </c>
      <c r="AB15" s="30" t="s">
        <v>40</v>
      </c>
      <c r="AC15" s="30" t="s">
        <v>276</v>
      </c>
      <c r="AD15" s="31">
        <v>16</v>
      </c>
      <c r="AE15" s="30" t="s">
        <v>398</v>
      </c>
      <c r="AF15" s="30" t="s">
        <v>40</v>
      </c>
      <c r="AG15" s="30" t="s">
        <v>40</v>
      </c>
      <c r="AH15" s="31">
        <v>6170</v>
      </c>
      <c r="AI15" s="30" t="s">
        <v>47</v>
      </c>
      <c r="AJ15" s="30" t="s">
        <v>40</v>
      </c>
      <c r="AK15" s="30" t="s">
        <v>40</v>
      </c>
      <c r="AL15" s="30" t="s">
        <v>54</v>
      </c>
      <c r="AM15" s="30" t="s">
        <v>40</v>
      </c>
    </row>
    <row r="16" spans="1:39" ht="45" x14ac:dyDescent="0.25">
      <c r="A16" s="30" t="s">
        <v>113</v>
      </c>
      <c r="B16" s="30" t="s">
        <v>114</v>
      </c>
      <c r="C16" s="30" t="s">
        <v>370</v>
      </c>
      <c r="D16" s="31">
        <v>9235916</v>
      </c>
      <c r="E16" s="30" t="s">
        <v>40</v>
      </c>
      <c r="F16" s="30" t="s">
        <v>371</v>
      </c>
      <c r="G16" s="30" t="s">
        <v>372</v>
      </c>
      <c r="H16" s="30" t="s">
        <v>104</v>
      </c>
      <c r="I16" s="30" t="s">
        <v>100</v>
      </c>
      <c r="J16" s="30" t="s">
        <v>42</v>
      </c>
      <c r="K16" s="30" t="s">
        <v>254</v>
      </c>
      <c r="L16" s="31">
        <v>3940</v>
      </c>
      <c r="M16" s="30" t="s">
        <v>102</v>
      </c>
      <c r="N16" s="30" t="s">
        <v>98</v>
      </c>
      <c r="O16" s="30" t="s">
        <v>255</v>
      </c>
      <c r="P16" s="30" t="s">
        <v>110</v>
      </c>
      <c r="Q16" s="30" t="s">
        <v>53</v>
      </c>
      <c r="R16" s="31">
        <v>202324</v>
      </c>
      <c r="S16" s="32">
        <v>45092</v>
      </c>
      <c r="T16" s="31">
        <v>128000</v>
      </c>
      <c r="U16" s="31">
        <v>179870</v>
      </c>
      <c r="V16" s="31">
        <v>0</v>
      </c>
      <c r="W16" s="28"/>
      <c r="X16" s="30" t="s">
        <v>56</v>
      </c>
      <c r="Y16" s="30" t="s">
        <v>46</v>
      </c>
      <c r="Z16" s="31">
        <v>10000</v>
      </c>
      <c r="AA16" s="31">
        <v>0.01</v>
      </c>
      <c r="AB16" s="30" t="s">
        <v>40</v>
      </c>
      <c r="AC16" s="30" t="s">
        <v>276</v>
      </c>
      <c r="AD16" s="31">
        <v>16</v>
      </c>
      <c r="AE16" s="30" t="s">
        <v>374</v>
      </c>
      <c r="AF16" s="30" t="s">
        <v>40</v>
      </c>
      <c r="AG16" s="30" t="s">
        <v>40</v>
      </c>
      <c r="AH16" s="31">
        <v>6170</v>
      </c>
      <c r="AI16" s="30" t="s">
        <v>47</v>
      </c>
      <c r="AJ16" s="30" t="s">
        <v>40</v>
      </c>
      <c r="AK16" s="30" t="s">
        <v>40</v>
      </c>
      <c r="AL16" s="30" t="s">
        <v>54</v>
      </c>
      <c r="AM16" s="30" t="s">
        <v>40</v>
      </c>
    </row>
    <row r="17" spans="1:39" ht="45" x14ac:dyDescent="0.25">
      <c r="A17" s="30" t="s">
        <v>463</v>
      </c>
      <c r="B17" s="30" t="s">
        <v>118</v>
      </c>
      <c r="C17" s="30" t="s">
        <v>370</v>
      </c>
      <c r="D17" s="31">
        <v>9235920</v>
      </c>
      <c r="E17" s="30" t="s">
        <v>40</v>
      </c>
      <c r="F17" s="30" t="s">
        <v>403</v>
      </c>
      <c r="G17" s="30" t="s">
        <v>404</v>
      </c>
      <c r="H17" s="30" t="s">
        <v>405</v>
      </c>
      <c r="I17" s="30" t="s">
        <v>107</v>
      </c>
      <c r="J17" s="30" t="s">
        <v>101</v>
      </c>
      <c r="K17" s="30" t="s">
        <v>254</v>
      </c>
      <c r="L17" s="31">
        <v>3500</v>
      </c>
      <c r="M17" s="30" t="s">
        <v>102</v>
      </c>
      <c r="N17" s="30" t="s">
        <v>98</v>
      </c>
      <c r="O17" s="30" t="s">
        <v>255</v>
      </c>
      <c r="P17" s="30" t="s">
        <v>464</v>
      </c>
      <c r="Q17" s="30" t="s">
        <v>45</v>
      </c>
      <c r="R17" s="31">
        <v>202323</v>
      </c>
      <c r="S17" s="32">
        <v>45085</v>
      </c>
      <c r="T17" s="31">
        <v>72000</v>
      </c>
      <c r="U17" s="31">
        <v>82412</v>
      </c>
      <c r="V17" s="31">
        <v>1</v>
      </c>
      <c r="W17" s="28"/>
      <c r="X17" s="30" t="s">
        <v>40</v>
      </c>
      <c r="Y17" s="30" t="s">
        <v>46</v>
      </c>
      <c r="Z17" s="31">
        <v>4700</v>
      </c>
      <c r="AA17" s="31">
        <v>0.01</v>
      </c>
      <c r="AB17" s="30" t="s">
        <v>40</v>
      </c>
      <c r="AC17" s="30" t="s">
        <v>276</v>
      </c>
      <c r="AD17" s="31">
        <v>31</v>
      </c>
      <c r="AE17" s="30" t="s">
        <v>406</v>
      </c>
      <c r="AF17" s="30" t="s">
        <v>40</v>
      </c>
      <c r="AG17" s="30" t="s">
        <v>40</v>
      </c>
      <c r="AH17" s="31">
        <v>1112</v>
      </c>
      <c r="AI17" s="30" t="s">
        <v>47</v>
      </c>
      <c r="AJ17" s="30" t="s">
        <v>40</v>
      </c>
      <c r="AK17" s="30" t="s">
        <v>40</v>
      </c>
      <c r="AL17" s="30" t="s">
        <v>48</v>
      </c>
      <c r="AM17" s="30" t="s">
        <v>40</v>
      </c>
    </row>
    <row r="18" spans="1:39" ht="45" x14ac:dyDescent="0.25">
      <c r="A18" s="30" t="s">
        <v>463</v>
      </c>
      <c r="B18" s="30" t="s">
        <v>118</v>
      </c>
      <c r="C18" s="30" t="s">
        <v>369</v>
      </c>
      <c r="D18" s="31">
        <v>9241787</v>
      </c>
      <c r="E18" s="30" t="s">
        <v>40</v>
      </c>
      <c r="F18" s="30" t="s">
        <v>407</v>
      </c>
      <c r="G18" s="30" t="s">
        <v>408</v>
      </c>
      <c r="H18" s="30" t="s">
        <v>197</v>
      </c>
      <c r="I18" s="30" t="s">
        <v>109</v>
      </c>
      <c r="J18" s="30" t="s">
        <v>42</v>
      </c>
      <c r="K18" s="30" t="s">
        <v>319</v>
      </c>
      <c r="L18" s="31">
        <v>3610</v>
      </c>
      <c r="M18" s="30" t="s">
        <v>102</v>
      </c>
      <c r="N18" s="30" t="s">
        <v>98</v>
      </c>
      <c r="O18" s="30" t="s">
        <v>255</v>
      </c>
      <c r="P18" s="30" t="s">
        <v>464</v>
      </c>
      <c r="Q18" s="30" t="s">
        <v>53</v>
      </c>
      <c r="R18" s="31">
        <v>202323</v>
      </c>
      <c r="S18" s="32">
        <v>45085</v>
      </c>
      <c r="T18" s="31">
        <v>116000</v>
      </c>
      <c r="U18" s="31">
        <v>131801</v>
      </c>
      <c r="V18" s="31">
        <v>1</v>
      </c>
      <c r="W18" s="28"/>
      <c r="X18" s="30" t="s">
        <v>73</v>
      </c>
      <c r="Y18" s="30" t="s">
        <v>46</v>
      </c>
      <c r="Z18" s="31">
        <v>10000</v>
      </c>
      <c r="AA18" s="31">
        <v>0.02</v>
      </c>
      <c r="AB18" s="30" t="s">
        <v>40</v>
      </c>
      <c r="AC18" s="30" t="s">
        <v>276</v>
      </c>
      <c r="AD18" s="31">
        <v>31</v>
      </c>
      <c r="AE18" s="30" t="s">
        <v>409</v>
      </c>
      <c r="AF18" s="30" t="s">
        <v>40</v>
      </c>
      <c r="AG18" s="30" t="s">
        <v>40</v>
      </c>
      <c r="AH18" s="31">
        <v>6170</v>
      </c>
      <c r="AI18" s="30" t="s">
        <v>47</v>
      </c>
      <c r="AJ18" s="30" t="s">
        <v>40</v>
      </c>
      <c r="AK18" s="30" t="s">
        <v>40</v>
      </c>
      <c r="AL18" s="30" t="s">
        <v>54</v>
      </c>
      <c r="AM18" s="30" t="s">
        <v>40</v>
      </c>
    </row>
    <row r="19" spans="1:39" ht="45" x14ac:dyDescent="0.25">
      <c r="A19" s="30" t="s">
        <v>463</v>
      </c>
      <c r="B19" s="30" t="s">
        <v>118</v>
      </c>
      <c r="C19" s="30" t="s">
        <v>369</v>
      </c>
      <c r="D19" s="31">
        <v>9243838</v>
      </c>
      <c r="E19" s="30" t="s">
        <v>40</v>
      </c>
      <c r="F19" s="30" t="s">
        <v>407</v>
      </c>
      <c r="G19" s="30" t="s">
        <v>408</v>
      </c>
      <c r="H19" s="30" t="s">
        <v>197</v>
      </c>
      <c r="I19" s="30" t="s">
        <v>109</v>
      </c>
      <c r="J19" s="30" t="s">
        <v>42</v>
      </c>
      <c r="K19" s="30" t="s">
        <v>319</v>
      </c>
      <c r="L19" s="31">
        <v>3610</v>
      </c>
      <c r="M19" s="30" t="s">
        <v>102</v>
      </c>
      <c r="N19" s="30" t="s">
        <v>98</v>
      </c>
      <c r="O19" s="30" t="s">
        <v>255</v>
      </c>
      <c r="P19" s="30" t="s">
        <v>464</v>
      </c>
      <c r="Q19" s="30" t="s">
        <v>53</v>
      </c>
      <c r="R19" s="31">
        <v>202323</v>
      </c>
      <c r="S19" s="32">
        <v>45085</v>
      </c>
      <c r="T19" s="31">
        <v>96000</v>
      </c>
      <c r="U19" s="31">
        <v>98803</v>
      </c>
      <c r="V19" s="31">
        <v>0</v>
      </c>
      <c r="W19" s="28"/>
      <c r="X19" s="30" t="s">
        <v>73</v>
      </c>
      <c r="Y19" s="30" t="s">
        <v>46</v>
      </c>
      <c r="Z19" s="31">
        <v>10000</v>
      </c>
      <c r="AA19" s="31">
        <v>0.02</v>
      </c>
      <c r="AB19" s="30" t="s">
        <v>40</v>
      </c>
      <c r="AC19" s="30" t="s">
        <v>276</v>
      </c>
      <c r="AD19" s="31">
        <v>31</v>
      </c>
      <c r="AE19" s="30" t="s">
        <v>413</v>
      </c>
      <c r="AF19" s="30" t="s">
        <v>40</v>
      </c>
      <c r="AG19" s="30" t="s">
        <v>40</v>
      </c>
      <c r="AH19" s="31">
        <v>6170</v>
      </c>
      <c r="AI19" s="30" t="s">
        <v>47</v>
      </c>
      <c r="AJ19" s="30" t="s">
        <v>40</v>
      </c>
      <c r="AK19" s="30" t="s">
        <v>40</v>
      </c>
      <c r="AL19" s="30" t="s">
        <v>54</v>
      </c>
      <c r="AM19" s="30" t="s">
        <v>40</v>
      </c>
    </row>
    <row r="20" spans="1:39" ht="45" x14ac:dyDescent="0.25">
      <c r="A20" s="30" t="s">
        <v>463</v>
      </c>
      <c r="B20" s="30" t="s">
        <v>118</v>
      </c>
      <c r="C20" s="30" t="s">
        <v>370</v>
      </c>
      <c r="D20" s="31">
        <v>9231651</v>
      </c>
      <c r="E20" s="30" t="s">
        <v>40</v>
      </c>
      <c r="F20" s="30" t="s">
        <v>410</v>
      </c>
      <c r="G20" s="30" t="s">
        <v>411</v>
      </c>
      <c r="H20" s="30" t="s">
        <v>174</v>
      </c>
      <c r="I20" s="30" t="s">
        <v>100</v>
      </c>
      <c r="J20" s="30" t="s">
        <v>88</v>
      </c>
      <c r="K20" s="30" t="s">
        <v>254</v>
      </c>
      <c r="L20" s="31">
        <v>4100</v>
      </c>
      <c r="M20" s="30" t="s">
        <v>102</v>
      </c>
      <c r="N20" s="30" t="s">
        <v>116</v>
      </c>
      <c r="O20" s="30" t="s">
        <v>255</v>
      </c>
      <c r="P20" s="30" t="s">
        <v>465</v>
      </c>
      <c r="Q20" s="30" t="s">
        <v>53</v>
      </c>
      <c r="R20" s="31">
        <v>202323</v>
      </c>
      <c r="S20" s="32">
        <v>45085</v>
      </c>
      <c r="T20" s="31">
        <v>32000</v>
      </c>
      <c r="U20" s="31">
        <v>72928</v>
      </c>
      <c r="V20" s="31">
        <v>1</v>
      </c>
      <c r="W20" s="28"/>
      <c r="X20" s="30" t="s">
        <v>60</v>
      </c>
      <c r="Y20" s="30" t="s">
        <v>46</v>
      </c>
      <c r="Z20" s="31">
        <v>100000</v>
      </c>
      <c r="AA20" s="31">
        <v>0.01</v>
      </c>
      <c r="AB20" s="30" t="s">
        <v>40</v>
      </c>
      <c r="AC20" s="30" t="s">
        <v>247</v>
      </c>
      <c r="AD20" s="31">
        <v>31</v>
      </c>
      <c r="AE20" s="30" t="s">
        <v>412</v>
      </c>
      <c r="AF20" s="30" t="s">
        <v>40</v>
      </c>
      <c r="AG20" s="30" t="s">
        <v>40</v>
      </c>
      <c r="AH20" s="31">
        <v>6170</v>
      </c>
      <c r="AI20" s="30" t="s">
        <v>47</v>
      </c>
      <c r="AJ20" s="30" t="s">
        <v>40</v>
      </c>
      <c r="AK20" s="30" t="s">
        <v>40</v>
      </c>
      <c r="AL20" s="30" t="s">
        <v>54</v>
      </c>
      <c r="AM20" s="30" t="s">
        <v>40</v>
      </c>
    </row>
    <row r="21" spans="1:39" ht="45" x14ac:dyDescent="0.25">
      <c r="A21" s="30" t="s">
        <v>463</v>
      </c>
      <c r="B21" s="30" t="s">
        <v>118</v>
      </c>
      <c r="C21" s="30" t="s">
        <v>370</v>
      </c>
      <c r="D21" s="31">
        <v>9235919</v>
      </c>
      <c r="E21" s="30" t="s">
        <v>40</v>
      </c>
      <c r="F21" s="30" t="s">
        <v>371</v>
      </c>
      <c r="G21" s="30" t="s">
        <v>372</v>
      </c>
      <c r="H21" s="30" t="s">
        <v>104</v>
      </c>
      <c r="I21" s="30" t="s">
        <v>100</v>
      </c>
      <c r="J21" s="30" t="s">
        <v>42</v>
      </c>
      <c r="K21" s="30" t="s">
        <v>254</v>
      </c>
      <c r="L21" s="31">
        <v>3940</v>
      </c>
      <c r="M21" s="30" t="s">
        <v>102</v>
      </c>
      <c r="N21" s="30" t="s">
        <v>98</v>
      </c>
      <c r="O21" s="30" t="s">
        <v>255</v>
      </c>
      <c r="P21" s="30" t="s">
        <v>464</v>
      </c>
      <c r="Q21" s="30" t="s">
        <v>53</v>
      </c>
      <c r="R21" s="31">
        <v>202324</v>
      </c>
      <c r="S21" s="32">
        <v>45092</v>
      </c>
      <c r="T21" s="31">
        <v>152000</v>
      </c>
      <c r="U21" s="31">
        <v>162727</v>
      </c>
      <c r="V21" s="31">
        <v>0</v>
      </c>
      <c r="W21" s="28"/>
      <c r="X21" s="30" t="s">
        <v>56</v>
      </c>
      <c r="Y21" s="30" t="s">
        <v>46</v>
      </c>
      <c r="Z21" s="31">
        <v>10000</v>
      </c>
      <c r="AA21" s="31">
        <v>0.01</v>
      </c>
      <c r="AB21" s="30" t="s">
        <v>40</v>
      </c>
      <c r="AC21" s="30" t="s">
        <v>276</v>
      </c>
      <c r="AD21" s="31">
        <v>31</v>
      </c>
      <c r="AE21" s="30" t="s">
        <v>402</v>
      </c>
      <c r="AF21" s="30" t="s">
        <v>40</v>
      </c>
      <c r="AG21" s="30" t="s">
        <v>40</v>
      </c>
      <c r="AH21" s="31">
        <v>6170</v>
      </c>
      <c r="AI21" s="30" t="s">
        <v>47</v>
      </c>
      <c r="AJ21" s="30" t="s">
        <v>40</v>
      </c>
      <c r="AK21" s="30" t="s">
        <v>40</v>
      </c>
      <c r="AL21" s="30" t="s">
        <v>54</v>
      </c>
      <c r="AM21" s="30" t="s">
        <v>40</v>
      </c>
    </row>
    <row r="22" spans="1:39" ht="45" x14ac:dyDescent="0.25">
      <c r="A22" s="30" t="s">
        <v>414</v>
      </c>
      <c r="B22" s="30" t="s">
        <v>93</v>
      </c>
      <c r="C22" s="30" t="s">
        <v>369</v>
      </c>
      <c r="D22" s="31">
        <v>9235747</v>
      </c>
      <c r="E22" s="30" t="s">
        <v>40</v>
      </c>
      <c r="F22" s="30" t="s">
        <v>432</v>
      </c>
      <c r="G22" s="30" t="s">
        <v>433</v>
      </c>
      <c r="H22" s="30" t="s">
        <v>434</v>
      </c>
      <c r="I22" s="30" t="s">
        <v>109</v>
      </c>
      <c r="J22" s="30" t="s">
        <v>42</v>
      </c>
      <c r="K22" s="30" t="s">
        <v>319</v>
      </c>
      <c r="L22" s="31">
        <v>3960</v>
      </c>
      <c r="M22" s="30" t="s">
        <v>102</v>
      </c>
      <c r="N22" s="30" t="s">
        <v>98</v>
      </c>
      <c r="O22" s="30" t="s">
        <v>255</v>
      </c>
      <c r="P22" s="30" t="s">
        <v>119</v>
      </c>
      <c r="Q22" s="30" t="s">
        <v>53</v>
      </c>
      <c r="R22" s="31">
        <v>202324</v>
      </c>
      <c r="S22" s="32">
        <v>45092</v>
      </c>
      <c r="T22" s="31">
        <v>80000</v>
      </c>
      <c r="U22" s="31">
        <v>92000</v>
      </c>
      <c r="V22" s="31">
        <v>1</v>
      </c>
      <c r="W22" s="28"/>
      <c r="X22" s="30" t="s">
        <v>56</v>
      </c>
      <c r="Y22" s="30" t="s">
        <v>46</v>
      </c>
      <c r="Z22" s="31">
        <v>10000</v>
      </c>
      <c r="AA22" s="31">
        <v>0.02</v>
      </c>
      <c r="AB22" s="30" t="s">
        <v>40</v>
      </c>
      <c r="AC22" s="30" t="s">
        <v>365</v>
      </c>
      <c r="AD22" s="31">
        <v>35</v>
      </c>
      <c r="AE22" s="30" t="s">
        <v>40</v>
      </c>
      <c r="AF22" s="30" t="s">
        <v>40</v>
      </c>
      <c r="AG22" s="30" t="s">
        <v>40</v>
      </c>
      <c r="AH22" s="31">
        <v>6170</v>
      </c>
      <c r="AI22" s="30" t="s">
        <v>47</v>
      </c>
      <c r="AJ22" s="30" t="s">
        <v>40</v>
      </c>
      <c r="AK22" s="30" t="s">
        <v>40</v>
      </c>
      <c r="AL22" s="30" t="s">
        <v>54</v>
      </c>
      <c r="AM22" s="30" t="s">
        <v>40</v>
      </c>
    </row>
    <row r="23" spans="1:39" ht="45" x14ac:dyDescent="0.25">
      <c r="A23" s="30" t="s">
        <v>414</v>
      </c>
      <c r="B23" s="30" t="s">
        <v>93</v>
      </c>
      <c r="C23" s="30" t="s">
        <v>369</v>
      </c>
      <c r="D23" s="31">
        <v>9235749</v>
      </c>
      <c r="E23" s="30" t="s">
        <v>40</v>
      </c>
      <c r="F23" s="30" t="s">
        <v>435</v>
      </c>
      <c r="G23" s="30" t="s">
        <v>436</v>
      </c>
      <c r="H23" s="30" t="s">
        <v>437</v>
      </c>
      <c r="I23" s="30" t="s">
        <v>109</v>
      </c>
      <c r="J23" s="30" t="s">
        <v>42</v>
      </c>
      <c r="K23" s="30" t="s">
        <v>292</v>
      </c>
      <c r="L23" s="31">
        <v>3960</v>
      </c>
      <c r="M23" s="30" t="s">
        <v>102</v>
      </c>
      <c r="N23" s="30" t="s">
        <v>98</v>
      </c>
      <c r="O23" s="30" t="s">
        <v>255</v>
      </c>
      <c r="P23" s="30" t="s">
        <v>119</v>
      </c>
      <c r="Q23" s="30" t="s">
        <v>53</v>
      </c>
      <c r="R23" s="31">
        <v>202324</v>
      </c>
      <c r="S23" s="32">
        <v>45092</v>
      </c>
      <c r="T23" s="31">
        <v>20000</v>
      </c>
      <c r="U23" s="31">
        <v>32000</v>
      </c>
      <c r="V23" s="31">
        <v>0</v>
      </c>
      <c r="W23" s="28"/>
      <c r="X23" s="30" t="s">
        <v>56</v>
      </c>
      <c r="Y23" s="30" t="s">
        <v>46</v>
      </c>
      <c r="Z23" s="31">
        <v>10000</v>
      </c>
      <c r="AA23" s="31">
        <v>0.03</v>
      </c>
      <c r="AB23" s="30" t="s">
        <v>40</v>
      </c>
      <c r="AC23" s="30" t="s">
        <v>245</v>
      </c>
      <c r="AD23" s="31">
        <v>35</v>
      </c>
      <c r="AE23" s="30" t="s">
        <v>40</v>
      </c>
      <c r="AF23" s="30" t="s">
        <v>40</v>
      </c>
      <c r="AG23" s="30" t="s">
        <v>40</v>
      </c>
      <c r="AH23" s="31">
        <v>6170</v>
      </c>
      <c r="AI23" s="30" t="s">
        <v>47</v>
      </c>
      <c r="AJ23" s="30" t="s">
        <v>40</v>
      </c>
      <c r="AK23" s="30" t="s">
        <v>40</v>
      </c>
      <c r="AL23" s="30" t="s">
        <v>54</v>
      </c>
      <c r="AM23" s="30" t="s">
        <v>40</v>
      </c>
    </row>
    <row r="24" spans="1:39" ht="45" x14ac:dyDescent="0.25">
      <c r="A24" s="30" t="s">
        <v>414</v>
      </c>
      <c r="B24" s="30" t="s">
        <v>93</v>
      </c>
      <c r="C24" s="30" t="s">
        <v>369</v>
      </c>
      <c r="D24" s="31">
        <v>9235894</v>
      </c>
      <c r="E24" s="30" t="s">
        <v>40</v>
      </c>
      <c r="F24" s="30" t="s">
        <v>438</v>
      </c>
      <c r="G24" s="30" t="s">
        <v>439</v>
      </c>
      <c r="H24" s="30" t="s">
        <v>440</v>
      </c>
      <c r="I24" s="30" t="s">
        <v>109</v>
      </c>
      <c r="J24" s="30" t="s">
        <v>194</v>
      </c>
      <c r="K24" s="30" t="s">
        <v>275</v>
      </c>
      <c r="L24" s="31">
        <v>3985</v>
      </c>
      <c r="M24" s="30" t="s">
        <v>102</v>
      </c>
      <c r="N24" s="30" t="s">
        <v>98</v>
      </c>
      <c r="O24" s="30" t="s">
        <v>255</v>
      </c>
      <c r="P24" s="30" t="s">
        <v>119</v>
      </c>
      <c r="Q24" s="30" t="s">
        <v>53</v>
      </c>
      <c r="R24" s="31">
        <v>202324</v>
      </c>
      <c r="S24" s="32">
        <v>45092</v>
      </c>
      <c r="T24" s="31">
        <v>4000</v>
      </c>
      <c r="U24" s="31">
        <v>4000</v>
      </c>
      <c r="V24" s="31">
        <v>0</v>
      </c>
      <c r="W24" s="28"/>
      <c r="X24" s="30" t="s">
        <v>56</v>
      </c>
      <c r="Y24" s="30" t="s">
        <v>46</v>
      </c>
      <c r="Z24" s="31">
        <v>68000</v>
      </c>
      <c r="AA24" s="31">
        <v>0.05</v>
      </c>
      <c r="AB24" s="30" t="s">
        <v>40</v>
      </c>
      <c r="AC24" s="30" t="s">
        <v>328</v>
      </c>
      <c r="AD24" s="31">
        <v>35</v>
      </c>
      <c r="AE24" s="30" t="s">
        <v>40</v>
      </c>
      <c r="AF24" s="30" t="s">
        <v>40</v>
      </c>
      <c r="AG24" s="30" t="s">
        <v>40</v>
      </c>
      <c r="AH24" s="31">
        <v>6170</v>
      </c>
      <c r="AI24" s="30" t="s">
        <v>47</v>
      </c>
      <c r="AJ24" s="30" t="s">
        <v>40</v>
      </c>
      <c r="AK24" s="30" t="s">
        <v>40</v>
      </c>
      <c r="AL24" s="30" t="s">
        <v>54</v>
      </c>
      <c r="AM24" s="30" t="s">
        <v>40</v>
      </c>
    </row>
    <row r="25" spans="1:39" ht="45" x14ac:dyDescent="0.25">
      <c r="A25" s="30" t="s">
        <v>414</v>
      </c>
      <c r="B25" s="30" t="s">
        <v>93</v>
      </c>
      <c r="C25" s="30" t="s">
        <v>369</v>
      </c>
      <c r="D25" s="31">
        <v>9235896</v>
      </c>
      <c r="E25" s="30" t="s">
        <v>40</v>
      </c>
      <c r="F25" s="30" t="s">
        <v>432</v>
      </c>
      <c r="G25" s="30" t="s">
        <v>433</v>
      </c>
      <c r="H25" s="30" t="s">
        <v>434</v>
      </c>
      <c r="I25" s="30" t="s">
        <v>109</v>
      </c>
      <c r="J25" s="30" t="s">
        <v>42</v>
      </c>
      <c r="K25" s="30" t="s">
        <v>319</v>
      </c>
      <c r="L25" s="31">
        <v>3960</v>
      </c>
      <c r="M25" s="30" t="s">
        <v>102</v>
      </c>
      <c r="N25" s="30" t="s">
        <v>98</v>
      </c>
      <c r="O25" s="30" t="s">
        <v>255</v>
      </c>
      <c r="P25" s="30" t="s">
        <v>119</v>
      </c>
      <c r="Q25" s="30" t="s">
        <v>53</v>
      </c>
      <c r="R25" s="31">
        <v>202324</v>
      </c>
      <c r="S25" s="32">
        <v>45092</v>
      </c>
      <c r="T25" s="31">
        <v>172000</v>
      </c>
      <c r="U25" s="31">
        <v>216000</v>
      </c>
      <c r="V25" s="31">
        <v>1</v>
      </c>
      <c r="W25" s="28"/>
      <c r="X25" s="30" t="s">
        <v>56</v>
      </c>
      <c r="Y25" s="30" t="s">
        <v>46</v>
      </c>
      <c r="Z25" s="31">
        <v>10000</v>
      </c>
      <c r="AA25" s="31">
        <v>0.02</v>
      </c>
      <c r="AB25" s="30" t="s">
        <v>40</v>
      </c>
      <c r="AC25" s="30" t="s">
        <v>256</v>
      </c>
      <c r="AD25" s="31">
        <v>35</v>
      </c>
      <c r="AE25" s="30" t="s">
        <v>40</v>
      </c>
      <c r="AF25" s="30" t="s">
        <v>40</v>
      </c>
      <c r="AG25" s="30" t="s">
        <v>40</v>
      </c>
      <c r="AH25" s="31">
        <v>6170</v>
      </c>
      <c r="AI25" s="30" t="s">
        <v>47</v>
      </c>
      <c r="AJ25" s="30" t="s">
        <v>40</v>
      </c>
      <c r="AK25" s="30" t="s">
        <v>40</v>
      </c>
      <c r="AL25" s="30" t="s">
        <v>54</v>
      </c>
      <c r="AM25" s="30" t="s">
        <v>40</v>
      </c>
    </row>
    <row r="26" spans="1:39" x14ac:dyDescent="0.25">
      <c r="A26" s="30"/>
      <c r="B26" s="30"/>
      <c r="C26" s="30"/>
      <c r="D26" s="31"/>
      <c r="E26" s="30"/>
      <c r="F26" s="30"/>
      <c r="G26" s="30"/>
      <c r="H26" s="30"/>
      <c r="I26" s="30"/>
      <c r="J26" s="30"/>
      <c r="K26" s="30"/>
      <c r="L26" s="31"/>
      <c r="M26" s="30"/>
      <c r="N26" s="30"/>
      <c r="O26" s="30"/>
      <c r="P26" s="30"/>
      <c r="Q26" s="30"/>
      <c r="R26" s="31"/>
      <c r="S26" s="32"/>
      <c r="T26" s="31"/>
      <c r="U26" s="31"/>
      <c r="V26" s="31"/>
      <c r="W26" s="28"/>
      <c r="X26" s="30"/>
      <c r="Y26" s="30"/>
      <c r="Z26" s="31"/>
      <c r="AA26" s="31"/>
      <c r="AB26" s="30"/>
      <c r="AC26" s="30"/>
      <c r="AD26" s="31"/>
      <c r="AE26" s="30"/>
      <c r="AF26" s="30"/>
      <c r="AG26" s="30"/>
      <c r="AH26" s="31"/>
      <c r="AI26" s="30"/>
      <c r="AJ26" s="30"/>
      <c r="AK26" s="30"/>
      <c r="AL26" s="30"/>
      <c r="AM26" s="30"/>
    </row>
    <row r="27" spans="1:39" x14ac:dyDescent="0.25">
      <c r="A27" s="30"/>
      <c r="B27" s="30"/>
      <c r="C27" s="30"/>
      <c r="D27" s="31"/>
      <c r="E27" s="30"/>
      <c r="F27" s="30"/>
      <c r="G27" s="30"/>
      <c r="H27" s="30"/>
      <c r="I27" s="30"/>
      <c r="J27" s="30"/>
      <c r="K27" s="30"/>
      <c r="L27" s="31"/>
      <c r="M27" s="30"/>
      <c r="N27" s="30"/>
      <c r="O27" s="30"/>
      <c r="P27" s="30"/>
      <c r="Q27" s="30"/>
      <c r="R27" s="31"/>
      <c r="S27" s="32"/>
      <c r="T27" s="31"/>
      <c r="U27" s="31"/>
      <c r="V27" s="31"/>
      <c r="W27" s="28"/>
      <c r="X27" s="30"/>
      <c r="Y27" s="30"/>
      <c r="Z27" s="31"/>
      <c r="AA27" s="31"/>
      <c r="AB27" s="30"/>
      <c r="AC27" s="30"/>
      <c r="AD27" s="31"/>
      <c r="AE27" s="30"/>
      <c r="AF27" s="30"/>
      <c r="AG27" s="30"/>
      <c r="AH27" s="31"/>
      <c r="AI27" s="30"/>
      <c r="AJ27" s="30"/>
      <c r="AK27" s="30"/>
      <c r="AL27" s="30"/>
      <c r="AM27" s="30"/>
    </row>
    <row r="28" spans="1:39" x14ac:dyDescent="0.25">
      <c r="A28" s="30"/>
      <c r="B28" s="30"/>
      <c r="C28" s="30"/>
      <c r="D28" s="31"/>
      <c r="E28" s="30"/>
      <c r="F28" s="30"/>
      <c r="G28" s="30"/>
      <c r="H28" s="30"/>
      <c r="I28" s="30"/>
      <c r="J28" s="30"/>
      <c r="K28" s="30"/>
      <c r="L28" s="31"/>
      <c r="M28" s="30"/>
      <c r="N28" s="30"/>
      <c r="O28" s="30"/>
      <c r="P28" s="30"/>
      <c r="Q28" s="30"/>
      <c r="R28" s="31"/>
      <c r="S28" s="32"/>
      <c r="T28" s="31"/>
      <c r="U28" s="31"/>
      <c r="V28" s="31"/>
      <c r="W28" s="28"/>
      <c r="X28" s="30"/>
      <c r="Y28" s="30"/>
      <c r="Z28" s="31"/>
      <c r="AA28" s="31"/>
      <c r="AB28" s="30"/>
      <c r="AC28" s="30"/>
      <c r="AD28" s="31"/>
      <c r="AE28" s="30"/>
      <c r="AF28" s="30"/>
      <c r="AG28" s="30"/>
      <c r="AH28" s="31"/>
      <c r="AI28" s="30"/>
      <c r="AJ28" s="30"/>
      <c r="AK28" s="30"/>
      <c r="AL28" s="30"/>
      <c r="AM28" s="30"/>
    </row>
    <row r="29" spans="1:39" x14ac:dyDescent="0.25">
      <c r="A29" s="30"/>
      <c r="B29" s="30"/>
      <c r="C29" s="30"/>
      <c r="D29" s="31"/>
      <c r="E29" s="30"/>
      <c r="F29" s="30"/>
      <c r="G29" s="30"/>
      <c r="H29" s="30"/>
      <c r="I29" s="30"/>
      <c r="J29" s="30"/>
      <c r="K29" s="30"/>
      <c r="L29" s="31"/>
      <c r="M29" s="30"/>
      <c r="N29" s="30"/>
      <c r="O29" s="30"/>
      <c r="P29" s="30"/>
      <c r="Q29" s="30"/>
      <c r="R29" s="31"/>
      <c r="S29" s="32"/>
      <c r="T29" s="31"/>
      <c r="U29" s="31"/>
      <c r="V29" s="31"/>
      <c r="W29" s="28"/>
      <c r="X29" s="30"/>
      <c r="Y29" s="30"/>
      <c r="Z29" s="31"/>
      <c r="AA29" s="31"/>
      <c r="AB29" s="30"/>
      <c r="AC29" s="30"/>
      <c r="AD29" s="31"/>
      <c r="AE29" s="30"/>
      <c r="AF29" s="30"/>
      <c r="AG29" s="30"/>
      <c r="AH29" s="31"/>
      <c r="AI29" s="30"/>
      <c r="AJ29" s="30"/>
      <c r="AK29" s="30"/>
      <c r="AL29" s="30"/>
      <c r="AM29" s="30"/>
    </row>
    <row r="30" spans="1:39" x14ac:dyDescent="0.25">
      <c r="A30" s="30"/>
      <c r="B30" s="30"/>
      <c r="C30" s="30"/>
      <c r="D30" s="31"/>
      <c r="E30" s="30"/>
      <c r="F30" s="30"/>
      <c r="G30" s="30"/>
      <c r="H30" s="30"/>
      <c r="I30" s="30"/>
      <c r="J30" s="30"/>
      <c r="K30" s="30"/>
      <c r="L30" s="31"/>
      <c r="M30" s="30"/>
      <c r="N30" s="30"/>
      <c r="O30" s="30"/>
      <c r="P30" s="30"/>
      <c r="Q30" s="30"/>
      <c r="R30" s="31"/>
      <c r="S30" s="32"/>
      <c r="T30" s="31"/>
      <c r="U30" s="31"/>
      <c r="V30" s="31"/>
      <c r="W30" s="28"/>
      <c r="X30" s="30"/>
      <c r="Y30" s="30"/>
      <c r="Z30" s="31"/>
      <c r="AA30" s="31"/>
      <c r="AB30" s="30"/>
      <c r="AC30" s="30"/>
      <c r="AD30" s="31"/>
      <c r="AE30" s="30"/>
      <c r="AF30" s="30"/>
      <c r="AG30" s="30"/>
      <c r="AH30" s="31"/>
      <c r="AI30" s="30"/>
      <c r="AJ30" s="30"/>
      <c r="AK30" s="30"/>
      <c r="AL30" s="30"/>
      <c r="AM30" s="30"/>
    </row>
    <row r="31" spans="1:39" x14ac:dyDescent="0.25">
      <c r="A31" s="30"/>
      <c r="B31" s="30"/>
      <c r="C31" s="30"/>
      <c r="D31" s="31"/>
      <c r="E31" s="30"/>
      <c r="F31" s="30"/>
      <c r="G31" s="30"/>
      <c r="H31" s="30"/>
      <c r="I31" s="30"/>
      <c r="J31" s="30"/>
      <c r="K31" s="30"/>
      <c r="L31" s="31"/>
      <c r="M31" s="30"/>
      <c r="N31" s="30"/>
      <c r="O31" s="30"/>
      <c r="P31" s="30"/>
      <c r="Q31" s="30"/>
      <c r="R31" s="31"/>
      <c r="S31" s="32"/>
      <c r="T31" s="31"/>
      <c r="U31" s="31"/>
      <c r="V31" s="31"/>
      <c r="W31" s="28"/>
      <c r="X31" s="30"/>
      <c r="Y31" s="30"/>
      <c r="Z31" s="31"/>
      <c r="AA31" s="31"/>
      <c r="AB31" s="30"/>
      <c r="AC31" s="30"/>
      <c r="AD31" s="31"/>
      <c r="AE31" s="30"/>
      <c r="AF31" s="30"/>
      <c r="AG31" s="30"/>
      <c r="AH31" s="31"/>
      <c r="AI31" s="30"/>
      <c r="AJ31" s="30"/>
      <c r="AK31" s="30"/>
      <c r="AL31" s="30"/>
      <c r="AM31" s="30"/>
    </row>
    <row r="32" spans="1:39" x14ac:dyDescent="0.25">
      <c r="A32" s="30"/>
      <c r="B32" s="30"/>
      <c r="C32" s="30"/>
      <c r="D32" s="31"/>
      <c r="E32" s="30"/>
      <c r="F32" s="30"/>
      <c r="G32" s="30"/>
      <c r="H32" s="30"/>
      <c r="I32" s="30"/>
      <c r="J32" s="30"/>
      <c r="K32" s="30"/>
      <c r="L32" s="31"/>
      <c r="M32" s="30"/>
      <c r="N32" s="30"/>
      <c r="O32" s="30"/>
      <c r="P32" s="30"/>
      <c r="Q32" s="30"/>
      <c r="R32" s="31"/>
      <c r="S32" s="32"/>
      <c r="T32" s="31"/>
      <c r="U32" s="31"/>
      <c r="V32" s="31"/>
      <c r="W32" s="28"/>
      <c r="X32" s="30"/>
      <c r="Y32" s="30"/>
      <c r="Z32" s="31"/>
      <c r="AA32" s="31"/>
      <c r="AB32" s="30"/>
      <c r="AC32" s="30"/>
      <c r="AD32" s="31"/>
      <c r="AE32" s="30"/>
      <c r="AF32" s="30"/>
      <c r="AG32" s="30"/>
      <c r="AH32" s="31"/>
      <c r="AI32" s="30"/>
      <c r="AJ32" s="30"/>
      <c r="AK32" s="30"/>
      <c r="AL32" s="30"/>
      <c r="AM32" s="30"/>
    </row>
    <row r="33" spans="1:39" x14ac:dyDescent="0.25">
      <c r="A33" s="30"/>
      <c r="B33" s="30"/>
      <c r="C33" s="30"/>
      <c r="D33" s="31"/>
      <c r="E33" s="30"/>
      <c r="F33" s="30"/>
      <c r="G33" s="30"/>
      <c r="H33" s="30"/>
      <c r="I33" s="30"/>
      <c r="J33" s="30"/>
      <c r="K33" s="30"/>
      <c r="L33" s="31"/>
      <c r="M33" s="30"/>
      <c r="N33" s="30"/>
      <c r="O33" s="30"/>
      <c r="P33" s="30"/>
      <c r="Q33" s="30"/>
      <c r="R33" s="31"/>
      <c r="S33" s="32"/>
      <c r="T33" s="31"/>
      <c r="U33" s="31"/>
      <c r="V33" s="31"/>
      <c r="W33" s="28"/>
      <c r="X33" s="30"/>
      <c r="Y33" s="30"/>
      <c r="Z33" s="31"/>
      <c r="AA33" s="31"/>
      <c r="AB33" s="30"/>
      <c r="AC33" s="30"/>
      <c r="AD33" s="31"/>
      <c r="AE33" s="30"/>
      <c r="AF33" s="30"/>
      <c r="AG33" s="30"/>
      <c r="AH33" s="31"/>
      <c r="AI33" s="30"/>
      <c r="AJ33" s="30"/>
      <c r="AK33" s="30"/>
      <c r="AL33" s="30"/>
      <c r="AM33" s="30"/>
    </row>
    <row r="34" spans="1:39" x14ac:dyDescent="0.25">
      <c r="A34" s="30"/>
      <c r="B34" s="30"/>
      <c r="C34" s="30"/>
      <c r="D34" s="31"/>
      <c r="E34" s="30"/>
      <c r="F34" s="30"/>
      <c r="G34" s="30"/>
      <c r="H34" s="30"/>
      <c r="I34" s="30"/>
      <c r="J34" s="30"/>
      <c r="K34" s="30"/>
      <c r="L34" s="31"/>
      <c r="M34" s="30"/>
      <c r="N34" s="30"/>
      <c r="O34" s="30"/>
      <c r="P34" s="30"/>
      <c r="Q34" s="30"/>
      <c r="R34" s="31"/>
      <c r="S34" s="32"/>
      <c r="T34" s="31"/>
      <c r="U34" s="31"/>
      <c r="V34" s="31"/>
      <c r="W34" s="28"/>
      <c r="X34" s="30"/>
      <c r="Y34" s="30"/>
      <c r="Z34" s="31"/>
      <c r="AA34" s="31"/>
      <c r="AB34" s="30"/>
      <c r="AC34" s="30"/>
      <c r="AD34" s="31"/>
      <c r="AE34" s="30"/>
      <c r="AF34" s="30"/>
      <c r="AG34" s="30"/>
      <c r="AH34" s="31"/>
      <c r="AI34" s="30"/>
      <c r="AJ34" s="30"/>
      <c r="AK34" s="30"/>
      <c r="AL34" s="30"/>
      <c r="AM34" s="30"/>
    </row>
    <row r="35" spans="1:39" x14ac:dyDescent="0.25">
      <c r="A35" s="30"/>
      <c r="B35" s="30"/>
      <c r="C35" s="30"/>
      <c r="D35" s="31"/>
      <c r="E35" s="30"/>
      <c r="F35" s="30"/>
      <c r="G35" s="30"/>
      <c r="H35" s="30"/>
      <c r="I35" s="30"/>
      <c r="J35" s="30"/>
      <c r="K35" s="30"/>
      <c r="L35" s="31"/>
      <c r="M35" s="30"/>
      <c r="N35" s="30"/>
      <c r="O35" s="30"/>
      <c r="P35" s="30"/>
      <c r="Q35" s="30"/>
      <c r="R35" s="31"/>
      <c r="S35" s="32"/>
      <c r="T35" s="31"/>
      <c r="U35" s="31"/>
      <c r="V35" s="31"/>
      <c r="W35" s="28"/>
      <c r="X35" s="30"/>
      <c r="Y35" s="30"/>
      <c r="Z35" s="31"/>
      <c r="AA35" s="31"/>
      <c r="AB35" s="30"/>
      <c r="AC35" s="30"/>
      <c r="AD35" s="31"/>
      <c r="AE35" s="30"/>
      <c r="AF35" s="30"/>
      <c r="AG35" s="30"/>
      <c r="AH35" s="31"/>
      <c r="AI35" s="30"/>
      <c r="AJ35" s="30"/>
      <c r="AK35" s="30"/>
      <c r="AL35" s="30"/>
      <c r="AM35" s="30"/>
    </row>
    <row r="36" spans="1:39" x14ac:dyDescent="0.25">
      <c r="A36" s="30"/>
      <c r="B36" s="30"/>
      <c r="C36" s="30"/>
      <c r="D36" s="31"/>
      <c r="E36" s="30"/>
      <c r="F36" s="30"/>
      <c r="G36" s="30"/>
      <c r="H36" s="30"/>
      <c r="I36" s="30"/>
      <c r="J36" s="30"/>
      <c r="K36" s="30"/>
      <c r="L36" s="31"/>
      <c r="M36" s="30"/>
      <c r="N36" s="30"/>
      <c r="O36" s="30"/>
      <c r="P36" s="30"/>
      <c r="Q36" s="30"/>
      <c r="R36" s="31"/>
      <c r="S36" s="32"/>
      <c r="T36" s="31"/>
      <c r="U36" s="31"/>
      <c r="V36" s="31"/>
      <c r="W36" s="28"/>
      <c r="X36" s="30"/>
      <c r="Y36" s="30"/>
      <c r="Z36" s="31"/>
      <c r="AA36" s="31"/>
      <c r="AB36" s="30"/>
      <c r="AC36" s="30"/>
      <c r="AD36" s="31"/>
      <c r="AE36" s="30"/>
      <c r="AF36" s="30"/>
      <c r="AG36" s="30"/>
      <c r="AH36" s="31"/>
      <c r="AI36" s="30"/>
      <c r="AJ36" s="30"/>
      <c r="AK36" s="30"/>
      <c r="AL36" s="30"/>
      <c r="AM36" s="30"/>
    </row>
    <row r="37" spans="1:39" x14ac:dyDescent="0.25">
      <c r="A37" s="30"/>
      <c r="B37" s="30"/>
      <c r="C37" s="30"/>
      <c r="D37" s="31"/>
      <c r="E37" s="30"/>
      <c r="F37" s="30"/>
      <c r="G37" s="30"/>
      <c r="H37" s="30"/>
      <c r="I37" s="30"/>
      <c r="J37" s="30"/>
      <c r="K37" s="30"/>
      <c r="L37" s="31"/>
      <c r="M37" s="30"/>
      <c r="N37" s="30"/>
      <c r="O37" s="30"/>
      <c r="P37" s="30"/>
      <c r="Q37" s="30"/>
      <c r="R37" s="31"/>
      <c r="S37" s="32"/>
      <c r="T37" s="31"/>
      <c r="U37" s="31"/>
      <c r="V37" s="31"/>
      <c r="W37" s="28"/>
      <c r="X37" s="30"/>
      <c r="Y37" s="30"/>
      <c r="Z37" s="31"/>
      <c r="AA37" s="31"/>
      <c r="AB37" s="30"/>
      <c r="AC37" s="30"/>
      <c r="AD37" s="31"/>
      <c r="AE37" s="30"/>
      <c r="AF37" s="30"/>
      <c r="AG37" s="30"/>
      <c r="AH37" s="31"/>
      <c r="AI37" s="30"/>
      <c r="AJ37" s="30"/>
      <c r="AK37" s="30"/>
      <c r="AL37" s="30"/>
      <c r="AM37" s="30"/>
    </row>
    <row r="38" spans="1:39" x14ac:dyDescent="0.25">
      <c r="A38" s="30"/>
      <c r="B38" s="30"/>
      <c r="C38" s="30"/>
      <c r="D38" s="31"/>
      <c r="E38" s="30"/>
      <c r="F38" s="30"/>
      <c r="G38" s="30"/>
      <c r="H38" s="30"/>
      <c r="I38" s="30"/>
      <c r="J38" s="30"/>
      <c r="K38" s="30"/>
      <c r="L38" s="31"/>
      <c r="M38" s="30"/>
      <c r="N38" s="30"/>
      <c r="O38" s="30"/>
      <c r="P38" s="30"/>
      <c r="Q38" s="30"/>
      <c r="R38" s="31"/>
      <c r="S38" s="32"/>
      <c r="T38" s="31"/>
      <c r="U38" s="31"/>
      <c r="V38" s="31"/>
      <c r="W38" s="28"/>
      <c r="X38" s="30"/>
      <c r="Y38" s="30"/>
      <c r="Z38" s="31"/>
      <c r="AA38" s="31"/>
      <c r="AB38" s="30"/>
      <c r="AC38" s="30"/>
      <c r="AD38" s="31"/>
      <c r="AE38" s="30"/>
      <c r="AF38" s="30"/>
      <c r="AG38" s="30"/>
      <c r="AH38" s="31"/>
      <c r="AI38" s="30"/>
      <c r="AJ38" s="30"/>
      <c r="AK38" s="30"/>
      <c r="AL38" s="30"/>
      <c r="AM38" s="30"/>
    </row>
    <row r="39" spans="1:39" x14ac:dyDescent="0.25">
      <c r="A39" s="30"/>
      <c r="B39" s="30"/>
      <c r="C39" s="30"/>
      <c r="D39" s="31"/>
      <c r="E39" s="30"/>
      <c r="F39" s="30"/>
      <c r="G39" s="30"/>
      <c r="H39" s="30"/>
      <c r="I39" s="30"/>
      <c r="J39" s="30"/>
      <c r="K39" s="30"/>
      <c r="L39" s="31"/>
      <c r="M39" s="30"/>
      <c r="N39" s="30"/>
      <c r="O39" s="30"/>
      <c r="P39" s="30"/>
      <c r="Q39" s="30"/>
      <c r="R39" s="31"/>
      <c r="S39" s="32"/>
      <c r="T39" s="31"/>
      <c r="U39" s="31"/>
      <c r="V39" s="31"/>
      <c r="W39" s="28"/>
      <c r="X39" s="30"/>
      <c r="Y39" s="30"/>
      <c r="Z39" s="31"/>
      <c r="AA39" s="31"/>
      <c r="AB39" s="30"/>
      <c r="AC39" s="30"/>
      <c r="AD39" s="31"/>
      <c r="AE39" s="30"/>
      <c r="AF39" s="30"/>
      <c r="AG39" s="30"/>
      <c r="AH39" s="31"/>
      <c r="AI39" s="30"/>
      <c r="AJ39" s="30"/>
      <c r="AK39" s="30"/>
      <c r="AL39" s="30"/>
      <c r="AM39" s="30"/>
    </row>
    <row r="40" spans="1:39" x14ac:dyDescent="0.25">
      <c r="A40" s="30"/>
      <c r="B40" s="30"/>
      <c r="C40" s="30"/>
      <c r="D40" s="31"/>
      <c r="E40" s="30"/>
      <c r="F40" s="30"/>
      <c r="G40" s="30"/>
      <c r="H40" s="30"/>
      <c r="I40" s="30"/>
      <c r="J40" s="30"/>
      <c r="K40" s="30"/>
      <c r="L40" s="31"/>
      <c r="M40" s="30"/>
      <c r="N40" s="30"/>
      <c r="O40" s="30"/>
      <c r="P40" s="30"/>
      <c r="Q40" s="30"/>
      <c r="R40" s="31"/>
      <c r="S40" s="32"/>
      <c r="T40" s="31"/>
      <c r="U40" s="31"/>
      <c r="V40" s="31"/>
      <c r="W40" s="28"/>
      <c r="X40" s="30"/>
      <c r="Y40" s="30"/>
      <c r="Z40" s="31"/>
      <c r="AA40" s="31"/>
      <c r="AB40" s="30"/>
      <c r="AC40" s="30"/>
      <c r="AD40" s="31"/>
      <c r="AE40" s="30"/>
      <c r="AF40" s="30"/>
      <c r="AG40" s="30"/>
      <c r="AH40" s="31"/>
      <c r="AI40" s="30"/>
      <c r="AJ40" s="30"/>
      <c r="AK40" s="30"/>
      <c r="AL40" s="30"/>
      <c r="AM40" s="30"/>
    </row>
    <row r="41" spans="1:39" x14ac:dyDescent="0.25">
      <c r="A41" s="30"/>
      <c r="B41" s="30"/>
      <c r="C41" s="30"/>
      <c r="D41" s="31"/>
      <c r="E41" s="30"/>
      <c r="F41" s="30"/>
      <c r="G41" s="30"/>
      <c r="H41" s="30"/>
      <c r="I41" s="30"/>
      <c r="J41" s="30"/>
      <c r="K41" s="30"/>
      <c r="L41" s="31"/>
      <c r="M41" s="30"/>
      <c r="N41" s="30"/>
      <c r="O41" s="30"/>
      <c r="P41" s="30"/>
      <c r="Q41" s="30"/>
      <c r="R41" s="31"/>
      <c r="S41" s="32"/>
      <c r="T41" s="31"/>
      <c r="U41" s="31"/>
      <c r="V41" s="31"/>
      <c r="W41" s="28"/>
      <c r="X41" s="30"/>
      <c r="Y41" s="30"/>
      <c r="Z41" s="31"/>
      <c r="AA41" s="31"/>
      <c r="AB41" s="30"/>
      <c r="AC41" s="30"/>
      <c r="AD41" s="31"/>
      <c r="AE41" s="30"/>
      <c r="AF41" s="30"/>
      <c r="AG41" s="30"/>
      <c r="AH41" s="31"/>
      <c r="AI41" s="30"/>
      <c r="AJ41" s="30"/>
      <c r="AK41" s="30"/>
      <c r="AL41" s="30"/>
      <c r="AM41" s="30"/>
    </row>
    <row r="42" spans="1:39" x14ac:dyDescent="0.25">
      <c r="A42" s="30"/>
      <c r="B42" s="30"/>
      <c r="C42" s="30"/>
      <c r="D42" s="31"/>
      <c r="E42" s="30"/>
      <c r="F42" s="30"/>
      <c r="G42" s="30"/>
      <c r="H42" s="30"/>
      <c r="I42" s="30"/>
      <c r="J42" s="30"/>
      <c r="K42" s="30"/>
      <c r="L42" s="31"/>
      <c r="M42" s="30"/>
      <c r="N42" s="30"/>
      <c r="O42" s="30"/>
      <c r="P42" s="30"/>
      <c r="Q42" s="30"/>
      <c r="R42" s="31"/>
      <c r="S42" s="32"/>
      <c r="T42" s="31"/>
      <c r="U42" s="31"/>
      <c r="V42" s="31"/>
      <c r="W42" s="28"/>
      <c r="X42" s="30"/>
      <c r="Y42" s="30"/>
      <c r="Z42" s="31"/>
      <c r="AA42" s="31"/>
      <c r="AB42" s="30"/>
      <c r="AC42" s="30"/>
      <c r="AD42" s="31"/>
      <c r="AE42" s="30"/>
      <c r="AF42" s="30"/>
      <c r="AG42" s="30"/>
      <c r="AH42" s="31"/>
      <c r="AI42" s="30"/>
      <c r="AJ42" s="30"/>
      <c r="AK42" s="30"/>
      <c r="AL42" s="30"/>
      <c r="AM42" s="30"/>
    </row>
    <row r="43" spans="1:39" x14ac:dyDescent="0.25">
      <c r="A43" s="30"/>
      <c r="B43" s="30"/>
      <c r="C43" s="30"/>
      <c r="D43" s="31"/>
      <c r="E43" s="30"/>
      <c r="F43" s="30"/>
      <c r="G43" s="30"/>
      <c r="H43" s="30"/>
      <c r="I43" s="30"/>
      <c r="J43" s="30"/>
      <c r="K43" s="30"/>
      <c r="L43" s="31"/>
      <c r="M43" s="30"/>
      <c r="N43" s="30"/>
      <c r="O43" s="30"/>
      <c r="P43" s="30"/>
      <c r="Q43" s="30"/>
      <c r="R43" s="31"/>
      <c r="S43" s="32"/>
      <c r="T43" s="31"/>
      <c r="U43" s="31"/>
      <c r="V43" s="31"/>
      <c r="W43" s="28"/>
      <c r="X43" s="30"/>
      <c r="Y43" s="30"/>
      <c r="Z43" s="31"/>
      <c r="AA43" s="31"/>
      <c r="AB43" s="30"/>
      <c r="AC43" s="30"/>
      <c r="AD43" s="31"/>
      <c r="AE43" s="30"/>
      <c r="AF43" s="30"/>
      <c r="AG43" s="30"/>
      <c r="AH43" s="31"/>
      <c r="AI43" s="30"/>
      <c r="AJ43" s="30"/>
      <c r="AK43" s="30"/>
      <c r="AL43" s="30"/>
      <c r="AM43" s="30"/>
    </row>
    <row r="44" spans="1:39" x14ac:dyDescent="0.25">
      <c r="A44" s="30"/>
      <c r="B44" s="30"/>
      <c r="C44" s="30"/>
      <c r="D44" s="31"/>
      <c r="E44" s="30"/>
      <c r="F44" s="30"/>
      <c r="G44" s="30"/>
      <c r="H44" s="30"/>
      <c r="I44" s="30"/>
      <c r="J44" s="30"/>
      <c r="K44" s="30"/>
      <c r="L44" s="31"/>
      <c r="M44" s="30"/>
      <c r="N44" s="30"/>
      <c r="O44" s="30"/>
      <c r="P44" s="30"/>
      <c r="Q44" s="30"/>
      <c r="R44" s="31"/>
      <c r="S44" s="32"/>
      <c r="T44" s="31"/>
      <c r="U44" s="31"/>
      <c r="V44" s="31"/>
      <c r="W44" s="28"/>
      <c r="X44" s="30"/>
      <c r="Y44" s="30"/>
      <c r="Z44" s="31"/>
      <c r="AA44" s="31"/>
      <c r="AB44" s="30"/>
      <c r="AC44" s="30"/>
      <c r="AD44" s="31"/>
      <c r="AE44" s="30"/>
      <c r="AF44" s="30"/>
      <c r="AG44" s="30"/>
      <c r="AH44" s="31"/>
      <c r="AI44" s="30"/>
      <c r="AJ44" s="30"/>
      <c r="AK44" s="30"/>
      <c r="AL44" s="30"/>
      <c r="AM44" s="30"/>
    </row>
    <row r="45" spans="1:39" x14ac:dyDescent="0.25">
      <c r="A45" s="30"/>
      <c r="B45" s="30"/>
      <c r="C45" s="30"/>
      <c r="D45" s="31"/>
      <c r="E45" s="30"/>
      <c r="F45" s="30"/>
      <c r="G45" s="30"/>
      <c r="H45" s="30"/>
      <c r="I45" s="30"/>
      <c r="J45" s="30"/>
      <c r="K45" s="30"/>
      <c r="L45" s="31"/>
      <c r="M45" s="30"/>
      <c r="N45" s="30"/>
      <c r="O45" s="30"/>
      <c r="P45" s="30"/>
      <c r="Q45" s="30"/>
      <c r="R45" s="31"/>
      <c r="S45" s="32"/>
      <c r="T45" s="31"/>
      <c r="U45" s="31"/>
      <c r="V45" s="31"/>
      <c r="W45" s="28"/>
      <c r="X45" s="30"/>
      <c r="Y45" s="30"/>
      <c r="Z45" s="31"/>
      <c r="AA45" s="31"/>
      <c r="AB45" s="30"/>
      <c r="AC45" s="30"/>
      <c r="AD45" s="31"/>
      <c r="AE45" s="30"/>
      <c r="AF45" s="30"/>
      <c r="AG45" s="30"/>
      <c r="AH45" s="31"/>
      <c r="AI45" s="30"/>
      <c r="AJ45" s="30"/>
      <c r="AK45" s="30"/>
      <c r="AL45" s="30"/>
      <c r="AM45" s="30"/>
    </row>
    <row r="46" spans="1:39" x14ac:dyDescent="0.25">
      <c r="A46" s="30"/>
      <c r="B46" s="30"/>
      <c r="C46" s="30"/>
      <c r="D46" s="31"/>
      <c r="E46" s="30"/>
      <c r="F46" s="30"/>
      <c r="G46" s="30"/>
      <c r="H46" s="30"/>
      <c r="I46" s="30"/>
      <c r="J46" s="30"/>
      <c r="K46" s="30"/>
      <c r="L46" s="31"/>
      <c r="M46" s="30"/>
      <c r="N46" s="30"/>
      <c r="O46" s="30"/>
      <c r="P46" s="30"/>
      <c r="Q46" s="30"/>
      <c r="R46" s="31"/>
      <c r="S46" s="32"/>
      <c r="T46" s="31"/>
      <c r="U46" s="31"/>
      <c r="V46" s="31"/>
      <c r="W46" s="28"/>
      <c r="X46" s="30"/>
      <c r="Y46" s="30"/>
      <c r="Z46" s="31"/>
      <c r="AA46" s="31"/>
      <c r="AB46" s="30"/>
      <c r="AC46" s="30"/>
      <c r="AD46" s="31"/>
      <c r="AE46" s="30"/>
      <c r="AF46" s="30"/>
      <c r="AG46" s="30"/>
      <c r="AH46" s="31"/>
      <c r="AI46" s="30"/>
      <c r="AJ46" s="30"/>
      <c r="AK46" s="30"/>
      <c r="AL46" s="30"/>
      <c r="AM46" s="30"/>
    </row>
    <row r="47" spans="1:39" x14ac:dyDescent="0.25">
      <c r="A47" s="30"/>
      <c r="B47" s="30"/>
      <c r="C47" s="30"/>
      <c r="D47" s="31"/>
      <c r="E47" s="30"/>
      <c r="F47" s="30"/>
      <c r="G47" s="30"/>
      <c r="H47" s="30"/>
      <c r="I47" s="30"/>
      <c r="J47" s="30"/>
      <c r="K47" s="30"/>
      <c r="L47" s="31"/>
      <c r="M47" s="30"/>
      <c r="N47" s="30"/>
      <c r="O47" s="30"/>
      <c r="P47" s="30"/>
      <c r="Q47" s="30"/>
      <c r="R47" s="31"/>
      <c r="S47" s="32"/>
      <c r="T47" s="31"/>
      <c r="U47" s="31"/>
      <c r="V47" s="31"/>
      <c r="W47" s="28"/>
      <c r="X47" s="30"/>
      <c r="Y47" s="30"/>
      <c r="Z47" s="31"/>
      <c r="AA47" s="31"/>
      <c r="AB47" s="30"/>
      <c r="AC47" s="30"/>
      <c r="AD47" s="31"/>
      <c r="AE47" s="30"/>
      <c r="AF47" s="30"/>
      <c r="AG47" s="30"/>
      <c r="AH47" s="31"/>
      <c r="AI47" s="30"/>
      <c r="AJ47" s="30"/>
      <c r="AK47" s="30"/>
      <c r="AL47" s="30"/>
      <c r="AM47" s="30"/>
    </row>
    <row r="48" spans="1:39" x14ac:dyDescent="0.25">
      <c r="A48" s="30"/>
      <c r="B48" s="30"/>
      <c r="C48" s="30"/>
      <c r="D48" s="31"/>
      <c r="E48" s="30"/>
      <c r="F48" s="30"/>
      <c r="G48" s="30"/>
      <c r="H48" s="30"/>
      <c r="I48" s="30"/>
      <c r="J48" s="30"/>
      <c r="K48" s="30"/>
      <c r="L48" s="31"/>
      <c r="M48" s="30"/>
      <c r="N48" s="30"/>
      <c r="O48" s="30"/>
      <c r="P48" s="30"/>
      <c r="Q48" s="30"/>
      <c r="R48" s="31"/>
      <c r="S48" s="32"/>
      <c r="T48" s="31"/>
      <c r="U48" s="31"/>
      <c r="V48" s="31"/>
      <c r="W48" s="28"/>
      <c r="X48" s="30"/>
      <c r="Y48" s="30"/>
      <c r="Z48" s="31"/>
      <c r="AA48" s="31"/>
      <c r="AB48" s="30"/>
      <c r="AC48" s="30"/>
      <c r="AD48" s="31"/>
      <c r="AE48" s="30"/>
      <c r="AF48" s="30"/>
      <c r="AG48" s="30"/>
      <c r="AH48" s="31"/>
      <c r="AI48" s="30"/>
      <c r="AJ48" s="30"/>
      <c r="AK48" s="30"/>
      <c r="AL48" s="30"/>
      <c r="AM48" s="30"/>
    </row>
  </sheetData>
  <autoFilter ref="A1:AZ1" xr:uid="{5188E9C1-9490-4075-AAFB-9E8B7088AF0A}"/>
  <customSheetViews>
    <customSheetView guid="{1932ED8C-B903-4315-A401-6809E1071A8C}">
      <selection sqref="A1:AZ99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21DE-9BF2-4F4B-BA17-6D38BBC532F3}">
  <sheetPr codeName="Sheet6"/>
  <dimension ref="A1:AY21"/>
  <sheetViews>
    <sheetView workbookViewId="0">
      <selection sqref="A1:AZ999"/>
    </sheetView>
  </sheetViews>
  <sheetFormatPr defaultColWidth="9.140625" defaultRowHeight="12.95" customHeight="1" x14ac:dyDescent="0.2"/>
  <cols>
    <col min="1" max="1" width="3.140625" style="57" bestFit="1" customWidth="1"/>
    <col min="2" max="2" width="10" style="57" bestFit="1" customWidth="1"/>
    <col min="3" max="3" width="12.5703125" style="68" bestFit="1" customWidth="1"/>
    <col min="4" max="4" width="11.85546875" style="57" customWidth="1"/>
    <col min="5" max="5" width="28.42578125" style="66" bestFit="1" customWidth="1"/>
    <col min="6" max="6" width="7.140625" style="66" bestFit="1" customWidth="1"/>
    <col min="7" max="7" width="3.5703125" style="66" bestFit="1" customWidth="1"/>
    <col min="8" max="8" width="5.5703125" style="66" bestFit="1" customWidth="1"/>
    <col min="9" max="9" width="5.140625" style="66" bestFit="1" customWidth="1"/>
    <col min="10" max="10" width="14" style="66" bestFit="1" customWidth="1"/>
    <col min="11" max="11" width="11.42578125" style="66" bestFit="1" customWidth="1"/>
    <col min="12" max="12" width="14.28515625" style="66" bestFit="1" customWidth="1"/>
    <col min="13" max="13" width="10.85546875" style="67" bestFit="1" customWidth="1"/>
    <col min="14" max="14" width="11" style="67" bestFit="1" customWidth="1"/>
    <col min="15" max="15" width="20.5703125" style="68" bestFit="1" customWidth="1"/>
    <col min="16" max="16" width="19.7109375" style="66" bestFit="1" customWidth="1"/>
    <col min="17" max="17" width="6.85546875" style="68" bestFit="1" customWidth="1"/>
    <col min="18" max="18" width="34.28515625" style="66" bestFit="1" customWidth="1"/>
    <col min="19" max="19" width="30.5703125" style="57" bestFit="1" customWidth="1"/>
    <col min="20" max="16384" width="9.140625" style="57"/>
  </cols>
  <sheetData>
    <row r="1" spans="1:51" ht="12" x14ac:dyDescent="0.2">
      <c r="A1" s="53" t="s">
        <v>147</v>
      </c>
      <c r="B1" s="53" t="s">
        <v>148</v>
      </c>
      <c r="C1" s="54" t="s">
        <v>149</v>
      </c>
      <c r="D1" s="53" t="s">
        <v>150</v>
      </c>
      <c r="E1" s="55" t="s">
        <v>8</v>
      </c>
      <c r="F1" s="55" t="s">
        <v>9</v>
      </c>
      <c r="G1" s="55" t="s">
        <v>151</v>
      </c>
      <c r="H1" s="55" t="s">
        <v>152</v>
      </c>
      <c r="I1" s="55" t="s">
        <v>153</v>
      </c>
      <c r="J1" s="55" t="s">
        <v>15</v>
      </c>
      <c r="K1" s="55" t="s">
        <v>0</v>
      </c>
      <c r="L1" s="55" t="s">
        <v>154</v>
      </c>
      <c r="M1" s="56" t="s">
        <v>155</v>
      </c>
      <c r="N1" s="56" t="s">
        <v>20</v>
      </c>
      <c r="O1" s="54" t="s">
        <v>156</v>
      </c>
      <c r="P1" s="55" t="s">
        <v>157</v>
      </c>
      <c r="Q1" s="54" t="s">
        <v>14</v>
      </c>
      <c r="R1" s="55" t="s">
        <v>158</v>
      </c>
      <c r="S1" s="53" t="s">
        <v>159</v>
      </c>
    </row>
    <row r="2" spans="1:51" ht="24" x14ac:dyDescent="0.2">
      <c r="A2" s="58">
        <v>1</v>
      </c>
      <c r="B2" s="64">
        <v>9222071</v>
      </c>
      <c r="C2" s="64">
        <v>202322</v>
      </c>
      <c r="D2" s="65" t="s">
        <v>201</v>
      </c>
      <c r="E2" s="65" t="s">
        <v>164</v>
      </c>
      <c r="F2" s="65" t="s">
        <v>42</v>
      </c>
      <c r="G2" s="65" t="s">
        <v>146</v>
      </c>
      <c r="H2" s="64">
        <v>3977</v>
      </c>
      <c r="I2" s="65" t="s">
        <v>51</v>
      </c>
      <c r="J2" s="59" t="s">
        <v>44</v>
      </c>
      <c r="K2" s="59" t="s">
        <v>58</v>
      </c>
      <c r="L2" s="59" t="s">
        <v>59</v>
      </c>
      <c r="M2" s="60">
        <v>37500</v>
      </c>
      <c r="N2" s="61">
        <v>38110</v>
      </c>
      <c r="O2" s="65" t="s">
        <v>202</v>
      </c>
      <c r="P2" s="65" t="s">
        <v>167</v>
      </c>
      <c r="Q2" s="65" t="s">
        <v>66</v>
      </c>
      <c r="R2" s="63" t="s">
        <v>203</v>
      </c>
      <c r="S2" s="62"/>
    </row>
    <row r="3" spans="1:51" ht="24" x14ac:dyDescent="0.2">
      <c r="A3" s="58">
        <v>2</v>
      </c>
      <c r="B3" s="64">
        <v>9227035</v>
      </c>
      <c r="C3" s="64">
        <v>202323</v>
      </c>
      <c r="D3" s="65" t="s">
        <v>204</v>
      </c>
      <c r="E3" s="65" t="s">
        <v>70</v>
      </c>
      <c r="F3" s="65" t="s">
        <v>144</v>
      </c>
      <c r="G3" s="65" t="s">
        <v>145</v>
      </c>
      <c r="H3" s="64">
        <v>3528</v>
      </c>
      <c r="I3" s="65" t="s">
        <v>71</v>
      </c>
      <c r="J3" s="59" t="s">
        <v>58</v>
      </c>
      <c r="K3" s="59" t="s">
        <v>165</v>
      </c>
      <c r="L3" s="59" t="s">
        <v>67</v>
      </c>
      <c r="M3" s="60">
        <v>28000</v>
      </c>
      <c r="N3" s="61">
        <v>34220</v>
      </c>
      <c r="O3" s="65" t="s">
        <v>205</v>
      </c>
      <c r="P3" s="65" t="s">
        <v>143</v>
      </c>
      <c r="Q3" s="65" t="s">
        <v>66</v>
      </c>
      <c r="R3" s="63" t="s">
        <v>206</v>
      </c>
      <c r="S3" s="62"/>
      <c r="AY3" s="109"/>
    </row>
    <row r="4" spans="1:51" ht="24" x14ac:dyDescent="0.2">
      <c r="A4" s="58">
        <v>3</v>
      </c>
      <c r="B4" s="69">
        <v>9239580</v>
      </c>
      <c r="C4" s="69">
        <v>202334</v>
      </c>
      <c r="D4" s="70" t="s">
        <v>207</v>
      </c>
      <c r="E4" s="70" t="s">
        <v>70</v>
      </c>
      <c r="F4" s="70" t="s">
        <v>144</v>
      </c>
      <c r="G4" s="70" t="s">
        <v>145</v>
      </c>
      <c r="H4" s="69">
        <v>3528</v>
      </c>
      <c r="I4" s="70" t="s">
        <v>71</v>
      </c>
      <c r="J4" s="59" t="s">
        <v>40</v>
      </c>
      <c r="K4" s="59" t="s">
        <v>44</v>
      </c>
      <c r="L4" s="59" t="s">
        <v>129</v>
      </c>
      <c r="M4" s="60">
        <v>40000</v>
      </c>
      <c r="N4" s="61">
        <v>56000</v>
      </c>
      <c r="O4" s="70" t="s">
        <v>208</v>
      </c>
      <c r="P4" s="70" t="s">
        <v>143</v>
      </c>
      <c r="Q4" s="70" t="s">
        <v>66</v>
      </c>
      <c r="R4" s="63" t="s">
        <v>209</v>
      </c>
      <c r="S4" s="62"/>
    </row>
    <row r="5" spans="1:51" ht="24" x14ac:dyDescent="0.2">
      <c r="A5" s="58">
        <v>4</v>
      </c>
      <c r="B5" s="69">
        <v>9222068</v>
      </c>
      <c r="C5" s="69">
        <v>202322</v>
      </c>
      <c r="D5" s="70" t="s">
        <v>210</v>
      </c>
      <c r="E5" s="70" t="s">
        <v>70</v>
      </c>
      <c r="F5" s="70" t="s">
        <v>42</v>
      </c>
      <c r="G5" s="70" t="s">
        <v>145</v>
      </c>
      <c r="H5" s="69">
        <v>3984</v>
      </c>
      <c r="I5" s="70" t="s">
        <v>71</v>
      </c>
      <c r="J5" s="59" t="s">
        <v>58</v>
      </c>
      <c r="K5" s="59" t="s">
        <v>165</v>
      </c>
      <c r="L5" s="59" t="s">
        <v>67</v>
      </c>
      <c r="M5" s="60">
        <v>24000</v>
      </c>
      <c r="N5" s="61">
        <v>26510</v>
      </c>
      <c r="O5" s="70" t="s">
        <v>211</v>
      </c>
      <c r="P5" s="70" t="s">
        <v>69</v>
      </c>
      <c r="Q5" s="70" t="s">
        <v>66</v>
      </c>
      <c r="R5" s="63" t="s">
        <v>206</v>
      </c>
      <c r="S5" s="62"/>
      <c r="AY5" s="109"/>
    </row>
    <row r="6" spans="1:51" ht="24" x14ac:dyDescent="0.2">
      <c r="A6" s="58">
        <v>5</v>
      </c>
      <c r="B6" s="69">
        <v>9222069</v>
      </c>
      <c r="C6" s="69">
        <v>202322</v>
      </c>
      <c r="D6" s="70" t="s">
        <v>210</v>
      </c>
      <c r="E6" s="70" t="s">
        <v>70</v>
      </c>
      <c r="F6" s="70" t="s">
        <v>42</v>
      </c>
      <c r="G6" s="70" t="s">
        <v>145</v>
      </c>
      <c r="H6" s="69">
        <v>3984</v>
      </c>
      <c r="I6" s="70" t="s">
        <v>71</v>
      </c>
      <c r="J6" s="59" t="s">
        <v>44</v>
      </c>
      <c r="K6" s="59" t="s">
        <v>58</v>
      </c>
      <c r="L6" s="59" t="s">
        <v>59</v>
      </c>
      <c r="M6" s="60">
        <v>26500</v>
      </c>
      <c r="N6" s="61">
        <v>31919</v>
      </c>
      <c r="O6" s="70" t="s">
        <v>211</v>
      </c>
      <c r="P6" s="70" t="s">
        <v>69</v>
      </c>
      <c r="Q6" s="70" t="s">
        <v>66</v>
      </c>
      <c r="R6" s="63" t="s">
        <v>206</v>
      </c>
      <c r="S6" s="62"/>
    </row>
    <row r="7" spans="1:51" ht="24" x14ac:dyDescent="0.2">
      <c r="A7" s="58">
        <v>6</v>
      </c>
      <c r="B7" s="69">
        <v>9241465</v>
      </c>
      <c r="C7" s="69">
        <v>202326</v>
      </c>
      <c r="D7" s="70" t="s">
        <v>212</v>
      </c>
      <c r="E7" s="70" t="s">
        <v>164</v>
      </c>
      <c r="F7" s="70" t="s">
        <v>42</v>
      </c>
      <c r="G7" s="70" t="s">
        <v>146</v>
      </c>
      <c r="H7" s="69">
        <v>3977</v>
      </c>
      <c r="I7" s="70" t="s">
        <v>51</v>
      </c>
      <c r="J7" s="59" t="s">
        <v>40</v>
      </c>
      <c r="K7" s="59" t="s">
        <v>91</v>
      </c>
      <c r="L7" s="59" t="s">
        <v>92</v>
      </c>
      <c r="M7" s="60">
        <v>500</v>
      </c>
      <c r="N7" s="61">
        <v>564</v>
      </c>
      <c r="O7" s="70" t="s">
        <v>213</v>
      </c>
      <c r="P7" s="70" t="s">
        <v>167</v>
      </c>
      <c r="Q7" s="70" t="s">
        <v>66</v>
      </c>
      <c r="R7" s="63" t="s">
        <v>214</v>
      </c>
      <c r="S7" s="62"/>
    </row>
    <row r="8" spans="1:51" ht="24" x14ac:dyDescent="0.2">
      <c r="A8" s="58">
        <v>7</v>
      </c>
      <c r="B8" s="71">
        <v>9241737</v>
      </c>
      <c r="C8" s="71">
        <v>202326</v>
      </c>
      <c r="D8" s="72" t="s">
        <v>212</v>
      </c>
      <c r="E8" s="72" t="s">
        <v>164</v>
      </c>
      <c r="F8" s="72" t="s">
        <v>42</v>
      </c>
      <c r="G8" s="72" t="s">
        <v>146</v>
      </c>
      <c r="H8" s="71">
        <v>3977</v>
      </c>
      <c r="I8" s="72" t="s">
        <v>51</v>
      </c>
      <c r="J8" s="59" t="s">
        <v>40</v>
      </c>
      <c r="K8" s="59" t="s">
        <v>91</v>
      </c>
      <c r="L8" s="59" t="s">
        <v>92</v>
      </c>
      <c r="M8" s="60">
        <v>500</v>
      </c>
      <c r="N8" s="61">
        <v>545</v>
      </c>
      <c r="O8" s="72" t="s">
        <v>213</v>
      </c>
      <c r="P8" s="72" t="s">
        <v>167</v>
      </c>
      <c r="Q8" s="72" t="s">
        <v>66</v>
      </c>
      <c r="R8" s="63" t="s">
        <v>214</v>
      </c>
      <c r="S8" s="62"/>
    </row>
    <row r="9" spans="1:51" ht="24" x14ac:dyDescent="0.2">
      <c r="A9" s="58">
        <v>8</v>
      </c>
      <c r="B9" s="71">
        <v>9241739</v>
      </c>
      <c r="C9" s="71">
        <v>202326</v>
      </c>
      <c r="D9" s="72" t="s">
        <v>212</v>
      </c>
      <c r="E9" s="72" t="s">
        <v>164</v>
      </c>
      <c r="F9" s="72" t="s">
        <v>42</v>
      </c>
      <c r="G9" s="72" t="s">
        <v>146</v>
      </c>
      <c r="H9" s="71">
        <v>3977</v>
      </c>
      <c r="I9" s="72" t="s">
        <v>51</v>
      </c>
      <c r="J9" s="59" t="s">
        <v>40</v>
      </c>
      <c r="K9" s="59" t="s">
        <v>44</v>
      </c>
      <c r="L9" s="59" t="s">
        <v>129</v>
      </c>
      <c r="M9" s="60">
        <v>16000</v>
      </c>
      <c r="N9" s="61">
        <v>19500</v>
      </c>
      <c r="O9" s="72" t="s">
        <v>213</v>
      </c>
      <c r="P9" s="72" t="s">
        <v>167</v>
      </c>
      <c r="Q9" s="72" t="s">
        <v>66</v>
      </c>
      <c r="R9" s="63" t="s">
        <v>214</v>
      </c>
      <c r="S9" s="62"/>
    </row>
    <row r="10" spans="1:51" ht="24" x14ac:dyDescent="0.2">
      <c r="A10" s="58">
        <v>9</v>
      </c>
      <c r="B10" s="64">
        <v>9241740</v>
      </c>
      <c r="C10" s="64">
        <v>202326</v>
      </c>
      <c r="D10" s="65" t="s">
        <v>212</v>
      </c>
      <c r="E10" s="65" t="s">
        <v>164</v>
      </c>
      <c r="F10" s="65" t="s">
        <v>42</v>
      </c>
      <c r="G10" s="65" t="s">
        <v>146</v>
      </c>
      <c r="H10" s="64">
        <v>3977</v>
      </c>
      <c r="I10" s="65" t="s">
        <v>51</v>
      </c>
      <c r="J10" s="73" t="s">
        <v>40</v>
      </c>
      <c r="K10" s="73" t="s">
        <v>44</v>
      </c>
      <c r="L10" s="73" t="s">
        <v>129</v>
      </c>
      <c r="M10" s="60">
        <v>39000</v>
      </c>
      <c r="N10" s="74">
        <v>47500</v>
      </c>
      <c r="O10" s="65" t="s">
        <v>213</v>
      </c>
      <c r="P10" s="65" t="s">
        <v>167</v>
      </c>
      <c r="Q10" s="65" t="s">
        <v>66</v>
      </c>
      <c r="R10" s="63" t="s">
        <v>214</v>
      </c>
      <c r="S10" s="62"/>
    </row>
    <row r="11" spans="1:51" ht="24" x14ac:dyDescent="0.2">
      <c r="A11" s="58">
        <v>10</v>
      </c>
      <c r="B11" s="64">
        <v>9215406</v>
      </c>
      <c r="C11" s="64">
        <v>202321</v>
      </c>
      <c r="D11" s="65" t="s">
        <v>215</v>
      </c>
      <c r="E11" s="65" t="s">
        <v>62</v>
      </c>
      <c r="F11" s="65" t="s">
        <v>42</v>
      </c>
      <c r="G11" s="65" t="s">
        <v>145</v>
      </c>
      <c r="H11" s="64">
        <v>3984</v>
      </c>
      <c r="I11" s="65" t="s">
        <v>43</v>
      </c>
      <c r="J11" s="73" t="s">
        <v>83</v>
      </c>
      <c r="K11" s="73" t="s">
        <v>86</v>
      </c>
      <c r="L11" s="73" t="s">
        <v>87</v>
      </c>
      <c r="M11" s="60">
        <v>39000</v>
      </c>
      <c r="N11" s="74">
        <v>40437</v>
      </c>
      <c r="O11" s="65" t="s">
        <v>216</v>
      </c>
      <c r="P11" s="65" t="s">
        <v>61</v>
      </c>
      <c r="Q11" s="65" t="s">
        <v>66</v>
      </c>
      <c r="R11" s="63" t="s">
        <v>217</v>
      </c>
      <c r="S11" s="62"/>
    </row>
    <row r="12" spans="1:51" ht="24" x14ac:dyDescent="0.2">
      <c r="A12" s="58">
        <v>11</v>
      </c>
      <c r="B12" s="64">
        <v>9215407</v>
      </c>
      <c r="C12" s="64">
        <v>202321</v>
      </c>
      <c r="D12" s="65" t="s">
        <v>215</v>
      </c>
      <c r="E12" s="65" t="s">
        <v>62</v>
      </c>
      <c r="F12" s="65" t="s">
        <v>42</v>
      </c>
      <c r="G12" s="65" t="s">
        <v>145</v>
      </c>
      <c r="H12" s="64">
        <v>3984</v>
      </c>
      <c r="I12" s="65" t="s">
        <v>43</v>
      </c>
      <c r="J12" s="73" t="s">
        <v>44</v>
      </c>
      <c r="K12" s="73" t="s">
        <v>58</v>
      </c>
      <c r="L12" s="73" t="s">
        <v>59</v>
      </c>
      <c r="M12" s="60">
        <v>39000</v>
      </c>
      <c r="N12" s="74">
        <v>45200</v>
      </c>
      <c r="O12" s="65" t="s">
        <v>216</v>
      </c>
      <c r="P12" s="65" t="s">
        <v>61</v>
      </c>
      <c r="Q12" s="65" t="s">
        <v>66</v>
      </c>
      <c r="R12" s="63" t="s">
        <v>217</v>
      </c>
      <c r="S12" s="62"/>
    </row>
    <row r="13" spans="1:51" ht="12" x14ac:dyDescent="0.2">
      <c r="A13" s="57">
        <v>12</v>
      </c>
      <c r="B13" s="57">
        <v>9215409</v>
      </c>
      <c r="C13" s="68">
        <v>202321</v>
      </c>
      <c r="D13" s="57" t="s">
        <v>215</v>
      </c>
      <c r="E13" s="66" t="s">
        <v>62</v>
      </c>
      <c r="F13" s="66" t="s">
        <v>42</v>
      </c>
      <c r="G13" s="66" t="s">
        <v>145</v>
      </c>
      <c r="H13" s="66">
        <v>3984</v>
      </c>
      <c r="I13" s="66" t="s">
        <v>43</v>
      </c>
      <c r="J13" s="66" t="s">
        <v>83</v>
      </c>
      <c r="K13" s="66" t="s">
        <v>86</v>
      </c>
      <c r="L13" s="66" t="s">
        <v>87</v>
      </c>
      <c r="M13" s="67">
        <v>27000</v>
      </c>
      <c r="N13" s="67">
        <v>28031</v>
      </c>
      <c r="O13" s="68" t="s">
        <v>216</v>
      </c>
      <c r="P13" s="66" t="s">
        <v>61</v>
      </c>
      <c r="Q13" s="68" t="s">
        <v>66</v>
      </c>
      <c r="R13" s="66" t="s">
        <v>217</v>
      </c>
    </row>
    <row r="14" spans="1:51" ht="12" x14ac:dyDescent="0.2">
      <c r="A14" s="57">
        <v>13</v>
      </c>
      <c r="B14" s="57">
        <v>9215410</v>
      </c>
      <c r="C14" s="68">
        <v>202321</v>
      </c>
      <c r="D14" s="57" t="s">
        <v>215</v>
      </c>
      <c r="E14" s="66" t="s">
        <v>62</v>
      </c>
      <c r="F14" s="66" t="s">
        <v>42</v>
      </c>
      <c r="G14" s="66" t="s">
        <v>145</v>
      </c>
      <c r="H14" s="66">
        <v>3984</v>
      </c>
      <c r="I14" s="66" t="s">
        <v>43</v>
      </c>
      <c r="J14" s="66" t="s">
        <v>44</v>
      </c>
      <c r="K14" s="66" t="s">
        <v>58</v>
      </c>
      <c r="L14" s="66" t="s">
        <v>59</v>
      </c>
      <c r="M14" s="67">
        <v>27000</v>
      </c>
      <c r="N14" s="67">
        <v>32090</v>
      </c>
      <c r="O14" s="68" t="s">
        <v>216</v>
      </c>
      <c r="P14" s="66" t="s">
        <v>61</v>
      </c>
      <c r="Q14" s="68" t="s">
        <v>66</v>
      </c>
      <c r="R14" s="66" t="s">
        <v>217</v>
      </c>
    </row>
    <row r="15" spans="1:51" ht="12" x14ac:dyDescent="0.2">
      <c r="A15" s="57">
        <v>14</v>
      </c>
      <c r="B15" s="57">
        <v>9231711</v>
      </c>
      <c r="C15" s="68">
        <v>202324</v>
      </c>
      <c r="D15" s="57" t="s">
        <v>218</v>
      </c>
      <c r="E15" s="66" t="s">
        <v>50</v>
      </c>
      <c r="F15" s="66" t="s">
        <v>55</v>
      </c>
      <c r="G15" s="66" t="s">
        <v>198</v>
      </c>
      <c r="H15" s="66">
        <v>2880</v>
      </c>
      <c r="I15" s="66" t="s">
        <v>43</v>
      </c>
      <c r="J15" s="66" t="s">
        <v>80</v>
      </c>
      <c r="K15" s="66" t="s">
        <v>83</v>
      </c>
      <c r="L15" s="66" t="s">
        <v>84</v>
      </c>
      <c r="M15" s="67">
        <v>25500</v>
      </c>
      <c r="N15" s="67">
        <v>27067</v>
      </c>
      <c r="O15" s="68" t="s">
        <v>219</v>
      </c>
      <c r="P15" s="66" t="s">
        <v>220</v>
      </c>
      <c r="Q15" s="68" t="s">
        <v>66</v>
      </c>
      <c r="R15" s="66" t="s">
        <v>221</v>
      </c>
    </row>
    <row r="16" spans="1:51" ht="12.95" customHeight="1" x14ac:dyDescent="0.2">
      <c r="A16" s="57">
        <v>15</v>
      </c>
      <c r="B16" s="57">
        <v>9231712</v>
      </c>
      <c r="C16" s="68">
        <v>202324</v>
      </c>
      <c r="D16" s="57" t="s">
        <v>218</v>
      </c>
      <c r="E16" s="66" t="s">
        <v>50</v>
      </c>
      <c r="F16" s="66" t="s">
        <v>55</v>
      </c>
      <c r="G16" s="66" t="s">
        <v>198</v>
      </c>
      <c r="H16" s="66">
        <v>2880</v>
      </c>
      <c r="I16" s="66" t="s">
        <v>43</v>
      </c>
      <c r="J16" s="66" t="s">
        <v>325</v>
      </c>
      <c r="K16" s="66" t="s">
        <v>86</v>
      </c>
      <c r="L16" s="66" t="s">
        <v>87</v>
      </c>
      <c r="M16" s="67">
        <v>27000</v>
      </c>
      <c r="N16" s="67">
        <v>24481</v>
      </c>
      <c r="O16" s="68" t="s">
        <v>219</v>
      </c>
      <c r="P16" s="66" t="s">
        <v>220</v>
      </c>
      <c r="Q16" s="68" t="s">
        <v>66</v>
      </c>
      <c r="R16" s="66" t="s">
        <v>221</v>
      </c>
    </row>
    <row r="17" spans="1:18" ht="12.95" customHeight="1" x14ac:dyDescent="0.2">
      <c r="A17" s="57">
        <v>16</v>
      </c>
      <c r="B17" s="57">
        <v>9236661</v>
      </c>
      <c r="C17" s="68">
        <v>202324</v>
      </c>
      <c r="D17" s="57" t="s">
        <v>218</v>
      </c>
      <c r="E17" s="66" t="s">
        <v>50</v>
      </c>
      <c r="F17" s="66" t="s">
        <v>55</v>
      </c>
      <c r="G17" s="66" t="s">
        <v>198</v>
      </c>
      <c r="H17" s="66">
        <v>2880</v>
      </c>
      <c r="I17" s="66" t="s">
        <v>43</v>
      </c>
      <c r="J17" s="66" t="s">
        <v>83</v>
      </c>
      <c r="K17" s="66" t="s">
        <v>86</v>
      </c>
      <c r="L17" s="66" t="s">
        <v>87</v>
      </c>
      <c r="M17" s="67">
        <v>19500</v>
      </c>
      <c r="N17" s="67">
        <v>24354</v>
      </c>
      <c r="O17" s="68" t="s">
        <v>219</v>
      </c>
      <c r="P17" s="66" t="s">
        <v>220</v>
      </c>
      <c r="Q17" s="68" t="s">
        <v>66</v>
      </c>
      <c r="R17" s="66" t="s">
        <v>221</v>
      </c>
    </row>
    <row r="19" spans="1:18" ht="12.95" customHeight="1" x14ac:dyDescent="0.2">
      <c r="C19" s="68" t="s">
        <v>199</v>
      </c>
    </row>
    <row r="20" spans="1:18" ht="12.95" customHeight="1" x14ac:dyDescent="0.2">
      <c r="B20" s="46"/>
      <c r="C20" s="68" t="s">
        <v>200</v>
      </c>
    </row>
    <row r="21" spans="1:18" ht="12.95" customHeight="1" x14ac:dyDescent="0.2">
      <c r="C21" s="68" t="s">
        <v>222</v>
      </c>
    </row>
  </sheetData>
  <customSheetViews>
    <customSheetView guid="{1932ED8C-B903-4315-A401-6809E1071A8C}">
      <selection sqref="A1:AZ999"/>
      <pageMargins left="0.7" right="0.7" top="0.75" bottom="0.75" header="0.3" footer="0.3"/>
      <pageSetup orientation="portrait" r:id="rId1"/>
    </customSheetView>
  </customSheetViews>
  <conditionalFormatting sqref="B20">
    <cfRule type="cellIs" dxfId="5" priority="5" operator="equal">
      <formula>0</formula>
    </cfRule>
  </conditionalFormatting>
  <conditionalFormatting sqref="B20">
    <cfRule type="cellIs" dxfId="4" priority="4" operator="between">
      <formula>5</formula>
      <formula>100</formula>
    </cfRule>
  </conditionalFormatting>
  <conditionalFormatting sqref="B20">
    <cfRule type="cellIs" dxfId="3" priority="6" operator="between">
      <formula>202001</formula>
      <formula>$BA$2-1</formula>
    </cfRule>
  </conditionalFormatting>
  <conditionalFormatting sqref="B20">
    <cfRule type="containsBlanks" dxfId="2" priority="2">
      <formula>LEN(TRIM(B20))=0</formula>
    </cfRule>
  </conditionalFormatting>
  <conditionalFormatting sqref="B20">
    <cfRule type="expression" dxfId="1" priority="3">
      <formula>COUNTIF($B:$B,B20)&gt;0</formula>
    </cfRule>
  </conditionalFormatting>
  <conditionalFormatting sqref="B20">
    <cfRule type="expression" dxfId="0" priority="1">
      <formula>COUNTIF($B:$B,B20)&gt;0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Update</vt:lpstr>
      <vt:lpstr>Overview - SMD</vt:lpstr>
      <vt:lpstr>Overview - Leaded</vt:lpstr>
      <vt:lpstr>Work Plan Control - ALL</vt:lpstr>
      <vt:lpstr>Leaded After Lot Link</vt:lpstr>
      <vt:lpstr>Leaded Started</vt:lpstr>
      <vt:lpstr>SMD After Lot Link</vt:lpstr>
      <vt:lpstr>SMD Started</vt:lpstr>
      <vt:lpstr>Priority List</vt:lpstr>
    </vt:vector>
  </TitlesOfParts>
  <Company>Vishay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Yonatan</dc:creator>
  <cp:lastModifiedBy>Daniel, Yonatan</cp:lastModifiedBy>
  <dcterms:created xsi:type="dcterms:W3CDTF">2022-10-19T05:12:16Z</dcterms:created>
  <dcterms:modified xsi:type="dcterms:W3CDTF">2023-06-14T06:10:44Z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ddb31-ca59-47b4-aceb-732539ed590b_Enabled">
    <vt:lpwstr>true</vt:lpwstr>
  </property>
  <property fmtid="{D5CDD505-2E9C-101B-9397-08002B2CF9AE}" pid="3" name="MSIP_Label_c8eddb31-ca59-47b4-aceb-732539ed590b_SetDate">
    <vt:lpwstr>2022-10-19T05:12:20Z</vt:lpwstr>
  </property>
  <property fmtid="{D5CDD505-2E9C-101B-9397-08002B2CF9AE}" pid="4" name="MSIP_Label_c8eddb31-ca59-47b4-aceb-732539ed590b_Method">
    <vt:lpwstr>Standard</vt:lpwstr>
  </property>
  <property fmtid="{D5CDD505-2E9C-101B-9397-08002B2CF9AE}" pid="5" name="MSIP_Label_c8eddb31-ca59-47b4-aceb-732539ed590b_Name">
    <vt:lpwstr>c8eddb31-ca59-47b4-aceb-732539ed590b</vt:lpwstr>
  </property>
  <property fmtid="{D5CDD505-2E9C-101B-9397-08002B2CF9AE}" pid="6" name="MSIP_Label_c8eddb31-ca59-47b4-aceb-732539ed590b_SiteId">
    <vt:lpwstr>5874b827-1966-41df-a5b7-b79ec04dab64</vt:lpwstr>
  </property>
  <property fmtid="{D5CDD505-2E9C-101B-9397-08002B2CF9AE}" pid="7" name="MSIP_Label_c8eddb31-ca59-47b4-aceb-732539ed590b_ActionId">
    <vt:lpwstr>b34c07a5-a8c9-486a-81a9-c2a563eedc55</vt:lpwstr>
  </property>
  <property fmtid="{D5CDD505-2E9C-101B-9397-08002B2CF9AE}" pid="8" name="MSIP_Label_c8eddb31-ca59-47b4-aceb-732539ed590b_ContentBits">
    <vt:lpwstr>0</vt:lpwstr>
  </property>
</Properties>
</file>