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056436\Desktop\SETONDE PESSOAL\UFSC\projeto eletronica II\"/>
    </mc:Choice>
  </mc:AlternateContent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N3" i="1" l="1"/>
  <c r="N4" i="1"/>
  <c r="M4" i="1"/>
  <c r="M3" i="1"/>
  <c r="G5" i="1"/>
  <c r="I3" i="1"/>
  <c r="H3" i="1"/>
  <c r="G3" i="1"/>
  <c r="F3" i="1"/>
  <c r="C14" i="1"/>
  <c r="D3" i="1"/>
  <c r="C13" i="1"/>
  <c r="C12" i="1"/>
  <c r="C11" i="1"/>
  <c r="C10" i="1"/>
  <c r="C9" i="1"/>
  <c r="C8" i="1"/>
  <c r="C7" i="1"/>
  <c r="C6" i="1"/>
  <c r="C5" i="1"/>
  <c r="C4" i="1"/>
  <c r="D4" i="1" s="1"/>
  <c r="C3" i="1"/>
  <c r="B3" i="1"/>
  <c r="E3" i="1" s="1"/>
  <c r="B4" i="1"/>
  <c r="E4" i="1" s="1"/>
  <c r="B5" i="1"/>
  <c r="B6" i="1"/>
  <c r="B7" i="1"/>
  <c r="B8" i="1"/>
  <c r="B9" i="1"/>
  <c r="B10" i="1"/>
  <c r="B11" i="1"/>
  <c r="B12" i="1"/>
  <c r="B13" i="1"/>
  <c r="B14" i="1"/>
  <c r="E5" i="1"/>
  <c r="D11" i="1"/>
  <c r="D5" i="1" l="1"/>
  <c r="F5" i="1" s="1"/>
  <c r="I5" i="1" s="1"/>
  <c r="H5" i="1" s="1"/>
  <c r="M5" i="1" s="1"/>
  <c r="O4" i="1"/>
  <c r="O5" i="1"/>
  <c r="O6" i="1"/>
  <c r="O7" i="1"/>
  <c r="O8" i="1"/>
  <c r="O9" i="1"/>
  <c r="O10" i="1"/>
  <c r="O11" i="1"/>
  <c r="O12" i="1"/>
  <c r="O13" i="1"/>
  <c r="O14" i="1"/>
  <c r="O3" i="1"/>
  <c r="F4" i="1"/>
  <c r="E6" i="1"/>
  <c r="E7" i="1"/>
  <c r="E12" i="1"/>
  <c r="E9" i="1"/>
  <c r="E10" i="1"/>
  <c r="E11" i="1"/>
  <c r="E13" i="1"/>
  <c r="E14" i="1"/>
  <c r="D7" i="1"/>
  <c r="D6" i="1"/>
  <c r="D9" i="1"/>
  <c r="D10" i="1"/>
  <c r="D12" i="1"/>
  <c r="D13" i="1"/>
  <c r="D14" i="1"/>
  <c r="E8" i="1"/>
  <c r="D8" i="1"/>
  <c r="F6" i="1" l="1"/>
  <c r="G6" i="1" s="1"/>
  <c r="I6" i="1" s="1"/>
  <c r="N6" i="1" s="1"/>
  <c r="F7" i="1"/>
  <c r="G7" i="1" s="1"/>
  <c r="I7" i="1" s="1"/>
  <c r="F12" i="1"/>
  <c r="G12" i="1" s="1"/>
  <c r="I12" i="1" s="1"/>
  <c r="F14" i="1"/>
  <c r="G14" i="1" s="1"/>
  <c r="I14" i="1" s="1"/>
  <c r="F13" i="1"/>
  <c r="G13" i="1" s="1"/>
  <c r="I13" i="1" s="1"/>
  <c r="N5" i="1"/>
  <c r="F10" i="1"/>
  <c r="G10" i="1" s="1"/>
  <c r="I10" i="1" s="1"/>
  <c r="F11" i="1"/>
  <c r="G11" i="1" s="1"/>
  <c r="I11" i="1" s="1"/>
  <c r="F9" i="1"/>
  <c r="G9" i="1" s="1"/>
  <c r="I9" i="1" s="1"/>
  <c r="G4" i="1"/>
  <c r="I4" i="1" s="1"/>
  <c r="F8" i="1"/>
  <c r="H6" i="1" l="1"/>
  <c r="M6" i="1" s="1"/>
  <c r="H12" i="1"/>
  <c r="M12" i="1" s="1"/>
  <c r="N12" i="1"/>
  <c r="H7" i="1"/>
  <c r="M7" i="1" s="1"/>
  <c r="N7" i="1"/>
  <c r="H9" i="1"/>
  <c r="M9" i="1" s="1"/>
  <c r="N9" i="1"/>
  <c r="H10" i="1"/>
  <c r="M10" i="1" s="1"/>
  <c r="N10" i="1"/>
  <c r="H13" i="1"/>
  <c r="M13" i="1" s="1"/>
  <c r="N13" i="1"/>
  <c r="H4" i="1"/>
  <c r="H14" i="1"/>
  <c r="M14" i="1" s="1"/>
  <c r="N14" i="1"/>
  <c r="H11" i="1"/>
  <c r="M11" i="1" s="1"/>
  <c r="N11" i="1"/>
  <c r="G8" i="1"/>
  <c r="I8" i="1" s="1"/>
  <c r="H8" i="1" l="1"/>
  <c r="M8" i="1" s="1"/>
  <c r="N8" i="1"/>
</calcChain>
</file>

<file path=xl/sharedStrings.xml><?xml version="1.0" encoding="utf-8"?>
<sst xmlns="http://schemas.openxmlformats.org/spreadsheetml/2006/main" count="15" uniqueCount="14">
  <si>
    <t>Vxi</t>
  </si>
  <si>
    <t>Vxs</t>
  </si>
  <si>
    <t>T [°C]</t>
  </si>
  <si>
    <t>R3</t>
  </si>
  <si>
    <t>R2</t>
  </si>
  <si>
    <t>R1</t>
  </si>
  <si>
    <r>
      <t>R1 [</t>
    </r>
    <r>
      <rPr>
        <sz val="11"/>
        <color theme="1"/>
        <rFont val="Calibri"/>
        <family val="2"/>
      </rPr>
      <t>Ω]</t>
    </r>
  </si>
  <si>
    <r>
      <t>R2 [</t>
    </r>
    <r>
      <rPr>
        <sz val="11"/>
        <color theme="1"/>
        <rFont val="Calibri"/>
        <family val="2"/>
      </rPr>
      <t>Ω]</t>
    </r>
  </si>
  <si>
    <r>
      <t>R3 [</t>
    </r>
    <r>
      <rPr>
        <sz val="11"/>
        <color theme="1"/>
        <rFont val="Calibri"/>
        <family val="2"/>
      </rPr>
      <t>Ω]</t>
    </r>
  </si>
  <si>
    <t>A</t>
  </si>
  <si>
    <t>B</t>
  </si>
  <si>
    <t>R3= 1100Ω          R1=A*R2           R2=B*R3</t>
  </si>
  <si>
    <t>(Vcc/Vxs) - 1</t>
  </si>
  <si>
    <t>(Vcc/Vxi)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</si>
</sst>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75" zoomScaleNormal="175" workbookViewId="0">
      <selection activeCell="G24" sqref="G24"/>
    </sheetView>
  </sheetViews>
  <sheetFormatPr defaultRowHeight="15" x14ac:dyDescent="0.25"/>
  <cols>
    <col min="3" max="3" width="10.28515625" customWidth="1"/>
    <col min="4" max="5" width="12.5703125" bestFit="1" customWidth="1"/>
  </cols>
  <sheetData>
    <row r="1" spans="1:15" ht="15.75" thickBot="1" x14ac:dyDescent="0.3"/>
    <row r="2" spans="1:15" ht="15.75" thickBot="1" x14ac:dyDescent="0.3">
      <c r="A2" s="14" t="s">
        <v>2</v>
      </c>
      <c r="B2" s="15" t="s">
        <v>0</v>
      </c>
      <c r="C2" s="15" t="s">
        <v>1</v>
      </c>
      <c r="D2" s="15" t="s">
        <v>12</v>
      </c>
      <c r="E2" s="15" t="s">
        <v>13</v>
      </c>
      <c r="F2" s="15" t="s">
        <v>9</v>
      </c>
      <c r="G2" s="15" t="s">
        <v>10</v>
      </c>
      <c r="H2" s="15" t="s">
        <v>5</v>
      </c>
      <c r="I2" s="15" t="s">
        <v>4</v>
      </c>
      <c r="J2" s="16" t="s">
        <v>3</v>
      </c>
      <c r="L2" s="17" t="s">
        <v>2</v>
      </c>
      <c r="M2" s="18" t="s">
        <v>6</v>
      </c>
      <c r="N2" s="18" t="s">
        <v>7</v>
      </c>
      <c r="O2" s="19" t="s">
        <v>8</v>
      </c>
    </row>
    <row r="3" spans="1:15" x14ac:dyDescent="0.25">
      <c r="A3" s="10">
        <v>17</v>
      </c>
      <c r="B3" s="11">
        <f>1.368*5</f>
        <v>6.8400000000000007</v>
      </c>
      <c r="C3" s="11">
        <f>1.5*5</f>
        <v>7.5</v>
      </c>
      <c r="D3" s="11">
        <f>(15/C3)-1</f>
        <v>1</v>
      </c>
      <c r="E3" s="11">
        <f>(15/B3)-1</f>
        <v>1.1929824561403506</v>
      </c>
      <c r="F3" s="13">
        <f>-(D3+1)/(D3-E3)</f>
        <v>10.363636363636379</v>
      </c>
      <c r="G3" s="13">
        <f>((E3*F3)-1)/F3</f>
        <v>1.0964912280701753</v>
      </c>
      <c r="H3" s="13">
        <f>F3*I3</f>
        <v>12500.000000000016</v>
      </c>
      <c r="I3" s="13">
        <f>G3*J3</f>
        <v>1206.1403508771928</v>
      </c>
      <c r="J3" s="12">
        <v>1100</v>
      </c>
      <c r="L3" s="4">
        <v>17</v>
      </c>
      <c r="M3" s="3">
        <f>H3</f>
        <v>12500.000000000016</v>
      </c>
      <c r="N3" s="3">
        <f>I3</f>
        <v>1206.1403508771928</v>
      </c>
      <c r="O3" s="5">
        <f>J3</f>
        <v>1100</v>
      </c>
    </row>
    <row r="4" spans="1:15" x14ac:dyDescent="0.25">
      <c r="A4" s="4">
        <v>18</v>
      </c>
      <c r="B4" s="2">
        <f>1.307*5</f>
        <v>6.5350000000000001</v>
      </c>
      <c r="C4" s="2">
        <f>1.432*5</f>
        <v>7.16</v>
      </c>
      <c r="D4" s="2">
        <f>(15/C4)-1</f>
        <v>1.0949720670391061</v>
      </c>
      <c r="E4" s="2">
        <f>(15/B4)-1</f>
        <v>1.2953328232593724</v>
      </c>
      <c r="F4" s="3">
        <f t="shared" ref="F4:F7" si="0">-(D4+1)/(D4-E4)</f>
        <v>10.45600000000001</v>
      </c>
      <c r="G4" s="3">
        <f t="shared" ref="G3:G7" si="1">((E4*F4)-1)/F4</f>
        <v>1.1996939556235653</v>
      </c>
      <c r="H4" s="3">
        <f t="shared" ref="H4:H7" si="2">F4*I4</f>
        <v>13798.400000000012</v>
      </c>
      <c r="I4" s="3">
        <f t="shared" ref="I4:I7" si="3">G4*J4</f>
        <v>1319.6633511859218</v>
      </c>
      <c r="J4" s="5">
        <v>1100</v>
      </c>
      <c r="L4" s="4">
        <v>18</v>
      </c>
      <c r="M4" s="3">
        <f>H4</f>
        <v>13798.400000000012</v>
      </c>
      <c r="N4" s="3">
        <f>I4</f>
        <v>1319.6633511859218</v>
      </c>
      <c r="O4" s="5">
        <f t="shared" ref="O4:O14" si="4">J4</f>
        <v>1100</v>
      </c>
    </row>
    <row r="5" spans="1:15" x14ac:dyDescent="0.25">
      <c r="A5" s="4">
        <v>19</v>
      </c>
      <c r="B5" s="2">
        <f>1.249*5</f>
        <v>6.245000000000001</v>
      </c>
      <c r="C5" s="2">
        <f>1.368*5</f>
        <v>6.8400000000000007</v>
      </c>
      <c r="D5" s="2">
        <f>(15/C5)-1</f>
        <v>1.1929824561403506</v>
      </c>
      <c r="E5" s="2">
        <f>(15/B5)-1</f>
        <v>1.4019215372297835</v>
      </c>
      <c r="F5" s="3">
        <f t="shared" si="0"/>
        <v>10.495798319327731</v>
      </c>
      <c r="G5" s="3">
        <f>((E5*F5)-1)/F5</f>
        <v>1.3066453162530021</v>
      </c>
      <c r="H5" s="3">
        <f t="shared" si="2"/>
        <v>15085.714285714281</v>
      </c>
      <c r="I5" s="3">
        <f t="shared" si="3"/>
        <v>1437.3098478783022</v>
      </c>
      <c r="J5" s="5">
        <v>1100</v>
      </c>
      <c r="L5" s="4">
        <v>19</v>
      </c>
      <c r="M5" s="3">
        <f t="shared" ref="M5:M14" si="5">H5</f>
        <v>15085.714285714281</v>
      </c>
      <c r="N5" s="3">
        <f t="shared" ref="N5:N14" si="6">I5</f>
        <v>1437.3098478783022</v>
      </c>
      <c r="O5" s="5">
        <f t="shared" si="4"/>
        <v>1100</v>
      </c>
    </row>
    <row r="6" spans="1:15" x14ac:dyDescent="0.25">
      <c r="A6" s="4">
        <v>20</v>
      </c>
      <c r="B6" s="2">
        <f>1.194*5</f>
        <v>5.97</v>
      </c>
      <c r="C6" s="2">
        <f>1.307*5</f>
        <v>6.5350000000000001</v>
      </c>
      <c r="D6" s="2">
        <f t="shared" ref="D6" si="7">(15/C6)-1</f>
        <v>1.2953328232593724</v>
      </c>
      <c r="E6" s="2">
        <f t="shared" ref="E6:E7" si="8">(15/B6)-1</f>
        <v>1.512562814070352</v>
      </c>
      <c r="F6" s="3">
        <f t="shared" si="0"/>
        <v>10.566371681415907</v>
      </c>
      <c r="G6" s="3">
        <f t="shared" si="1"/>
        <v>1.4179229480737019</v>
      </c>
      <c r="H6" s="3">
        <f t="shared" si="2"/>
        <v>16480.530973451292</v>
      </c>
      <c r="I6" s="3">
        <f t="shared" si="3"/>
        <v>1559.7152428810721</v>
      </c>
      <c r="J6" s="5">
        <v>1100</v>
      </c>
      <c r="L6" s="4">
        <v>20</v>
      </c>
      <c r="M6" s="3">
        <f t="shared" si="5"/>
        <v>16480.530973451292</v>
      </c>
      <c r="N6" s="3">
        <f t="shared" si="6"/>
        <v>1559.7152428810721</v>
      </c>
      <c r="O6" s="5">
        <f t="shared" si="4"/>
        <v>1100</v>
      </c>
    </row>
    <row r="7" spans="1:15" x14ac:dyDescent="0.25">
      <c r="A7" s="4">
        <v>21</v>
      </c>
      <c r="B7" s="2">
        <f>1.142*5</f>
        <v>5.7099999999999991</v>
      </c>
      <c r="C7" s="2">
        <f>1.249*5</f>
        <v>6.245000000000001</v>
      </c>
      <c r="D7" s="2">
        <f>(15/C7)-1</f>
        <v>1.4019215372297835</v>
      </c>
      <c r="E7" s="2">
        <f t="shared" si="8"/>
        <v>1.6269702276707534</v>
      </c>
      <c r="F7" s="3">
        <f t="shared" si="0"/>
        <v>10.672897196261651</v>
      </c>
      <c r="G7" s="3">
        <f t="shared" si="1"/>
        <v>1.5332749562171628</v>
      </c>
      <c r="H7" s="3">
        <f t="shared" si="2"/>
        <v>18000.934579439199</v>
      </c>
      <c r="I7" s="3">
        <f t="shared" si="3"/>
        <v>1686.602451838879</v>
      </c>
      <c r="J7" s="5">
        <v>1100</v>
      </c>
      <c r="L7" s="4">
        <v>21</v>
      </c>
      <c r="M7" s="3">
        <f t="shared" si="5"/>
        <v>18000.934579439199</v>
      </c>
      <c r="N7" s="3">
        <f t="shared" si="6"/>
        <v>1686.602451838879</v>
      </c>
      <c r="O7" s="5">
        <f t="shared" si="4"/>
        <v>1100</v>
      </c>
    </row>
    <row r="8" spans="1:15" x14ac:dyDescent="0.25">
      <c r="A8" s="4">
        <v>22</v>
      </c>
      <c r="B8" s="2">
        <f>1.092*5</f>
        <v>5.4600000000000009</v>
      </c>
      <c r="C8" s="2">
        <f>1.194*5</f>
        <v>5.97</v>
      </c>
      <c r="D8" s="2">
        <f>(15/C8)-1</f>
        <v>1.512562814070352</v>
      </c>
      <c r="E8" s="2">
        <f>(15/B8)-1</f>
        <v>1.7472527472527468</v>
      </c>
      <c r="F8" s="3">
        <f>-(D8+1)/(D8-E8)</f>
        <v>10.705882352941208</v>
      </c>
      <c r="G8" s="3">
        <f>((E8*F8)-1)/F8</f>
        <v>1.6538461538461537</v>
      </c>
      <c r="H8" s="3">
        <f>F8*I8</f>
        <v>19476.470588235348</v>
      </c>
      <c r="I8" s="3">
        <f>G8*J8</f>
        <v>1819.2307692307691</v>
      </c>
      <c r="J8" s="5">
        <v>1100</v>
      </c>
      <c r="L8" s="4">
        <v>22</v>
      </c>
      <c r="M8" s="3">
        <f t="shared" si="5"/>
        <v>19476.470588235348</v>
      </c>
      <c r="N8" s="3">
        <f t="shared" si="6"/>
        <v>1819.2307692307691</v>
      </c>
      <c r="O8" s="5">
        <f t="shared" si="4"/>
        <v>1100</v>
      </c>
    </row>
    <row r="9" spans="1:15" x14ac:dyDescent="0.25">
      <c r="A9" s="4">
        <v>23</v>
      </c>
      <c r="B9" s="2">
        <f>1.045*5</f>
        <v>5.2249999999999996</v>
      </c>
      <c r="C9" s="2">
        <f>1.142*5</f>
        <v>5.7099999999999991</v>
      </c>
      <c r="D9" s="2">
        <f t="shared" ref="D9:D14" si="9">(15/C9)-1</f>
        <v>1.6269702276707534</v>
      </c>
      <c r="E9" s="2">
        <f t="shared" ref="E9:E14" si="10">(15/B9)-1</f>
        <v>1.8708133971291869</v>
      </c>
      <c r="F9" s="3">
        <f t="shared" ref="F9:F14" si="11">-(D9+1)/(D9-E9)</f>
        <v>10.773195876288661</v>
      </c>
      <c r="G9" s="3">
        <f t="shared" ref="G9:G14" si="12">((E9*F9)-1)/F9</f>
        <v>1.77799043062201</v>
      </c>
      <c r="H9" s="3">
        <f t="shared" ref="H9:H14" si="13">F9*I9</f>
        <v>21070.103092783513</v>
      </c>
      <c r="I9" s="3">
        <f t="shared" ref="I9:I14" si="14">G9*J9</f>
        <v>1955.7894736842111</v>
      </c>
      <c r="J9" s="5">
        <v>1100</v>
      </c>
      <c r="L9" s="4">
        <v>23</v>
      </c>
      <c r="M9" s="3">
        <f t="shared" si="5"/>
        <v>21070.103092783513</v>
      </c>
      <c r="N9" s="3">
        <f t="shared" si="6"/>
        <v>1955.7894736842111</v>
      </c>
      <c r="O9" s="5">
        <f t="shared" si="4"/>
        <v>1100</v>
      </c>
    </row>
    <row r="10" spans="1:15" x14ac:dyDescent="0.25">
      <c r="A10" s="4">
        <v>24</v>
      </c>
      <c r="B10" s="2">
        <f>1*5</f>
        <v>5</v>
      </c>
      <c r="C10" s="2">
        <f>1.092*5</f>
        <v>5.4600000000000009</v>
      </c>
      <c r="D10" s="2">
        <f t="shared" si="9"/>
        <v>1.7472527472527468</v>
      </c>
      <c r="E10" s="2">
        <f t="shared" si="10"/>
        <v>2</v>
      </c>
      <c r="F10" s="3">
        <f t="shared" si="11"/>
        <v>10.869565217391283</v>
      </c>
      <c r="G10" s="3">
        <f t="shared" si="12"/>
        <v>1.9079999999999999</v>
      </c>
      <c r="H10" s="3">
        <f t="shared" si="13"/>
        <v>22813.043478260821</v>
      </c>
      <c r="I10" s="3">
        <f t="shared" si="14"/>
        <v>2098.7999999999997</v>
      </c>
      <c r="J10" s="5">
        <v>1100</v>
      </c>
      <c r="L10" s="4">
        <v>24</v>
      </c>
      <c r="M10" s="3">
        <f t="shared" si="5"/>
        <v>22813.043478260821</v>
      </c>
      <c r="N10" s="3">
        <f t="shared" si="6"/>
        <v>2098.7999999999997</v>
      </c>
      <c r="O10" s="5">
        <f t="shared" si="4"/>
        <v>1100</v>
      </c>
    </row>
    <row r="11" spans="1:15" x14ac:dyDescent="0.25">
      <c r="A11" s="4">
        <v>25</v>
      </c>
      <c r="B11" s="2">
        <f>0.957*5</f>
        <v>4.7850000000000001</v>
      </c>
      <c r="C11" s="2">
        <f>1.045*5</f>
        <v>5.2249999999999996</v>
      </c>
      <c r="D11" s="2">
        <f>(15/C11)-1</f>
        <v>1.8708133971291869</v>
      </c>
      <c r="E11" s="2">
        <f t="shared" si="10"/>
        <v>2.134796238244514</v>
      </c>
      <c r="F11" s="3">
        <f t="shared" si="11"/>
        <v>10.875000000000018</v>
      </c>
      <c r="G11" s="3">
        <f t="shared" si="12"/>
        <v>2.0428422152560084</v>
      </c>
      <c r="H11" s="3">
        <f t="shared" si="13"/>
        <v>24437.50000000004</v>
      </c>
      <c r="I11" s="3">
        <f t="shared" si="14"/>
        <v>2247.1264367816093</v>
      </c>
      <c r="J11" s="5">
        <v>1100</v>
      </c>
      <c r="L11" s="4">
        <v>25</v>
      </c>
      <c r="M11" s="3">
        <f t="shared" si="5"/>
        <v>24437.50000000004</v>
      </c>
      <c r="N11" s="3">
        <f t="shared" si="6"/>
        <v>2247.1264367816093</v>
      </c>
      <c r="O11" s="5">
        <f t="shared" si="4"/>
        <v>1100</v>
      </c>
    </row>
    <row r="12" spans="1:15" x14ac:dyDescent="0.25">
      <c r="A12" s="4">
        <v>26</v>
      </c>
      <c r="B12" s="2">
        <f>0.916*5</f>
        <v>4.58</v>
      </c>
      <c r="C12" s="2">
        <f>1*5</f>
        <v>5</v>
      </c>
      <c r="D12" s="2">
        <f t="shared" si="9"/>
        <v>2</v>
      </c>
      <c r="E12" s="2">
        <f>(15/B12)-1</f>
        <v>2.2751091703056767</v>
      </c>
      <c r="F12" s="3">
        <f t="shared" si="11"/>
        <v>10.90476190476191</v>
      </c>
      <c r="G12" s="3">
        <f t="shared" si="12"/>
        <v>2.1834061135371177</v>
      </c>
      <c r="H12" s="3">
        <f t="shared" si="13"/>
        <v>26190.476190476198</v>
      </c>
      <c r="I12" s="3">
        <f t="shared" si="14"/>
        <v>2401.7467248908292</v>
      </c>
      <c r="J12" s="5">
        <v>1100</v>
      </c>
      <c r="L12" s="4">
        <v>26</v>
      </c>
      <c r="M12" s="3">
        <f t="shared" si="5"/>
        <v>26190.476190476198</v>
      </c>
      <c r="N12" s="3">
        <f t="shared" si="6"/>
        <v>2401.7467248908292</v>
      </c>
      <c r="O12" s="5">
        <f t="shared" si="4"/>
        <v>1100</v>
      </c>
    </row>
    <row r="13" spans="1:15" x14ac:dyDescent="0.25">
      <c r="A13" s="4">
        <v>27</v>
      </c>
      <c r="B13" s="2">
        <f>0.877*5</f>
        <v>4.3849999999999998</v>
      </c>
      <c r="C13" s="2">
        <f>0.957*5</f>
        <v>4.7850000000000001</v>
      </c>
      <c r="D13" s="2">
        <f t="shared" si="9"/>
        <v>2.134796238244514</v>
      </c>
      <c r="E13" s="2">
        <f t="shared" si="10"/>
        <v>2.4207525655644244</v>
      </c>
      <c r="F13" s="3">
        <f t="shared" si="11"/>
        <v>10.962499999999988</v>
      </c>
      <c r="G13" s="3">
        <f t="shared" si="12"/>
        <v>2.3295324971493732</v>
      </c>
      <c r="H13" s="3">
        <f t="shared" si="13"/>
        <v>28091.249999999971</v>
      </c>
      <c r="I13" s="3">
        <f t="shared" si="14"/>
        <v>2562.4857468643104</v>
      </c>
      <c r="J13" s="5">
        <v>1100</v>
      </c>
      <c r="L13" s="4">
        <v>27</v>
      </c>
      <c r="M13" s="3">
        <f t="shared" si="5"/>
        <v>28091.249999999971</v>
      </c>
      <c r="N13" s="3">
        <f t="shared" si="6"/>
        <v>2562.4857468643104</v>
      </c>
      <c r="O13" s="5">
        <f t="shared" si="4"/>
        <v>1100</v>
      </c>
    </row>
    <row r="14" spans="1:15" ht="15.75" thickBot="1" x14ac:dyDescent="0.3">
      <c r="A14" s="6">
        <v>28</v>
      </c>
      <c r="B14" s="7">
        <f>0.84*5</f>
        <v>4.2</v>
      </c>
      <c r="C14" s="7">
        <f>0.916*5</f>
        <v>4.58</v>
      </c>
      <c r="D14" s="7">
        <f t="shared" si="9"/>
        <v>2.2751091703056767</v>
      </c>
      <c r="E14" s="7">
        <f t="shared" si="10"/>
        <v>2.5714285714285712</v>
      </c>
      <c r="F14" s="8">
        <f t="shared" si="11"/>
        <v>11.052631578947372</v>
      </c>
      <c r="G14" s="8">
        <f t="shared" si="12"/>
        <v>2.4809523809523806</v>
      </c>
      <c r="H14" s="8">
        <f t="shared" si="13"/>
        <v>30163.157894736847</v>
      </c>
      <c r="I14" s="8">
        <f t="shared" si="14"/>
        <v>2729.0476190476188</v>
      </c>
      <c r="J14" s="9">
        <v>1100</v>
      </c>
      <c r="L14" s="6">
        <v>28</v>
      </c>
      <c r="M14" s="8">
        <f t="shared" si="5"/>
        <v>30163.157894736847</v>
      </c>
      <c r="N14" s="8">
        <f t="shared" si="6"/>
        <v>2729.0476190476188</v>
      </c>
      <c r="O14" s="9">
        <f t="shared" si="4"/>
        <v>1100</v>
      </c>
    </row>
    <row r="15" spans="1:15" ht="15.75" thickBot="1" x14ac:dyDescent="0.3">
      <c r="A15" s="20" t="s">
        <v>11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B19" s="1"/>
      <c r="C19" s="1"/>
      <c r="D19" s="1"/>
      <c r="E19" s="1"/>
    </row>
    <row r="20" spans="1:5" x14ac:dyDescent="0.25">
      <c r="B20" s="1"/>
      <c r="C20" s="1"/>
      <c r="D20" s="1"/>
      <c r="E20" s="1"/>
    </row>
    <row r="21" spans="1:5" x14ac:dyDescent="0.25">
      <c r="B21" s="1"/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D24" s="1"/>
      <c r="E24" s="1"/>
    </row>
    <row r="25" spans="1:5" x14ac:dyDescent="0.25">
      <c r="D25" s="1"/>
      <c r="E25" s="1"/>
    </row>
    <row r="26" spans="1:5" x14ac:dyDescent="0.25">
      <c r="D26" s="1"/>
      <c r="E26" s="1"/>
    </row>
    <row r="27" spans="1:5" x14ac:dyDescent="0.25">
      <c r="D27" s="1"/>
      <c r="E27" s="1"/>
    </row>
    <row r="28" spans="1:5" x14ac:dyDescent="0.25">
      <c r="D28" s="1"/>
      <c r="E28" s="1"/>
    </row>
    <row r="29" spans="1:5" x14ac:dyDescent="0.25">
      <c r="D29" s="1"/>
      <c r="E29" s="1"/>
    </row>
  </sheetData>
  <mergeCells count="1">
    <mergeCell ref="A15:J1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Valdete</dc:creator>
  <cp:lastModifiedBy>Setonde Toussaint Crespin Nougbodohoue</cp:lastModifiedBy>
  <dcterms:created xsi:type="dcterms:W3CDTF">2021-05-09T17:44:02Z</dcterms:created>
  <dcterms:modified xsi:type="dcterms:W3CDTF">2021-09-28T20:24:21Z</dcterms:modified>
</cp:coreProperties>
</file>