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slicers/slicer2.xml" ContentType="application/vnd.ms-excel.slicer+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Ex3.xml" ContentType="application/vnd.ms-office.chartex+xml"/>
  <Override PartName="/xl/charts/style10.xml" ContentType="application/vnd.ms-office.chartstyle+xml"/>
  <Override PartName="/xl/charts/colors10.xml" ContentType="application/vnd.ms-office.chartcolorstyle+xml"/>
  <Override PartName="/xl/charts/chart8.xml" ContentType="application/vnd.openxmlformats-officedocument.drawingml.chart+xml"/>
  <Override PartName="/xl/charts/style11.xml" ContentType="application/vnd.ms-office.chartstyle+xml"/>
  <Override PartName="/xl/charts/colors11.xml" ContentType="application/vnd.ms-office.chartcolorstyle+xml"/>
  <Override PartName="/xl/charts/chart9.xml" ContentType="application/vnd.openxmlformats-officedocument.drawingml.chart+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patha\Downloads\"/>
    </mc:Choice>
  </mc:AlternateContent>
  <xr:revisionPtr revIDLastSave="0" documentId="13_ncr:1_{23A30110-37A1-4C24-BD4D-E1716E713687}" xr6:coauthVersionLast="47" xr6:coauthVersionMax="47" xr10:uidLastSave="{00000000-0000-0000-0000-000000000000}"/>
  <bookViews>
    <workbookView xWindow="-108" yWindow="-108" windowWidth="23256" windowHeight="12456" activeTab="1" xr2:uid="{0A0D8D68-EFC2-4074-BDCA-85DAF874A3F1}"/>
  </bookViews>
  <sheets>
    <sheet name="Analysis" sheetId="3" r:id="rId1"/>
    <sheet name="Dashboard" sheetId="4" r:id="rId2"/>
    <sheet name="Input Data" sheetId="2" r:id="rId3"/>
    <sheet name="Master Data" sheetId="1" r:id="rId4"/>
  </sheets>
  <definedNames>
    <definedName name="_xlchart.v1.4" hidden="1">Analysis!$AC$1</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 i="3" l="1" a="1"/>
  <c r="V2" i="3" s="1"/>
  <c r="G6" i="1"/>
  <c r="G2" i="1"/>
  <c r="G3" i="1"/>
  <c r="G4" i="1"/>
  <c r="G5"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AG3" i="3" a="1"/>
  <c r="AG3" i="3" s="1"/>
  <c r="AH3" i="3" a="1"/>
  <c r="AH3" i="3" s="1"/>
  <c r="AF3" i="3" s="1" a="1"/>
  <c r="AF3" i="3" s="1"/>
  <c r="AH1" i="3" s="1"/>
  <c r="U2" i="3" a="1"/>
  <c r="U2" i="3" s="1"/>
  <c r="Z1" i="3"/>
  <c r="AA1" i="3" s="1"/>
  <c r="Z2" i="3" s="1" a="1"/>
  <c r="Z2" i="3" s="1"/>
  <c r="W2" i="3" a="1"/>
  <c r="W2"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4" i="3"/>
  <c r="AG1" i="3" l="1"/>
  <c r="Y2" i="3" a="1"/>
  <c r="Y2" i="3" s="1"/>
  <c r="T2" i="3"/>
  <c r="T8" i="3"/>
  <c r="T25" i="3"/>
  <c r="T41" i="3"/>
  <c r="T24" i="3"/>
  <c r="T9" i="3"/>
  <c r="T26" i="3"/>
  <c r="U15" i="3"/>
  <c r="T40" i="3"/>
  <c r="T18" i="3"/>
  <c r="T33" i="3"/>
  <c r="T16" i="3"/>
  <c r="T17" i="3"/>
  <c r="T32" i="3"/>
  <c r="T10" i="3"/>
  <c r="T42" i="3"/>
  <c r="T34" i="3"/>
  <c r="T39" i="3"/>
  <c r="T31" i="3"/>
  <c r="T15" i="3"/>
  <c r="T38" i="3"/>
  <c r="T30" i="3"/>
  <c r="T6" i="3"/>
  <c r="T45" i="3"/>
  <c r="T37" i="3"/>
  <c r="T29" i="3"/>
  <c r="T21" i="3"/>
  <c r="T13" i="3"/>
  <c r="T5" i="3"/>
  <c r="T7" i="3"/>
  <c r="T14" i="3"/>
  <c r="T44" i="3"/>
  <c r="T36" i="3"/>
  <c r="T28" i="3"/>
  <c r="T20" i="3"/>
  <c r="T12" i="3"/>
  <c r="T4" i="3"/>
  <c r="T22" i="3"/>
  <c r="T43" i="3"/>
  <c r="T35" i="3"/>
  <c r="T27" i="3"/>
  <c r="T19" i="3"/>
  <c r="T11" i="3"/>
  <c r="T3" i="3"/>
  <c r="E6" i="3"/>
  <c r="W1" i="3" l="1"/>
  <c r="V1" i="3"/>
  <c r="U1"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<sst xmlns="http://schemas.openxmlformats.org/spreadsheetml/2006/main" count="1852" uniqueCount="142">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</sst>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2" x14ac:knownFonts="1">
    <font>
      <sz val="11"/>
      <color theme="1"/>
      <name val="Calibri"/>
      <family val="2"/>
      <scheme val="minor"/>
    </font>
    <font>
      <b/>
      <sz val="11"/>
      <color rgb="FF7030A0"/>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wrapText="1"/>
    </xf>
    <xf numFmtId="9" fontId="0" fillId="0" borderId="0" xfId="0" applyNumberFormat="1"/>
    <xf numFmtId="166" fontId="0" fillId="0" borderId="0" xfId="0" applyNumberFormat="1"/>
    <xf numFmtId="0" fontId="0" fillId="0" borderId="0" xfId="0" applyNumberFormat="1"/>
    <xf numFmtId="0" fontId="0" fillId="0" borderId="0" xfId="0" applyFill="1"/>
  </cellXfs>
  <cellStyles count="1">
    <cellStyle name="Normal" xfId="0" builtinId="0"/>
  </cellStyles>
  <dxfs count="56">
    <dxf>
      <alignment wrapText="1"/>
    </dxf>
    <dxf>
      <alignment wrapText="1"/>
    </dxf>
    <dxf>
      <alignment wrapText="1"/>
    </dxf>
    <dxf>
      <alignment wrapText="1"/>
    </dxf>
    <dxf>
      <alignment wrapText="1"/>
    </dxf>
    <dxf>
      <alignment wrapText="1"/>
    </dxf>
    <dxf>
      <alignment wrapText="1"/>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0" formatCode="General"/>
    </dxf>
    <dxf>
      <numFmt numFmtId="0" formatCode="General"/>
    </dxf>
    <dxf>
      <numFmt numFmtId="0" formatCode="General"/>
    </dxf>
    <dxf>
      <numFmt numFmtId="165" formatCode="[$$-409]#,##0.00"/>
    </dxf>
    <dxf>
      <numFmt numFmtId="165" formatCode="[$$-409]#,##0.00"/>
    </dxf>
    <dxf>
      <numFmt numFmtId="165" formatCode="[$$-409]#,##0.00"/>
    </dxf>
    <dxf>
      <numFmt numFmtId="165" formatCode="[$$-409]#,##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wrapText="1"/>
    </dxf>
    <dxf>
      <alignment wrapText="1"/>
    </dxf>
    <dxf>
      <alignment wrapText="1"/>
    </dxf>
    <dxf>
      <numFmt numFmtId="165" formatCode="[$$-409]#,##0.00"/>
    </dxf>
    <dxf>
      <alignment wrapText="1"/>
    </dxf>
    <dxf>
      <alignment wrapText="1"/>
    </dxf>
    <dxf>
      <alignment wrapText="1"/>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0" defaultTableStyle="TableStyleMedium2" defaultPivotStyle="PivotStyleLight16">
    <tableStyle name="SLICER" pivot="0" table="0" count="10" xr9:uid="{C2F4C036-8D81-403F-996E-142D1BF5CBC0}">
      <tableStyleElement type="wholeTable" dxfId="55"/>
      <tableStyleElement type="headerRow" dxfId="54"/>
    </tableStyle>
    <tableStyle name="SLICER " pivot="0" table="0" count="10" xr9:uid="{5DC63536-3E54-4B70-A2B5-E63C01DFCC3D}">
      <tableStyleElement type="wholeTable" dxfId="53"/>
      <tableStyleElement type="headerRow" dxfId="52"/>
    </tableStyle>
    <tableStyle name="SLICER 2" pivot="0" table="0" count="10" xr9:uid="{08777E90-8CDA-4FDB-946A-E61C41073623}">
      <tableStyleElement type="wholeTable" dxfId="51"/>
      <tableStyleElement type="headerRow" dxfId="50"/>
    </tableStyle>
    <tableStyle name="SLICER 3" pivot="0" table="0" count="10" xr9:uid="{62856E76-28AC-4AEA-8C9E-C51D4CC7B1CD}">
      <tableStyleElement type="wholeTable" dxfId="49"/>
      <tableStyleElement type="headerRow" dxfId="48"/>
    </tableStyle>
    <tableStyle name="Slicer Style 1" pivot="0" table="0" count="0" xr9:uid="{2766830C-7D68-4A73-8E33-B2CF4700DA5D}"/>
    <tableStyle name="Slicer Style 2" pivot="0" table="0" count="1" xr9:uid="{DE308A14-573D-4441-8FBE-C2E7D82B4C89}">
      <tableStyleElement type="wholeTable" dxfId="47"/>
    </tableStyle>
    <tableStyle name="Slicer Style 3" pivot="0" table="0" count="1" xr9:uid="{8B58E737-16D2-4319-996F-66460784355E}">
      <tableStyleElement type="wholeTable" dxfId="46"/>
    </tableStyle>
    <tableStyle name="Slicer Style 4" pivot="0" table="0" count="1" xr9:uid="{7D3ED830-1247-4C7A-B689-8EC20139FEA9}"/>
    <tableStyle name="Slicer Style 5" pivot="0" table="0" count="1" xr9:uid="{29B88AF6-C4EF-422F-8B75-C338B566287B}">
      <tableStyleElement type="wholeTable" dxfId="45"/>
    </tableStyle>
    <tableStyle name="Slicer Style 6" pivot="0" table="0" count="1" xr9:uid="{2579B756-9F30-4B90-AFCC-82F732E5F92E}">
      <tableStyleElement type="wholeTable" dxfId="44"/>
    </tableStyle>
  </tableStyles>
  <colors>
    <mruColors>
      <color rgb="FFFF5050"/>
      <color rgb="FFCC0000"/>
      <color rgb="FFE2AC00"/>
      <color rgb="FF00863D"/>
    </mruColors>
  </colors>
  <extLst>
    <ext xmlns:x14="http://schemas.microsoft.com/office/spreadsheetml/2009/9/main" uri="{46F421CA-312F-682f-3DD2-61675219B42D}">
      <x14:dxfs count="33">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2"/>
            <x14:slicerStyleElement type="unselectedItemWithNoData" dxfId="31"/>
            <x14:slicerStyleElement type="selectedItemWithData" dxfId="30"/>
            <x14:slicerStyleElement type="selectedItemWithNoData" dxfId="29"/>
            <x14:slicerStyleElement type="hoveredUnselectedItemWithData" dxfId="28"/>
            <x14:slicerStyleElement type="hoveredSelectedItemWithData" dxfId="27"/>
            <x14:slicerStyleElement type="hoveredUnselectedItemWithNoData" dxfId="26"/>
            <x14:slicerStyleElement type="hoveredSelectedItemWithNoData" dxfId="25"/>
          </x14:slicerStyleElements>
        </x14:slicerStyle>
        <x14:slicerStyle name="SLICER ">
          <x14:slicerStyleElements>
            <x14:slicerStyleElement type="unselectedItemWithData" dxfId="24"/>
            <x14:slicerStyleElement type="unselectedItemWithNoData" dxfId="23"/>
            <x14:slicerStyleElement type="selectedItemWithData" dxfId="22"/>
            <x14:slicerStyleElement type="selectedItemWithNoData" dxfId="21"/>
            <x14:slicerStyleElement type="hoveredUnselectedItemWithData" dxfId="20"/>
            <x14:slicerStyleElement type="hoveredSelectedItemWithData" dxfId="19"/>
            <x14:slicerStyleElement type="hoveredUnselectedItemWithNoData" dxfId="18"/>
            <x14:slicerStyleElement type="hoveredSelectedItemWithNoData" dxfId="17"/>
          </x14:slicerStyleElements>
        </x14:slicerStyle>
        <x14:slicerStyle name="SLICER 2">
          <x14:slicerStyleElements>
            <x14:slicerStyleElement type="unselectedItemWithData" dxfId="16"/>
            <x14:slicerStyleElement type="unselectedItemWithNoData" dxfId="15"/>
            <x14:slicerStyleElement type="selectedItemWithData" dxfId="14"/>
            <x14:slicerStyleElement type="selectedItemWithNoData" dxfId="13"/>
            <x14:slicerStyleElement type="hoveredUnselectedItemWithData" dxfId="12"/>
            <x14:slicerStyleElement type="hoveredSelectedItemWithData" dxfId="11"/>
            <x14:slicerStyleElement type="hoveredUnselectedItemWithNoData" dxfId="10"/>
            <x14:slicerStyleElement type="hoveredSelectedItemWithNoData" dxfId="9"/>
          </x14:slicerStyleElements>
        </x14:slicerStyle>
        <x14:slicerStyle name="SLICER 3">
          <x14:slicerStyleElements>
            <x14:slicerStyleElement type="unselectedItemWithData" dxfId="8"/>
            <x14:slicerStyleElement type="unselectedItemWithNoData" dxfId="7"/>
            <x14:slicerStyleElement type="selectedItemWithData" dxfId="6"/>
            <x14:slicerStyleElement type="selectedItemWithNoData" dxfId="5"/>
            <x14:slicerStyleElement type="hoveredUnselectedItemWithData" dxfId="4"/>
            <x14:slicerStyleElement type="hoveredSelectedItemWithData" dxfId="3"/>
            <x14:slicerStyleElement type="hoveredUnselectedItemWithNoData" dxfId="2"/>
            <x14:slicerStyleElement type="hoveredSelectedItemWithNoData" dxfId="1"/>
          </x14:slicerStyleElements>
        </x14:slicerStyle>
        <x14:slicerStyle name="Slicer Style 1"/>
        <x14:slicerStyle name="Slicer Style 2"/>
        <x14:slicerStyle name="Slicer Style 3"/>
        <x14:slicerStyle name="Slicer Style 4">
          <x14:slicerStyleElements>
            <x14:slicerStyleElement type="selectedItemWithData" dxfId="0"/>
          </x14:slicerStyleElements>
        </x14:slicerStyle>
        <x14:slicerStyle name="Slicer Style 5"/>
        <x14:slicerStyle name="Slicer Style 6"/>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5" Type="http://schemas.microsoft.com/office/2017/06/relationships/rdRichValueStructure" Target="richData/rdrichvaluestructure.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9.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25400">
            <a:noFill/>
          </a:ln>
          <a:effectLst>
            <a:innerShdw dist="12700" dir="16200000">
              <a:schemeClr val="lt1"/>
            </a:innerShdw>
          </a:effectLst>
        </c:spPr>
      </c:pivotFmt>
    </c:pivotFmts>
    <c:plotArea>
      <c:layout>
        <c:manualLayout>
          <c:layoutTarget val="inner"/>
          <c:xMode val="edge"/>
          <c:yMode val="edge"/>
          <c:x val="0.18356236119523522"/>
          <c:y val="0.12672552960168684"/>
          <c:w val="0.75703591845539853"/>
          <c:h val="0.65465262139737335"/>
        </c:manualLayout>
      </c:layout>
      <c:areaChart>
        <c:grouping val="standard"/>
        <c:varyColors val="0"/>
        <c:ser>
          <c:idx val="0"/>
          <c:order val="0"/>
          <c:tx>
            <c:strRef>
              <c:f>Analysis!$B$1</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Analysis!$A$2:$A$26</c:f>
              <c:strCache>
                <c:ptCount val="25"/>
                <c:pt idx="0">
                  <c:v>1</c:v>
                </c:pt>
                <c:pt idx="1">
                  <c:v>2</c:v>
                </c:pt>
                <c:pt idx="2">
                  <c:v>3</c:v>
                </c:pt>
                <c:pt idx="3">
                  <c:v>4</c:v>
                </c:pt>
                <c:pt idx="4">
                  <c:v>6</c:v>
                </c:pt>
                <c:pt idx="5">
                  <c:v>7</c:v>
                </c:pt>
                <c:pt idx="6">
                  <c:v>9</c:v>
                </c:pt>
                <c:pt idx="7">
                  <c:v>10</c:v>
                </c:pt>
                <c:pt idx="8">
                  <c:v>11</c:v>
                </c:pt>
                <c:pt idx="9">
                  <c:v>12</c:v>
                </c:pt>
                <c:pt idx="10">
                  <c:v>13</c:v>
                </c:pt>
                <c:pt idx="11">
                  <c:v>14</c:v>
                </c:pt>
                <c:pt idx="12">
                  <c:v>15</c:v>
                </c:pt>
                <c:pt idx="13">
                  <c:v>16</c:v>
                </c:pt>
                <c:pt idx="14">
                  <c:v>17</c:v>
                </c:pt>
                <c:pt idx="15">
                  <c:v>18</c:v>
                </c:pt>
                <c:pt idx="16">
                  <c:v>22</c:v>
                </c:pt>
                <c:pt idx="17">
                  <c:v>23</c:v>
                </c:pt>
                <c:pt idx="18">
                  <c:v>24</c:v>
                </c:pt>
                <c:pt idx="19">
                  <c:v>25</c:v>
                </c:pt>
                <c:pt idx="20">
                  <c:v>26</c:v>
                </c:pt>
                <c:pt idx="21">
                  <c:v>28</c:v>
                </c:pt>
                <c:pt idx="22">
                  <c:v>29</c:v>
                </c:pt>
                <c:pt idx="23">
                  <c:v>30</c:v>
                </c:pt>
                <c:pt idx="24">
                  <c:v>31</c:v>
                </c:pt>
              </c:strCache>
            </c:strRef>
          </c:cat>
          <c:val>
            <c:numRef>
              <c:f>Analysis!$B$2:$B$26</c:f>
              <c:numCache>
                <c:formatCode>[$$-409]#,##0.00</c:formatCode>
                <c:ptCount val="25"/>
                <c:pt idx="0">
                  <c:v>2817.92</c:v>
                </c:pt>
                <c:pt idx="1">
                  <c:v>2200.8000000000002</c:v>
                </c:pt>
                <c:pt idx="2">
                  <c:v>2132</c:v>
                </c:pt>
                <c:pt idx="3">
                  <c:v>715.95</c:v>
                </c:pt>
                <c:pt idx="4">
                  <c:v>1169</c:v>
                </c:pt>
                <c:pt idx="5">
                  <c:v>147.96</c:v>
                </c:pt>
                <c:pt idx="6">
                  <c:v>2810.7599999999998</c:v>
                </c:pt>
                <c:pt idx="7">
                  <c:v>2968.76</c:v>
                </c:pt>
                <c:pt idx="8">
                  <c:v>1672.2</c:v>
                </c:pt>
                <c:pt idx="9">
                  <c:v>456.96000000000004</c:v>
                </c:pt>
                <c:pt idx="10">
                  <c:v>2142</c:v>
                </c:pt>
                <c:pt idx="11">
                  <c:v>1231.2</c:v>
                </c:pt>
                <c:pt idx="12">
                  <c:v>157.19999999999999</c:v>
                </c:pt>
                <c:pt idx="13">
                  <c:v>288.89999999999998</c:v>
                </c:pt>
                <c:pt idx="14">
                  <c:v>1350.44</c:v>
                </c:pt>
                <c:pt idx="15">
                  <c:v>2163</c:v>
                </c:pt>
                <c:pt idx="16">
                  <c:v>2387.1400000000003</c:v>
                </c:pt>
                <c:pt idx="17">
                  <c:v>2197.44</c:v>
                </c:pt>
                <c:pt idx="18">
                  <c:v>145.19999999999999</c:v>
                </c:pt>
                <c:pt idx="19">
                  <c:v>738.72</c:v>
                </c:pt>
                <c:pt idx="20">
                  <c:v>293.04000000000002</c:v>
                </c:pt>
                <c:pt idx="21">
                  <c:v>94.62</c:v>
                </c:pt>
                <c:pt idx="22">
                  <c:v>1118.8800000000001</c:v>
                </c:pt>
                <c:pt idx="23">
                  <c:v>486</c:v>
                </c:pt>
                <c:pt idx="24">
                  <c:v>1614.6</c:v>
                </c:pt>
              </c:numCache>
            </c:numRef>
          </c:val>
          <c:extLst>
            <c:ext xmlns:c16="http://schemas.microsoft.com/office/drawing/2014/chart" uri="{C3380CC4-5D6E-409C-BE32-E72D297353CC}">
              <c16:uniqueId val="{00000002-AFB6-4E21-853A-5BB21A3DBB26}"/>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4248687664041995"/>
          <c:h val="0.11084979943544794"/>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751531058617674"/>
          <c:y val="4.8179997237187459E-2"/>
          <c:w val="0.75132376031121106"/>
          <c:h val="0.80841306601380714"/>
        </c:manualLayout>
      </c:layout>
      <c:barChart>
        <c:barDir val="col"/>
        <c:grouping val="clustered"/>
        <c:varyColors val="0"/>
        <c:ser>
          <c:idx val="0"/>
          <c:order val="0"/>
          <c:tx>
            <c:strRef>
              <c:f>Analysis!$L$2</c:f>
              <c:strCache>
                <c:ptCount val="1"/>
                <c:pt idx="0">
                  <c:v>Sales</c:v>
                </c:pt>
              </c:strCache>
            </c:strRef>
          </c:tx>
          <c:spPr>
            <a:solidFill>
              <a:srgbClr val="FF0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DC4E-42E5-8805-E7C6C3C32798}"/>
            </c:ext>
          </c:extLst>
        </c:ser>
        <c:ser>
          <c:idx val="1"/>
          <c:order val="1"/>
          <c:tx>
            <c:strRef>
              <c:f>Analysis!$M$2</c:f>
              <c:strCache>
                <c:ptCount val="1"/>
                <c:pt idx="0">
                  <c:v>Profit</c:v>
                </c:pt>
              </c:strCache>
            </c:strRef>
          </c:tx>
          <c:spPr>
            <a:solidFill>
              <a:srgbClr val="FFC000"/>
            </a:solidFill>
            <a:ln>
              <a:noFill/>
            </a:ln>
            <a:effectLst/>
          </c:spPr>
          <c:invertIfNegative val="0"/>
          <c:dLbls>
            <c:dLbl>
              <c:idx val="0"/>
              <c:tx>
                <c:rich>
                  <a:bodyPr/>
                  <a:lstStyle/>
                  <a:p>
                    <a:fld id="{3200C8C3-33DB-4F2F-87BE-8E1CD1ACB0AE}"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C4E-42E5-8805-E7C6C3C32798}"/>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DC4E-42E5-8805-E7C6C3C32798}"/>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DC4E-42E5-8805-E7C6C3C32798}"/>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DC4E-42E5-8805-E7C6C3C32798}"/>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DC4E-42E5-8805-E7C6C3C32798}"/>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DC4E-42E5-8805-E7C6C3C32798}"/>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DC4E-42E5-8805-E7C6C3C32798}"/>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DC4E-42E5-8805-E7C6C3C32798}"/>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DC4E-42E5-8805-E7C6C3C32798}"/>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DC4E-42E5-8805-E7C6C3C32798}"/>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DC4E-42E5-8805-E7C6C3C32798}"/>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D-DC4E-42E5-8805-E7C6C3C327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1-DC4E-42E5-8805-E7C6C3C32798}"/>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Product21</c:v>
                </c:pt>
                <c:pt idx="1">
                  <c:v>Product24</c:v>
                </c:pt>
                <c:pt idx="2">
                  <c:v>Product25</c:v>
                </c:pt>
                <c:pt idx="3">
                  <c:v>Product26</c:v>
                </c:pt>
                <c:pt idx="4">
                  <c:v>Product27</c:v>
                </c:pt>
                <c:pt idx="5">
                  <c:v>Product30</c:v>
                </c:pt>
                <c:pt idx="6">
                  <c:v>Product32</c:v>
                </c:pt>
                <c:pt idx="7">
                  <c:v>Product35</c:v>
                </c:pt>
                <c:pt idx="8">
                  <c:v>Product36</c:v>
                </c:pt>
                <c:pt idx="9">
                  <c:v>Product38</c:v>
                </c:pt>
              </c:strCache>
            </c:strRef>
          </c:cat>
          <c:val>
            <c:numRef>
              <c:f>Analysis!$Z$2:$Z$11</c:f>
              <c:numCache>
                <c:formatCode>[$$-409]#,##0</c:formatCode>
                <c:ptCount val="10"/>
                <c:pt idx="0">
                  <c:v>3088.26</c:v>
                </c:pt>
                <c:pt idx="1">
                  <c:v>4237.92</c:v>
                </c:pt>
                <c:pt idx="2">
                  <c:v>49.980000000000004</c:v>
                </c:pt>
                <c:pt idx="3">
                  <c:v>147.96</c:v>
                </c:pt>
                <c:pt idx="4">
                  <c:v>456.96000000000004</c:v>
                </c:pt>
                <c:pt idx="5">
                  <c:v>2817.92</c:v>
                </c:pt>
                <c:pt idx="6">
                  <c:v>1292.28</c:v>
                </c:pt>
                <c:pt idx="7">
                  <c:v>107.2</c:v>
                </c:pt>
                <c:pt idx="8">
                  <c:v>1444.5</c:v>
                </c:pt>
                <c:pt idx="9">
                  <c:v>3276.7200000000003</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Analysis!$AK$2:$AK$4</c:f>
              <c:strCache>
                <c:ptCount val="3"/>
                <c:pt idx="0">
                  <c:v>Direct Sales</c:v>
                </c:pt>
                <c:pt idx="1">
                  <c:v>Online</c:v>
                </c:pt>
                <c:pt idx="2">
                  <c:v>Wholesaler</c:v>
                </c:pt>
              </c:strCache>
            </c:strRef>
          </c:cat>
          <c:val>
            <c:numRef>
              <c:f>Analysis!$AL$2:$AL$4</c:f>
              <c:numCache>
                <c:formatCode>General</c:formatCode>
                <c:ptCount val="3"/>
                <c:pt idx="0">
                  <c:v>12339.990000000002</c:v>
                </c:pt>
                <c:pt idx="1">
                  <c:v>19491.260000000002</c:v>
                </c:pt>
                <c:pt idx="2">
                  <c:v>1669.44</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7"/>
  </c:pivotSource>
  <c:chart>
    <c:autoTitleDeleted val="1"/>
    <c:pivotFmts>
      <c:pivotFmt>
        <c:idx val="0"/>
        <c:spPr>
          <a:solidFill>
            <a:srgbClr val="00B050"/>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00B05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9.6858006699438809E-2"/>
          <c:y val="4.7619047619047616E-2"/>
          <c:w val="0.84772045068952018"/>
          <c:h val="0.87678515185601802"/>
        </c:manualLayout>
      </c:layout>
      <c:pieChart>
        <c:varyColors val="1"/>
        <c:ser>
          <c:idx val="0"/>
          <c:order val="0"/>
          <c:tx>
            <c:strRef>
              <c:f>Analysis!$AO$1</c:f>
              <c:strCache>
                <c:ptCount val="1"/>
                <c:pt idx="0">
                  <c:v>Total</c:v>
                </c:pt>
              </c:strCache>
            </c:strRef>
          </c:tx>
          <c:spPr>
            <a:solidFill>
              <a:srgbClr val="00B050"/>
            </a:solidFill>
          </c:spPr>
          <c:explosion val="8"/>
          <c:dPt>
            <c:idx val="0"/>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4-A38E-401D-96D3-FE3ED04437D2}"/>
              </c:ext>
            </c:extLst>
          </c:dPt>
          <c:dPt>
            <c:idx val="1"/>
            <c:bubble3D val="0"/>
            <c:explosion val="0"/>
            <c:spPr>
              <a:solidFill>
                <a:srgbClr val="00B05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A38E-401D-96D3-FE3ED04437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15357.159999999998</c:v>
                </c:pt>
                <c:pt idx="1">
                  <c:v>18143.530000000006</c:v>
                </c:pt>
              </c:numCache>
            </c:numRef>
          </c:val>
          <c:extLst>
            <c:ext xmlns:c16="http://schemas.microsoft.com/office/drawing/2014/chart" uri="{C3380CC4-5D6E-409C-BE32-E72D297353CC}">
              <c16:uniqueId val="{00000003-A38E-401D-96D3-FE3ED04437D2}"/>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82556430446194229"/>
          <c:w val="0.18495656352815049"/>
          <c:h val="0.1405373904533119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425262274766974"/>
          <c:y val="6.6860096279434275E-2"/>
          <c:w val="0.82981619655621652"/>
          <c:h val="0.75779797385139946"/>
        </c:manualLayout>
      </c:layout>
      <c:areaChart>
        <c:grouping val="standard"/>
        <c:varyColors val="0"/>
        <c:ser>
          <c:idx val="0"/>
          <c:order val="0"/>
          <c:tx>
            <c:strRef>
              <c:f>Analysis!$B$1</c:f>
              <c:strCache>
                <c:ptCount val="1"/>
                <c:pt idx="0">
                  <c:v>Total</c:v>
                </c:pt>
              </c:strCache>
            </c:strRef>
          </c:tx>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cat>
            <c:strRef>
              <c:f>Analysis!$A$2:$A$26</c:f>
              <c:strCache>
                <c:ptCount val="25"/>
                <c:pt idx="0">
                  <c:v>1</c:v>
                </c:pt>
                <c:pt idx="1">
                  <c:v>2</c:v>
                </c:pt>
                <c:pt idx="2">
                  <c:v>3</c:v>
                </c:pt>
                <c:pt idx="3">
                  <c:v>4</c:v>
                </c:pt>
                <c:pt idx="4">
                  <c:v>6</c:v>
                </c:pt>
                <c:pt idx="5">
                  <c:v>7</c:v>
                </c:pt>
                <c:pt idx="6">
                  <c:v>9</c:v>
                </c:pt>
                <c:pt idx="7">
                  <c:v>10</c:v>
                </c:pt>
                <c:pt idx="8">
                  <c:v>11</c:v>
                </c:pt>
                <c:pt idx="9">
                  <c:v>12</c:v>
                </c:pt>
                <c:pt idx="10">
                  <c:v>13</c:v>
                </c:pt>
                <c:pt idx="11">
                  <c:v>14</c:v>
                </c:pt>
                <c:pt idx="12">
                  <c:v>15</c:v>
                </c:pt>
                <c:pt idx="13">
                  <c:v>16</c:v>
                </c:pt>
                <c:pt idx="14">
                  <c:v>17</c:v>
                </c:pt>
                <c:pt idx="15">
                  <c:v>18</c:v>
                </c:pt>
                <c:pt idx="16">
                  <c:v>22</c:v>
                </c:pt>
                <c:pt idx="17">
                  <c:v>23</c:v>
                </c:pt>
                <c:pt idx="18">
                  <c:v>24</c:v>
                </c:pt>
                <c:pt idx="19">
                  <c:v>25</c:v>
                </c:pt>
                <c:pt idx="20">
                  <c:v>26</c:v>
                </c:pt>
                <c:pt idx="21">
                  <c:v>28</c:v>
                </c:pt>
                <c:pt idx="22">
                  <c:v>29</c:v>
                </c:pt>
                <c:pt idx="23">
                  <c:v>30</c:v>
                </c:pt>
                <c:pt idx="24">
                  <c:v>31</c:v>
                </c:pt>
              </c:strCache>
            </c:strRef>
          </c:cat>
          <c:val>
            <c:numRef>
              <c:f>Analysis!$B$2:$B$26</c:f>
              <c:numCache>
                <c:formatCode>[$$-409]#,##0.00</c:formatCode>
                <c:ptCount val="25"/>
                <c:pt idx="0">
                  <c:v>2817.92</c:v>
                </c:pt>
                <c:pt idx="1">
                  <c:v>2200.8000000000002</c:v>
                </c:pt>
                <c:pt idx="2">
                  <c:v>2132</c:v>
                </c:pt>
                <c:pt idx="3">
                  <c:v>715.95</c:v>
                </c:pt>
                <c:pt idx="4">
                  <c:v>1169</c:v>
                </c:pt>
                <c:pt idx="5">
                  <c:v>147.96</c:v>
                </c:pt>
                <c:pt idx="6">
                  <c:v>2810.7599999999998</c:v>
                </c:pt>
                <c:pt idx="7">
                  <c:v>2968.76</c:v>
                </c:pt>
                <c:pt idx="8">
                  <c:v>1672.2</c:v>
                </c:pt>
                <c:pt idx="9">
                  <c:v>456.96000000000004</c:v>
                </c:pt>
                <c:pt idx="10">
                  <c:v>2142</c:v>
                </c:pt>
                <c:pt idx="11">
                  <c:v>1231.2</c:v>
                </c:pt>
                <c:pt idx="12">
                  <c:v>157.19999999999999</c:v>
                </c:pt>
                <c:pt idx="13">
                  <c:v>288.89999999999998</c:v>
                </c:pt>
                <c:pt idx="14">
                  <c:v>1350.44</c:v>
                </c:pt>
                <c:pt idx="15">
                  <c:v>2163</c:v>
                </c:pt>
                <c:pt idx="16">
                  <c:v>2387.1400000000003</c:v>
                </c:pt>
                <c:pt idx="17">
                  <c:v>2197.44</c:v>
                </c:pt>
                <c:pt idx="18">
                  <c:v>145.19999999999999</c:v>
                </c:pt>
                <c:pt idx="19">
                  <c:v>738.72</c:v>
                </c:pt>
                <c:pt idx="20">
                  <c:v>293.04000000000002</c:v>
                </c:pt>
                <c:pt idx="21">
                  <c:v>94.62</c:v>
                </c:pt>
                <c:pt idx="22">
                  <c:v>1118.8800000000001</c:v>
                </c:pt>
                <c:pt idx="23">
                  <c:v>486</c:v>
                </c:pt>
                <c:pt idx="24">
                  <c:v>1614.6</c:v>
                </c:pt>
              </c:numCache>
            </c:numRef>
          </c:val>
          <c:extLst>
            <c:ext xmlns:c16="http://schemas.microsoft.com/office/drawing/2014/chart" uri="{C3380CC4-5D6E-409C-BE32-E72D297353CC}">
              <c16:uniqueId val="{00000003-D903-4AD1-A2C3-82D4CD1421F8}"/>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1" i="0" u="none" strike="noStrike" kern="1200" cap="all" baseline="0">
                <a:solidFill>
                  <a:schemeClr val="bg1"/>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1840557039"/>
        <c:crosses val="autoZero"/>
        <c:crossBetween val="midCat"/>
      </c:valAx>
      <c:spPr>
        <a:noFill/>
        <a:ln>
          <a:noFill/>
        </a:ln>
        <a:effectLst>
          <a:outerShdw blurRad="50800" dist="38100" dir="2700000" algn="tl" rotWithShape="0">
            <a:prstClr val="black">
              <a:alpha val="40000"/>
            </a:prstClr>
          </a:outerShdw>
        </a:effectLst>
      </c:spPr>
    </c:plotArea>
    <c:legend>
      <c:legendPos val="r"/>
      <c:layout>
        <c:manualLayout>
          <c:xMode val="edge"/>
          <c:yMode val="edge"/>
          <c:x val="0.88516763444646906"/>
          <c:y val="0"/>
          <c:w val="0.10855616105171605"/>
          <c:h val="0.1448344603930812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1" i="0" u="none" strike="noStrike" kern="1200" baseline="0">
              <a:solidFill>
                <a:schemeClr val="bg1"/>
              </a:solidFill>
              <a:latin typeface="Arial Black" panose="020B0A04020102020204" pitchFamily="34" charset="0"/>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52816701179145"/>
          <c:y val="5.2729556305612081E-2"/>
          <c:w val="0.75132376031121106"/>
          <c:h val="0.75285776777902758"/>
        </c:manualLayout>
      </c:layout>
      <c:barChart>
        <c:barDir val="col"/>
        <c:grouping val="clustered"/>
        <c:varyColors val="0"/>
        <c:ser>
          <c:idx val="0"/>
          <c:order val="0"/>
          <c:tx>
            <c:strRef>
              <c:f>Analysis!$L$2</c:f>
              <c:strCache>
                <c:ptCount val="1"/>
                <c:pt idx="0">
                  <c:v>Sales</c:v>
                </c:pt>
              </c:strCache>
            </c:strRef>
          </c:tx>
          <c:spPr>
            <a:solidFill>
              <a:srgbClr val="FFC000"/>
            </a:solidFill>
            <a:ln>
              <a:noFill/>
            </a:ln>
            <a:effectLst/>
          </c:spPr>
          <c:invertIfNegative val="0"/>
          <c:dLbls>
            <c:delete val="1"/>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6="http://schemas.microsoft.com/office/drawing/2014/chart" uri="{C3380CC4-5D6E-409C-BE32-E72D297353CC}">
              <c16:uniqueId val="{00000000-9C68-4721-9F92-F284CBB8557C}"/>
            </c:ext>
          </c:extLst>
        </c:ser>
        <c:ser>
          <c:idx val="1"/>
          <c:order val="1"/>
          <c:tx>
            <c:strRef>
              <c:f>Analysis!$M$2</c:f>
              <c:strCache>
                <c:ptCount val="1"/>
                <c:pt idx="0">
                  <c:v>Profit</c:v>
                </c:pt>
              </c:strCache>
            </c:strRef>
          </c:tx>
          <c:spPr>
            <a:solidFill>
              <a:srgbClr val="C00000"/>
            </a:solidFill>
            <a:ln>
              <a:noFill/>
            </a:ln>
            <a:effectLst/>
          </c:spPr>
          <c:invertIfNegative val="0"/>
          <c:dLbls>
            <c:dLbl>
              <c:idx val="0"/>
              <c:tx>
                <c:rich>
                  <a:bodyPr/>
                  <a:lstStyle/>
                  <a:p>
                    <a:fld id="{3436E028-C580-44A6-94E4-46212132750A}"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C68-4721-9F92-F284CBB8557C}"/>
                </c:ext>
              </c:extLst>
            </c:dLbl>
            <c:dLbl>
              <c:idx val="2"/>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9C68-4721-9F92-F284CBB8557C}"/>
                </c:ext>
              </c:extLst>
            </c:dLbl>
            <c:dLbl>
              <c:idx val="3"/>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9C68-4721-9F92-F284CBB8557C}"/>
                </c:ext>
              </c:extLst>
            </c:dLbl>
            <c:dLbl>
              <c:idx val="4"/>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9C68-4721-9F92-F284CBB8557C}"/>
                </c:ext>
              </c:extLst>
            </c:dLbl>
            <c:dLbl>
              <c:idx val="5"/>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9C68-4721-9F92-F284CBB8557C}"/>
                </c:ext>
              </c:extLst>
            </c:dLbl>
            <c:dLbl>
              <c:idx val="6"/>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9C68-4721-9F92-F284CBB8557C}"/>
                </c:ext>
              </c:extLst>
            </c:dLbl>
            <c:dLbl>
              <c:idx val="7"/>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9C68-4721-9F92-F284CBB8557C}"/>
                </c:ext>
              </c:extLst>
            </c:dLbl>
            <c:dLbl>
              <c:idx val="8"/>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9C68-4721-9F92-F284CBB8557C}"/>
                </c:ext>
              </c:extLst>
            </c:dLbl>
            <c:dLbl>
              <c:idx val="9"/>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9C68-4721-9F92-F284CBB8557C}"/>
                </c:ext>
              </c:extLst>
            </c:dLbl>
            <c:dLbl>
              <c:idx val="10"/>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9C68-4721-9F92-F284CBB8557C}"/>
                </c:ext>
              </c:extLst>
            </c:dLbl>
            <c:dLbl>
              <c:idx val="11"/>
              <c:tx>
                <c:rich>
                  <a:bodyPr/>
                  <a:lstStyle/>
                  <a:p>
                    <a:endParaRPr lang="en-IN"/>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#N/A</c:v>
                </c:pt>
                <c:pt idx="1">
                  <c:v>#N/A</c:v>
                </c:pt>
                <c:pt idx="2">
                  <c:v>#N/A</c:v>
                </c:pt>
                <c:pt idx="3">
                  <c:v>#N/A</c:v>
                </c:pt>
                <c:pt idx="4">
                  <c:v>#N/A</c:v>
                </c:pt>
                <c:pt idx="5">
                  <c:v>#N/A</c:v>
                </c:pt>
                <c:pt idx="6">
                  <c:v>#N/A</c:v>
                </c:pt>
                <c:pt idx="7">
                  <c:v>#N/A</c:v>
                </c:pt>
                <c:pt idx="8">
                  <c:v>#N/A</c:v>
                </c:pt>
                <c:pt idx="9">
                  <c:v>#N/A</c:v>
                </c:pt>
                <c:pt idx="10">
                  <c:v>#N/A</c:v>
                </c:pt>
                <c:pt idx="11">
                  <c:v>#N/A</c:v>
                </c:pt>
              </c:numCache>
            </c:numRef>
          </c:val>
          <c:extLst>
            <c:ext xmlns:c15="http://schemas.microsoft.com/office/drawing/2012/chart" uri="{02D57815-91ED-43cb-92C2-25804820EDAC}">
              <c15:datalabelsRange>
                <c15:f>Analysis!$N$3:$N$14</c15:f>
                <c15:dlblRangeCache>
                  <c:ptCount val="12"/>
                  <c:pt idx="0">
                    <c:v>#N/A</c:v>
                  </c:pt>
                  <c:pt idx="1">
                    <c:v>#N/A</c:v>
                  </c:pt>
                  <c:pt idx="2">
                    <c:v>#N/A</c:v>
                  </c:pt>
                  <c:pt idx="3">
                    <c:v>#N/A</c:v>
                  </c:pt>
                  <c:pt idx="4">
                    <c:v>#N/A</c:v>
                  </c:pt>
                  <c:pt idx="5">
                    <c:v>#N/A</c:v>
                  </c:pt>
                  <c:pt idx="6">
                    <c:v>#N/A</c:v>
                  </c:pt>
                  <c:pt idx="7">
                    <c:v>#N/A</c:v>
                  </c:pt>
                  <c:pt idx="8">
                    <c:v>#N/A</c:v>
                  </c:pt>
                  <c:pt idx="9">
                    <c:v>#N/A</c:v>
                  </c:pt>
                  <c:pt idx="10">
                    <c:v>#N/A</c:v>
                  </c:pt>
                  <c:pt idx="11">
                    <c:v>#N/A</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heavy" strike="noStrike" kern="1200" baseline="0">
                <a:solidFill>
                  <a:schemeClr val="bg1"/>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9653359912211785"/>
          <c:y val="7.2454101726628334E-2"/>
          <c:w val="0.84766171633609089"/>
          <c:h val="0.7834574642504134"/>
        </c:manualLayout>
      </c:layout>
      <c:barChart>
        <c:barDir val="bar"/>
        <c:grouping val="clustered"/>
        <c:varyColors val="0"/>
        <c:ser>
          <c:idx val="0"/>
          <c:order val="0"/>
          <c:spPr>
            <a:gradFill rotWithShape="1">
              <a:gsLst>
                <a:gs pos="0">
                  <a:srgbClr val="FFC000"/>
                </a:gs>
                <a:gs pos="0">
                  <a:srgbClr val="0070C0"/>
                </a:gs>
                <a:gs pos="0">
                  <a:srgbClr val="C00000"/>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sz="8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Analysis!$Y$2:$Y$11</c:f>
              <c:strCache>
                <c:ptCount val="10"/>
                <c:pt idx="0">
                  <c:v>Product21</c:v>
                </c:pt>
                <c:pt idx="1">
                  <c:v>Product24</c:v>
                </c:pt>
                <c:pt idx="2">
                  <c:v>Product25</c:v>
                </c:pt>
                <c:pt idx="3">
                  <c:v>Product26</c:v>
                </c:pt>
                <c:pt idx="4">
                  <c:v>Product27</c:v>
                </c:pt>
                <c:pt idx="5">
                  <c:v>Product30</c:v>
                </c:pt>
                <c:pt idx="6">
                  <c:v>Product32</c:v>
                </c:pt>
                <c:pt idx="7">
                  <c:v>Product35</c:v>
                </c:pt>
                <c:pt idx="8">
                  <c:v>Product36</c:v>
                </c:pt>
                <c:pt idx="9">
                  <c:v>Product38</c:v>
                </c:pt>
              </c:strCache>
            </c:strRef>
          </c:cat>
          <c:val>
            <c:numRef>
              <c:f>Analysis!$Z$2:$Z$11</c:f>
              <c:numCache>
                <c:formatCode>[$$-409]#,##0</c:formatCode>
                <c:ptCount val="10"/>
                <c:pt idx="0">
                  <c:v>3088.26</c:v>
                </c:pt>
                <c:pt idx="1">
                  <c:v>4237.92</c:v>
                </c:pt>
                <c:pt idx="2">
                  <c:v>49.980000000000004</c:v>
                </c:pt>
                <c:pt idx="3">
                  <c:v>147.96</c:v>
                </c:pt>
                <c:pt idx="4">
                  <c:v>456.96000000000004</c:v>
                </c:pt>
                <c:pt idx="5">
                  <c:v>2817.92</c:v>
                </c:pt>
                <c:pt idx="6">
                  <c:v>1292.28</c:v>
                </c:pt>
                <c:pt idx="7">
                  <c:v>107.2</c:v>
                </c:pt>
                <c:pt idx="8">
                  <c:v>1444.5</c:v>
                </c:pt>
                <c:pt idx="9">
                  <c:v>3276.7200000000003</c:v>
                </c:pt>
              </c:numCache>
            </c:numRef>
          </c:val>
          <c:extLst>
            <c:ext xmlns:c16="http://schemas.microsoft.com/office/drawing/2014/chart" uri="{C3380CC4-5D6E-409C-BE32-E72D297353CC}">
              <c16:uniqueId val="{00000000-FEFE-4EF7-AC9F-EA87FB5A3B82}"/>
            </c:ext>
          </c:extLst>
        </c:ser>
        <c:dLbls>
          <c:dLblPos val="outEnd"/>
          <c:showLegendKey val="0"/>
          <c:showVal val="1"/>
          <c:showCatName val="0"/>
          <c:showSerName val="0"/>
          <c:showPercent val="0"/>
          <c:showBubbleSize val="0"/>
        </c:dLbls>
        <c:gapWidth val="5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bg1"/>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0"/>
        <c:axPos val="b"/>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[Sales-Dashboard-project.xlsx]Analysis!SalesType</c:name>
    <c:fmtId val="18"/>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solidFill>
            <a:srgbClr val="FF0000"/>
          </a:solidFill>
          <a:ln w="19050">
            <a:solidFill>
              <a:schemeClr val="lt1"/>
            </a:solid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solidFill>
            <a:srgbClr val="00863D"/>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C00000"/>
          </a:solidFill>
          <a:ln w="19050">
            <a:solidFill>
              <a:schemeClr val="lt1"/>
            </a:solid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s>
    <c:plotArea>
      <c:layout>
        <c:manualLayout>
          <c:layoutTarget val="inner"/>
          <c:xMode val="edge"/>
          <c:yMode val="edge"/>
          <c:x val="0.16126073008989819"/>
          <c:y val="8.7579110533973992E-2"/>
          <c:w val="0.67889611624633872"/>
          <c:h val="0.66502219845775212"/>
        </c:manualLayout>
      </c:layout>
      <c:pieChart>
        <c:varyColors val="1"/>
        <c:ser>
          <c:idx val="0"/>
          <c:order val="0"/>
          <c:tx>
            <c:strRef>
              <c:f>Analysis!$AL$1</c:f>
              <c:strCache>
                <c:ptCount val="1"/>
                <c:pt idx="0">
                  <c:v>Total</c:v>
                </c:pt>
              </c:strCache>
            </c:strRef>
          </c:tx>
          <c:spPr>
            <a:solidFill>
              <a:srgbClr val="FF0000"/>
            </a:solidFill>
          </c:spPr>
          <c:dPt>
            <c:idx val="0"/>
            <c:bubble3D val="0"/>
            <c:spPr>
              <a:solidFill>
                <a:srgbClr val="00863D"/>
              </a:solidFill>
              <a:ln w="19050">
                <a:solidFill>
                  <a:schemeClr val="lt1"/>
                </a:solidFill>
              </a:ln>
              <a:effectLst/>
            </c:spPr>
            <c:extLst>
              <c:ext xmlns:c16="http://schemas.microsoft.com/office/drawing/2014/chart" uri="{C3380CC4-5D6E-409C-BE32-E72D297353CC}">
                <c16:uniqueId val="{00000001-AA4D-4D34-B48E-6240D2D8BF4A}"/>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AA4D-4D34-B48E-6240D2D8BF4A}"/>
              </c:ext>
            </c:extLst>
          </c:dPt>
          <c:dPt>
            <c:idx val="2"/>
            <c:bubble3D val="0"/>
            <c:spPr>
              <a:solidFill>
                <a:srgbClr val="C00000"/>
              </a:solidFill>
              <a:ln w="19050">
                <a:solidFill>
                  <a:schemeClr val="lt1"/>
                </a:solidFill>
              </a:ln>
              <a:effectLst/>
            </c:spPr>
            <c:extLst>
              <c:ext xmlns:c16="http://schemas.microsoft.com/office/drawing/2014/chart" uri="{C3380CC4-5D6E-409C-BE32-E72D297353CC}">
                <c16:uniqueId val="{00000005-AA4D-4D34-B48E-6240D2D8BF4A}"/>
              </c:ext>
            </c:extLst>
          </c:dPt>
          <c:dLbls>
            <c:dLbl>
              <c:idx val="2"/>
              <c:dLblPos val="bestFi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spPr>
              <a:noFill/>
              <a:ln w="6350">
                <a:noFill/>
              </a:ln>
              <a:effectLst/>
            </c:spPr>
            <c:txPr>
              <a:bodyPr rot="0" spcFirstLastPara="1" vertOverflow="clip" horzOverflow="clip" vert="horz" wrap="square" lIns="36576" tIns="18288" rIns="36576" bIns="18288"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Analysis!$AK$2:$AK$4</c:f>
              <c:strCache>
                <c:ptCount val="3"/>
                <c:pt idx="0">
                  <c:v>Direct Sales</c:v>
                </c:pt>
                <c:pt idx="1">
                  <c:v>Online</c:v>
                </c:pt>
                <c:pt idx="2">
                  <c:v>Wholesaler</c:v>
                </c:pt>
              </c:strCache>
            </c:strRef>
          </c:cat>
          <c:val>
            <c:numRef>
              <c:f>Analysis!$AL$2:$AL$4</c:f>
              <c:numCache>
                <c:formatCode>General</c:formatCode>
                <c:ptCount val="3"/>
                <c:pt idx="0">
                  <c:v>12339.990000000002</c:v>
                </c:pt>
                <c:pt idx="1">
                  <c:v>19491.260000000002</c:v>
                </c:pt>
                <c:pt idx="2">
                  <c:v>1669.44</c:v>
                </c:pt>
              </c:numCache>
            </c:numRef>
          </c:val>
          <c:extLst>
            <c:ext xmlns:c16="http://schemas.microsoft.com/office/drawing/2014/chart" uri="{C3380CC4-5D6E-409C-BE32-E72D297353CC}">
              <c16:uniqueId val="{00000006-AA4D-4D34-B48E-6240D2D8BF4A}"/>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layout>
        <c:manualLayout>
          <c:xMode val="edge"/>
          <c:yMode val="edge"/>
          <c:x val="0"/>
          <c:y val="0.7298687716853377"/>
          <c:w val="0.53867523805901074"/>
          <c:h val="0.270131228314662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[Sales-Dashboard-project.xlsx]Analysis!PaymentMode</c:name>
    <c:fmtId val="40"/>
  </c:pivotSource>
  <c:chart>
    <c:autoTitleDeleted val="1"/>
    <c:pivotFmts>
      <c:pivotFmt>
        <c:idx val="0"/>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2"/>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4"/>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5"/>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8"/>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solidFill>
              <a:srgbClr val="002060"/>
            </a:solid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0"/>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1"/>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4"/>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3"/>
        <c:spPr>
          <a:solidFill>
            <a:srgbClr val="FF0000"/>
          </a:solidFill>
          <a:ln>
            <a:noFill/>
          </a:ln>
          <a:effectLst/>
          <a:scene3d>
            <a:camera prst="orthographicFront"/>
            <a:lightRig rig="brightRoom" dir="t"/>
          </a:scene3d>
          <a:sp3d prstMaterial="flat">
            <a:bevelT w="50800" h="101600" prst="angle"/>
            <a:contourClr>
              <a:srgbClr val="000000"/>
            </a:contourClr>
          </a:sp3d>
        </c:spPr>
      </c:pivotFmt>
      <c:pivotFmt>
        <c:idx val="14"/>
        <c:spPr>
          <a:solidFill>
            <a:srgbClr val="FFC000"/>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13121077256647265"/>
          <c:y val="0.14132389278726976"/>
          <c:w val="0.7675155641776662"/>
          <c:h val="0.79856320588068452"/>
        </c:manualLayout>
      </c:layout>
      <c:pieChart>
        <c:varyColors val="1"/>
        <c:ser>
          <c:idx val="0"/>
          <c:order val="0"/>
          <c:tx>
            <c:strRef>
              <c:f>Analysis!$AO$1</c:f>
              <c:strCache>
                <c:ptCount val="1"/>
                <c:pt idx="0">
                  <c:v>Total</c:v>
                </c:pt>
              </c:strCache>
            </c:strRef>
          </c:tx>
          <c:dPt>
            <c:idx val="0"/>
            <c:bubble3D val="0"/>
            <c:spPr>
              <a:solidFill>
                <a:srgbClr val="FF0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E3E4-46AE-AAE2-E9E2F2F04900}"/>
              </c:ext>
            </c:extLst>
          </c:dPt>
          <c:dPt>
            <c:idx val="1"/>
            <c:bubble3D val="0"/>
            <c:spPr>
              <a:solidFill>
                <a:srgbClr val="FFC000"/>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E3E4-46AE-AAE2-E9E2F2F04900}"/>
              </c:ext>
            </c:extLst>
          </c:dPt>
          <c:dLbls>
            <c:spPr>
              <a:noFill/>
              <a:ln>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f>Analysis!$AN$2:$AN$3</c:f>
              <c:strCache>
                <c:ptCount val="2"/>
                <c:pt idx="0">
                  <c:v>Cash</c:v>
                </c:pt>
                <c:pt idx="1">
                  <c:v>Online</c:v>
                </c:pt>
              </c:strCache>
            </c:strRef>
          </c:cat>
          <c:val>
            <c:numRef>
              <c:f>Analysis!$AO$2:$AO$3</c:f>
              <c:numCache>
                <c:formatCode>General</c:formatCode>
                <c:ptCount val="2"/>
                <c:pt idx="0">
                  <c:v>15357.159999999998</c:v>
                </c:pt>
                <c:pt idx="1">
                  <c:v>18143.530000000006</c:v>
                </c:pt>
              </c:numCache>
            </c:numRef>
          </c:val>
          <c:extLst>
            <c:ext xmlns:c16="http://schemas.microsoft.com/office/drawing/2014/chart" uri="{C3380CC4-5D6E-409C-BE32-E72D297353CC}">
              <c16:uniqueId val="{00000004-E3E4-46AE-AAE2-E9E2F2F04900}"/>
            </c:ext>
          </c:extLst>
        </c:ser>
        <c:dLbls>
          <c:dLblPos val="inEnd"/>
          <c:showLegendKey val="0"/>
          <c:showVal val="1"/>
          <c:showCatName val="0"/>
          <c:showSerName val="0"/>
          <c:showPercent val="0"/>
          <c:showBubbleSize val="0"/>
          <c:showLeaderLines val="0"/>
        </c:dLbls>
        <c:firstSliceAng val="0"/>
      </c:pieChart>
      <c:spPr>
        <a:noFill/>
        <a:ln>
          <a:noFill/>
        </a:ln>
        <a:effectLst/>
      </c:spPr>
    </c:plotArea>
    <c:legend>
      <c:legendPos val="t"/>
      <c:layout>
        <c:manualLayout>
          <c:xMode val="edge"/>
          <c:yMode val="edge"/>
          <c:x val="0.20452597410830892"/>
          <c:y val="1.675446268965854E-2"/>
          <c:w val="0.59094805178338217"/>
          <c:h val="0.16649846241525473"/>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none"/>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_xlchart.v1.4</cx:f>
              <cx:v>Row Labels</cx:v>
            </cx:txData>
          </cx:tx>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noFill/>
              <a:ln>
                <a:solidFill>
                  <a:srgbClr val="FFC000"/>
                </a:solidFill>
              </a:ln>
            </cx:spPr>
            <cx:txPr>
              <a:bodyPr spcFirstLastPara="1" vertOverflow="ellipsis" horzOverflow="overflow" wrap="square" lIns="0" tIns="0" rIns="0" bIns="0" anchor="ctr" anchorCtr="1"/>
              <a:lstStyle/>
              <a:p>
                <a:pPr algn="ctr" rtl="0">
                  <a:defRPr sz="960" b="1" i="0" baseline="0">
                    <a:solidFill>
                      <a:schemeClr val="bg1"/>
                    </a:solidFill>
                  </a:defRPr>
                </a:pPr>
                <a:endParaRPr lang="en-US" sz="960" b="1" i="0" u="none" strike="noStrike" baseline="0">
                  <a:solidFill>
                    <a:schemeClr val="bg1"/>
                  </a:solidFill>
                  <a:latin typeface="Calibri" panose="020F0502020204030204"/>
                </a:endParaRPr>
              </a:p>
            </cx:txPr>
            <cx:visibility seriesName="0" categoryName="0"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L$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Scroll" dx="26" fmlaLink="Analysis!$Y$1" max="100" min="1" page="10" val="11"/>
</file>

<file path=xl/ctrlProps/ctrlProp5.xml><?xml version="1.0" encoding="utf-8"?>
<formControlPr xmlns="http://schemas.microsoft.com/office/spreadsheetml/2009/9/main" objectType="CheckBox" checked="Checked" fmlaLink="Analysis!$L$1" lockText="1" noThreeD="1"/>
</file>

<file path=xl/ctrlProps/ctrlProp6.xml><?xml version="1.0" encoding="utf-8"?>
<formControlPr xmlns="http://schemas.microsoft.com/office/spreadsheetml/2009/9/main" objectType="CheckBox" checked="Checked" fmlaLink="Analysis!$L$1" lockText="1" noThreeD="1"/>
</file>

<file path=xl/ctrlProps/ctrlProp7.xml><?xml version="1.0" encoding="utf-8"?>
<formControlPr xmlns="http://schemas.microsoft.com/office/spreadsheetml/2009/9/main" objectType="CheckBox" checked="Checked" fmlaLink="Analysis!$M$1" lockText="1" noThreeD="1"/>
</file>

<file path=xl/ctrlProps/ctrlProp8.xml><?xml version="1.0" encoding="utf-8"?>
<formControlPr xmlns="http://schemas.microsoft.com/office/spreadsheetml/2009/9/main" objectType="CheckBox" checked="Checked" fmlaLink="Analysis!$N$1" lockText="1" noThreeD="1"/>
</file>

<file path=xl/ctrlProps/ctrlProp9.xml><?xml version="1.0" encoding="utf-8"?>
<formControlPr xmlns="http://schemas.microsoft.com/office/spreadsheetml/2009/9/main" objectType="CheckBox" checked="Checked" fmlaLink="Analysis!$N$1" lockText="1" noThreeD="1"/>
</file>

<file path=xl/ctrlProps/ctrlProp10.xml><?xml version="1.0" encoding="utf-8"?>
<formControlPr xmlns="http://schemas.microsoft.com/office/spreadsheetml/2009/9/main" objectType="Scroll" dx="26" fmlaLink="Analysis!$Y$1" max="100" min="1" page="10" val="1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microsoft.com/office/2014/relationships/chartEx" Target="../charts/chartEx2.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8.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microsoft.com/office/2014/relationships/chartEx" Target="../charts/chartEx3.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7.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6.xml"/><Relationship Id="rId28" Type="http://schemas.openxmlformats.org/officeDocument/2006/relationships/chart" Target="../charts/chart10.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1485900</xdr:colOff>
      <xdr:row>17</xdr:row>
      <xdr:rowOff>152400</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996440" y="2560320"/>
              <a:ext cx="1485900" cy="883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198120</xdr:colOff>
      <xdr:row>7</xdr:row>
      <xdr:rowOff>7620</xdr:rowOff>
    </xdr:from>
    <xdr:to>
      <xdr:col>7</xdr:col>
      <xdr:colOff>982980</xdr:colOff>
      <xdr:row>10</xdr:row>
      <xdr:rowOff>7620</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0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859280" y="1470660"/>
              <a:ext cx="5760720" cy="548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525780</xdr:colOff>
      <xdr:row>23</xdr:row>
      <xdr:rowOff>53340</xdr:rowOff>
    </xdr:from>
    <xdr:to>
      <xdr:col>7</xdr:col>
      <xdr:colOff>0</xdr:colOff>
      <xdr:row>28</xdr:row>
      <xdr:rowOff>0</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0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715000" y="4442460"/>
              <a:ext cx="92202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20</xdr:row>
      <xdr:rowOff>22860</xdr:rowOff>
    </xdr:from>
    <xdr:to>
      <xdr:col>5</xdr:col>
      <xdr:colOff>7620</xdr:colOff>
      <xdr:row>31</xdr:row>
      <xdr:rowOff>30480</xdr:rowOff>
    </xdr:to>
    <xdr:graphicFrame macro="">
      <xdr:nvGraphicFramePr>
        <xdr:cNvPr id="14" name="Chart 13">
          <a:extLst>
            <a:ext uri="{FF2B5EF4-FFF2-40B4-BE49-F238E27FC236}">
              <a16:creationId xmlns:a16="http://schemas.microsoft.com/office/drawing/2014/main" id="{00000000-0008-0000-00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358140</xdr:colOff>
      <xdr:row>16</xdr:row>
      <xdr:rowOff>0</xdr:rowOff>
    </xdr:from>
    <xdr:to>
      <xdr:col>10</xdr:col>
      <xdr:colOff>0</xdr:colOff>
      <xdr:row>23</xdr:row>
      <xdr:rowOff>167640</xdr:rowOff>
    </xdr:to>
    <xdr:graphicFrame macro="">
      <xdr:nvGraphicFramePr>
        <xdr:cNvPr id="15" name="Chart 14">
          <a:extLst>
            <a:ext uri="{FF2B5EF4-FFF2-40B4-BE49-F238E27FC236}">
              <a16:creationId xmlns:a16="http://schemas.microsoft.com/office/drawing/2014/main" id="{00000000-0008-0000-00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8</xdr:col>
          <xdr:colOff>358140</xdr:colOff>
          <xdr:row>18</xdr:row>
          <xdr:rowOff>22860</xdr:rowOff>
        </xdr:from>
        <xdr:to>
          <xdr:col>8</xdr:col>
          <xdr:colOff>807720</xdr:colOff>
          <xdr:row>19</xdr:row>
          <xdr:rowOff>53340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358140</xdr:colOff>
          <xdr:row>18</xdr:row>
          <xdr:rowOff>22860</xdr:rowOff>
        </xdr:from>
        <xdr:to>
          <xdr:col>7</xdr:col>
          <xdr:colOff>807720</xdr:colOff>
          <xdr:row>19</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876300</xdr:colOff>
          <xdr:row>18</xdr:row>
          <xdr:rowOff>15240</xdr:rowOff>
        </xdr:from>
        <xdr:to>
          <xdr:col>8</xdr:col>
          <xdr:colOff>1287780</xdr:colOff>
          <xdr:row>19</xdr:row>
          <xdr:rowOff>68580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601980</xdr:colOff>
      <xdr:row>15</xdr:row>
      <xdr:rowOff>0</xdr:rowOff>
    </xdr:from>
    <xdr:to>
      <xdr:col>27</xdr:col>
      <xdr:colOff>0</xdr:colOff>
      <xdr:row>25</xdr:row>
      <xdr:rowOff>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381000</xdr:colOff>
          <xdr:row>12</xdr:row>
          <xdr:rowOff>175260</xdr:rowOff>
        </xdr:from>
        <xdr:to>
          <xdr:col>23</xdr:col>
          <xdr:colOff>601980</xdr:colOff>
          <xdr:row>24</xdr:row>
          <xdr:rowOff>76200</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36</xdr:col>
      <xdr:colOff>38100</xdr:colOff>
      <xdr:row>9</xdr:row>
      <xdr:rowOff>0</xdr:rowOff>
    </xdr:from>
    <xdr:to>
      <xdr:col>38</xdr:col>
      <xdr:colOff>586740</xdr:colOff>
      <xdr:row>21</xdr:row>
      <xdr:rowOff>45720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350520</xdr:colOff>
      <xdr:row>7</xdr:row>
      <xdr:rowOff>129540</xdr:rowOff>
    </xdr:from>
    <xdr:to>
      <xdr:col>42</xdr:col>
      <xdr:colOff>0</xdr:colOff>
      <xdr:row>20</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4</xdr:col>
      <xdr:colOff>640080</xdr:colOff>
      <xdr:row>12</xdr:row>
      <xdr:rowOff>91440</xdr:rowOff>
    </xdr:from>
    <xdr:to>
      <xdr:col>6</xdr:col>
      <xdr:colOff>0</xdr:colOff>
      <xdr:row>19</xdr:row>
      <xdr:rowOff>68580</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244340" y="2468880"/>
              <a:ext cx="153162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29</xdr:col>
      <xdr:colOff>137160</xdr:colOff>
      <xdr:row>9</xdr:row>
      <xdr:rowOff>0</xdr:rowOff>
    </xdr:from>
    <xdr:to>
      <xdr:col>30</xdr:col>
      <xdr:colOff>0</xdr:colOff>
      <xdr:row>15</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0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6014680" y="1828800"/>
              <a:ext cx="662940" cy="10972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28</xdr:col>
      <xdr:colOff>0</xdr:colOff>
      <xdr:row>10</xdr:row>
      <xdr:rowOff>0</xdr:rowOff>
    </xdr:from>
    <xdr:to>
      <xdr:col>32</xdr:col>
      <xdr:colOff>0</xdr:colOff>
      <xdr:row>25</xdr:row>
      <xdr:rowOff>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7"/>
            </a:graphicData>
          </a:graphic>
        </xdr:graphicFrame>
      </mc:Choice>
      <mc:Fallback>
        <xdr:sp macro="" textlink="">
          <xdr:nvSpPr>
            <xdr:cNvPr id="0" name=""/>
            <xdr:cNvSpPr>
              <a:spLocks noTextEdit="1"/>
            </xdr:cNvSpPr>
          </xdr:nvSpPr>
          <xdr:spPr>
            <a:xfrm>
              <a:off x="25016460" y="2011680"/>
              <a:ext cx="294132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22860</xdr:rowOff>
    </xdr:from>
    <xdr:to>
      <xdr:col>21</xdr:col>
      <xdr:colOff>152400</xdr:colOff>
      <xdr:row>32</xdr:row>
      <xdr:rowOff>99060</xdr:rowOff>
    </xdr:to>
    <xdr:grpSp>
      <xdr:nvGrpSpPr>
        <xdr:cNvPr id="31" name="Group 30">
          <a:extLst>
            <a:ext uri="{FF2B5EF4-FFF2-40B4-BE49-F238E27FC236}">
              <a16:creationId xmlns:a16="http://schemas.microsoft.com/office/drawing/2014/main" id="{00000000-0008-0000-0100-00001F000000}"/>
            </a:ext>
          </a:extLst>
        </xdr:cNvPr>
        <xdr:cNvGrpSpPr/>
      </xdr:nvGrpSpPr>
      <xdr:grpSpPr>
        <a:xfrm>
          <a:off x="91440" y="22860"/>
          <a:ext cx="12862560" cy="5882640"/>
          <a:chOff x="0" y="48347"/>
          <a:chExt cx="12329160" cy="6950126"/>
        </a:xfrm>
      </xdr:grpSpPr>
      <xdr:sp macro="" textlink="">
        <xdr:nvSpPr>
          <xdr:cNvPr id="2" name="Rectangle: Rounded Corners 1">
            <a:extLst>
              <a:ext uri="{FF2B5EF4-FFF2-40B4-BE49-F238E27FC236}">
                <a16:creationId xmlns:a16="http://schemas.microsoft.com/office/drawing/2014/main" id="{00000000-0008-0000-0100-000002000000}"/>
              </a:ext>
            </a:extLst>
          </xdr:cNvPr>
          <xdr:cNvSpPr/>
        </xdr:nvSpPr>
        <xdr:spPr>
          <a:xfrm>
            <a:off x="0" y="48347"/>
            <a:ext cx="12329160" cy="6950126"/>
          </a:xfrm>
          <a:prstGeom prst="roundRect">
            <a:avLst>
              <a:gd name="adj" fmla="val 1495"/>
            </a:avLst>
          </a:prstGeom>
          <a:gradFill flip="none" rotWithShape="1">
            <a:gsLst>
              <a:gs pos="0">
                <a:schemeClr val="accent6">
                  <a:lumMod val="67000"/>
                  <a:alpha val="90000"/>
                </a:schemeClr>
              </a:gs>
              <a:gs pos="48000">
                <a:schemeClr val="accent6">
                  <a:lumMod val="97000"/>
                  <a:lumOff val="3000"/>
                  <a:alpha val="90000"/>
                </a:schemeClr>
              </a:gs>
              <a:gs pos="100000">
                <a:schemeClr val="accent6">
                  <a:alpha val="90000"/>
                  <a:lumMod val="67000"/>
                  <a:lumOff val="33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100-00000A000000}"/>
              </a:ext>
            </a:extLst>
          </xdr:cNvPr>
          <xdr:cNvSpPr/>
        </xdr:nvSpPr>
        <xdr:spPr>
          <a:xfrm>
            <a:off x="120571" y="1099617"/>
            <a:ext cx="1260000" cy="112111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3" name="Rectangle: Rounded Corners 2">
            <a:extLst>
              <a:ext uri="{FF2B5EF4-FFF2-40B4-BE49-F238E27FC236}">
                <a16:creationId xmlns:a16="http://schemas.microsoft.com/office/drawing/2014/main" id="{00000000-0008-0000-0100-000003000000}"/>
              </a:ext>
            </a:extLst>
          </xdr:cNvPr>
          <xdr:cNvSpPr/>
        </xdr:nvSpPr>
        <xdr:spPr>
          <a:xfrm>
            <a:off x="1568048" y="4518032"/>
            <a:ext cx="5580000" cy="2340000"/>
          </a:xfrm>
          <a:prstGeom prst="roundRect">
            <a:avLst>
              <a:gd name="adj" fmla="val 490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00000000-0008-0000-0100-000004000000}"/>
              </a:ext>
            </a:extLst>
          </xdr:cNvPr>
          <xdr:cNvSpPr/>
        </xdr:nvSpPr>
        <xdr:spPr>
          <a:xfrm>
            <a:off x="1677924" y="2050548"/>
            <a:ext cx="3240000" cy="2343806"/>
          </a:xfrm>
          <a:prstGeom prst="roundRect">
            <a:avLst>
              <a:gd name="adj" fmla="val 45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5" name="Trapezoid 4">
            <a:extLst>
              <a:ext uri="{FF2B5EF4-FFF2-40B4-BE49-F238E27FC236}">
                <a16:creationId xmlns:a16="http://schemas.microsoft.com/office/drawing/2014/main" id="{00000000-0008-0000-0100-000005000000}"/>
              </a:ext>
            </a:extLst>
          </xdr:cNvPr>
          <xdr:cNvSpPr/>
        </xdr:nvSpPr>
        <xdr:spPr>
          <a:xfrm>
            <a:off x="9139059"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Trapezoid 5">
            <a:extLst>
              <a:ext uri="{FF2B5EF4-FFF2-40B4-BE49-F238E27FC236}">
                <a16:creationId xmlns:a16="http://schemas.microsoft.com/office/drawing/2014/main" id="{00000000-0008-0000-0100-000006000000}"/>
              </a:ext>
            </a:extLst>
          </xdr:cNvPr>
          <xdr:cNvSpPr/>
        </xdr:nvSpPr>
        <xdr:spPr>
          <a:xfrm>
            <a:off x="10611288" y="1175603"/>
            <a:ext cx="1404000" cy="216000"/>
          </a:xfrm>
          <a:prstGeom prst="trapezoid">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100-000007000000}"/>
              </a:ext>
            </a:extLst>
          </xdr:cNvPr>
          <xdr:cNvSpPr/>
        </xdr:nvSpPr>
        <xdr:spPr>
          <a:xfrm>
            <a:off x="1332689" y="691637"/>
            <a:ext cx="45719" cy="4571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100-000008000000}"/>
              </a:ext>
            </a:extLst>
          </xdr:cNvPr>
          <xdr:cNvSpPr/>
        </xdr:nvSpPr>
        <xdr:spPr>
          <a:xfrm>
            <a:off x="147484" y="300430"/>
            <a:ext cx="4860000" cy="696954"/>
          </a:xfrm>
          <a:prstGeom prst="roundRect">
            <a:avLst>
              <a:gd name="adj" fmla="val 577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100-000009000000}"/>
              </a:ext>
            </a:extLst>
          </xdr:cNvPr>
          <xdr:cNvSpPr/>
        </xdr:nvSpPr>
        <xdr:spPr>
          <a:xfrm>
            <a:off x="5114501" y="270705"/>
            <a:ext cx="6902245" cy="72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100-00000B000000}"/>
              </a:ext>
            </a:extLst>
          </xdr:cNvPr>
          <xdr:cNvSpPr/>
        </xdr:nvSpPr>
        <xdr:spPr>
          <a:xfrm>
            <a:off x="147484" y="2372974"/>
            <a:ext cx="1260000" cy="3240000"/>
          </a:xfrm>
          <a:prstGeom prst="roundRect">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2" name="Rectangle: Rounded Corners 11">
            <a:extLst>
              <a:ext uri="{FF2B5EF4-FFF2-40B4-BE49-F238E27FC236}">
                <a16:creationId xmlns:a16="http://schemas.microsoft.com/office/drawing/2014/main" id="{00000000-0008-0000-0100-00000C000000}"/>
              </a:ext>
            </a:extLst>
          </xdr:cNvPr>
          <xdr:cNvSpPr/>
        </xdr:nvSpPr>
        <xdr:spPr>
          <a:xfrm>
            <a:off x="100567" y="5736458"/>
            <a:ext cx="1353834" cy="1080000"/>
          </a:xfrm>
          <a:prstGeom prst="roundRect">
            <a:avLst>
              <a:gd name="adj" fmla="val 50000"/>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Oval 12">
            <a:extLst>
              <a:ext uri="{FF2B5EF4-FFF2-40B4-BE49-F238E27FC236}">
                <a16:creationId xmlns:a16="http://schemas.microsoft.com/office/drawing/2014/main" id="{00000000-0008-0000-0100-00000D000000}"/>
              </a:ext>
            </a:extLst>
          </xdr:cNvPr>
          <xdr:cNvSpPr/>
        </xdr:nvSpPr>
        <xdr:spPr>
          <a:xfrm>
            <a:off x="924232" y="6793599"/>
            <a:ext cx="45719" cy="45719"/>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100-00000E000000}"/>
              </a:ext>
            </a:extLst>
          </xdr:cNvPr>
          <xdr:cNvSpPr/>
        </xdr:nvSpPr>
        <xdr:spPr>
          <a:xfrm>
            <a:off x="1560571" y="117560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100-00000F000000}"/>
              </a:ext>
            </a:extLst>
          </xdr:cNvPr>
          <xdr:cNvSpPr/>
        </xdr:nvSpPr>
        <xdr:spPr>
          <a:xfrm>
            <a:off x="4092876" y="1146734"/>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100-000010000000}"/>
              </a:ext>
            </a:extLst>
          </xdr:cNvPr>
          <xdr:cNvSpPr/>
        </xdr:nvSpPr>
        <xdr:spPr>
          <a:xfrm>
            <a:off x="6619059" y="1181463"/>
            <a:ext cx="2340000" cy="720000"/>
          </a:xfrm>
          <a:prstGeom prst="roundRect">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100-000011000000}"/>
              </a:ext>
            </a:extLst>
          </xdr:cNvPr>
          <xdr:cNvSpPr/>
        </xdr:nvSpPr>
        <xdr:spPr>
          <a:xfrm>
            <a:off x="7327168" y="2043468"/>
            <a:ext cx="1620000" cy="2357966"/>
          </a:xfrm>
          <a:prstGeom prst="roundRect">
            <a:avLst>
              <a:gd name="adj" fmla="val 3595"/>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100-000012000000}"/>
              </a:ext>
            </a:extLst>
          </xdr:cNvPr>
          <xdr:cNvSpPr/>
        </xdr:nvSpPr>
        <xdr:spPr>
          <a:xfrm>
            <a:off x="7327168" y="4543439"/>
            <a:ext cx="1620000" cy="2340000"/>
          </a:xfrm>
          <a:prstGeom prst="roundRect">
            <a:avLst>
              <a:gd name="adj" fmla="val 5416"/>
            </a:avLst>
          </a:prstGeom>
          <a:solidFill>
            <a:schemeClr val="accent6"/>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100-000013000000}"/>
              </a:ext>
            </a:extLst>
          </xdr:cNvPr>
          <xdr:cNvSpPr/>
        </xdr:nvSpPr>
        <xdr:spPr>
          <a:xfrm>
            <a:off x="9300396" y="1146683"/>
            <a:ext cx="1080000" cy="1944595"/>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00000000-0008-0000-0100-000014000000}"/>
              </a:ext>
            </a:extLst>
          </xdr:cNvPr>
          <xdr:cNvSpPr/>
        </xdr:nvSpPr>
        <xdr:spPr>
          <a:xfrm>
            <a:off x="10795200" y="1310644"/>
            <a:ext cx="1080000" cy="1744623"/>
          </a:xfrm>
          <a:prstGeom prst="flowChartOffpageConnector">
            <a:avLst/>
          </a:prstGeom>
          <a:solidFill>
            <a:schemeClr val="accent6"/>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100-000015000000}"/>
              </a:ext>
            </a:extLst>
          </xdr:cNvPr>
          <xdr:cNvSpPr/>
        </xdr:nvSpPr>
        <xdr:spPr>
          <a:xfrm>
            <a:off x="9126288" y="3173948"/>
            <a:ext cx="2889000" cy="3698055"/>
          </a:xfrm>
          <a:prstGeom prst="roundRect">
            <a:avLst>
              <a:gd name="adj" fmla="val 3939"/>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100-000016000000}"/>
              </a:ext>
            </a:extLst>
          </xdr:cNvPr>
          <xdr:cNvSpPr/>
        </xdr:nvSpPr>
        <xdr:spPr>
          <a:xfrm>
            <a:off x="9452796" y="1317735"/>
            <a:ext cx="747600" cy="1494457"/>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00000000-0008-0000-0100-000017000000}"/>
              </a:ext>
            </a:extLst>
          </xdr:cNvPr>
          <xdr:cNvSpPr/>
        </xdr:nvSpPr>
        <xdr:spPr>
          <a:xfrm>
            <a:off x="10935951" y="1359802"/>
            <a:ext cx="747600" cy="1479398"/>
          </a:xfrm>
          <a:prstGeom prst="flowChartOffpageConnector">
            <a:avLst/>
          </a:prstGeom>
          <a:solidFill>
            <a:schemeClr val="accent6"/>
          </a:solid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100-000018000000}"/>
              </a:ext>
            </a:extLst>
          </xdr:cNvPr>
          <xdr:cNvSpPr/>
        </xdr:nvSpPr>
        <xdr:spPr>
          <a:xfrm>
            <a:off x="5007484" y="2043468"/>
            <a:ext cx="2167053" cy="2340000"/>
          </a:xfrm>
          <a:prstGeom prst="roundRect">
            <a:avLst>
              <a:gd name="adj" fmla="val 3642"/>
            </a:avLst>
          </a:prstGeom>
          <a:gradFill flip="none" rotWithShape="1">
            <a:gsLst>
              <a:gs pos="0">
                <a:schemeClr val="accent6">
                  <a:lumMod val="67000"/>
                </a:schemeClr>
              </a:gs>
              <a:gs pos="48000">
                <a:schemeClr val="accent6">
                  <a:lumMod val="97000"/>
                  <a:lumOff val="3000"/>
                </a:schemeClr>
              </a:gs>
              <a:gs pos="100000">
                <a:schemeClr val="accent6">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5" name="Straight Connector 24">
            <a:extLst>
              <a:ext uri="{FF2B5EF4-FFF2-40B4-BE49-F238E27FC236}">
                <a16:creationId xmlns:a16="http://schemas.microsoft.com/office/drawing/2014/main" id="{00000000-0008-0000-0100-000019000000}"/>
              </a:ext>
            </a:extLst>
          </xdr:cNvPr>
          <xdr:cNvCxnSpPr>
            <a:cxnSpLocks/>
          </xdr:cNvCxnSpPr>
        </xdr:nvCxnSpPr>
        <xdr:spPr>
          <a:xfrm>
            <a:off x="1870841" y="2477160"/>
            <a:ext cx="2858814"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6" name="Straight Connector 25">
            <a:extLst>
              <a:ext uri="{FF2B5EF4-FFF2-40B4-BE49-F238E27FC236}">
                <a16:creationId xmlns:a16="http://schemas.microsoft.com/office/drawing/2014/main" id="{00000000-0008-0000-0100-00001A000000}"/>
              </a:ext>
            </a:extLst>
          </xdr:cNvPr>
          <xdr:cNvCxnSpPr>
            <a:cxnSpLocks/>
          </xdr:cNvCxnSpPr>
        </xdr:nvCxnSpPr>
        <xdr:spPr>
          <a:xfrm>
            <a:off x="5151690" y="2477160"/>
            <a:ext cx="1878639"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00000000-0008-0000-0100-00001B000000}"/>
              </a:ext>
            </a:extLst>
          </xdr:cNvPr>
          <xdr:cNvCxnSpPr>
            <a:cxnSpLocks/>
          </xdr:cNvCxnSpPr>
        </xdr:nvCxnSpPr>
        <xdr:spPr>
          <a:xfrm>
            <a:off x="7489168" y="2477160"/>
            <a:ext cx="1296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0000000-0008-0000-0100-00001C000000}"/>
              </a:ext>
            </a:extLst>
          </xdr:cNvPr>
          <xdr:cNvCxnSpPr>
            <a:cxnSpLocks/>
          </xdr:cNvCxnSpPr>
        </xdr:nvCxnSpPr>
        <xdr:spPr>
          <a:xfrm>
            <a:off x="1870841" y="4997160"/>
            <a:ext cx="492935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00000000-0008-0000-0100-00001D000000}"/>
              </a:ext>
            </a:extLst>
          </xdr:cNvPr>
          <xdr:cNvCxnSpPr>
            <a:cxnSpLocks/>
          </xdr:cNvCxnSpPr>
        </xdr:nvCxnSpPr>
        <xdr:spPr>
          <a:xfrm>
            <a:off x="7456623" y="4997160"/>
            <a:ext cx="1332000"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00000000-0008-0000-0100-00001E000000}"/>
              </a:ext>
            </a:extLst>
          </xdr:cNvPr>
          <xdr:cNvCxnSpPr>
            <a:cxnSpLocks/>
          </xdr:cNvCxnSpPr>
        </xdr:nvCxnSpPr>
        <xdr:spPr>
          <a:xfrm>
            <a:off x="9300396" y="3557160"/>
            <a:ext cx="2552892" cy="0"/>
          </a:xfrm>
          <a:prstGeom prst="line">
            <a:avLst/>
          </a:prstGeom>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9</xdr:col>
      <xdr:colOff>586740</xdr:colOff>
      <xdr:row>6</xdr:row>
      <xdr:rowOff>76200</xdr:rowOff>
    </xdr:from>
    <xdr:to>
      <xdr:col>10</xdr:col>
      <xdr:colOff>548640</xdr:colOff>
      <xdr:row>8</xdr:row>
      <xdr:rowOff>160020</xdr:rowOff>
    </xdr:to>
    <xdr:pic>
      <xdr:nvPicPr>
        <xdr:cNvPr id="51" name="Graphic 50" descr="Bar graph with upward trend with solid fill">
          <a:extLst>
            <a:ext uri="{FF2B5EF4-FFF2-40B4-BE49-F238E27FC236}">
              <a16:creationId xmlns:a16="http://schemas.microsoft.com/office/drawing/2014/main" id="{00000000-0008-0000-0100-00003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073140" y="1127760"/>
          <a:ext cx="571500" cy="449580"/>
        </a:xfrm>
        <a:prstGeom prst="rect">
          <a:avLst/>
        </a:prstGeom>
      </xdr:spPr>
    </xdr:pic>
    <xdr:clientData/>
  </xdr:twoCellAnchor>
  <xdr:twoCellAnchor editAs="oneCell">
    <xdr:from>
      <xdr:col>12</xdr:col>
      <xdr:colOff>411480</xdr:colOff>
      <xdr:row>21</xdr:row>
      <xdr:rowOff>86120</xdr:rowOff>
    </xdr:from>
    <xdr:to>
      <xdr:col>13</xdr:col>
      <xdr:colOff>99060</xdr:colOff>
      <xdr:row>23</xdr:row>
      <xdr:rowOff>70880</xdr:rowOff>
    </xdr:to>
    <xdr:pic>
      <xdr:nvPicPr>
        <xdr:cNvPr id="53" name="Graphic 52" descr="Coins with solid fill">
          <a:extLst>
            <a:ext uri="{FF2B5EF4-FFF2-40B4-BE49-F238E27FC236}">
              <a16:creationId xmlns:a16="http://schemas.microsoft.com/office/drawing/2014/main" id="{00000000-0008-0000-01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26680" y="3880880"/>
          <a:ext cx="297180" cy="350520"/>
        </a:xfrm>
        <a:prstGeom prst="rect">
          <a:avLst/>
        </a:prstGeom>
      </xdr:spPr>
    </xdr:pic>
    <xdr:clientData/>
  </xdr:twoCellAnchor>
  <xdr:twoCellAnchor editAs="oneCell">
    <xdr:from>
      <xdr:col>16</xdr:col>
      <xdr:colOff>381952</xdr:colOff>
      <xdr:row>11</xdr:row>
      <xdr:rowOff>137160</xdr:rowOff>
    </xdr:from>
    <xdr:to>
      <xdr:col>17</xdr:col>
      <xdr:colOff>15240</xdr:colOff>
      <xdr:row>13</xdr:row>
      <xdr:rowOff>0</xdr:rowOff>
    </xdr:to>
    <xdr:pic>
      <xdr:nvPicPr>
        <xdr:cNvPr id="55" name="Graphic 54" descr="Trophy with solid fill">
          <a:extLst>
            <a:ext uri="{FF2B5EF4-FFF2-40B4-BE49-F238E27FC236}">
              <a16:creationId xmlns:a16="http://schemas.microsoft.com/office/drawing/2014/main" id="{00000000-0008-0000-0100-000037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0135552" y="2103120"/>
          <a:ext cx="242888" cy="228600"/>
        </a:xfrm>
        <a:prstGeom prst="rect">
          <a:avLst/>
        </a:prstGeom>
      </xdr:spPr>
    </xdr:pic>
    <xdr:clientData/>
  </xdr:twoCellAnchor>
  <xdr:twoCellAnchor editAs="oneCell">
    <xdr:from>
      <xdr:col>19</xdr:col>
      <xdr:colOff>76200</xdr:colOff>
      <xdr:row>11</xdr:row>
      <xdr:rowOff>97426</xdr:rowOff>
    </xdr:from>
    <xdr:to>
      <xdr:col>19</xdr:col>
      <xdr:colOff>373380</xdr:colOff>
      <xdr:row>13</xdr:row>
      <xdr:rowOff>5986</xdr:rowOff>
    </xdr:to>
    <xdr:pic>
      <xdr:nvPicPr>
        <xdr:cNvPr id="57" name="Graphic 56" descr="Ribbon with solid fill">
          <a:extLst>
            <a:ext uri="{FF2B5EF4-FFF2-40B4-BE49-F238E27FC236}">
              <a16:creationId xmlns:a16="http://schemas.microsoft.com/office/drawing/2014/main" id="{00000000-0008-0000-0100-00003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658600" y="2063386"/>
          <a:ext cx="297180" cy="274320"/>
        </a:xfrm>
        <a:prstGeom prst="rect">
          <a:avLst/>
        </a:prstGeom>
      </xdr:spPr>
    </xdr:pic>
    <xdr:clientData/>
  </xdr:twoCellAnchor>
  <xdr:twoCellAnchor editAs="oneCell">
    <xdr:from>
      <xdr:col>2</xdr:col>
      <xdr:colOff>480060</xdr:colOff>
      <xdr:row>21</xdr:row>
      <xdr:rowOff>38100</xdr:rowOff>
    </xdr:from>
    <xdr:to>
      <xdr:col>3</xdr:col>
      <xdr:colOff>190500</xdr:colOff>
      <xdr:row>22</xdr:row>
      <xdr:rowOff>160020</xdr:rowOff>
    </xdr:to>
    <xdr:pic>
      <xdr:nvPicPr>
        <xdr:cNvPr id="59" name="Graphic 58" descr="Daily calendar with solid fill">
          <a:extLst>
            <a:ext uri="{FF2B5EF4-FFF2-40B4-BE49-F238E27FC236}">
              <a16:creationId xmlns:a16="http://schemas.microsoft.com/office/drawing/2014/main" id="{00000000-0008-0000-0100-00003B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99260" y="3832860"/>
          <a:ext cx="320040" cy="304800"/>
        </a:xfrm>
        <a:prstGeom prst="rect">
          <a:avLst/>
        </a:prstGeom>
      </xdr:spPr>
    </xdr:pic>
    <xdr:clientData/>
  </xdr:twoCellAnchor>
  <xdr:twoCellAnchor editAs="oneCell">
    <xdr:from>
      <xdr:col>5</xdr:col>
      <xdr:colOff>419100</xdr:colOff>
      <xdr:row>6</xdr:row>
      <xdr:rowOff>60960</xdr:rowOff>
    </xdr:from>
    <xdr:to>
      <xdr:col>6</xdr:col>
      <xdr:colOff>335280</xdr:colOff>
      <xdr:row>8</xdr:row>
      <xdr:rowOff>160020</xdr:rowOff>
    </xdr:to>
    <xdr:pic>
      <xdr:nvPicPr>
        <xdr:cNvPr id="61" name="Graphic 60" descr="Money with solid fill">
          <a:extLst>
            <a:ext uri="{FF2B5EF4-FFF2-40B4-BE49-F238E27FC236}">
              <a16:creationId xmlns:a16="http://schemas.microsoft.com/office/drawing/2014/main" id="{00000000-0008-0000-0100-00003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467100" y="1112520"/>
          <a:ext cx="525780" cy="464820"/>
        </a:xfrm>
        <a:prstGeom prst="rect">
          <a:avLst/>
        </a:prstGeom>
      </xdr:spPr>
    </xdr:pic>
    <xdr:clientData/>
  </xdr:twoCellAnchor>
  <xdr:twoCellAnchor editAs="oneCell">
    <xdr:from>
      <xdr:col>14</xdr:col>
      <xdr:colOff>121920</xdr:colOff>
      <xdr:row>6</xdr:row>
      <xdr:rowOff>83820</xdr:rowOff>
    </xdr:from>
    <xdr:to>
      <xdr:col>15</xdr:col>
      <xdr:colOff>144780</xdr:colOff>
      <xdr:row>9</xdr:row>
      <xdr:rowOff>22860</xdr:rowOff>
    </xdr:to>
    <xdr:pic>
      <xdr:nvPicPr>
        <xdr:cNvPr id="63" name="Graphic 62" descr="Piggy Bank with solid fill">
          <a:extLst>
            <a:ext uri="{FF2B5EF4-FFF2-40B4-BE49-F238E27FC236}">
              <a16:creationId xmlns:a16="http://schemas.microsoft.com/office/drawing/2014/main" id="{00000000-0008-0000-0100-00003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8656320" y="1135380"/>
          <a:ext cx="632460" cy="487680"/>
        </a:xfrm>
        <a:prstGeom prst="rect">
          <a:avLst/>
        </a:prstGeom>
      </xdr:spPr>
    </xdr:pic>
    <xdr:clientData/>
  </xdr:twoCellAnchor>
  <xdr:twoCellAnchor editAs="oneCell">
    <xdr:from>
      <xdr:col>0</xdr:col>
      <xdr:colOff>461081</xdr:colOff>
      <xdr:row>27</xdr:row>
      <xdr:rowOff>114300</xdr:rowOff>
    </xdr:from>
    <xdr:to>
      <xdr:col>1</xdr:col>
      <xdr:colOff>430817</xdr:colOff>
      <xdr:row>31</xdr:row>
      <xdr:rowOff>0</xdr:rowOff>
    </xdr:to>
    <xdr:pic>
      <xdr:nvPicPr>
        <xdr:cNvPr id="65" name="Graphic 64" descr="Shopping cart with solid fill">
          <a:extLst>
            <a:ext uri="{FF2B5EF4-FFF2-40B4-BE49-F238E27FC236}">
              <a16:creationId xmlns:a16="http://schemas.microsoft.com/office/drawing/2014/main" id="{00000000-0008-0000-0100-000041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461081" y="5006340"/>
          <a:ext cx="579336" cy="617220"/>
        </a:xfrm>
        <a:prstGeom prst="rect">
          <a:avLst/>
        </a:prstGeom>
      </xdr:spPr>
    </xdr:pic>
    <xdr:clientData/>
  </xdr:twoCellAnchor>
  <xdr:twoCellAnchor editAs="oneCell">
    <xdr:from>
      <xdr:col>8</xdr:col>
      <xdr:colOff>333855</xdr:colOff>
      <xdr:row>9</xdr:row>
      <xdr:rowOff>158386</xdr:rowOff>
    </xdr:from>
    <xdr:to>
      <xdr:col>9</xdr:col>
      <xdr:colOff>74775</xdr:colOff>
      <xdr:row>11</xdr:row>
      <xdr:rowOff>97426</xdr:rowOff>
    </xdr:to>
    <xdr:pic>
      <xdr:nvPicPr>
        <xdr:cNvPr id="67" name="Graphic 66" descr="Arrow circle with solid fill">
          <a:extLst>
            <a:ext uri="{FF2B5EF4-FFF2-40B4-BE49-F238E27FC236}">
              <a16:creationId xmlns:a16="http://schemas.microsoft.com/office/drawing/2014/main" id="{00000000-0008-0000-0100-000043000000}"/>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5210655" y="1758586"/>
          <a:ext cx="350520" cy="304800"/>
        </a:xfrm>
        <a:prstGeom prst="rect">
          <a:avLst/>
        </a:prstGeom>
      </xdr:spPr>
    </xdr:pic>
    <xdr:clientData/>
  </xdr:twoCellAnchor>
  <xdr:twoCellAnchor editAs="oneCell">
    <xdr:from>
      <xdr:col>0</xdr:col>
      <xdr:colOff>259080</xdr:colOff>
      <xdr:row>1</xdr:row>
      <xdr:rowOff>137160</xdr:rowOff>
    </xdr:from>
    <xdr:to>
      <xdr:col>1</xdr:col>
      <xdr:colOff>266700</xdr:colOff>
      <xdr:row>4</xdr:row>
      <xdr:rowOff>167640</xdr:rowOff>
    </xdr:to>
    <xdr:pic>
      <xdr:nvPicPr>
        <xdr:cNvPr id="69" name="Graphic 68" descr="Presentation with bar chart with solid fill">
          <a:extLst>
            <a:ext uri="{FF2B5EF4-FFF2-40B4-BE49-F238E27FC236}">
              <a16:creationId xmlns:a16="http://schemas.microsoft.com/office/drawing/2014/main" id="{00000000-0008-0000-0100-000045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259080" y="236220"/>
          <a:ext cx="617220" cy="601980"/>
        </a:xfrm>
        <a:prstGeom prst="rect">
          <a:avLst/>
        </a:prstGeom>
      </xdr:spPr>
    </xdr:pic>
    <xdr:clientData/>
  </xdr:twoCellAnchor>
  <xdr:twoCellAnchor editAs="oneCell">
    <xdr:from>
      <xdr:col>15</xdr:col>
      <xdr:colOff>464820</xdr:colOff>
      <xdr:row>15</xdr:row>
      <xdr:rowOff>0</xdr:rowOff>
    </xdr:from>
    <xdr:to>
      <xdr:col>16</xdr:col>
      <xdr:colOff>182880</xdr:colOff>
      <xdr:row>16</xdr:row>
      <xdr:rowOff>160020</xdr:rowOff>
    </xdr:to>
    <xdr:pic>
      <xdr:nvPicPr>
        <xdr:cNvPr id="71" name="Graphic 70" descr="Mountains with solid fill">
          <a:extLst>
            <a:ext uri="{FF2B5EF4-FFF2-40B4-BE49-F238E27FC236}">
              <a16:creationId xmlns:a16="http://schemas.microsoft.com/office/drawing/2014/main" id="{00000000-0008-0000-0100-000047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9608820" y="2697480"/>
          <a:ext cx="327660" cy="342900"/>
        </a:xfrm>
        <a:prstGeom prst="rect">
          <a:avLst/>
        </a:prstGeom>
      </xdr:spPr>
    </xdr:pic>
    <xdr:clientData/>
  </xdr:twoCellAnchor>
  <xdr:oneCellAnchor>
    <xdr:from>
      <xdr:col>1</xdr:col>
      <xdr:colOff>312421</xdr:colOff>
      <xdr:row>3</xdr:row>
      <xdr:rowOff>91440</xdr:rowOff>
    </xdr:from>
    <xdr:ext cx="1600200" cy="294700"/>
    <xdr:sp macro="" textlink="">
      <xdr:nvSpPr>
        <xdr:cNvPr id="82" name="TextBox 81">
          <a:extLst>
            <a:ext uri="{FF2B5EF4-FFF2-40B4-BE49-F238E27FC236}">
              <a16:creationId xmlns:a16="http://schemas.microsoft.com/office/drawing/2014/main" id="{00000000-0008-0000-0100-000052000000}"/>
            </a:ext>
          </a:extLst>
        </xdr:cNvPr>
        <xdr:cNvSpPr txBox="1"/>
      </xdr:nvSpPr>
      <xdr:spPr>
        <a:xfrm>
          <a:off x="922021" y="579120"/>
          <a:ext cx="1600200" cy="294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rgbClr val="FFC000"/>
              </a:solidFill>
            </a:rPr>
            <a:t>SUPERMARKET SHOP</a:t>
          </a:r>
        </a:p>
      </xdr:txBody>
    </xdr:sp>
    <xdr:clientData/>
  </xdr:oneCellAnchor>
  <xdr:oneCellAnchor>
    <xdr:from>
      <xdr:col>2</xdr:col>
      <xdr:colOff>586740</xdr:colOff>
      <xdr:row>9</xdr:row>
      <xdr:rowOff>170678</xdr:rowOff>
    </xdr:from>
    <xdr:ext cx="990600" cy="210322"/>
    <xdr:sp macro="" textlink="">
      <xdr:nvSpPr>
        <xdr:cNvPr id="83" name="TextBox 82">
          <a:extLst>
            <a:ext uri="{FF2B5EF4-FFF2-40B4-BE49-F238E27FC236}">
              <a16:creationId xmlns:a16="http://schemas.microsoft.com/office/drawing/2014/main" id="{00000000-0008-0000-0100-000053000000}"/>
            </a:ext>
          </a:extLst>
        </xdr:cNvPr>
        <xdr:cNvSpPr txBox="1"/>
      </xdr:nvSpPr>
      <xdr:spPr>
        <a:xfrm>
          <a:off x="1805940" y="17708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MONTHLY</a:t>
          </a:r>
        </a:p>
      </xdr:txBody>
    </xdr:sp>
    <xdr:clientData/>
  </xdr:oneCellAnchor>
  <xdr:oneCellAnchor>
    <xdr:from>
      <xdr:col>2</xdr:col>
      <xdr:colOff>411480</xdr:colOff>
      <xdr:row>5</xdr:row>
      <xdr:rowOff>160020</xdr:rowOff>
    </xdr:from>
    <xdr:ext cx="1158240" cy="205740"/>
    <xdr:sp macro="" textlink="">
      <xdr:nvSpPr>
        <xdr:cNvPr id="85" name="TextBox 84">
          <a:extLst>
            <a:ext uri="{FF2B5EF4-FFF2-40B4-BE49-F238E27FC236}">
              <a16:creationId xmlns:a16="http://schemas.microsoft.com/office/drawing/2014/main" id="{00000000-0008-0000-0100-000055000000}"/>
            </a:ext>
          </a:extLst>
        </xdr:cNvPr>
        <xdr:cNvSpPr txBox="1"/>
      </xdr:nvSpPr>
      <xdr:spPr>
        <a:xfrm>
          <a:off x="1630680" y="104394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SALES</a:t>
          </a:r>
          <a:endParaRPr lang="en-IN" sz="1100" b="1">
            <a:solidFill>
              <a:srgbClr val="FFC000"/>
            </a:solidFill>
          </a:endParaRPr>
        </a:p>
      </xdr:txBody>
    </xdr:sp>
    <xdr:clientData/>
  </xdr:oneCellAnchor>
  <xdr:oneCellAnchor>
    <xdr:from>
      <xdr:col>7</xdr:col>
      <xdr:colOff>7620</xdr:colOff>
      <xdr:row>5</xdr:row>
      <xdr:rowOff>121920</xdr:rowOff>
    </xdr:from>
    <xdr:ext cx="1181100" cy="205740"/>
    <xdr:sp macro="" textlink="">
      <xdr:nvSpPr>
        <xdr:cNvPr id="87" name="TextBox 86">
          <a:extLst>
            <a:ext uri="{FF2B5EF4-FFF2-40B4-BE49-F238E27FC236}">
              <a16:creationId xmlns:a16="http://schemas.microsoft.com/office/drawing/2014/main" id="{00000000-0008-0000-0100-000057000000}"/>
            </a:ext>
          </a:extLst>
        </xdr:cNvPr>
        <xdr:cNvSpPr txBox="1"/>
      </xdr:nvSpPr>
      <xdr:spPr>
        <a:xfrm>
          <a:off x="4274820" y="1005840"/>
          <a:ext cx="118110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TOTAL</a:t>
          </a:r>
          <a:r>
            <a:rPr lang="en-IN" sz="1100" b="1" baseline="0">
              <a:solidFill>
                <a:srgbClr val="FFC000"/>
              </a:solidFill>
            </a:rPr>
            <a:t> PROFIT</a:t>
          </a:r>
          <a:endParaRPr lang="en-IN" sz="1100" b="1">
            <a:solidFill>
              <a:srgbClr val="FFC000"/>
            </a:solidFill>
          </a:endParaRPr>
        </a:p>
      </xdr:txBody>
    </xdr:sp>
    <xdr:clientData/>
  </xdr:oneCellAnchor>
  <xdr:oneCellAnchor>
    <xdr:from>
      <xdr:col>11</xdr:col>
      <xdr:colOff>259080</xdr:colOff>
      <xdr:row>5</xdr:row>
      <xdr:rowOff>146398</xdr:rowOff>
    </xdr:from>
    <xdr:ext cx="868680" cy="196502"/>
    <xdr:sp macro="" textlink="">
      <xdr:nvSpPr>
        <xdr:cNvPr id="89" name="TextBox 88">
          <a:extLst>
            <a:ext uri="{FF2B5EF4-FFF2-40B4-BE49-F238E27FC236}">
              <a16:creationId xmlns:a16="http://schemas.microsoft.com/office/drawing/2014/main" id="{00000000-0008-0000-0100-000059000000}"/>
            </a:ext>
          </a:extLst>
        </xdr:cNvPr>
        <xdr:cNvSpPr txBox="1"/>
      </xdr:nvSpPr>
      <xdr:spPr>
        <a:xfrm flipH="1">
          <a:off x="6964680" y="1030318"/>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PROFIT</a:t>
          </a:r>
          <a:r>
            <a:rPr lang="en-IN" sz="1100"/>
            <a:t> </a:t>
          </a:r>
          <a:r>
            <a:rPr lang="en-IN" sz="1100" b="1">
              <a:solidFill>
                <a:srgbClr val="FFC000"/>
              </a:solidFill>
            </a:rPr>
            <a:t>%</a:t>
          </a:r>
        </a:p>
      </xdr:txBody>
    </xdr:sp>
    <xdr:clientData/>
  </xdr:oneCellAnchor>
  <xdr:oneCellAnchor>
    <xdr:from>
      <xdr:col>9</xdr:col>
      <xdr:colOff>30480</xdr:colOff>
      <xdr:row>9</xdr:row>
      <xdr:rowOff>170678</xdr:rowOff>
    </xdr:from>
    <xdr:ext cx="967740" cy="263662"/>
    <xdr:sp macro="" textlink="">
      <xdr:nvSpPr>
        <xdr:cNvPr id="91" name="TextBox 90">
          <a:extLst>
            <a:ext uri="{FF2B5EF4-FFF2-40B4-BE49-F238E27FC236}">
              <a16:creationId xmlns:a16="http://schemas.microsoft.com/office/drawing/2014/main" id="{00000000-0008-0000-0100-00005B000000}"/>
            </a:ext>
          </a:extLst>
        </xdr:cNvPr>
        <xdr:cNvSpPr txBox="1"/>
      </xdr:nvSpPr>
      <xdr:spPr>
        <a:xfrm>
          <a:off x="5516880" y="1770878"/>
          <a:ext cx="967740"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PRODUCT</a:t>
          </a:r>
        </a:p>
      </xdr:txBody>
    </xdr:sp>
    <xdr:clientData/>
  </xdr:oneCellAnchor>
  <xdr:oneCellAnchor>
    <xdr:from>
      <xdr:col>12</xdr:col>
      <xdr:colOff>403860</xdr:colOff>
      <xdr:row>10</xdr:row>
      <xdr:rowOff>0</xdr:rowOff>
    </xdr:from>
    <xdr:ext cx="1127760" cy="228600"/>
    <xdr:sp macro="" textlink="">
      <xdr:nvSpPr>
        <xdr:cNvPr id="93" name="TextBox 92">
          <a:extLst>
            <a:ext uri="{FF2B5EF4-FFF2-40B4-BE49-F238E27FC236}">
              <a16:creationId xmlns:a16="http://schemas.microsoft.com/office/drawing/2014/main" id="{00000000-0008-0000-0100-00005D000000}"/>
            </a:ext>
          </a:extLst>
        </xdr:cNvPr>
        <xdr:cNvSpPr txBox="1"/>
      </xdr:nvSpPr>
      <xdr:spPr>
        <a:xfrm>
          <a:off x="7719060" y="1783080"/>
          <a:ext cx="1127760" cy="2286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SALES TYPE</a:t>
          </a:r>
        </a:p>
      </xdr:txBody>
    </xdr:sp>
    <xdr:clientData/>
  </xdr:oneCellAnchor>
  <xdr:oneCellAnchor>
    <xdr:from>
      <xdr:col>16</xdr:col>
      <xdr:colOff>167640</xdr:colOff>
      <xdr:row>15</xdr:row>
      <xdr:rowOff>24253</xdr:rowOff>
    </xdr:from>
    <xdr:ext cx="1082040" cy="318646"/>
    <xdr:sp macro="" textlink="">
      <xdr:nvSpPr>
        <xdr:cNvPr id="94" name="TextBox 93">
          <a:extLst>
            <a:ext uri="{FF2B5EF4-FFF2-40B4-BE49-F238E27FC236}">
              <a16:creationId xmlns:a16="http://schemas.microsoft.com/office/drawing/2014/main" id="{00000000-0008-0000-0100-00005E000000}"/>
            </a:ext>
          </a:extLst>
        </xdr:cNvPr>
        <xdr:cNvSpPr txBox="1"/>
      </xdr:nvSpPr>
      <xdr:spPr>
        <a:xfrm>
          <a:off x="9921240" y="2721733"/>
          <a:ext cx="1082040" cy="3186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mn-lt"/>
            </a:rPr>
            <a:t>CATEGORY</a:t>
          </a:r>
        </a:p>
      </xdr:txBody>
    </xdr:sp>
    <xdr:clientData/>
  </xdr:oneCellAnchor>
  <xdr:oneCellAnchor>
    <xdr:from>
      <xdr:col>3</xdr:col>
      <xdr:colOff>144780</xdr:colOff>
      <xdr:row>21</xdr:row>
      <xdr:rowOff>64616</xdr:rowOff>
    </xdr:from>
    <xdr:ext cx="708660" cy="232564"/>
    <xdr:sp macro="" textlink="">
      <xdr:nvSpPr>
        <xdr:cNvPr id="96" name="TextBox 95">
          <a:extLst>
            <a:ext uri="{FF2B5EF4-FFF2-40B4-BE49-F238E27FC236}">
              <a16:creationId xmlns:a16="http://schemas.microsoft.com/office/drawing/2014/main" id="{00000000-0008-0000-0100-000060000000}"/>
            </a:ext>
          </a:extLst>
        </xdr:cNvPr>
        <xdr:cNvSpPr txBox="1"/>
      </xdr:nvSpPr>
      <xdr:spPr>
        <a:xfrm>
          <a:off x="1973580" y="3859376"/>
          <a:ext cx="708660" cy="23256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i="0">
              <a:solidFill>
                <a:schemeClr val="bg1"/>
              </a:solidFill>
            </a:rPr>
            <a:t>DAILY</a:t>
          </a:r>
        </a:p>
      </xdr:txBody>
    </xdr:sp>
    <xdr:clientData/>
  </xdr:oneCellAnchor>
  <xdr:oneCellAnchor>
    <xdr:from>
      <xdr:col>13</xdr:col>
      <xdr:colOff>60960</xdr:colOff>
      <xdr:row>21</xdr:row>
      <xdr:rowOff>86120</xdr:rowOff>
    </xdr:from>
    <xdr:ext cx="1242060" cy="279640"/>
    <xdr:sp macro="" textlink="">
      <xdr:nvSpPr>
        <xdr:cNvPr id="98" name="TextBox 97">
          <a:extLst>
            <a:ext uri="{FF2B5EF4-FFF2-40B4-BE49-F238E27FC236}">
              <a16:creationId xmlns:a16="http://schemas.microsoft.com/office/drawing/2014/main" id="{00000000-0008-0000-0100-000062000000}"/>
            </a:ext>
          </a:extLst>
        </xdr:cNvPr>
        <xdr:cNvSpPr txBox="1"/>
      </xdr:nvSpPr>
      <xdr:spPr>
        <a:xfrm>
          <a:off x="7985760" y="3880880"/>
          <a:ext cx="1242060" cy="279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PAYMENT MODE</a:t>
          </a:r>
        </a:p>
      </xdr:txBody>
    </xdr:sp>
    <xdr:clientData/>
  </xdr:oneCellAnchor>
  <xdr:oneCellAnchor>
    <xdr:from>
      <xdr:col>2</xdr:col>
      <xdr:colOff>480060</xdr:colOff>
      <xdr:row>6</xdr:row>
      <xdr:rowOff>175260</xdr:rowOff>
    </xdr:from>
    <xdr:ext cx="1592580" cy="403860"/>
    <xdr:sp macro="" textlink="Analysis!E4">
      <xdr:nvSpPr>
        <xdr:cNvPr id="100" name="TextBox 99">
          <a:extLst>
            <a:ext uri="{FF2B5EF4-FFF2-40B4-BE49-F238E27FC236}">
              <a16:creationId xmlns:a16="http://schemas.microsoft.com/office/drawing/2014/main" id="{00000000-0008-0000-0100-000064000000}"/>
            </a:ext>
          </a:extLst>
        </xdr:cNvPr>
        <xdr:cNvSpPr txBox="1"/>
      </xdr:nvSpPr>
      <xdr:spPr>
        <a:xfrm>
          <a:off x="1699260" y="1226820"/>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rial Black" panose="020B0A04020102020204" pitchFamily="34" charset="0"/>
              <a:cs typeface="Calibri"/>
            </a:rPr>
            <a:pPr/>
            <a:t>$33,501</a:t>
          </a:fld>
          <a:endParaRPr lang="en-IN" sz="1800" b="1">
            <a:solidFill>
              <a:schemeClr val="bg1"/>
            </a:solidFill>
            <a:latin typeface="Arial Black" panose="020B0A04020102020204" pitchFamily="34" charset="0"/>
          </a:endParaRPr>
        </a:p>
      </xdr:txBody>
    </xdr:sp>
    <xdr:clientData/>
  </xdr:oneCellAnchor>
  <xdr:oneCellAnchor>
    <xdr:from>
      <xdr:col>7</xdr:col>
      <xdr:colOff>118436</xdr:colOff>
      <xdr:row>6</xdr:row>
      <xdr:rowOff>137160</xdr:rowOff>
    </xdr:from>
    <xdr:ext cx="1638300" cy="381000"/>
    <xdr:sp macro="" textlink="Analysis!E5">
      <xdr:nvSpPr>
        <xdr:cNvPr id="101" name="TextBox 100">
          <a:extLst>
            <a:ext uri="{FF2B5EF4-FFF2-40B4-BE49-F238E27FC236}">
              <a16:creationId xmlns:a16="http://schemas.microsoft.com/office/drawing/2014/main" id="{00000000-0008-0000-0100-000065000000}"/>
            </a:ext>
          </a:extLst>
        </xdr:cNvPr>
        <xdr:cNvSpPr txBox="1"/>
      </xdr:nvSpPr>
      <xdr:spPr>
        <a:xfrm>
          <a:off x="4385636" y="1188720"/>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rial Black" panose="020B0A04020102020204" pitchFamily="34" charset="0"/>
              <a:cs typeface="Calibri"/>
            </a:rPr>
            <a:pPr/>
            <a:t>$5,659</a:t>
          </a:fld>
          <a:endParaRPr lang="en-IN" sz="1800" b="1">
            <a:solidFill>
              <a:schemeClr val="bg1"/>
            </a:solidFill>
            <a:latin typeface="Arial Black" panose="020B0A04020102020204" pitchFamily="34" charset="0"/>
          </a:endParaRPr>
        </a:p>
      </xdr:txBody>
    </xdr:sp>
    <xdr:clientData/>
  </xdr:oneCellAnchor>
  <xdr:oneCellAnchor>
    <xdr:from>
      <xdr:col>11</xdr:col>
      <xdr:colOff>464820</xdr:colOff>
      <xdr:row>6</xdr:row>
      <xdr:rowOff>167640</xdr:rowOff>
    </xdr:from>
    <xdr:ext cx="944880" cy="373380"/>
    <xdr:sp macro="" textlink="Analysis!E6">
      <xdr:nvSpPr>
        <xdr:cNvPr id="102" name="TextBox 101">
          <a:extLst>
            <a:ext uri="{FF2B5EF4-FFF2-40B4-BE49-F238E27FC236}">
              <a16:creationId xmlns:a16="http://schemas.microsoft.com/office/drawing/2014/main" id="{00000000-0008-0000-0100-000066000000}"/>
            </a:ext>
          </a:extLst>
        </xdr:cNvPr>
        <xdr:cNvSpPr txBox="1"/>
      </xdr:nvSpPr>
      <xdr:spPr>
        <a:xfrm flipH="1">
          <a:off x="7170420" y="1219200"/>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rial Black" panose="020B0A04020102020204" pitchFamily="34" charset="0"/>
              <a:cs typeface="Calibri"/>
            </a:rPr>
            <a:pPr/>
            <a:t>20%</a:t>
          </a:fld>
          <a:endParaRPr lang="en-IN" sz="1800" b="1">
            <a:solidFill>
              <a:schemeClr val="bg1"/>
            </a:solidFill>
            <a:latin typeface="Arial Black" panose="020B0A04020102020204" pitchFamily="34" charset="0"/>
          </a:endParaRPr>
        </a:p>
      </xdr:txBody>
    </xdr:sp>
    <xdr:clientData/>
  </xdr:oneCellAnchor>
  <xdr:oneCellAnchor>
    <xdr:from>
      <xdr:col>1</xdr:col>
      <xdr:colOff>251460</xdr:colOff>
      <xdr:row>1</xdr:row>
      <xdr:rowOff>99060</xdr:rowOff>
    </xdr:from>
    <xdr:ext cx="3825240" cy="461262"/>
    <xdr:sp macro="" textlink="">
      <xdr:nvSpPr>
        <xdr:cNvPr id="103" name="TextBox 102">
          <a:extLst>
            <a:ext uri="{FF2B5EF4-FFF2-40B4-BE49-F238E27FC236}">
              <a16:creationId xmlns:a16="http://schemas.microsoft.com/office/drawing/2014/main" id="{00000000-0008-0000-0100-000067000000}"/>
            </a:ext>
          </a:extLst>
        </xdr:cNvPr>
        <xdr:cNvSpPr txBox="1"/>
      </xdr:nvSpPr>
      <xdr:spPr>
        <a:xfrm>
          <a:off x="861060" y="198120"/>
          <a:ext cx="3825240" cy="4612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000" b="1">
              <a:solidFill>
                <a:schemeClr val="bg1"/>
              </a:solidFill>
              <a:latin typeface="Arial Black" panose="020B0A04020102020204" pitchFamily="34" charset="0"/>
            </a:rPr>
            <a:t>SALES DASHBOARD</a:t>
          </a:r>
        </a:p>
      </xdr:txBody>
    </xdr:sp>
    <xdr:clientData/>
  </xdr:oneCellAnchor>
  <xdr:oneCellAnchor>
    <xdr:from>
      <xdr:col>16</xdr:col>
      <xdr:colOff>121920</xdr:colOff>
      <xdr:row>6</xdr:row>
      <xdr:rowOff>91439</xdr:rowOff>
    </xdr:from>
    <xdr:ext cx="769620" cy="457201"/>
    <xdr:sp macro="" textlink="">
      <xdr:nvSpPr>
        <xdr:cNvPr id="164" name="TextBox 163">
          <a:extLst>
            <a:ext uri="{FF2B5EF4-FFF2-40B4-BE49-F238E27FC236}">
              <a16:creationId xmlns:a16="http://schemas.microsoft.com/office/drawing/2014/main" id="{00000000-0008-0000-0100-0000A4000000}"/>
            </a:ext>
          </a:extLst>
        </xdr:cNvPr>
        <xdr:cNvSpPr txBox="1"/>
      </xdr:nvSpPr>
      <xdr:spPr>
        <a:xfrm>
          <a:off x="9875520" y="1142999"/>
          <a:ext cx="769620" cy="4572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 PRODUCT</a:t>
          </a:r>
        </a:p>
      </xdr:txBody>
    </xdr:sp>
    <xdr:clientData/>
  </xdr:oneCellAnchor>
  <xdr:oneCellAnchor>
    <xdr:from>
      <xdr:col>18</xdr:col>
      <xdr:colOff>434341</xdr:colOff>
      <xdr:row>6</xdr:row>
      <xdr:rowOff>99060</xdr:rowOff>
    </xdr:from>
    <xdr:ext cx="845820" cy="434340"/>
    <xdr:sp macro="" textlink="">
      <xdr:nvSpPr>
        <xdr:cNvPr id="165" name="TextBox 164">
          <a:extLst>
            <a:ext uri="{FF2B5EF4-FFF2-40B4-BE49-F238E27FC236}">
              <a16:creationId xmlns:a16="http://schemas.microsoft.com/office/drawing/2014/main" id="{00000000-0008-0000-0100-0000A5000000}"/>
            </a:ext>
          </a:extLst>
        </xdr:cNvPr>
        <xdr:cNvSpPr txBox="1"/>
      </xdr:nvSpPr>
      <xdr:spPr>
        <a:xfrm>
          <a:off x="11407141" y="1150620"/>
          <a:ext cx="8458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rPr>
            <a:t>      TOP</a:t>
          </a:r>
        </a:p>
        <a:p>
          <a:r>
            <a:rPr lang="en-IN" sz="1100" b="1">
              <a:solidFill>
                <a:srgbClr val="FFC000"/>
              </a:solidFill>
            </a:rPr>
            <a:t>CATEGORY</a:t>
          </a:r>
        </a:p>
      </xdr:txBody>
    </xdr:sp>
    <xdr:clientData/>
  </xdr:oneCellAnchor>
  <xdr:oneCellAnchor>
    <xdr:from>
      <xdr:col>16</xdr:col>
      <xdr:colOff>91440</xdr:colOff>
      <xdr:row>8</xdr:row>
      <xdr:rowOff>58006</xdr:rowOff>
    </xdr:from>
    <xdr:ext cx="861060" cy="213360"/>
    <xdr:sp macro="" textlink="Analysis!U1">
      <xdr:nvSpPr>
        <xdr:cNvPr id="166" name="TextBox 165">
          <a:extLst>
            <a:ext uri="{FF2B5EF4-FFF2-40B4-BE49-F238E27FC236}">
              <a16:creationId xmlns:a16="http://schemas.microsoft.com/office/drawing/2014/main" id="{00000000-0008-0000-0100-0000A6000000}"/>
            </a:ext>
          </a:extLst>
        </xdr:cNvPr>
        <xdr:cNvSpPr txBox="1"/>
      </xdr:nvSpPr>
      <xdr:spPr>
        <a:xfrm>
          <a:off x="9845040" y="1475326"/>
          <a:ext cx="86106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900" b="0" i="0" u="none" strike="noStrike">
              <a:solidFill>
                <a:schemeClr val="bg1"/>
              </a:solidFill>
              <a:latin typeface="Arial Black" panose="020B0A04020102020204" pitchFamily="34" charset="0"/>
              <a:cs typeface="Calibri"/>
            </a:rPr>
            <a:pPr/>
            <a:t>0</a:t>
          </a:fld>
          <a:endParaRPr lang="en-IN" sz="900" b="0">
            <a:solidFill>
              <a:schemeClr val="bg1"/>
            </a:solidFill>
            <a:latin typeface="Arial Black" panose="020B0A04020102020204" pitchFamily="34" charset="0"/>
          </a:endParaRPr>
        </a:p>
      </xdr:txBody>
    </xdr:sp>
    <xdr:clientData/>
  </xdr:oneCellAnchor>
  <xdr:oneCellAnchor>
    <xdr:from>
      <xdr:col>16</xdr:col>
      <xdr:colOff>121920</xdr:colOff>
      <xdr:row>9</xdr:row>
      <xdr:rowOff>36872</xdr:rowOff>
    </xdr:from>
    <xdr:ext cx="449580" cy="213360"/>
    <xdr:sp macro="" textlink="Analysis!W1">
      <xdr:nvSpPr>
        <xdr:cNvPr id="167" name="TextBox 166">
          <a:extLst>
            <a:ext uri="{FF2B5EF4-FFF2-40B4-BE49-F238E27FC236}">
              <a16:creationId xmlns:a16="http://schemas.microsoft.com/office/drawing/2014/main" id="{00000000-0008-0000-0100-0000A7000000}"/>
            </a:ext>
          </a:extLst>
        </xdr:cNvPr>
        <xdr:cNvSpPr txBox="1"/>
      </xdr:nvSpPr>
      <xdr:spPr>
        <a:xfrm>
          <a:off x="9875520" y="1637072"/>
          <a:ext cx="44958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050" b="1" i="0" u="none" strike="noStrike">
              <a:solidFill>
                <a:schemeClr val="bg1"/>
              </a:solidFill>
              <a:latin typeface="Calibri"/>
              <a:cs typeface="Calibri"/>
            </a:rPr>
            <a:pPr/>
            <a:t>27</a:t>
          </a:fld>
          <a:endParaRPr lang="en-IN" sz="1050" b="1">
            <a:solidFill>
              <a:schemeClr val="bg1"/>
            </a:solidFill>
          </a:endParaRPr>
        </a:p>
      </xdr:txBody>
    </xdr:sp>
    <xdr:clientData/>
  </xdr:oneCellAnchor>
  <xdr:oneCellAnchor>
    <xdr:from>
      <xdr:col>16</xdr:col>
      <xdr:colOff>541020</xdr:colOff>
      <xdr:row>9</xdr:row>
      <xdr:rowOff>36872</xdr:rowOff>
    </xdr:from>
    <xdr:ext cx="358140" cy="213360"/>
    <xdr:sp macro="" textlink="">
      <xdr:nvSpPr>
        <xdr:cNvPr id="168" name="TextBox 167">
          <a:extLst>
            <a:ext uri="{FF2B5EF4-FFF2-40B4-BE49-F238E27FC236}">
              <a16:creationId xmlns:a16="http://schemas.microsoft.com/office/drawing/2014/main" id="{00000000-0008-0000-0100-0000A8000000}"/>
            </a:ext>
          </a:extLst>
        </xdr:cNvPr>
        <xdr:cNvSpPr txBox="1"/>
      </xdr:nvSpPr>
      <xdr:spPr>
        <a:xfrm>
          <a:off x="10294620" y="1637072"/>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Ft</a:t>
          </a:r>
        </a:p>
      </xdr:txBody>
    </xdr:sp>
    <xdr:clientData/>
  </xdr:oneCellAnchor>
  <xdr:oneCellAnchor>
    <xdr:from>
      <xdr:col>16</xdr:col>
      <xdr:colOff>114300</xdr:colOff>
      <xdr:row>10</xdr:row>
      <xdr:rowOff>51706</xdr:rowOff>
    </xdr:from>
    <xdr:ext cx="853440" cy="220980"/>
    <xdr:sp macro="" textlink="Analysis!V1">
      <xdr:nvSpPr>
        <xdr:cNvPr id="169" name="TextBox 168">
          <a:extLst>
            <a:ext uri="{FF2B5EF4-FFF2-40B4-BE49-F238E27FC236}">
              <a16:creationId xmlns:a16="http://schemas.microsoft.com/office/drawing/2014/main" id="{00000000-0008-0000-0100-0000A9000000}"/>
            </a:ext>
          </a:extLst>
        </xdr:cNvPr>
        <xdr:cNvSpPr txBox="1"/>
      </xdr:nvSpPr>
      <xdr:spPr>
        <a:xfrm>
          <a:off x="9867900" y="1834786"/>
          <a:ext cx="85344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100" b="1" i="0" u="none" strike="noStrike">
              <a:solidFill>
                <a:schemeClr val="bg1"/>
              </a:solidFill>
              <a:latin typeface="Arial Black" panose="020B0A04020102020204" pitchFamily="34" charset="0"/>
              <a:cs typeface="Calibri"/>
            </a:rPr>
            <a:pPr/>
            <a:t>$4,238</a:t>
          </a:fld>
          <a:endParaRPr lang="en-IN" sz="1100" b="1">
            <a:solidFill>
              <a:schemeClr val="bg1"/>
            </a:solidFill>
            <a:latin typeface="Arial Black" panose="020B0A04020102020204" pitchFamily="34" charset="0"/>
          </a:endParaRPr>
        </a:p>
      </xdr:txBody>
    </xdr:sp>
    <xdr:clientData/>
  </xdr:oneCellAnchor>
  <xdr:oneCellAnchor>
    <xdr:from>
      <xdr:col>18</xdr:col>
      <xdr:colOff>396240</xdr:colOff>
      <xdr:row>8</xdr:row>
      <xdr:rowOff>167640</xdr:rowOff>
    </xdr:from>
    <xdr:ext cx="914400" cy="220979"/>
    <xdr:sp macro="" textlink="Analysis!AG1">
      <xdr:nvSpPr>
        <xdr:cNvPr id="170" name="TextBox 169">
          <a:extLst>
            <a:ext uri="{FF2B5EF4-FFF2-40B4-BE49-F238E27FC236}">
              <a16:creationId xmlns:a16="http://schemas.microsoft.com/office/drawing/2014/main" id="{00000000-0008-0000-0100-0000AA000000}"/>
            </a:ext>
          </a:extLst>
        </xdr:cNvPr>
        <xdr:cNvSpPr txBox="1"/>
      </xdr:nvSpPr>
      <xdr:spPr>
        <a:xfrm>
          <a:off x="11369040" y="1584960"/>
          <a:ext cx="914400" cy="2209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800" b="1" i="0" u="none" strike="noStrike">
              <a:solidFill>
                <a:schemeClr val="bg1"/>
              </a:solidFill>
              <a:latin typeface="Arial Black" panose="020B0A04020102020204" pitchFamily="34" charset="0"/>
              <a:cs typeface="Calibri"/>
            </a:rPr>
            <a:pPr/>
            <a:t>Category02</a:t>
          </a:fld>
          <a:endParaRPr lang="en-IN" sz="800" b="1">
            <a:solidFill>
              <a:schemeClr val="bg1"/>
            </a:solidFill>
            <a:latin typeface="Arial Black" panose="020B0A04020102020204" pitchFamily="34" charset="0"/>
          </a:endParaRPr>
        </a:p>
      </xdr:txBody>
    </xdr:sp>
    <xdr:clientData/>
  </xdr:oneCellAnchor>
  <xdr:oneCellAnchor>
    <xdr:from>
      <xdr:col>18</xdr:col>
      <xdr:colOff>451516</xdr:colOff>
      <xdr:row>10</xdr:row>
      <xdr:rowOff>7620</xdr:rowOff>
    </xdr:from>
    <xdr:ext cx="807719" cy="266700"/>
    <xdr:sp macro="" textlink="Analysis!AH1">
      <xdr:nvSpPr>
        <xdr:cNvPr id="171" name="TextBox 170">
          <a:extLst>
            <a:ext uri="{FF2B5EF4-FFF2-40B4-BE49-F238E27FC236}">
              <a16:creationId xmlns:a16="http://schemas.microsoft.com/office/drawing/2014/main" id="{00000000-0008-0000-0100-0000AB000000}"/>
            </a:ext>
          </a:extLst>
        </xdr:cNvPr>
        <xdr:cNvSpPr txBox="1"/>
      </xdr:nvSpPr>
      <xdr:spPr>
        <a:xfrm>
          <a:off x="11424316" y="1790700"/>
          <a:ext cx="807719" cy="266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100" b="1" i="0" u="none" strike="noStrike">
              <a:solidFill>
                <a:schemeClr val="bg1"/>
              </a:solidFill>
              <a:latin typeface="Arial Black" panose="020B0A04020102020204" pitchFamily="34" charset="0"/>
              <a:cs typeface="Calibri"/>
            </a:rPr>
            <a:pPr/>
            <a:t>$7,590</a:t>
          </a:fld>
          <a:endParaRPr lang="en-IN" sz="1100" b="1">
            <a:solidFill>
              <a:schemeClr val="bg1"/>
            </a:solidFill>
            <a:latin typeface="Arial Black" panose="020B0A04020102020204" pitchFamily="34" charset="0"/>
          </a:endParaRPr>
        </a:p>
      </xdr:txBody>
    </xdr:sp>
    <xdr:clientData/>
  </xdr:oneCellAnchor>
  <xdr:twoCellAnchor>
    <xdr:from>
      <xdr:col>3</xdr:col>
      <xdr:colOff>144780</xdr:colOff>
      <xdr:row>22</xdr:row>
      <xdr:rowOff>114300</xdr:rowOff>
    </xdr:from>
    <xdr:to>
      <xdr:col>11</xdr:col>
      <xdr:colOff>464820</xdr:colOff>
      <xdr:row>31</xdr:row>
      <xdr:rowOff>161872</xdr:rowOff>
    </xdr:to>
    <xdr:graphicFrame macro="">
      <xdr:nvGraphicFramePr>
        <xdr:cNvPr id="184" name="Chart 183">
          <a:extLst>
            <a:ext uri="{FF2B5EF4-FFF2-40B4-BE49-F238E27FC236}">
              <a16:creationId xmlns:a16="http://schemas.microsoft.com/office/drawing/2014/main" id="{00000000-0008-0000-0100-0000B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editAs="oneCell">
    <xdr:from>
      <xdr:col>9</xdr:col>
      <xdr:colOff>537536</xdr:colOff>
      <xdr:row>1</xdr:row>
      <xdr:rowOff>190505</xdr:rowOff>
    </xdr:from>
    <xdr:to>
      <xdr:col>19</xdr:col>
      <xdr:colOff>274320</xdr:colOff>
      <xdr:row>4</xdr:row>
      <xdr:rowOff>188020</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1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023936" y="289565"/>
              <a:ext cx="5832784" cy="5690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274321</xdr:colOff>
      <xdr:row>20</xdr:row>
      <xdr:rowOff>7620</xdr:rowOff>
    </xdr:from>
    <xdr:to>
      <xdr:col>2</xdr:col>
      <xdr:colOff>163527</xdr:colOff>
      <xdr:row>25</xdr:row>
      <xdr:rowOff>99060</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id="{00000000-0008-0000-01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274321" y="3619500"/>
              <a:ext cx="1108406" cy="10058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259080</xdr:colOff>
      <xdr:row>12</xdr:row>
      <xdr:rowOff>22860</xdr:rowOff>
    </xdr:from>
    <xdr:to>
      <xdr:col>2</xdr:col>
      <xdr:colOff>148286</xdr:colOff>
      <xdr:row>19</xdr:row>
      <xdr:rowOff>0</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1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259080" y="2171700"/>
              <a:ext cx="1108406"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122980</xdr:colOff>
      <xdr:row>11</xdr:row>
      <xdr:rowOff>152400</xdr:rowOff>
    </xdr:from>
    <xdr:to>
      <xdr:col>8</xdr:col>
      <xdr:colOff>57476</xdr:colOff>
      <xdr:row>20</xdr:row>
      <xdr:rowOff>7620</xdr:rowOff>
    </xdr:to>
    <xdr:graphicFrame macro="">
      <xdr:nvGraphicFramePr>
        <xdr:cNvPr id="196" name="Chart 195">
          <a:extLst>
            <a:ext uri="{FF2B5EF4-FFF2-40B4-BE49-F238E27FC236}">
              <a16:creationId xmlns:a16="http://schemas.microsoft.com/office/drawing/2014/main" id="{00000000-0008-0000-0100-0000C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mc:AlternateContent xmlns:mc="http://schemas.openxmlformats.org/markup-compatibility/2006">
    <mc:Choice xmlns:a14="http://schemas.microsoft.com/office/drawing/2010/main" Requires="a14">
      <xdr:twoCellAnchor editAs="oneCell">
        <xdr:from>
          <xdr:col>13</xdr:col>
          <xdr:colOff>289560</xdr:colOff>
          <xdr:row>40</xdr:row>
          <xdr:rowOff>68580</xdr:rowOff>
        </xdr:from>
        <xdr:to>
          <xdr:col>14</xdr:col>
          <xdr:colOff>129540</xdr:colOff>
          <xdr:row>41</xdr:row>
          <xdr:rowOff>99060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1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243840</xdr:colOff>
          <xdr:row>10</xdr:row>
          <xdr:rowOff>7620</xdr:rowOff>
        </xdr:from>
        <xdr:to>
          <xdr:col>4</xdr:col>
          <xdr:colOff>434340</xdr:colOff>
          <xdr:row>11</xdr:row>
          <xdr:rowOff>76200</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1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243840</xdr:colOff>
          <xdr:row>10</xdr:row>
          <xdr:rowOff>68580</xdr:rowOff>
        </xdr:from>
        <xdr:to>
          <xdr:col>5</xdr:col>
          <xdr:colOff>419100</xdr:colOff>
          <xdr:row>11</xdr:row>
          <xdr:rowOff>45720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100-00000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586740</xdr:colOff>
          <xdr:row>34</xdr:row>
          <xdr:rowOff>60960</xdr:rowOff>
        </xdr:from>
        <xdr:to>
          <xdr:col>10</xdr:col>
          <xdr:colOff>388620</xdr:colOff>
          <xdr:row>35</xdr:row>
          <xdr:rowOff>114300</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100-000008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411480</xdr:colOff>
          <xdr:row>10</xdr:row>
          <xdr:rowOff>53340</xdr:rowOff>
        </xdr:from>
        <xdr:to>
          <xdr:col>7</xdr:col>
          <xdr:colOff>121920</xdr:colOff>
          <xdr:row>11</xdr:row>
          <xdr:rowOff>76200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100-00000A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15</xdr:col>
      <xdr:colOff>390445</xdr:colOff>
      <xdr:row>16</xdr:row>
      <xdr:rowOff>160019</xdr:rowOff>
    </xdr:from>
    <xdr:to>
      <xdr:col>20</xdr:col>
      <xdr:colOff>344630</xdr:colOff>
      <xdr:row>32</xdr:row>
      <xdr:rowOff>0</xdr:rowOff>
    </xdr:to>
    <mc:AlternateContent xmlns:mc="http://schemas.openxmlformats.org/markup-compatibility/2006">
      <mc:Choice xmlns:cx1="http://schemas.microsoft.com/office/drawing/2015/9/8/chartex" Requires="cx1">
        <xdr:graphicFrame macro="">
          <xdr:nvGraphicFramePr>
            <xdr:cNvPr id="197" name="Chart 196">
              <a:extLst>
                <a:ext uri="{FF2B5EF4-FFF2-40B4-BE49-F238E27FC236}">
                  <a16:creationId xmlns:a16="http://schemas.microsoft.com/office/drawing/2014/main" id="{00000000-0008-0000-0100-0000C5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5"/>
            </a:graphicData>
          </a:graphic>
        </xdr:graphicFrame>
      </mc:Choice>
      <mc:Fallback>
        <xdr:sp macro="" textlink="">
          <xdr:nvSpPr>
            <xdr:cNvPr id="0" name=""/>
            <xdr:cNvSpPr>
              <a:spLocks noTextEdit="1"/>
            </xdr:cNvSpPr>
          </xdr:nvSpPr>
          <xdr:spPr>
            <a:xfrm>
              <a:off x="9534445" y="3040379"/>
              <a:ext cx="3002185" cy="276606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0</xdr:col>
      <xdr:colOff>281940</xdr:colOff>
      <xdr:row>5</xdr:row>
      <xdr:rowOff>129582</xdr:rowOff>
    </xdr:from>
    <xdr:to>
      <xdr:col>2</xdr:col>
      <xdr:colOff>59198</xdr:colOff>
      <xdr:row>10</xdr:row>
      <xdr:rowOff>101400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1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81940" y="1013502"/>
              <a:ext cx="996458" cy="8709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350520</xdr:colOff>
          <xdr:row>12</xdr:row>
          <xdr:rowOff>0</xdr:rowOff>
        </xdr:from>
        <xdr:to>
          <xdr:col>8</xdr:col>
          <xdr:colOff>579120</xdr:colOff>
          <xdr:row>19</xdr:row>
          <xdr:rowOff>137160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1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9</xdr:col>
      <xdr:colOff>30480</xdr:colOff>
      <xdr:row>11</xdr:row>
      <xdr:rowOff>77822</xdr:rowOff>
    </xdr:from>
    <xdr:to>
      <xdr:col>12</xdr:col>
      <xdr:colOff>49764</xdr:colOff>
      <xdr:row>20</xdr:row>
      <xdr:rowOff>133600</xdr:rowOff>
    </xdr:to>
    <xdr:graphicFrame macro="">
      <xdr:nvGraphicFramePr>
        <xdr:cNvPr id="202" name="Chart 201">
          <a:extLst>
            <a:ext uri="{FF2B5EF4-FFF2-40B4-BE49-F238E27FC236}">
              <a16:creationId xmlns:a16="http://schemas.microsoft.com/office/drawing/2014/main" id="{00000000-0008-0000-0100-0000C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12</xdr:col>
      <xdr:colOff>365760</xdr:colOff>
      <xdr:row>11</xdr:row>
      <xdr:rowOff>106680</xdr:rowOff>
    </xdr:from>
    <xdr:to>
      <xdr:col>15</xdr:col>
      <xdr:colOff>114300</xdr:colOff>
      <xdr:row>20</xdr:row>
      <xdr:rowOff>71007</xdr:rowOff>
    </xdr:to>
    <xdr:graphicFrame macro="">
      <xdr:nvGraphicFramePr>
        <xdr:cNvPr id="206" name="Chart 205">
          <a:extLst>
            <a:ext uri="{FF2B5EF4-FFF2-40B4-BE49-F238E27FC236}">
              <a16:creationId xmlns:a16="http://schemas.microsoft.com/office/drawing/2014/main" id="{00000000-0008-0000-0100-0000C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385537</xdr:colOff>
      <xdr:row>23</xdr:row>
      <xdr:rowOff>84186</xdr:rowOff>
    </xdr:from>
    <xdr:to>
      <xdr:col>15</xdr:col>
      <xdr:colOff>134077</xdr:colOff>
      <xdr:row>31</xdr:row>
      <xdr:rowOff>137160</xdr:rowOff>
    </xdr:to>
    <xdr:graphicFrame macro="">
      <xdr:nvGraphicFramePr>
        <xdr:cNvPr id="208" name="Chart 207">
          <a:extLst>
            <a:ext uri="{FF2B5EF4-FFF2-40B4-BE49-F238E27FC236}">
              <a16:creationId xmlns:a16="http://schemas.microsoft.com/office/drawing/2014/main" id="{00000000-0008-0000-0100-0000D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oneCellAnchor>
    <xdr:from>
      <xdr:col>7</xdr:col>
      <xdr:colOff>0</xdr:colOff>
      <xdr:row>10</xdr:row>
      <xdr:rowOff>22859</xdr:rowOff>
    </xdr:from>
    <xdr:ext cx="863491" cy="251461"/>
    <xdr:sp macro="" textlink="">
      <xdr:nvSpPr>
        <xdr:cNvPr id="209" name="TextBox 208">
          <a:extLst>
            <a:ext uri="{FF2B5EF4-FFF2-40B4-BE49-F238E27FC236}">
              <a16:creationId xmlns:a16="http://schemas.microsoft.com/office/drawing/2014/main" id="{00000000-0008-0000-0100-0000D1000000}"/>
            </a:ext>
          </a:extLst>
        </xdr:cNvPr>
        <xdr:cNvSpPr txBox="1"/>
      </xdr:nvSpPr>
      <xdr:spPr>
        <a:xfrm>
          <a:off x="4267200" y="1805939"/>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r>
            <a:rPr lang="en-IN" sz="1100"/>
            <a:t> </a:t>
          </a:r>
          <a:r>
            <a:rPr lang="en-IN" sz="1100" b="1">
              <a:solidFill>
                <a:schemeClr val="bg1"/>
              </a:solidFill>
            </a:rPr>
            <a:t>%</a:t>
          </a:r>
        </a:p>
      </xdr:txBody>
    </xdr:sp>
    <xdr:clientData/>
  </xdr:oneCellAnchor>
  <xdr:oneCellAnchor>
    <xdr:from>
      <xdr:col>4</xdr:col>
      <xdr:colOff>358140</xdr:colOff>
      <xdr:row>10</xdr:row>
      <xdr:rowOff>22859</xdr:rowOff>
    </xdr:from>
    <xdr:ext cx="495300" cy="264560"/>
    <xdr:sp macro="" textlink="">
      <xdr:nvSpPr>
        <xdr:cNvPr id="210" name="TextBox 209">
          <a:extLst>
            <a:ext uri="{FF2B5EF4-FFF2-40B4-BE49-F238E27FC236}">
              <a16:creationId xmlns:a16="http://schemas.microsoft.com/office/drawing/2014/main" id="{00000000-0008-0000-0100-0000D2000000}"/>
            </a:ext>
          </a:extLst>
        </xdr:cNvPr>
        <xdr:cNvSpPr txBox="1"/>
      </xdr:nvSpPr>
      <xdr:spPr>
        <a:xfrm flipH="1">
          <a:off x="2796540" y="1805939"/>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rPr>
            <a:t>Sale</a:t>
          </a:r>
        </a:p>
      </xdr:txBody>
    </xdr:sp>
    <xdr:clientData/>
  </xdr:oneCellAnchor>
  <xdr:oneCellAnchor>
    <xdr:from>
      <xdr:col>5</xdr:col>
      <xdr:colOff>419100</xdr:colOff>
      <xdr:row>10</xdr:row>
      <xdr:rowOff>22859</xdr:rowOff>
    </xdr:from>
    <xdr:ext cx="525780" cy="257447"/>
    <xdr:sp macro="" textlink="">
      <xdr:nvSpPr>
        <xdr:cNvPr id="211" name="TextBox 210">
          <a:extLst>
            <a:ext uri="{FF2B5EF4-FFF2-40B4-BE49-F238E27FC236}">
              <a16:creationId xmlns:a16="http://schemas.microsoft.com/office/drawing/2014/main" id="{00000000-0008-0000-0100-0000D3000000}"/>
            </a:ext>
          </a:extLst>
        </xdr:cNvPr>
        <xdr:cNvSpPr txBox="1"/>
      </xdr:nvSpPr>
      <xdr:spPr>
        <a:xfrm>
          <a:off x="3467100" y="1805939"/>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rPr>
            <a:t>Profit</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AK1:AL4" firstHeaderRow="1" firstDataRow="1" firstDataCol="1"/>
  <pivotFields count="16">
    <pivotField showAll="0"/>
    <pivotField showAll="0"/>
    <pivotField showAll="0"/>
    <pivotField axis="axisRow" showAll="0">
      <items count="5">
        <item x="2"/>
        <item x="1"/>
        <item x="0"/>
        <item h="1"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1">
    <field x="3"/>
  </rowFields>
  <rowItems count="3">
    <i>
      <x/>
    </i>
    <i>
      <x v="1"/>
    </i>
    <i>
      <x v="2"/>
    </i>
  </rowItems>
  <colItems count="1">
    <i/>
  </colItems>
  <dataFields count="1">
    <dataField name="Sum of Total Selling Value" fld="12" baseField="0" baseItem="0"/>
  </dataFields>
  <formats count="1">
    <format dxfId="36">
      <pivotArea dataOnly="0" labelOnly="1" outline="0" axis="axisValues" fieldPosition="0"/>
    </format>
  </formats>
  <chartFormats count="8">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1">
  <location ref="AN1:AO3"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1">
    <field x="4"/>
  </rowFields>
  <rowItems count="2">
    <i>
      <x/>
    </i>
    <i>
      <x v="1"/>
    </i>
  </rowItems>
  <colItems count="1">
    <i/>
  </colItems>
  <dataFields count="1">
    <dataField name="Sum of Total Selling Value" fld="12" baseField="0" baseItem="0"/>
  </dataFields>
  <formats count="1">
    <format dxfId="37">
      <pivotArea dataOnly="0" labelOnly="1" outline="0" axis="axisValues" fieldPosition="0"/>
    </format>
  </formats>
  <chartFormats count="6">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4" count="1" selected="0">
            <x v="0"/>
          </reference>
        </references>
      </pivotArea>
    </chartFormat>
    <chartFormat chart="7" format="2">
      <pivotArea type="data" outline="0" fieldPosition="0">
        <references count="2">
          <reference field="4294967294" count="1" selected="0">
            <x v="0"/>
          </reference>
          <reference field="4" count="1" selected="0">
            <x v="1"/>
          </reference>
        </references>
      </pivotArea>
    </chartFormat>
    <chartFormat chart="40" format="12" series="1">
      <pivotArea type="data" outline="0" fieldPosition="0">
        <references count="1">
          <reference field="4294967294" count="1" selected="0">
            <x v="0"/>
          </reference>
        </references>
      </pivotArea>
    </chartFormat>
    <chartFormat chart="40" format="13">
      <pivotArea type="data" outline="0" fieldPosition="0">
        <references count="2">
          <reference field="4294967294" count="1" selected="0">
            <x v="0"/>
          </reference>
          <reference field="4" count="1" selected="0">
            <x v="0"/>
          </reference>
        </references>
      </pivotArea>
    </chartFormat>
    <chartFormat chart="40" format="14">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E2"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G1:I2"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1">
    <field x="14"/>
  </rowFields>
  <rowItems count="1">
    <i>
      <x v="9"/>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3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49">
  <location ref="A1:B2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h="1" x="31"/>
        <item t="default"/>
      </items>
    </pivotField>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1">
    <field x="13"/>
  </rowFields>
  <rowItems count="25">
    <i>
      <x/>
    </i>
    <i>
      <x v="1"/>
    </i>
    <i>
      <x v="2"/>
    </i>
    <i>
      <x v="3"/>
    </i>
    <i>
      <x v="5"/>
    </i>
    <i>
      <x v="6"/>
    </i>
    <i>
      <x v="8"/>
    </i>
    <i>
      <x v="9"/>
    </i>
    <i>
      <x v="10"/>
    </i>
    <i>
      <x v="11"/>
    </i>
    <i>
      <x v="12"/>
    </i>
    <i>
      <x v="13"/>
    </i>
    <i>
      <x v="14"/>
    </i>
    <i>
      <x v="15"/>
    </i>
    <i>
      <x v="16"/>
    </i>
    <i>
      <x v="17"/>
    </i>
    <i>
      <x v="21"/>
    </i>
    <i>
      <x v="22"/>
    </i>
    <i>
      <x v="23"/>
    </i>
    <i>
      <x v="24"/>
    </i>
    <i>
      <x v="25"/>
    </i>
    <i>
      <x v="27"/>
    </i>
    <i>
      <x v="28"/>
    </i>
    <i>
      <x v="29"/>
    </i>
    <i>
      <x v="30"/>
    </i>
  </rowItems>
  <colItems count="1">
    <i/>
  </colItems>
  <dataFields count="1">
    <dataField name="Sum of Total Selling Value" fld="12" baseField="0" baseItem="0" numFmtId="165"/>
  </dataFields>
  <formats count="2">
    <format dxfId="41">
      <pivotArea dataOnly="0" outline="0" axis="axisValues" fieldPosition="0"/>
    </format>
    <format dxfId="4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P1:R23"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h="1"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2">
    <field x="6"/>
    <field x="8"/>
  </rowFields>
  <rowItems count="22">
    <i>
      <x/>
    </i>
    <i>
      <x v="1"/>
    </i>
    <i>
      <x v="3"/>
    </i>
    <i>
      <x v="6"/>
    </i>
    <i>
      <x v="7"/>
    </i>
    <i>
      <x v="8"/>
    </i>
    <i>
      <x v="10"/>
    </i>
    <i>
      <x v="13"/>
    </i>
    <i>
      <x v="14"/>
    </i>
    <i>
      <x v="18"/>
    </i>
    <i>
      <x v="20"/>
    </i>
    <i>
      <x v="23"/>
    </i>
    <i>
      <x v="24"/>
    </i>
    <i>
      <x v="25"/>
    </i>
    <i>
      <x v="26"/>
    </i>
    <i>
      <x v="29"/>
    </i>
    <i>
      <x v="31"/>
    </i>
    <i>
      <x v="34"/>
    </i>
    <i>
      <x v="35"/>
    </i>
    <i>
      <x v="37"/>
    </i>
    <i>
      <x v="41"/>
    </i>
    <i>
      <x v="43"/>
    </i>
  </rowItems>
  <colFields count="1">
    <field x="-2"/>
  </colFields>
  <colItems count="2">
    <i>
      <x/>
    </i>
    <i i="1">
      <x v="1"/>
    </i>
  </colItems>
  <dataFields count="2">
    <dataField name="Sum of Total Selling Value" fld="12" baseField="0" baseItem="0"/>
    <dataField name="Sum of QUANTITY" fld="2" baseField="0" baseItem="0"/>
  </dataFields>
  <formats count="1">
    <format dxfId="4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C1:AD6"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h="1" x="0"/>
        <item h="1" x="1"/>
        <item h="1" x="2"/>
        <item h="1" x="3"/>
        <item h="1" x="4"/>
        <item h="1" x="5"/>
        <item h="1" x="6"/>
        <item h="1" x="7"/>
        <item h="1" x="8"/>
        <item x="9"/>
        <item h="1" x="10"/>
        <item h="1" x="11"/>
        <item h="1" x="12"/>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dataFields>
  <formats count="1">
    <format dxfId="4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21</v>
    <v>1</v>
  </rv>
</rvData>
</file>

<file path=xl/richData/rdrichvaluestructure.xml><?xml version="1.0" encoding="utf-8"?>
<rvStructures xmlns="http://schemas.microsoft.com/office/spreadsheetml/2017/richdata" count="1">
  <s t="_error">
    <k n="colOffset" t="i"/>
    <k n="errorType" t="i"/>
    <k n="rwOffset"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i x="1"/>
        <i x="2"/>
        <i x="3"/>
        <i x="4"/>
        <i x="5"/>
        <i x="6"/>
        <i x="7"/>
        <i x="8"/>
        <i x="9" s="1"/>
        <i x="10"/>
        <i x="11"/>
        <i x="12"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rowHeight="234950"/>
  <slicer name="Year" xr10:uid="{98D672D1-E500-46E7-8D3E-3F4237DDCFE1}" cache="Slicer_Year" caption="Year" rowHeight="234950"/>
  <slicer name="Month" xr10:uid="{7B296097-B974-428C-9C81-AD8127E5AB01}" cache="Slicer_Month" caption="Month" columnCount="12" rowHeight="234950"/>
  <slicer name="SALE TYPE" xr10:uid="{04F474CC-003F-4D35-A60C-8EF684117EB8}" cache="Slicer_SALE_TYPE" caption="SALE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rowHeight="234950"/>
  <slicer name="Year 1" xr10:uid="{1BD813AC-8066-423D-BC31-972E78C7CCD0}" cache="Slicer_Year" caption="Year" style="SLICER" rowHeight="234950"/>
  <slicer name="Month 1" xr10:uid="{F3280E32-0CB5-485D-99EB-E72EE359B76C}" cache="Slicer_Month" caption="Month" columnCount="12" style="SLICER" rowHeight="234950"/>
  <slicer name="SALE TYPE 1" xr10:uid="{8F310DE3-B177-4FC2-967A-418C6BCDEAA9}" cache="Slicer_SALE_TYPE" caption="SALE TYPE" style="SLIC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35" headerRowBorderDxfId="34">
  <autoFilter ref="A1:P528" xr:uid="{60351B27-4213-4B50-AF1E-6DD234ED1CD8}"/>
  <sortState xmlns:xlrd2="http://schemas.microsoft.com/office/spreadsheetml/2017/richdata2" ref="A2:E527">
    <sortCondition ref="A1:A527"/>
  </sortState>
  <tableColumns count="16">
    <tableColumn id="1" xr3:uid="{7E2D9722-C99A-4D79-AD8A-A4AF24D31B15}" name="DATE" dataDxfId="33"/>
    <tableColumn id="3" xr3:uid="{1B687DA1-746A-409E-8132-464ADA2D65F7}" name="PRODUCT ID" dataDxfId="32"/>
    <tableColumn id="2" xr3:uid="{3D21C161-3520-4EEB-95C2-BC89A67F811B}" name="QUANTITY" dataDxfId="31"/>
    <tableColumn id="4" xr3:uid="{51AFA112-3989-4C7A-B537-003512753602}" name="SALE TYPE" dataDxfId="30"/>
    <tableColumn id="5" xr3:uid="{057B8FDA-60FB-4816-999C-2030B688B9CF}" name="PAYMENT MODE" dataDxfId="29"/>
    <tableColumn id="6" xr3:uid="{A77A9445-20AF-4122-92EB-C3706E536AB4}" name="DISCOUNT %" dataDxfId="28"/>
    <tableColumn id="7" xr3:uid="{460574DE-470D-4F6E-9495-6C9AC7B1F2F9}" name="PRODUCT" dataDxfId="27">
      <calculatedColumnFormula>VLOOKUP(InputData[[#This Row],[PRODUCT ID]],MasterData[],2,0)</calculatedColumnFormula>
    </tableColumn>
    <tableColumn id="8" xr3:uid="{6DD67F82-FC6E-4692-B12E-D2DFF1B2E9B5}" name="CATEGORY" dataDxfId="26">
      <calculatedColumnFormula>VLOOKUP(InputData[[#This Row],[PRODUCT ID]],MasterData[],3,0)</calculatedColumnFormula>
    </tableColumn>
    <tableColumn id="9" xr3:uid="{2450654B-FD5C-4C46-A372-BA97A9D6BDC7}" name="UOM" dataDxfId="25">
      <calculatedColumnFormula>VLOOKUP(InputData[[#This Row],[PRODUCT ID]],MasterData[],4,0)</calculatedColumnFormula>
    </tableColumn>
    <tableColumn id="10" xr3:uid="{315DBC2D-277A-4BEC-82F7-4B0B11F950C7}" name="BUYING PRIZE" dataDxfId="24">
      <calculatedColumnFormula>VLOOKUP(InputData[[#This Row],[PRODUCT ID]],MasterData[],5,0)</calculatedColumnFormula>
    </tableColumn>
    <tableColumn id="11" xr3:uid="{5F99541D-2055-4B26-A1FF-5E138141A612}" name="SELLING PRICE" dataDxfId="23">
      <calculatedColumnFormula>VLOOKUP(InputData[[#This Row],[PRODUCT ID]],MasterData[],6,0)</calculatedColumnFormula>
    </tableColumn>
    <tableColumn id="12" xr3:uid="{E3D010A9-28EA-46DF-ADDC-770F89B475B3}" name="Total Buying Value" dataDxfId="22">
      <calculatedColumnFormula>InputData[[#This Row],[BUYING PRIZE]]*InputData[[#This Row],[QUANTITY]]</calculatedColumnFormula>
    </tableColumn>
    <tableColumn id="13" xr3:uid="{6415D006-37EE-4410-9CD2-FFAD1C4CBBB5}" name="Total Selling Value" dataDxfId="21">
      <calculatedColumnFormula>InputData[[#This Row],[SELLING PRICE]]*InputData[[#This Row],[QUANTITY]]*(1-InputData[[#This Row],[DISCOUNT %]])</calculatedColumnFormula>
    </tableColumn>
    <tableColumn id="14" xr3:uid="{CD40151F-E5E4-4AB9-A83F-5669CDEC9193}" name="Day" dataDxfId="20">
      <calculatedColumnFormula>DAY(InputData[[#This Row],[DATE]])</calculatedColumnFormula>
    </tableColumn>
    <tableColumn id="15" xr3:uid="{C923A755-9AA5-4F54-9494-70F3529AC51D}" name="Month" dataDxfId="19">
      <calculatedColumnFormula>TEXT(InputData[[#This Row],[DATE]],"mmm")</calculatedColumnFormula>
    </tableColumn>
    <tableColumn id="16" xr3:uid="{F829979F-16EA-4D36-8DF1-32A468A589B6}" name="Year" dataDxfId="1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17" dataDxfId="15" headerRowBorderDxfId="16">
  <autoFilter ref="A1:G46" xr:uid="{DE6FA1E2-6EE8-430A-AF62-020400F3E926}"/>
  <tableColumns count="7">
    <tableColumn id="1" xr3:uid="{106E50BA-9FFB-484D-AC75-176578AFED44}" name="PRODUCT ID" dataDxfId="14"/>
    <tableColumn id="2" xr3:uid="{C6063C4C-22AC-43C3-B630-5C0916CFA263}" name="PRODUCT" dataDxfId="13"/>
    <tableColumn id="3" xr3:uid="{FEA9A0A4-A0D7-45FA-BD75-4D9EBBD09441}" name="CATEGORY" dataDxfId="12"/>
    <tableColumn id="4" xr3:uid="{3BDFD3DA-79CD-4B0E-9F98-1F406523093B}" name="UOM" dataDxfId="11"/>
    <tableColumn id="5" xr3:uid="{C286276F-25D5-4D9D-9759-32EF67A133BE}" name="BUYING PRIZE" dataDxfId="10"/>
    <tableColumn id="6" xr3:uid="{BFC92544-6510-4B40-ABEE-FD6A4B0302D7}" name="SELLING PRICE" dataDxfId="9"/>
    <tableColumn id="8" xr3:uid="{74E10CDF-4928-4BDD-BBD5-A3AD1A3A6DB3}" name="Column1" dataDxfId="8">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ctrlProp" Target="../ctrlProps/ctrlProp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 Id="rId14"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9.xml"/><Relationship Id="rId3" Type="http://schemas.openxmlformats.org/officeDocument/2006/relationships/vmlDrawing" Target="../drawings/vmlDrawing2.vml"/><Relationship Id="rId7" Type="http://schemas.openxmlformats.org/officeDocument/2006/relationships/ctrlProp" Target="../ctrlProps/ctrlProp8.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7.xml"/><Relationship Id="rId5" Type="http://schemas.openxmlformats.org/officeDocument/2006/relationships/ctrlProp" Target="../ctrlProps/ctrlProp6.xml"/><Relationship Id="rId10" Type="http://schemas.microsoft.com/office/2007/relationships/slicer" Target="../slicers/slicer2.xml"/><Relationship Id="rId4" Type="http://schemas.openxmlformats.org/officeDocument/2006/relationships/ctrlProp" Target="../ctrlProps/ctrlProp5.xml"/><Relationship Id="rId9" Type="http://schemas.openxmlformats.org/officeDocument/2006/relationships/ctrlProp" Target="../ctrlProps/ctrlProp10.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tabColor rgb="FF0070C0"/>
  </sheetPr>
  <dimension ref="A1:AO45"/>
  <sheetViews>
    <sheetView topLeftCell="A7" workbookViewId="0">
      <selection activeCell="K2" sqref="K2"/>
    </sheetView>
  </sheetViews>
  <sheetFormatPr defaultRowHeight="14.4" x14ac:dyDescent="0.3"/>
  <cols>
    <col min="1" max="1" width="12.5546875" bestFit="1" customWidth="1"/>
    <col min="2" max="2" width="11.6640625" bestFit="1" customWidth="1"/>
    <col min="3" max="3" width="4.88671875" customWidth="1"/>
    <col min="4" max="4" width="23.44140625" bestFit="1" customWidth="1"/>
    <col min="5" max="5" width="23.109375" bestFit="1" customWidth="1"/>
    <col min="6" max="6" width="8.5546875" customWidth="1"/>
    <col min="7" max="7" width="12.5546875" bestFit="1" customWidth="1"/>
    <col min="8" max="8" width="23.44140625" bestFit="1" customWidth="1"/>
    <col min="9" max="9" width="23.109375" bestFit="1" customWidth="1"/>
    <col min="10" max="10" width="8.6640625" customWidth="1"/>
    <col min="11" max="11" width="12.44140625" customWidth="1"/>
    <col min="12" max="12" width="13.21875" customWidth="1"/>
    <col min="13" max="13" width="13.109375" customWidth="1"/>
    <col min="14" max="14" width="11.44140625" customWidth="1"/>
    <col min="16" max="16" width="12.5546875" customWidth="1"/>
    <col min="17" max="17" width="23.109375" bestFit="1" customWidth="1"/>
    <col min="18" max="18" width="16.33203125" bestFit="1" customWidth="1"/>
    <col min="19" max="19" width="9" customWidth="1"/>
    <col min="20" max="20" width="8.109375" customWidth="1"/>
    <col min="21" max="21" width="11.33203125" customWidth="1"/>
    <col min="24" max="24" width="11.5546875" customWidth="1"/>
    <col min="25" max="25" width="11.6640625" customWidth="1"/>
    <col min="27" max="27" width="11.5546875" customWidth="1"/>
    <col min="28" max="28" width="11.77734375" customWidth="1"/>
    <col min="29" max="29" width="12.5546875" bestFit="1" customWidth="1"/>
    <col min="30" max="30" width="11.6640625" bestFit="1" customWidth="1"/>
    <col min="31" max="31" width="8.33203125" customWidth="1"/>
    <col min="32" max="32" width="10.33203125" customWidth="1"/>
    <col min="33" max="34" width="11.88671875" customWidth="1"/>
    <col min="35" max="35" width="11.6640625" customWidth="1"/>
    <col min="36" max="36" width="12.5546875" customWidth="1"/>
    <col min="37" max="37" width="12.5546875" bestFit="1" customWidth="1"/>
    <col min="38" max="38" width="23.109375" bestFit="1" customWidth="1"/>
    <col min="40" max="40" width="12.5546875" bestFit="1" customWidth="1"/>
    <col min="41" max="41" width="23.109375" bestFit="1" customWidth="1"/>
  </cols>
  <sheetData>
    <row r="1" spans="1:41" ht="28.8" x14ac:dyDescent="0.3">
      <c r="A1" s="9" t="s">
        <v>119</v>
      </c>
      <c r="B1" s="11" t="s">
        <v>120</v>
      </c>
      <c r="D1" t="s">
        <v>121</v>
      </c>
      <c r="E1" t="s">
        <v>120</v>
      </c>
      <c r="G1" s="9" t="s">
        <v>119</v>
      </c>
      <c r="H1" t="s">
        <v>121</v>
      </c>
      <c r="I1" t="s">
        <v>120</v>
      </c>
      <c r="L1" t="b">
        <v>1</v>
      </c>
      <c r="M1" t="b">
        <v>1</v>
      </c>
      <c r="N1" t="b">
        <v>1</v>
      </c>
      <c r="P1" s="9" t="s">
        <v>119</v>
      </c>
      <c r="Q1" t="s">
        <v>120</v>
      </c>
      <c r="R1" t="s">
        <v>134</v>
      </c>
      <c r="U1">
        <f ca="1">VLOOKUP(1,T:W,2,0)</f>
        <v>0</v>
      </c>
      <c r="V1" s="13">
        <f ca="1">VLOOKUP(1,T:W,3,0)</f>
        <v>4237.92</v>
      </c>
      <c r="W1">
        <f ca="1">VLOOKUP(1,T:W,4,0)</f>
        <v>27</v>
      </c>
      <c r="Y1">
        <v>11</v>
      </c>
      <c r="Z1">
        <f>COUNT(R:R)-9</f>
        <v>13</v>
      </c>
      <c r="AA1">
        <f>MIN(Y1:Z1)</f>
        <v>11</v>
      </c>
      <c r="AC1" s="9" t="s">
        <v>119</v>
      </c>
      <c r="AD1" s="11" t="s">
        <v>120</v>
      </c>
      <c r="AE1" s="11"/>
      <c r="AG1" t="str">
        <f ca="1">VLOOKUP(1,AF:AH,2,0)</f>
        <v>Category02</v>
      </c>
      <c r="AH1" s="13">
        <f ca="1">VLOOKUP(1,AF:AH,3,0)</f>
        <v>7590</v>
      </c>
      <c r="AK1" s="9" t="s">
        <v>119</v>
      </c>
      <c r="AL1" s="11" t="s">
        <v>120</v>
      </c>
      <c r="AN1" s="9" t="s">
        <v>119</v>
      </c>
      <c r="AO1" s="11" t="s">
        <v>120</v>
      </c>
    </row>
    <row r="2" spans="1:41" x14ac:dyDescent="0.3">
      <c r="A2" s="10">
        <v>1</v>
      </c>
      <c r="B2" s="8">
        <v>2817.92</v>
      </c>
      <c r="D2" s="14">
        <v>27842</v>
      </c>
      <c r="E2" s="14">
        <v>33500.689999999995</v>
      </c>
      <c r="G2" s="10" t="s">
        <v>131</v>
      </c>
      <c r="H2" s="14">
        <v>27842</v>
      </c>
      <c r="I2" s="14">
        <v>33500.689999999995</v>
      </c>
      <c r="K2" t="s">
        <v>117</v>
      </c>
      <c r="L2" t="s">
        <v>138</v>
      </c>
      <c r="M2" t="s">
        <v>139</v>
      </c>
      <c r="N2" t="s">
        <v>140</v>
      </c>
      <c r="P2" s="10" t="s">
        <v>7</v>
      </c>
      <c r="Q2" s="14">
        <v>1350.44</v>
      </c>
      <c r="R2" s="14">
        <v>13</v>
      </c>
      <c r="T2">
        <f ca="1">RANK(V2,V2:V45)</f>
        <v>11</v>
      </c>
      <c r="U2" t="e" cm="1" vm="1">
        <f t="array" aca="1" ref="U2" ca="1">OFFSET($P$1,1,0,COUNT($Q:$Q))</f>
        <v>#VALUE!</v>
      </c>
      <c r="V2" s="13" cm="1">
        <f t="array" aca="1" ref="V2:V23" ca="1">OFFSET($P$1,1,1,COUNT($Q:$Q))</f>
        <v>1350.44</v>
      </c>
      <c r="W2" cm="1">
        <f t="array" aca="1" ref="W2:W23" ca="1">OFFSET($P$1,1,2,COUNT($Q:$Q))</f>
        <v>13</v>
      </c>
      <c r="Y2" t="str" cm="1">
        <f t="array" aca="1" ref="Y2:Y11" ca="1">OFFSET($P$1,$AA$1,0,10)</f>
        <v>Product21</v>
      </c>
      <c r="Z2" s="13" cm="1">
        <f t="array" aca="1" ref="Z2:Z11" ca="1">OFFSET($P$1,$AA$1,1,10)</f>
        <v>3088.26</v>
      </c>
      <c r="AC2" s="10" t="s">
        <v>8</v>
      </c>
      <c r="AD2" s="14">
        <v>5550.1099999999988</v>
      </c>
      <c r="AK2" s="10" t="s">
        <v>108</v>
      </c>
      <c r="AL2" s="14">
        <v>12339.990000000002</v>
      </c>
      <c r="AN2" s="10" t="s">
        <v>107</v>
      </c>
      <c r="AO2" s="14">
        <v>15357.159999999998</v>
      </c>
    </row>
    <row r="3" spans="1:41" x14ac:dyDescent="0.3">
      <c r="A3" s="10">
        <v>2</v>
      </c>
      <c r="B3" s="8">
        <v>2200.8000000000002</v>
      </c>
      <c r="K3" s="10" t="s">
        <v>122</v>
      </c>
      <c r="L3" s="13" t="e">
        <f>IF($L$1=TRUE,VLOOKUP(K3,G1:I13,3,0),NA())</f>
        <v>#N/A</v>
      </c>
      <c r="M3" s="13" t="e">
        <f>IF($M$1=TRUE,VLOOKUP(K3,G1:I13,3,0)-VLOOKUP(K3,G1:I13,2,0),NA())</f>
        <v>#N/A</v>
      </c>
      <c r="N3" s="12" t="e">
        <f>IF($N$1=TRUE,M3/VLOOKUP(K3,G1:I13,2,0),"")</f>
        <v>#N/A</v>
      </c>
      <c r="P3" s="10" t="s">
        <v>11</v>
      </c>
      <c r="Q3" s="14">
        <v>2142</v>
      </c>
      <c r="R3" s="14">
        <v>15</v>
      </c>
      <c r="T3">
        <f t="shared" ref="T3:T45" ca="1" si="0">RANK(V3,V3:V46)</f>
        <v>8</v>
      </c>
      <c r="V3" s="13">
        <f ca="1"/>
        <v>2142</v>
      </c>
      <c r="W3">
        <f ca="1"/>
        <v>15</v>
      </c>
      <c r="Y3" t="str">
        <f ca="1"/>
        <v>Product24</v>
      </c>
      <c r="Z3" s="13">
        <f ca="1"/>
        <v>4237.92</v>
      </c>
      <c r="AC3" s="10" t="s">
        <v>28</v>
      </c>
      <c r="AD3" s="14">
        <v>7590</v>
      </c>
      <c r="AF3" cm="1">
        <f t="array" aca="1" ref="AF3:AF7" ca="1">RANK(_xlfn.ANCHORARRAY(AH3),_xlfn.ANCHORARRAY(AH3))</f>
        <v>5</v>
      </c>
      <c r="AG3" t="str" cm="1">
        <f t="array" aca="1" ref="AG3:AG7" ca="1">OFFSET($AC$1,1,0,COUNT($AD:$AD))</f>
        <v>Category01</v>
      </c>
      <c r="AH3" s="13" cm="1">
        <f t="array" aca="1" ref="AH3:AH7" ca="1">OFFSET($AC$1,1,1,COUNT($AD:$AD))</f>
        <v>5550.1099999999988</v>
      </c>
      <c r="AK3" s="10" t="s">
        <v>106</v>
      </c>
      <c r="AL3" s="14">
        <v>19491.260000000002</v>
      </c>
      <c r="AN3" s="10" t="s">
        <v>106</v>
      </c>
      <c r="AO3" s="14">
        <v>18143.530000000006</v>
      </c>
    </row>
    <row r="4" spans="1:41" x14ac:dyDescent="0.3">
      <c r="A4" s="10">
        <v>3</v>
      </c>
      <c r="B4" s="8">
        <v>2132</v>
      </c>
      <c r="D4" t="s">
        <v>135</v>
      </c>
      <c r="E4" s="13">
        <f>GETPIVOTDATA("Sum of Total Selling Value",$D$1)</f>
        <v>33500.689999999995</v>
      </c>
      <c r="K4" s="10" t="s">
        <v>123</v>
      </c>
      <c r="L4" s="13" t="e">
        <f t="shared" ref="L4:L14" si="1">IF($L$1=TRUE,VLOOKUP(K4,G2:I14,3,0),NA())</f>
        <v>#N/A</v>
      </c>
      <c r="M4" s="13" t="e">
        <f t="shared" ref="M4:M14" si="2">IF($M$1=TRUE,VLOOKUP(K4,G2:I14,3,0)-VLOOKUP(K4,G2:I14,2,0),NA())</f>
        <v>#N/A</v>
      </c>
      <c r="N4" s="12" t="e">
        <f t="shared" ref="N4:N14" si="3">IF($N$1=TRUE,M4/VLOOKUP(K4,G2:I14,2,0),"")</f>
        <v>#N/A</v>
      </c>
      <c r="P4" s="10" t="s">
        <v>15</v>
      </c>
      <c r="Q4" s="14">
        <v>293.04000000000002</v>
      </c>
      <c r="R4" s="14">
        <v>6</v>
      </c>
      <c r="T4">
        <f t="shared" ca="1" si="0"/>
        <v>15</v>
      </c>
      <c r="V4" s="13">
        <f ca="1"/>
        <v>293.04000000000002</v>
      </c>
      <c r="W4">
        <f ca="1"/>
        <v>6</v>
      </c>
      <c r="Y4" t="str">
        <f ca="1"/>
        <v>Product25</v>
      </c>
      <c r="Z4" s="13">
        <f ca="1"/>
        <v>49.980000000000004</v>
      </c>
      <c r="AC4" s="10" t="s">
        <v>49</v>
      </c>
      <c r="AD4" s="14">
        <v>7376.16</v>
      </c>
      <c r="AF4">
        <f ca="1"/>
        <v>1</v>
      </c>
      <c r="AG4" t="str">
        <f ca="1"/>
        <v>Category02</v>
      </c>
      <c r="AH4" s="13">
        <f ca="1"/>
        <v>7590</v>
      </c>
      <c r="AK4" s="10" t="s">
        <v>105</v>
      </c>
      <c r="AL4" s="14">
        <v>1669.44</v>
      </c>
    </row>
    <row r="5" spans="1:41" x14ac:dyDescent="0.3">
      <c r="A5" s="10">
        <v>4</v>
      </c>
      <c r="B5" s="8">
        <v>715.95</v>
      </c>
      <c r="D5" t="s">
        <v>136</v>
      </c>
      <c r="E5" s="13">
        <f>GETPIVOTDATA("Sum of Total Selling Value",$D$1)-GETPIVOTDATA("Sum of Total Buying Value",$D$1)</f>
        <v>5658.6899999999951</v>
      </c>
      <c r="K5" s="10" t="s">
        <v>124</v>
      </c>
      <c r="L5" s="13" t="e">
        <f t="shared" si="1"/>
        <v>#N/A</v>
      </c>
      <c r="M5" s="13" t="e">
        <f t="shared" si="2"/>
        <v>#N/A</v>
      </c>
      <c r="N5" s="12" t="e">
        <f t="shared" si="3"/>
        <v>#N/A</v>
      </c>
      <c r="P5" s="10" t="s">
        <v>21</v>
      </c>
      <c r="Q5" s="14">
        <v>715.95</v>
      </c>
      <c r="R5" s="14">
        <v>15</v>
      </c>
      <c r="T5">
        <f t="shared" ca="1" si="0"/>
        <v>12</v>
      </c>
      <c r="V5" s="13">
        <f ca="1"/>
        <v>715.95</v>
      </c>
      <c r="W5">
        <f ca="1"/>
        <v>15</v>
      </c>
      <c r="Y5" t="str">
        <f ca="1"/>
        <v>Product26</v>
      </c>
      <c r="Z5" s="13">
        <f ca="1"/>
        <v>147.96</v>
      </c>
      <c r="AC5" s="10" t="s">
        <v>62</v>
      </c>
      <c r="AD5" s="14">
        <v>6266.82</v>
      </c>
      <c r="AF5">
        <f ca="1"/>
        <v>2</v>
      </c>
      <c r="AG5" t="str">
        <f ca="1"/>
        <v>Category03</v>
      </c>
      <c r="AH5" s="13">
        <f ca="1"/>
        <v>7376.16</v>
      </c>
    </row>
    <row r="6" spans="1:41" x14ac:dyDescent="0.3">
      <c r="A6" s="10">
        <v>6</v>
      </c>
      <c r="B6" s="8">
        <v>1169</v>
      </c>
      <c r="D6" t="s">
        <v>137</v>
      </c>
      <c r="E6" s="12">
        <f>E5/GETPIVOTDATA("Sum of Total Buying Value",$D$1)</f>
        <v>0.20324294231736209</v>
      </c>
      <c r="K6" s="10" t="s">
        <v>125</v>
      </c>
      <c r="L6" s="13" t="e">
        <f t="shared" si="1"/>
        <v>#N/A</v>
      </c>
      <c r="M6" s="13" t="e">
        <f t="shared" si="2"/>
        <v>#N/A</v>
      </c>
      <c r="N6" s="12" t="e">
        <f t="shared" si="3"/>
        <v>#N/A</v>
      </c>
      <c r="P6" s="10" t="s">
        <v>23</v>
      </c>
      <c r="Q6" s="14">
        <v>1040.8200000000002</v>
      </c>
      <c r="R6" s="14">
        <v>11</v>
      </c>
      <c r="T6">
        <f t="shared" ca="1" si="0"/>
        <v>11</v>
      </c>
      <c r="V6" s="13">
        <f ca="1"/>
        <v>1040.8200000000002</v>
      </c>
      <c r="W6">
        <f ca="1"/>
        <v>11</v>
      </c>
      <c r="Y6" t="str">
        <f ca="1"/>
        <v>Product27</v>
      </c>
      <c r="Z6" s="13">
        <f ca="1"/>
        <v>456.96000000000004</v>
      </c>
      <c r="AC6" s="10" t="s">
        <v>85</v>
      </c>
      <c r="AD6" s="14">
        <v>6717.6000000000013</v>
      </c>
      <c r="AF6">
        <f ca="1"/>
        <v>4</v>
      </c>
      <c r="AG6" t="str">
        <f ca="1"/>
        <v>Category04</v>
      </c>
      <c r="AH6" s="13">
        <f ca="1"/>
        <v>6266.82</v>
      </c>
    </row>
    <row r="7" spans="1:41" x14ac:dyDescent="0.3">
      <c r="A7" s="10">
        <v>7</v>
      </c>
      <c r="B7" s="8">
        <v>147.96</v>
      </c>
      <c r="K7" s="10" t="s">
        <v>126</v>
      </c>
      <c r="L7" s="13" t="e">
        <f t="shared" si="1"/>
        <v>#N/A</v>
      </c>
      <c r="M7" s="13" t="e">
        <f t="shared" si="2"/>
        <v>#N/A</v>
      </c>
      <c r="N7" s="12" t="e">
        <f t="shared" si="3"/>
        <v>#N/A</v>
      </c>
      <c r="P7" s="10" t="s">
        <v>25</v>
      </c>
      <c r="Q7" s="14">
        <v>7.8599999999999994</v>
      </c>
      <c r="R7" s="14">
        <v>1</v>
      </c>
      <c r="T7">
        <f t="shared" ca="1" si="0"/>
        <v>17</v>
      </c>
      <c r="V7" s="13">
        <f ca="1"/>
        <v>7.8599999999999994</v>
      </c>
      <c r="W7">
        <f ca="1"/>
        <v>1</v>
      </c>
      <c r="Y7" t="str">
        <f ca="1"/>
        <v>Product30</v>
      </c>
      <c r="Z7" s="13">
        <f ca="1"/>
        <v>2817.92</v>
      </c>
      <c r="AF7">
        <f ca="1"/>
        <v>3</v>
      </c>
      <c r="AG7" t="str">
        <f ca="1"/>
        <v>Category05</v>
      </c>
      <c r="AH7" s="13">
        <f ca="1"/>
        <v>6717.6000000000013</v>
      </c>
    </row>
    <row r="8" spans="1:41" x14ac:dyDescent="0.3">
      <c r="A8" s="10">
        <v>9</v>
      </c>
      <c r="B8" s="8">
        <v>2810.7599999999998</v>
      </c>
      <c r="K8" s="10" t="s">
        <v>127</v>
      </c>
      <c r="L8" s="13" t="e">
        <f t="shared" si="1"/>
        <v>#N/A</v>
      </c>
      <c r="M8" s="13" t="e">
        <f t="shared" si="2"/>
        <v>#N/A</v>
      </c>
      <c r="N8" s="12" t="e">
        <f t="shared" si="3"/>
        <v>#N/A</v>
      </c>
      <c r="P8" s="10" t="s">
        <v>30</v>
      </c>
      <c r="Q8" s="14">
        <v>1452</v>
      </c>
      <c r="R8" s="14">
        <v>30</v>
      </c>
      <c r="T8">
        <f t="shared" ca="1" si="0"/>
        <v>8</v>
      </c>
      <c r="V8" s="13">
        <f ca="1"/>
        <v>1452</v>
      </c>
      <c r="W8">
        <f ca="1"/>
        <v>30</v>
      </c>
      <c r="Y8" t="str">
        <f ca="1"/>
        <v>Product32</v>
      </c>
      <c r="Z8" s="13">
        <f ca="1"/>
        <v>1292.28</v>
      </c>
    </row>
    <row r="9" spans="1:41" x14ac:dyDescent="0.3">
      <c r="A9" s="10">
        <v>10</v>
      </c>
      <c r="B9" s="8">
        <v>2968.76</v>
      </c>
      <c r="K9" s="10" t="s">
        <v>128</v>
      </c>
      <c r="L9" s="13" t="e">
        <f t="shared" si="1"/>
        <v>#N/A</v>
      </c>
      <c r="M9" s="13" t="e">
        <f t="shared" si="2"/>
        <v>#N/A</v>
      </c>
      <c r="N9" s="12" t="e">
        <f t="shared" si="3"/>
        <v>#N/A</v>
      </c>
      <c r="P9" s="10" t="s">
        <v>36</v>
      </c>
      <c r="Q9" s="14">
        <v>2200.8000000000002</v>
      </c>
      <c r="R9" s="14">
        <v>15</v>
      </c>
      <c r="T9">
        <f t="shared" ca="1" si="0"/>
        <v>7</v>
      </c>
      <c r="V9" s="13">
        <f ca="1"/>
        <v>2200.8000000000002</v>
      </c>
      <c r="W9">
        <f ca="1"/>
        <v>15</v>
      </c>
      <c r="Y9" t="str">
        <f ca="1"/>
        <v>Product35</v>
      </c>
      <c r="Z9" s="13">
        <f ca="1"/>
        <v>107.2</v>
      </c>
    </row>
    <row r="10" spans="1:41" x14ac:dyDescent="0.3">
      <c r="A10" s="10">
        <v>11</v>
      </c>
      <c r="B10" s="8">
        <v>1672.2</v>
      </c>
      <c r="K10" s="10" t="s">
        <v>129</v>
      </c>
      <c r="L10" s="13" t="e">
        <f t="shared" si="1"/>
        <v>#N/A</v>
      </c>
      <c r="M10" s="13" t="e">
        <f t="shared" si="2"/>
        <v>#N/A</v>
      </c>
      <c r="N10" s="12" t="e">
        <f t="shared" si="3"/>
        <v>#N/A</v>
      </c>
      <c r="P10" s="10" t="s">
        <v>38</v>
      </c>
      <c r="Q10" s="14">
        <v>157.19999999999999</v>
      </c>
      <c r="R10" s="14">
        <v>10</v>
      </c>
      <c r="T10">
        <f t="shared" ca="1" si="0"/>
        <v>11</v>
      </c>
      <c r="V10" s="13">
        <f ca="1"/>
        <v>157.19999999999999</v>
      </c>
      <c r="W10">
        <f ca="1"/>
        <v>10</v>
      </c>
      <c r="Y10" t="str">
        <f ca="1"/>
        <v>Product36</v>
      </c>
      <c r="Z10" s="13">
        <f ca="1"/>
        <v>1444.5</v>
      </c>
    </row>
    <row r="11" spans="1:41" x14ac:dyDescent="0.3">
      <c r="A11" s="10">
        <v>12</v>
      </c>
      <c r="B11" s="8">
        <v>456.96000000000004</v>
      </c>
      <c r="K11" s="10" t="s">
        <v>130</v>
      </c>
      <c r="L11" s="13" t="e">
        <f t="shared" si="1"/>
        <v>#N/A</v>
      </c>
      <c r="M11" s="13" t="e">
        <f t="shared" si="2"/>
        <v>#N/A</v>
      </c>
      <c r="N11" s="12" t="e">
        <f t="shared" si="3"/>
        <v>#N/A</v>
      </c>
      <c r="P11" s="10" t="s">
        <v>46</v>
      </c>
      <c r="Q11" s="14">
        <v>3780</v>
      </c>
      <c r="R11" s="14">
        <v>18</v>
      </c>
      <c r="T11">
        <f t="shared" ca="1" si="0"/>
        <v>2</v>
      </c>
      <c r="V11" s="13">
        <f ca="1"/>
        <v>3780</v>
      </c>
      <c r="W11">
        <f ca="1"/>
        <v>18</v>
      </c>
      <c r="Y11" t="str">
        <f ca="1"/>
        <v>Product38</v>
      </c>
      <c r="Z11" s="13">
        <f ca="1"/>
        <v>3276.7200000000003</v>
      </c>
    </row>
    <row r="12" spans="1:41" x14ac:dyDescent="0.3">
      <c r="A12" s="10">
        <v>13</v>
      </c>
      <c r="B12" s="8">
        <v>2142</v>
      </c>
      <c r="K12" s="10" t="s">
        <v>131</v>
      </c>
      <c r="L12" s="13" t="e">
        <f t="shared" si="1"/>
        <v>#N/A</v>
      </c>
      <c r="M12" s="13" t="e">
        <f t="shared" si="2"/>
        <v>#N/A</v>
      </c>
      <c r="N12" s="12" t="e">
        <f t="shared" si="3"/>
        <v>#N/A</v>
      </c>
      <c r="P12" s="10" t="s">
        <v>51</v>
      </c>
      <c r="Q12" s="14">
        <v>3088.26</v>
      </c>
      <c r="R12" s="14">
        <v>19</v>
      </c>
      <c r="T12">
        <f t="shared" ca="1" si="0"/>
        <v>3</v>
      </c>
      <c r="V12" s="13">
        <f ca="1"/>
        <v>3088.26</v>
      </c>
      <c r="W12">
        <f ca="1"/>
        <v>19</v>
      </c>
    </row>
    <row r="13" spans="1:41" x14ac:dyDescent="0.3">
      <c r="A13" s="10">
        <v>14</v>
      </c>
      <c r="B13" s="8">
        <v>1231.2</v>
      </c>
      <c r="K13" s="10" t="s">
        <v>132</v>
      </c>
      <c r="L13" s="13" t="e">
        <f t="shared" si="1"/>
        <v>#N/A</v>
      </c>
      <c r="M13" s="13" t="e">
        <f t="shared" si="2"/>
        <v>#N/A</v>
      </c>
      <c r="N13" s="12" t="e">
        <f t="shared" si="3"/>
        <v>#N/A</v>
      </c>
      <c r="P13" s="10" t="s">
        <v>57</v>
      </c>
      <c r="Q13" s="14">
        <v>4237.92</v>
      </c>
      <c r="R13" s="14">
        <v>27</v>
      </c>
      <c r="T13">
        <f t="shared" ca="1" si="0"/>
        <v>1</v>
      </c>
      <c r="V13" s="13">
        <f ca="1"/>
        <v>4237.92</v>
      </c>
      <c r="W13">
        <f ca="1"/>
        <v>27</v>
      </c>
    </row>
    <row r="14" spans="1:41" x14ac:dyDescent="0.3">
      <c r="A14" s="10">
        <v>15</v>
      </c>
      <c r="B14" s="8">
        <v>157.19999999999999</v>
      </c>
      <c r="K14" s="10" t="s">
        <v>133</v>
      </c>
      <c r="L14" s="13" t="e">
        <f t="shared" si="1"/>
        <v>#N/A</v>
      </c>
      <c r="M14" s="13" t="e">
        <f t="shared" si="2"/>
        <v>#N/A</v>
      </c>
      <c r="N14" s="12" t="e">
        <f t="shared" si="3"/>
        <v>#N/A</v>
      </c>
      <c r="P14" s="10" t="s">
        <v>59</v>
      </c>
      <c r="Q14" s="14">
        <v>49.980000000000004</v>
      </c>
      <c r="R14" s="14">
        <v>6</v>
      </c>
      <c r="T14">
        <f t="shared" ca="1" si="0"/>
        <v>10</v>
      </c>
      <c r="V14" s="13">
        <f ca="1"/>
        <v>49.980000000000004</v>
      </c>
      <c r="W14">
        <f ca="1"/>
        <v>6</v>
      </c>
    </row>
    <row r="15" spans="1:41" x14ac:dyDescent="0.3">
      <c r="A15" s="10">
        <v>16</v>
      </c>
      <c r="B15" s="8">
        <v>288.89999999999998</v>
      </c>
      <c r="P15" s="10" t="s">
        <v>61</v>
      </c>
      <c r="Q15" s="14">
        <v>147.96</v>
      </c>
      <c r="R15" s="14">
        <v>6</v>
      </c>
      <c r="T15">
        <f t="shared" ca="1" si="0"/>
        <v>8</v>
      </c>
      <c r="U15">
        <f ca="1">RANK(V23,V23:V66)</f>
        <v>1</v>
      </c>
      <c r="V15" s="13">
        <f ca="1"/>
        <v>147.96</v>
      </c>
      <c r="W15">
        <f ca="1"/>
        <v>6</v>
      </c>
    </row>
    <row r="16" spans="1:41" x14ac:dyDescent="0.3">
      <c r="A16" s="10">
        <v>17</v>
      </c>
      <c r="B16" s="8">
        <v>1350.44</v>
      </c>
      <c r="P16" s="10" t="s">
        <v>64</v>
      </c>
      <c r="Q16" s="14">
        <v>456.96000000000004</v>
      </c>
      <c r="R16" s="14">
        <v>8</v>
      </c>
      <c r="T16">
        <f t="shared" ca="1" si="0"/>
        <v>7</v>
      </c>
      <c r="V16" s="13">
        <f ca="1"/>
        <v>456.96000000000004</v>
      </c>
      <c r="W16">
        <f ca="1"/>
        <v>8</v>
      </c>
    </row>
    <row r="17" spans="1:23" x14ac:dyDescent="0.3">
      <c r="A17" s="10">
        <v>18</v>
      </c>
      <c r="B17" s="8">
        <v>2163</v>
      </c>
      <c r="P17" s="10" t="s">
        <v>70</v>
      </c>
      <c r="Q17" s="14">
        <v>2817.92</v>
      </c>
      <c r="R17" s="14">
        <v>14</v>
      </c>
      <c r="T17">
        <f t="shared" ca="1" si="0"/>
        <v>3</v>
      </c>
      <c r="V17" s="13">
        <f ca="1"/>
        <v>2817.92</v>
      </c>
      <c r="W17">
        <f ca="1"/>
        <v>14</v>
      </c>
    </row>
    <row r="18" spans="1:23" x14ac:dyDescent="0.3">
      <c r="A18" s="10">
        <v>22</v>
      </c>
      <c r="B18" s="8">
        <v>2387.1400000000003</v>
      </c>
      <c r="P18" s="10" t="s">
        <v>74</v>
      </c>
      <c r="Q18" s="14">
        <v>1292.28</v>
      </c>
      <c r="R18" s="14">
        <v>11</v>
      </c>
      <c r="T18">
        <f t="shared" ca="1" si="0"/>
        <v>4</v>
      </c>
      <c r="V18" s="13">
        <f ca="1"/>
        <v>1292.28</v>
      </c>
      <c r="W18">
        <f ca="1"/>
        <v>11</v>
      </c>
    </row>
    <row r="19" spans="1:23" x14ac:dyDescent="0.3">
      <c r="A19" s="10">
        <v>23</v>
      </c>
      <c r="B19" s="8">
        <v>2197.44</v>
      </c>
      <c r="P19" s="10" t="s">
        <v>80</v>
      </c>
      <c r="Q19" s="14">
        <v>107.2</v>
      </c>
      <c r="R19" s="14">
        <v>16</v>
      </c>
      <c r="T19">
        <f t="shared" ca="1" si="0"/>
        <v>5</v>
      </c>
      <c r="V19" s="13">
        <f ca="1"/>
        <v>107.2</v>
      </c>
      <c r="W19">
        <f ca="1"/>
        <v>16</v>
      </c>
    </row>
    <row r="20" spans="1:23" x14ac:dyDescent="0.3">
      <c r="A20" s="10">
        <v>24</v>
      </c>
      <c r="B20" s="8">
        <v>145.19999999999999</v>
      </c>
      <c r="P20" s="10" t="s">
        <v>82</v>
      </c>
      <c r="Q20" s="14">
        <v>1444.5</v>
      </c>
      <c r="R20" s="14">
        <v>15</v>
      </c>
      <c r="T20">
        <f t="shared" ca="1" si="0"/>
        <v>3</v>
      </c>
      <c r="V20" s="13">
        <f ca="1"/>
        <v>1444.5</v>
      </c>
      <c r="W20">
        <f ca="1"/>
        <v>15</v>
      </c>
    </row>
    <row r="21" spans="1:23" x14ac:dyDescent="0.3">
      <c r="A21" s="10">
        <v>25</v>
      </c>
      <c r="B21" s="8">
        <v>738.72</v>
      </c>
      <c r="P21" s="10" t="s">
        <v>87</v>
      </c>
      <c r="Q21" s="14">
        <v>3276.7200000000003</v>
      </c>
      <c r="R21" s="14">
        <v>41</v>
      </c>
      <c r="T21">
        <f t="shared" ca="1" si="0"/>
        <v>1</v>
      </c>
      <c r="V21" s="13">
        <f ca="1"/>
        <v>3276.7200000000003</v>
      </c>
      <c r="W21">
        <f ca="1"/>
        <v>41</v>
      </c>
    </row>
    <row r="22" spans="1:23" x14ac:dyDescent="0.3">
      <c r="A22" s="10">
        <v>26</v>
      </c>
      <c r="B22" s="8">
        <v>293.04000000000002</v>
      </c>
      <c r="P22" s="10" t="s">
        <v>95</v>
      </c>
      <c r="Q22" s="14">
        <v>486</v>
      </c>
      <c r="R22" s="14">
        <v>3</v>
      </c>
      <c r="T22">
        <f t="shared" ca="1" si="0"/>
        <v>2</v>
      </c>
      <c r="V22" s="13">
        <f ca="1"/>
        <v>486</v>
      </c>
      <c r="W22">
        <f ca="1"/>
        <v>3</v>
      </c>
    </row>
    <row r="23" spans="1:23" x14ac:dyDescent="0.3">
      <c r="A23" s="10">
        <v>28</v>
      </c>
      <c r="B23" s="8">
        <v>94.62</v>
      </c>
      <c r="P23" s="10" t="s">
        <v>99</v>
      </c>
      <c r="Q23" s="14">
        <v>2954.88</v>
      </c>
      <c r="R23" s="14">
        <v>36</v>
      </c>
      <c r="V23" s="13">
        <f ca="1"/>
        <v>2954.88</v>
      </c>
      <c r="W23">
        <f ca="1"/>
        <v>36</v>
      </c>
    </row>
    <row r="24" spans="1:23" x14ac:dyDescent="0.3">
      <c r="A24" s="10">
        <v>29</v>
      </c>
      <c r="B24" s="8">
        <v>1118.8800000000001</v>
      </c>
      <c r="T24" t="e">
        <f t="shared" si="0"/>
        <v>#N/A</v>
      </c>
      <c r="V24" s="13"/>
    </row>
    <row r="25" spans="1:23" x14ac:dyDescent="0.3">
      <c r="A25" s="10">
        <v>30</v>
      </c>
      <c r="B25" s="8">
        <v>486</v>
      </c>
      <c r="T25" t="e">
        <f t="shared" si="0"/>
        <v>#N/A</v>
      </c>
      <c r="V25" s="13"/>
    </row>
    <row r="26" spans="1:23" x14ac:dyDescent="0.3">
      <c r="A26" s="10">
        <v>31</v>
      </c>
      <c r="B26" s="8">
        <v>1614.6</v>
      </c>
      <c r="T26" t="e">
        <f t="shared" si="0"/>
        <v>#N/A</v>
      </c>
      <c r="V26" s="13"/>
    </row>
    <row r="27" spans="1:23" x14ac:dyDescent="0.3">
      <c r="T27" t="e">
        <f t="shared" si="0"/>
        <v>#N/A</v>
      </c>
      <c r="V27" s="13"/>
    </row>
    <row r="28" spans="1:23" x14ac:dyDescent="0.3">
      <c r="T28" t="e">
        <f t="shared" si="0"/>
        <v>#N/A</v>
      </c>
      <c r="V28" s="13"/>
    </row>
    <row r="29" spans="1:23" x14ac:dyDescent="0.3">
      <c r="T29" t="e">
        <f t="shared" si="0"/>
        <v>#N/A</v>
      </c>
      <c r="V29" s="13"/>
    </row>
    <row r="30" spans="1:23" x14ac:dyDescent="0.3">
      <c r="T30" t="e">
        <f t="shared" si="0"/>
        <v>#N/A</v>
      </c>
      <c r="V30" s="13"/>
    </row>
    <row r="31" spans="1:23" x14ac:dyDescent="0.3">
      <c r="T31" t="e">
        <f t="shared" si="0"/>
        <v>#N/A</v>
      </c>
      <c r="V31" s="13"/>
    </row>
    <row r="32" spans="1:23" x14ac:dyDescent="0.3">
      <c r="T32" t="e">
        <f t="shared" si="0"/>
        <v>#N/A</v>
      </c>
      <c r="V32" s="13"/>
    </row>
    <row r="33" spans="20:22" x14ac:dyDescent="0.3">
      <c r="T33" t="e">
        <f t="shared" si="0"/>
        <v>#N/A</v>
      </c>
      <c r="V33" s="13"/>
    </row>
    <row r="34" spans="20:22" x14ac:dyDescent="0.3">
      <c r="T34" t="e">
        <f t="shared" si="0"/>
        <v>#N/A</v>
      </c>
      <c r="V34" s="13"/>
    </row>
    <row r="35" spans="20:22" x14ac:dyDescent="0.3">
      <c r="T35" t="e">
        <f t="shared" si="0"/>
        <v>#N/A</v>
      </c>
      <c r="V35" s="13"/>
    </row>
    <row r="36" spans="20:22" x14ac:dyDescent="0.3">
      <c r="T36" t="e">
        <f t="shared" si="0"/>
        <v>#N/A</v>
      </c>
      <c r="V36" s="13"/>
    </row>
    <row r="37" spans="20:22" x14ac:dyDescent="0.3">
      <c r="T37" t="e">
        <f t="shared" si="0"/>
        <v>#N/A</v>
      </c>
      <c r="V37" s="13"/>
    </row>
    <row r="38" spans="20:22" x14ac:dyDescent="0.3">
      <c r="T38" t="e">
        <f t="shared" si="0"/>
        <v>#N/A</v>
      </c>
      <c r="V38" s="13"/>
    </row>
    <row r="39" spans="20:22" x14ac:dyDescent="0.3">
      <c r="T39" t="e">
        <f t="shared" si="0"/>
        <v>#N/A</v>
      </c>
      <c r="V39" s="13"/>
    </row>
    <row r="40" spans="20:22" x14ac:dyDescent="0.3">
      <c r="T40" t="e">
        <f t="shared" si="0"/>
        <v>#N/A</v>
      </c>
      <c r="V40" s="13"/>
    </row>
    <row r="41" spans="20:22" x14ac:dyDescent="0.3">
      <c r="T41" t="e">
        <f t="shared" si="0"/>
        <v>#N/A</v>
      </c>
      <c r="V41" s="13"/>
    </row>
    <row r="42" spans="20:22" x14ac:dyDescent="0.3">
      <c r="T42" t="e">
        <f t="shared" si="0"/>
        <v>#N/A</v>
      </c>
      <c r="V42" s="13"/>
    </row>
    <row r="43" spans="20:22" x14ac:dyDescent="0.3">
      <c r="T43" t="e">
        <f t="shared" si="0"/>
        <v>#N/A</v>
      </c>
      <c r="V43" s="13"/>
    </row>
    <row r="44" spans="20:22" x14ac:dyDescent="0.3">
      <c r="T44" t="e">
        <f t="shared" si="0"/>
        <v>#N/A</v>
      </c>
      <c r="V44" s="13"/>
    </row>
    <row r="45" spans="20:22" x14ac:dyDescent="0.3">
      <c r="T45" t="e">
        <f t="shared" si="0"/>
        <v>#N/A</v>
      </c>
      <c r="V45" s="13"/>
    </row>
  </sheetData>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8</xdr:col>
                    <xdr:colOff>358140</xdr:colOff>
                    <xdr:row>18</xdr:row>
                    <xdr:rowOff>22860</xdr:rowOff>
                  </from>
                  <to>
                    <xdr:col>8</xdr:col>
                    <xdr:colOff>807720</xdr:colOff>
                    <xdr:row>19</xdr:row>
                    <xdr:rowOff>53340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7</xdr:col>
                    <xdr:colOff>358140</xdr:colOff>
                    <xdr:row>18</xdr:row>
                    <xdr:rowOff>22860</xdr:rowOff>
                  </from>
                  <to>
                    <xdr:col>7</xdr:col>
                    <xdr:colOff>807720</xdr:colOff>
                    <xdr:row>19</xdr:row>
                    <xdr:rowOff>53340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8</xdr:col>
                    <xdr:colOff>876300</xdr:colOff>
                    <xdr:row>18</xdr:row>
                    <xdr:rowOff>15240</xdr:rowOff>
                  </from>
                  <to>
                    <xdr:col>8</xdr:col>
                    <xdr:colOff>1287780</xdr:colOff>
                    <xdr:row>19</xdr:row>
                    <xdr:rowOff>68580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381000</xdr:colOff>
                    <xdr:row>12</xdr:row>
                    <xdr:rowOff>175260</xdr:rowOff>
                  </from>
                  <to>
                    <xdr:col>23</xdr:col>
                    <xdr:colOff>601980</xdr:colOff>
                    <xdr:row>24</xdr:row>
                    <xdr:rowOff>76200</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tabColor rgb="FFFF5050"/>
  </sheetPr>
  <dimension ref="A1:A6"/>
  <sheetViews>
    <sheetView showGridLines="0" tabSelected="1" workbookViewId="0">
      <selection activeCell="V14" sqref="V14"/>
    </sheetView>
  </sheetViews>
  <sheetFormatPr defaultRowHeight="14.4" x14ac:dyDescent="0.3"/>
  <sheetData>
    <row r="1" ht="7.8" customHeight="1" x14ac:dyDescent="0.3"/>
    <row r="2" ht="16.2" customHeight="1" x14ac:dyDescent="0.3"/>
    <row r="5" ht="16.8" customHeight="1" x14ac:dyDescent="0.3"/>
    <row r="6" ht="13.2" customHeight="1"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8" r:id="rId4" name="Check Box 2">
              <controlPr defaultSize="0" autoFill="0" autoLine="0" autoPict="0">
                <anchor moveWithCells="1">
                  <from>
                    <xdr:col>13</xdr:col>
                    <xdr:colOff>289560</xdr:colOff>
                    <xdr:row>40</xdr:row>
                    <xdr:rowOff>68580</xdr:rowOff>
                  </from>
                  <to>
                    <xdr:col>14</xdr:col>
                    <xdr:colOff>129540</xdr:colOff>
                    <xdr:row>41</xdr:row>
                    <xdr:rowOff>99060</xdr:rowOff>
                  </to>
                </anchor>
              </controlPr>
            </control>
          </mc:Choice>
        </mc:AlternateContent>
        <mc:AlternateContent xmlns:mc="http://schemas.openxmlformats.org/markup-compatibility/2006">
          <mc:Choice Requires="x14">
            <control shapeId="4100" r:id="rId5" name="Check Box 4">
              <controlPr defaultSize="0" autoFill="0" autoLine="0" autoPict="0">
                <anchor moveWithCells="1">
                  <from>
                    <xdr:col>4</xdr:col>
                    <xdr:colOff>243840</xdr:colOff>
                    <xdr:row>10</xdr:row>
                    <xdr:rowOff>7620</xdr:rowOff>
                  </from>
                  <to>
                    <xdr:col>4</xdr:col>
                    <xdr:colOff>434340</xdr:colOff>
                    <xdr:row>11</xdr:row>
                    <xdr:rowOff>76200</xdr:rowOff>
                  </to>
                </anchor>
              </controlPr>
            </control>
          </mc:Choice>
        </mc:AlternateContent>
        <mc:AlternateContent xmlns:mc="http://schemas.openxmlformats.org/markup-compatibility/2006">
          <mc:Choice Requires="x14">
            <control shapeId="4102" r:id="rId6" name="Check Box 6">
              <controlPr defaultSize="0" autoFill="0" autoLine="0" autoPict="0">
                <anchor moveWithCells="1">
                  <from>
                    <xdr:col>5</xdr:col>
                    <xdr:colOff>243840</xdr:colOff>
                    <xdr:row>10</xdr:row>
                    <xdr:rowOff>68580</xdr:rowOff>
                  </from>
                  <to>
                    <xdr:col>5</xdr:col>
                    <xdr:colOff>419100</xdr:colOff>
                    <xdr:row>11</xdr:row>
                    <xdr:rowOff>45720</xdr:rowOff>
                  </to>
                </anchor>
              </controlPr>
            </control>
          </mc:Choice>
        </mc:AlternateContent>
        <mc:AlternateContent xmlns:mc="http://schemas.openxmlformats.org/markup-compatibility/2006">
          <mc:Choice Requires="x14">
            <control shapeId="4104" r:id="rId7" name="Check Box 8">
              <controlPr defaultSize="0" autoFill="0" autoLine="0" autoPict="0">
                <anchor moveWithCells="1">
                  <from>
                    <xdr:col>9</xdr:col>
                    <xdr:colOff>586740</xdr:colOff>
                    <xdr:row>34</xdr:row>
                    <xdr:rowOff>60960</xdr:rowOff>
                  </from>
                  <to>
                    <xdr:col>10</xdr:col>
                    <xdr:colOff>388620</xdr:colOff>
                    <xdr:row>35</xdr:row>
                    <xdr:rowOff>114300</xdr:rowOff>
                  </to>
                </anchor>
              </controlPr>
            </control>
          </mc:Choice>
        </mc:AlternateContent>
        <mc:AlternateContent xmlns:mc="http://schemas.openxmlformats.org/markup-compatibility/2006">
          <mc:Choice Requires="x14">
            <control shapeId="4106" r:id="rId8" name="Check Box 10">
              <controlPr defaultSize="0" autoFill="0" autoLine="0" autoPict="0">
                <anchor moveWithCells="1">
                  <from>
                    <xdr:col>6</xdr:col>
                    <xdr:colOff>411480</xdr:colOff>
                    <xdr:row>10</xdr:row>
                    <xdr:rowOff>53340</xdr:rowOff>
                  </from>
                  <to>
                    <xdr:col>7</xdr:col>
                    <xdr:colOff>121920</xdr:colOff>
                    <xdr:row>11</xdr:row>
                    <xdr:rowOff>76200</xdr:rowOff>
                  </to>
                </anchor>
              </controlPr>
            </control>
          </mc:Choice>
        </mc:AlternateContent>
        <mc:AlternateContent xmlns:mc="http://schemas.openxmlformats.org/markup-compatibility/2006">
          <mc:Choice Requires="x14">
            <control shapeId="4108" r:id="rId9" name="Scroll Bar 12">
              <controlPr defaultSize="0" autoPict="0">
                <anchor moveWithCells="1">
                  <from>
                    <xdr:col>8</xdr:col>
                    <xdr:colOff>350520</xdr:colOff>
                    <xdr:row>12</xdr:row>
                    <xdr:rowOff>0</xdr:rowOff>
                  </from>
                  <to>
                    <xdr:col>8</xdr:col>
                    <xdr:colOff>579120</xdr:colOff>
                    <xdr:row>19</xdr:row>
                    <xdr:rowOff>137160</xdr:rowOff>
                  </to>
                </anchor>
              </controlPr>
            </control>
          </mc:Choice>
        </mc:AlternateContent>
      </controls>
    </mc:Choice>
  </mc:AlternateContent>
  <extLst>
    <ext xmlns:x14="http://schemas.microsoft.com/office/spreadsheetml/2009/9/main" uri="{A8765BA9-456A-4dab-B4F3-ACF838C121DE}">
      <x14:slicerList>
        <x14:slicer r:id="rId10"/>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25" workbookViewId="0">
      <selection activeCell="D15" sqref="D15"/>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7" max="7" width="14" customWidth="1"/>
    <col min="8" max="8" width="14.44140625" bestFit="1" customWidth="1"/>
    <col min="9" max="9" width="9.88671875" bestFit="1" customWidth="1"/>
    <col min="10" max="10" width="17.21875" bestFit="1" customWidth="1"/>
    <col min="11" max="11" width="17.77734375" bestFit="1" customWidth="1"/>
    <col min="12" max="12" width="24.21875" bestFit="1" customWidth="1"/>
    <col min="13" max="13" width="24.5546875" bestFit="1"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x14ac:dyDescent="0.3">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8">
        <f>VLOOKUP(InputData[[#This Row],[PRODUCT ID]],MasterData[],5,0)</f>
        <v>144</v>
      </c>
      <c r="K2" s="8">
        <f>VLOOKUP(InputData[[#This Row],[PRODUCT ID]],MasterData[],6,0)</f>
        <v>156.96</v>
      </c>
      <c r="L2" s="8">
        <f>InputData[[#This Row],[BUYING PRIZE]]*InputData[[#This Row],[QUANTITY]]</f>
        <v>1296</v>
      </c>
      <c r="M2" s="8">
        <f>InputData[[#This Row],[SELLING PRICE]]*InputData[[#This Row],[QUANTITY]]*(1-InputData[[#This Row],[DISCOUNT %]])</f>
        <v>1412.64</v>
      </c>
      <c r="N2">
        <f>DAY(InputData[[#This Row],[DATE]])</f>
        <v>1</v>
      </c>
      <c r="O2" t="str">
        <f>TEXT(InputData[[#This Row],[DATE]],"mmm")</f>
        <v>Jan</v>
      </c>
      <c r="P2">
        <f>YEAR(InputData[[#This Row],[DATE]])</f>
        <v>2021</v>
      </c>
    </row>
    <row r="3" spans="1:16" x14ac:dyDescent="0.3">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8">
        <f>VLOOKUP(InputData[[#This Row],[PRODUCT ID]],MasterData[],5,0)</f>
        <v>72</v>
      </c>
      <c r="K3" s="8">
        <f>VLOOKUP(InputData[[#This Row],[PRODUCT ID]],MasterData[],6,0)</f>
        <v>79.92</v>
      </c>
      <c r="L3" s="8">
        <f>InputData[[#This Row],[BUYING PRIZE]]*InputData[[#This Row],[QUANTITY]]</f>
        <v>1080</v>
      </c>
      <c r="M3" s="8">
        <f>InputData[[#This Row],[SELLING PRICE]]*InputData[[#This Row],[QUANTITY]]*(1-InputData[[#This Row],[DISCOUNT %]])</f>
        <v>1198.8</v>
      </c>
      <c r="N3">
        <f>DAY(InputData[[#This Row],[DATE]])</f>
        <v>2</v>
      </c>
      <c r="O3" t="str">
        <f>TEXT(InputData[[#This Row],[DATE]],"mmm")</f>
        <v>Jan</v>
      </c>
      <c r="P3">
        <f>YEAR(InputData[[#This Row],[DATE]])</f>
        <v>2021</v>
      </c>
    </row>
    <row r="4" spans="1:16" x14ac:dyDescent="0.3">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8">
        <f>VLOOKUP(InputData[[#This Row],[PRODUCT ID]],MasterData[],5,0)</f>
        <v>112</v>
      </c>
      <c r="K4" s="8">
        <f>VLOOKUP(InputData[[#This Row],[PRODUCT ID]],MasterData[],6,0)</f>
        <v>122.08</v>
      </c>
      <c r="L4" s="8">
        <f>InputData[[#This Row],[BUYING PRIZE]]*InputData[[#This Row],[QUANTITY]]</f>
        <v>672</v>
      </c>
      <c r="M4" s="8">
        <f>InputData[[#This Row],[SELLING PRICE]]*InputData[[#This Row],[QUANTITY]]*(1-InputData[[#This Row],[DISCOUNT %]])</f>
        <v>732.48</v>
      </c>
      <c r="N4">
        <f>DAY(InputData[[#This Row],[DATE]])</f>
        <v>2</v>
      </c>
      <c r="O4" t="str">
        <f>TEXT(InputData[[#This Row],[DATE]],"mmm")</f>
        <v>Jan</v>
      </c>
      <c r="P4">
        <f>YEAR(InputData[[#This Row],[DATE]])</f>
        <v>2021</v>
      </c>
    </row>
    <row r="5" spans="1:16" x14ac:dyDescent="0.3">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8">
        <f>VLOOKUP(InputData[[#This Row],[PRODUCT ID]],MasterData[],5,0)</f>
        <v>44</v>
      </c>
      <c r="K5" s="8">
        <f>VLOOKUP(InputData[[#This Row],[PRODUCT ID]],MasterData[],6,0)</f>
        <v>48.84</v>
      </c>
      <c r="L5" s="8">
        <f>InputData[[#This Row],[BUYING PRIZE]]*InputData[[#This Row],[QUANTITY]]</f>
        <v>220</v>
      </c>
      <c r="M5" s="8">
        <f>InputData[[#This Row],[SELLING PRICE]]*InputData[[#This Row],[QUANTITY]]*(1-InputData[[#This Row],[DISCOUNT %]])</f>
        <v>244.20000000000002</v>
      </c>
      <c r="N5">
        <f>DAY(InputData[[#This Row],[DATE]])</f>
        <v>3</v>
      </c>
      <c r="O5" t="str">
        <f>TEXT(InputData[[#This Row],[DATE]],"mmm")</f>
        <v>Jan</v>
      </c>
      <c r="P5">
        <f>YEAR(InputData[[#This Row],[DATE]])</f>
        <v>2021</v>
      </c>
    </row>
    <row r="6" spans="1:16" x14ac:dyDescent="0.3">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8">
        <f>VLOOKUP(InputData[[#This Row],[PRODUCT ID]],MasterData[],5,0)</f>
        <v>5</v>
      </c>
      <c r="K6" s="8">
        <f>VLOOKUP(InputData[[#This Row],[PRODUCT ID]],MasterData[],6,0)</f>
        <v>6.7</v>
      </c>
      <c r="L6" s="8">
        <f>InputData[[#This Row],[BUYING PRIZE]]*InputData[[#This Row],[QUANTITY]]</f>
        <v>60</v>
      </c>
      <c r="M6" s="8">
        <f>InputData[[#This Row],[SELLING PRICE]]*InputData[[#This Row],[QUANTITY]]*(1-InputData[[#This Row],[DISCOUNT %]])</f>
        <v>80.400000000000006</v>
      </c>
      <c r="N6">
        <f>DAY(InputData[[#This Row],[DATE]])</f>
        <v>4</v>
      </c>
      <c r="O6" t="str">
        <f>TEXT(InputData[[#This Row],[DATE]],"mmm")</f>
        <v>Jan</v>
      </c>
      <c r="P6">
        <f>YEAR(InputData[[#This Row],[DATE]])</f>
        <v>2021</v>
      </c>
    </row>
    <row r="7" spans="1:16" x14ac:dyDescent="0.3">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8">
        <f>VLOOKUP(InputData[[#This Row],[PRODUCT ID]],MasterData[],5,0)</f>
        <v>93</v>
      </c>
      <c r="K7" s="8">
        <f>VLOOKUP(InputData[[#This Row],[PRODUCT ID]],MasterData[],6,0)</f>
        <v>104.16</v>
      </c>
      <c r="L7" s="8">
        <f>InputData[[#This Row],[BUYING PRIZE]]*InputData[[#This Row],[QUANTITY]]</f>
        <v>93</v>
      </c>
      <c r="M7" s="8">
        <f>InputData[[#This Row],[SELLING PRICE]]*InputData[[#This Row],[QUANTITY]]*(1-InputData[[#This Row],[DISCOUNT %]])</f>
        <v>104.16</v>
      </c>
      <c r="N7">
        <f>DAY(InputData[[#This Row],[DATE]])</f>
        <v>9</v>
      </c>
      <c r="O7" t="str">
        <f>TEXT(InputData[[#This Row],[DATE]],"mmm")</f>
        <v>Jan</v>
      </c>
      <c r="P7">
        <f>YEAR(InputData[[#This Row],[DATE]])</f>
        <v>2021</v>
      </c>
    </row>
    <row r="8" spans="1:16" x14ac:dyDescent="0.3">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8">
        <f>VLOOKUP(InputData[[#This Row],[PRODUCT ID]],MasterData[],5,0)</f>
        <v>71</v>
      </c>
      <c r="K8" s="8">
        <f>VLOOKUP(InputData[[#This Row],[PRODUCT ID]],MasterData[],6,0)</f>
        <v>80.94</v>
      </c>
      <c r="L8" s="8">
        <f>InputData[[#This Row],[BUYING PRIZE]]*InputData[[#This Row],[QUANTITY]]</f>
        <v>568</v>
      </c>
      <c r="M8" s="8">
        <f>InputData[[#This Row],[SELLING PRICE]]*InputData[[#This Row],[QUANTITY]]*(1-InputData[[#This Row],[DISCOUNT %]])</f>
        <v>647.52</v>
      </c>
      <c r="N8">
        <f>DAY(InputData[[#This Row],[DATE]])</f>
        <v>9</v>
      </c>
      <c r="O8" t="str">
        <f>TEXT(InputData[[#This Row],[DATE]],"mmm")</f>
        <v>Jan</v>
      </c>
      <c r="P8">
        <f>YEAR(InputData[[#This Row],[DATE]])</f>
        <v>2021</v>
      </c>
    </row>
    <row r="9" spans="1:16" x14ac:dyDescent="0.3">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8">
        <f>VLOOKUP(InputData[[#This Row],[PRODUCT ID]],MasterData[],5,0)</f>
        <v>7</v>
      </c>
      <c r="K9" s="8">
        <f>VLOOKUP(InputData[[#This Row],[PRODUCT ID]],MasterData[],6,0)</f>
        <v>8.33</v>
      </c>
      <c r="L9" s="8">
        <f>InputData[[#This Row],[BUYING PRIZE]]*InputData[[#This Row],[QUANTITY]]</f>
        <v>28</v>
      </c>
      <c r="M9" s="8">
        <f>InputData[[#This Row],[SELLING PRICE]]*InputData[[#This Row],[QUANTITY]]*(1-InputData[[#This Row],[DISCOUNT %]])</f>
        <v>33.32</v>
      </c>
      <c r="N9">
        <f>DAY(InputData[[#This Row],[DATE]])</f>
        <v>9</v>
      </c>
      <c r="O9" t="str">
        <f>TEXT(InputData[[#This Row],[DATE]],"mmm")</f>
        <v>Jan</v>
      </c>
      <c r="P9">
        <f>YEAR(InputData[[#This Row],[DATE]])</f>
        <v>2021</v>
      </c>
    </row>
    <row r="10" spans="1:16" x14ac:dyDescent="0.3">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8">
        <f>VLOOKUP(InputData[[#This Row],[PRODUCT ID]],MasterData[],5,0)</f>
        <v>67</v>
      </c>
      <c r="K10" s="8">
        <f>VLOOKUP(InputData[[#This Row],[PRODUCT ID]],MasterData[],6,0)</f>
        <v>85.76</v>
      </c>
      <c r="L10" s="8">
        <f>InputData[[#This Row],[BUYING PRIZE]]*InputData[[#This Row],[QUANTITY]]</f>
        <v>201</v>
      </c>
      <c r="M10" s="8">
        <f>InputData[[#This Row],[SELLING PRICE]]*InputData[[#This Row],[QUANTITY]]*(1-InputData[[#This Row],[DISCOUNT %]])</f>
        <v>257.28000000000003</v>
      </c>
      <c r="N10">
        <f>DAY(InputData[[#This Row],[DATE]])</f>
        <v>11</v>
      </c>
      <c r="O10" t="str">
        <f>TEXT(InputData[[#This Row],[DATE]],"mmm")</f>
        <v>Jan</v>
      </c>
      <c r="P10">
        <f>YEAR(InputData[[#This Row],[DATE]])</f>
        <v>2021</v>
      </c>
    </row>
    <row r="11" spans="1:16" x14ac:dyDescent="0.3">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8">
        <f>VLOOKUP(InputData[[#This Row],[PRODUCT ID]],MasterData[],5,0)</f>
        <v>112</v>
      </c>
      <c r="K11" s="8">
        <f>VLOOKUP(InputData[[#This Row],[PRODUCT ID]],MasterData[],6,0)</f>
        <v>146.72</v>
      </c>
      <c r="L11" s="8">
        <f>InputData[[#This Row],[BUYING PRIZE]]*InputData[[#This Row],[QUANTITY]]</f>
        <v>448</v>
      </c>
      <c r="M11" s="8">
        <f>InputData[[#This Row],[SELLING PRICE]]*InputData[[#This Row],[QUANTITY]]*(1-InputData[[#This Row],[DISCOUNT %]])</f>
        <v>586.88</v>
      </c>
      <c r="N11">
        <f>DAY(InputData[[#This Row],[DATE]])</f>
        <v>11</v>
      </c>
      <c r="O11" t="str">
        <f>TEXT(InputData[[#This Row],[DATE]],"mmm")</f>
        <v>Jan</v>
      </c>
      <c r="P11">
        <f>YEAR(InputData[[#This Row],[DATE]])</f>
        <v>2021</v>
      </c>
    </row>
    <row r="12" spans="1:16" x14ac:dyDescent="0.3">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8">
        <f>VLOOKUP(InputData[[#This Row],[PRODUCT ID]],MasterData[],5,0)</f>
        <v>120</v>
      </c>
      <c r="K12" s="8">
        <f>VLOOKUP(InputData[[#This Row],[PRODUCT ID]],MasterData[],6,0)</f>
        <v>162</v>
      </c>
      <c r="L12" s="8">
        <f>InputData[[#This Row],[BUYING PRIZE]]*InputData[[#This Row],[QUANTITY]]</f>
        <v>480</v>
      </c>
      <c r="M12" s="8">
        <f>InputData[[#This Row],[SELLING PRICE]]*InputData[[#This Row],[QUANTITY]]*(1-InputData[[#This Row],[DISCOUNT %]])</f>
        <v>648</v>
      </c>
      <c r="N12">
        <f>DAY(InputData[[#This Row],[DATE]])</f>
        <v>11</v>
      </c>
      <c r="O12" t="str">
        <f>TEXT(InputData[[#This Row],[DATE]],"mmm")</f>
        <v>Jan</v>
      </c>
      <c r="P12">
        <f>YEAR(InputData[[#This Row],[DATE]])</f>
        <v>2021</v>
      </c>
    </row>
    <row r="13" spans="1:16" x14ac:dyDescent="0.3">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8">
        <f>VLOOKUP(InputData[[#This Row],[PRODUCT ID]],MasterData[],5,0)</f>
        <v>120</v>
      </c>
      <c r="K13" s="8">
        <f>VLOOKUP(InputData[[#This Row],[PRODUCT ID]],MasterData[],6,0)</f>
        <v>162</v>
      </c>
      <c r="L13" s="8">
        <f>InputData[[#This Row],[BUYING PRIZE]]*InputData[[#This Row],[QUANTITY]]</f>
        <v>1200</v>
      </c>
      <c r="M13" s="8">
        <f>InputData[[#This Row],[SELLING PRICE]]*InputData[[#This Row],[QUANTITY]]*(1-InputData[[#This Row],[DISCOUNT %]])</f>
        <v>1620</v>
      </c>
      <c r="N13">
        <f>DAY(InputData[[#This Row],[DATE]])</f>
        <v>12</v>
      </c>
      <c r="O13" t="str">
        <f>TEXT(InputData[[#This Row],[DATE]],"mmm")</f>
        <v>Jan</v>
      </c>
      <c r="P13">
        <f>YEAR(InputData[[#This Row],[DATE]])</f>
        <v>2021</v>
      </c>
    </row>
    <row r="14" spans="1:16" x14ac:dyDescent="0.3">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8">
        <f>VLOOKUP(InputData[[#This Row],[PRODUCT ID]],MasterData[],5,0)</f>
        <v>76</v>
      </c>
      <c r="K14" s="8">
        <f>VLOOKUP(InputData[[#This Row],[PRODUCT ID]],MasterData[],6,0)</f>
        <v>82.08</v>
      </c>
      <c r="L14" s="8">
        <f>InputData[[#This Row],[BUYING PRIZE]]*InputData[[#This Row],[QUANTITY]]</f>
        <v>988</v>
      </c>
      <c r="M14" s="8">
        <f>InputData[[#This Row],[SELLING PRICE]]*InputData[[#This Row],[QUANTITY]]*(1-InputData[[#This Row],[DISCOUNT %]])</f>
        <v>1067.04</v>
      </c>
      <c r="N14">
        <f>DAY(InputData[[#This Row],[DATE]])</f>
        <v>18</v>
      </c>
      <c r="O14" t="str">
        <f>TEXT(InputData[[#This Row],[DATE]],"mmm")</f>
        <v>Jan</v>
      </c>
      <c r="P14">
        <f>YEAR(InputData[[#This Row],[DATE]])</f>
        <v>2021</v>
      </c>
    </row>
    <row r="15" spans="1:16" x14ac:dyDescent="0.3">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8">
        <f>VLOOKUP(InputData[[#This Row],[PRODUCT ID]],MasterData[],5,0)</f>
        <v>141</v>
      </c>
      <c r="K15" s="8">
        <f>VLOOKUP(InputData[[#This Row],[PRODUCT ID]],MasterData[],6,0)</f>
        <v>149.46</v>
      </c>
      <c r="L15" s="8">
        <f>InputData[[#This Row],[BUYING PRIZE]]*InputData[[#This Row],[QUANTITY]]</f>
        <v>423</v>
      </c>
      <c r="M15" s="8">
        <f>InputData[[#This Row],[SELLING PRICE]]*InputData[[#This Row],[QUANTITY]]*(1-InputData[[#This Row],[DISCOUNT %]])</f>
        <v>448.38</v>
      </c>
      <c r="N15">
        <f>DAY(InputData[[#This Row],[DATE]])</f>
        <v>18</v>
      </c>
      <c r="O15" t="str">
        <f>TEXT(InputData[[#This Row],[DATE]],"mmm")</f>
        <v>Jan</v>
      </c>
      <c r="P15">
        <f>YEAR(InputData[[#This Row],[DATE]])</f>
        <v>2021</v>
      </c>
    </row>
    <row r="16" spans="1:16" x14ac:dyDescent="0.3">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8">
        <f>VLOOKUP(InputData[[#This Row],[PRODUCT ID]],MasterData[],5,0)</f>
        <v>5</v>
      </c>
      <c r="K16" s="8">
        <f>VLOOKUP(InputData[[#This Row],[PRODUCT ID]],MasterData[],6,0)</f>
        <v>6.7</v>
      </c>
      <c r="L16" s="8">
        <f>InputData[[#This Row],[BUYING PRIZE]]*InputData[[#This Row],[QUANTITY]]</f>
        <v>30</v>
      </c>
      <c r="M16" s="8">
        <f>InputData[[#This Row],[SELLING PRICE]]*InputData[[#This Row],[QUANTITY]]*(1-InputData[[#This Row],[DISCOUNT %]])</f>
        <v>40.200000000000003</v>
      </c>
      <c r="N16">
        <f>DAY(InputData[[#This Row],[DATE]])</f>
        <v>19</v>
      </c>
      <c r="O16" t="str">
        <f>TEXT(InputData[[#This Row],[DATE]],"mmm")</f>
        <v>Jan</v>
      </c>
      <c r="P16">
        <f>YEAR(InputData[[#This Row],[DATE]])</f>
        <v>2021</v>
      </c>
    </row>
    <row r="17" spans="1:16" x14ac:dyDescent="0.3">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8">
        <f>VLOOKUP(InputData[[#This Row],[PRODUCT ID]],MasterData[],5,0)</f>
        <v>55</v>
      </c>
      <c r="K17" s="8">
        <f>VLOOKUP(InputData[[#This Row],[PRODUCT ID]],MasterData[],6,0)</f>
        <v>58.3</v>
      </c>
      <c r="L17" s="8">
        <f>InputData[[#This Row],[BUYING PRIZE]]*InputData[[#This Row],[QUANTITY]]</f>
        <v>220</v>
      </c>
      <c r="M17" s="8">
        <f>InputData[[#This Row],[SELLING PRICE]]*InputData[[#This Row],[QUANTITY]]*(1-InputData[[#This Row],[DISCOUNT %]])</f>
        <v>233.2</v>
      </c>
      <c r="N17">
        <f>DAY(InputData[[#This Row],[DATE]])</f>
        <v>20</v>
      </c>
      <c r="O17" t="str">
        <f>TEXT(InputData[[#This Row],[DATE]],"mmm")</f>
        <v>Jan</v>
      </c>
      <c r="P17">
        <f>YEAR(InputData[[#This Row],[DATE]])</f>
        <v>2021</v>
      </c>
    </row>
    <row r="18" spans="1:16" x14ac:dyDescent="0.3">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8">
        <f>VLOOKUP(InputData[[#This Row],[PRODUCT ID]],MasterData[],5,0)</f>
        <v>61</v>
      </c>
      <c r="K18" s="8">
        <f>VLOOKUP(InputData[[#This Row],[PRODUCT ID]],MasterData[],6,0)</f>
        <v>76.25</v>
      </c>
      <c r="L18" s="8">
        <f>InputData[[#This Row],[BUYING PRIZE]]*InputData[[#This Row],[QUANTITY]]</f>
        <v>244</v>
      </c>
      <c r="M18" s="8">
        <f>InputData[[#This Row],[SELLING PRICE]]*InputData[[#This Row],[QUANTITY]]*(1-InputData[[#This Row],[DISCOUNT %]])</f>
        <v>305</v>
      </c>
      <c r="N18">
        <f>DAY(InputData[[#This Row],[DATE]])</f>
        <v>20</v>
      </c>
      <c r="O18" t="str">
        <f>TEXT(InputData[[#This Row],[DATE]],"mmm")</f>
        <v>Jan</v>
      </c>
      <c r="P18">
        <f>YEAR(InputData[[#This Row],[DATE]])</f>
        <v>2021</v>
      </c>
    </row>
    <row r="19" spans="1:16" x14ac:dyDescent="0.3">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8">
        <f>VLOOKUP(InputData[[#This Row],[PRODUCT ID]],MasterData[],5,0)</f>
        <v>44</v>
      </c>
      <c r="K19" s="8">
        <f>VLOOKUP(InputData[[#This Row],[PRODUCT ID]],MasterData[],6,0)</f>
        <v>48.84</v>
      </c>
      <c r="L19" s="8">
        <f>InputData[[#This Row],[BUYING PRIZE]]*InputData[[#This Row],[QUANTITY]]</f>
        <v>660</v>
      </c>
      <c r="M19" s="8">
        <f>InputData[[#This Row],[SELLING PRICE]]*InputData[[#This Row],[QUANTITY]]*(1-InputData[[#This Row],[DISCOUNT %]])</f>
        <v>732.6</v>
      </c>
      <c r="N19">
        <f>DAY(InputData[[#This Row],[DATE]])</f>
        <v>21</v>
      </c>
      <c r="O19" t="str">
        <f>TEXT(InputData[[#This Row],[DATE]],"mmm")</f>
        <v>Jan</v>
      </c>
      <c r="P19">
        <f>YEAR(InputData[[#This Row],[DATE]])</f>
        <v>2021</v>
      </c>
    </row>
    <row r="20" spans="1:16" x14ac:dyDescent="0.3">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8">
        <f>VLOOKUP(InputData[[#This Row],[PRODUCT ID]],MasterData[],5,0)</f>
        <v>71</v>
      </c>
      <c r="K20" s="8">
        <f>VLOOKUP(InputData[[#This Row],[PRODUCT ID]],MasterData[],6,0)</f>
        <v>80.94</v>
      </c>
      <c r="L20" s="8">
        <f>InputData[[#This Row],[BUYING PRIZE]]*InputData[[#This Row],[QUANTITY]]</f>
        <v>639</v>
      </c>
      <c r="M20" s="8">
        <f>InputData[[#This Row],[SELLING PRICE]]*InputData[[#This Row],[QUANTITY]]*(1-InputData[[#This Row],[DISCOUNT %]])</f>
        <v>728.46</v>
      </c>
      <c r="N20">
        <f>DAY(InputData[[#This Row],[DATE]])</f>
        <v>21</v>
      </c>
      <c r="O20" t="str">
        <f>TEXT(InputData[[#This Row],[DATE]],"mmm")</f>
        <v>Jan</v>
      </c>
      <c r="P20">
        <f>YEAR(InputData[[#This Row],[DATE]])</f>
        <v>2021</v>
      </c>
    </row>
    <row r="21" spans="1:16" x14ac:dyDescent="0.3">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8">
        <f>VLOOKUP(InputData[[#This Row],[PRODUCT ID]],MasterData[],5,0)</f>
        <v>120</v>
      </c>
      <c r="K21" s="8">
        <f>VLOOKUP(InputData[[#This Row],[PRODUCT ID]],MasterData[],6,0)</f>
        <v>162</v>
      </c>
      <c r="L21" s="8">
        <f>InputData[[#This Row],[BUYING PRIZE]]*InputData[[#This Row],[QUANTITY]]</f>
        <v>720</v>
      </c>
      <c r="M21" s="8">
        <f>InputData[[#This Row],[SELLING PRICE]]*InputData[[#This Row],[QUANTITY]]*(1-InputData[[#This Row],[DISCOUNT %]])</f>
        <v>972</v>
      </c>
      <c r="N21">
        <f>DAY(InputData[[#This Row],[DATE]])</f>
        <v>21</v>
      </c>
      <c r="O21" t="str">
        <f>TEXT(InputData[[#This Row],[DATE]],"mmm")</f>
        <v>Jan</v>
      </c>
      <c r="P21">
        <f>YEAR(InputData[[#This Row],[DATE]])</f>
        <v>2021</v>
      </c>
    </row>
    <row r="22" spans="1:16" x14ac:dyDescent="0.3">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8">
        <f>VLOOKUP(InputData[[#This Row],[PRODUCT ID]],MasterData[],5,0)</f>
        <v>55</v>
      </c>
      <c r="K22" s="8">
        <f>VLOOKUP(InputData[[#This Row],[PRODUCT ID]],MasterData[],6,0)</f>
        <v>58.3</v>
      </c>
      <c r="L22" s="8">
        <f>InputData[[#This Row],[BUYING PRIZE]]*InputData[[#This Row],[QUANTITY]]</f>
        <v>330</v>
      </c>
      <c r="M22" s="8">
        <f>InputData[[#This Row],[SELLING PRICE]]*InputData[[#This Row],[QUANTITY]]*(1-InputData[[#This Row],[DISCOUNT %]])</f>
        <v>349.79999999999995</v>
      </c>
      <c r="N22">
        <f>DAY(InputData[[#This Row],[DATE]])</f>
        <v>25</v>
      </c>
      <c r="O22" t="str">
        <f>TEXT(InputData[[#This Row],[DATE]],"mmm")</f>
        <v>Jan</v>
      </c>
      <c r="P22">
        <f>YEAR(InputData[[#This Row],[DATE]])</f>
        <v>2021</v>
      </c>
    </row>
    <row r="23" spans="1:16" x14ac:dyDescent="0.3">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8">
        <f>VLOOKUP(InputData[[#This Row],[PRODUCT ID]],MasterData[],5,0)</f>
        <v>5</v>
      </c>
      <c r="K23" s="8">
        <f>VLOOKUP(InputData[[#This Row],[PRODUCT ID]],MasterData[],6,0)</f>
        <v>6.7</v>
      </c>
      <c r="L23" s="8">
        <f>InputData[[#This Row],[BUYING PRIZE]]*InputData[[#This Row],[QUANTITY]]</f>
        <v>35</v>
      </c>
      <c r="M23" s="8">
        <f>InputData[[#This Row],[SELLING PRICE]]*InputData[[#This Row],[QUANTITY]]*(1-InputData[[#This Row],[DISCOUNT %]])</f>
        <v>46.9</v>
      </c>
      <c r="N23">
        <f>DAY(InputData[[#This Row],[DATE]])</f>
        <v>25</v>
      </c>
      <c r="O23" t="str">
        <f>TEXT(InputData[[#This Row],[DATE]],"mmm")</f>
        <v>Jan</v>
      </c>
      <c r="P23">
        <f>YEAR(InputData[[#This Row],[DATE]])</f>
        <v>2021</v>
      </c>
    </row>
    <row r="24" spans="1:16" x14ac:dyDescent="0.3">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8">
        <f>VLOOKUP(InputData[[#This Row],[PRODUCT ID]],MasterData[],5,0)</f>
        <v>93</v>
      </c>
      <c r="K24" s="8">
        <f>VLOOKUP(InputData[[#This Row],[PRODUCT ID]],MasterData[],6,0)</f>
        <v>104.16</v>
      </c>
      <c r="L24" s="8">
        <f>InputData[[#This Row],[BUYING PRIZE]]*InputData[[#This Row],[QUANTITY]]</f>
        <v>1302</v>
      </c>
      <c r="M24" s="8">
        <f>InputData[[#This Row],[SELLING PRICE]]*InputData[[#This Row],[QUANTITY]]*(1-InputData[[#This Row],[DISCOUNT %]])</f>
        <v>1458.24</v>
      </c>
      <c r="N24">
        <f>DAY(InputData[[#This Row],[DATE]])</f>
        <v>25</v>
      </c>
      <c r="O24" t="str">
        <f>TEXT(InputData[[#This Row],[DATE]],"mmm")</f>
        <v>Jan</v>
      </c>
      <c r="P24">
        <f>YEAR(InputData[[#This Row],[DATE]])</f>
        <v>2021</v>
      </c>
    </row>
    <row r="25" spans="1:16" x14ac:dyDescent="0.3">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8">
        <f>VLOOKUP(InputData[[#This Row],[PRODUCT ID]],MasterData[],5,0)</f>
        <v>76</v>
      </c>
      <c r="K25" s="8">
        <f>VLOOKUP(InputData[[#This Row],[PRODUCT ID]],MasterData[],6,0)</f>
        <v>82.08</v>
      </c>
      <c r="L25" s="8">
        <f>InputData[[#This Row],[BUYING PRIZE]]*InputData[[#This Row],[QUANTITY]]</f>
        <v>684</v>
      </c>
      <c r="M25" s="8">
        <f>InputData[[#This Row],[SELLING PRICE]]*InputData[[#This Row],[QUANTITY]]*(1-InputData[[#This Row],[DISCOUNT %]])</f>
        <v>738.72</v>
      </c>
      <c r="N25">
        <f>DAY(InputData[[#This Row],[DATE]])</f>
        <v>26</v>
      </c>
      <c r="O25" t="str">
        <f>TEXT(InputData[[#This Row],[DATE]],"mmm")</f>
        <v>Jan</v>
      </c>
      <c r="P25">
        <f>YEAR(InputData[[#This Row],[DATE]])</f>
        <v>2021</v>
      </c>
    </row>
    <row r="26" spans="1:16" x14ac:dyDescent="0.3">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8">
        <f>VLOOKUP(InputData[[#This Row],[PRODUCT ID]],MasterData[],5,0)</f>
        <v>75</v>
      </c>
      <c r="K26" s="8">
        <f>VLOOKUP(InputData[[#This Row],[PRODUCT ID]],MasterData[],6,0)</f>
        <v>85.5</v>
      </c>
      <c r="L26" s="8">
        <f>InputData[[#This Row],[BUYING PRIZE]]*InputData[[#This Row],[QUANTITY]]</f>
        <v>525</v>
      </c>
      <c r="M26" s="8">
        <f>InputData[[#This Row],[SELLING PRICE]]*InputData[[#This Row],[QUANTITY]]*(1-InputData[[#This Row],[DISCOUNT %]])</f>
        <v>598.5</v>
      </c>
      <c r="N26">
        <f>DAY(InputData[[#This Row],[DATE]])</f>
        <v>26</v>
      </c>
      <c r="O26" t="str">
        <f>TEXT(InputData[[#This Row],[DATE]],"mmm")</f>
        <v>Jan</v>
      </c>
      <c r="P26">
        <f>YEAR(InputData[[#This Row],[DATE]])</f>
        <v>2021</v>
      </c>
    </row>
    <row r="27" spans="1:16" x14ac:dyDescent="0.3">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8">
        <f>VLOOKUP(InputData[[#This Row],[PRODUCT ID]],MasterData[],5,0)</f>
        <v>98</v>
      </c>
      <c r="K27" s="8">
        <f>VLOOKUP(InputData[[#This Row],[PRODUCT ID]],MasterData[],6,0)</f>
        <v>103.88</v>
      </c>
      <c r="L27" s="8">
        <f>InputData[[#This Row],[BUYING PRIZE]]*InputData[[#This Row],[QUANTITY]]</f>
        <v>686</v>
      </c>
      <c r="M27" s="8">
        <f>InputData[[#This Row],[SELLING PRICE]]*InputData[[#This Row],[QUANTITY]]*(1-InputData[[#This Row],[DISCOUNT %]])</f>
        <v>727.16</v>
      </c>
      <c r="N27">
        <f>DAY(InputData[[#This Row],[DATE]])</f>
        <v>26</v>
      </c>
      <c r="O27" t="str">
        <f>TEXT(InputData[[#This Row],[DATE]],"mmm")</f>
        <v>Jan</v>
      </c>
      <c r="P27">
        <f>YEAR(InputData[[#This Row],[DATE]])</f>
        <v>2021</v>
      </c>
    </row>
    <row r="28" spans="1:16" x14ac:dyDescent="0.3">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8">
        <f>VLOOKUP(InputData[[#This Row],[PRODUCT ID]],MasterData[],5,0)</f>
        <v>90</v>
      </c>
      <c r="K28" s="8">
        <f>VLOOKUP(InputData[[#This Row],[PRODUCT ID]],MasterData[],6,0)</f>
        <v>115.2</v>
      </c>
      <c r="L28" s="8">
        <f>InputData[[#This Row],[BUYING PRIZE]]*InputData[[#This Row],[QUANTITY]]</f>
        <v>630</v>
      </c>
      <c r="M28" s="8">
        <f>InputData[[#This Row],[SELLING PRICE]]*InputData[[#This Row],[QUANTITY]]*(1-InputData[[#This Row],[DISCOUNT %]])</f>
        <v>806.4</v>
      </c>
      <c r="N28">
        <f>DAY(InputData[[#This Row],[DATE]])</f>
        <v>27</v>
      </c>
      <c r="O28" t="str">
        <f>TEXT(InputData[[#This Row],[DATE]],"mmm")</f>
        <v>Jan</v>
      </c>
      <c r="P28">
        <f>YEAR(InputData[[#This Row],[DATE]])</f>
        <v>2021</v>
      </c>
    </row>
    <row r="29" spans="1:16" x14ac:dyDescent="0.3">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8">
        <f>VLOOKUP(InputData[[#This Row],[PRODUCT ID]],MasterData[],5,0)</f>
        <v>89</v>
      </c>
      <c r="K29" s="8">
        <f>VLOOKUP(InputData[[#This Row],[PRODUCT ID]],MasterData[],6,0)</f>
        <v>117.48</v>
      </c>
      <c r="L29" s="8">
        <f>InputData[[#This Row],[BUYING PRIZE]]*InputData[[#This Row],[QUANTITY]]</f>
        <v>267</v>
      </c>
      <c r="M29" s="8">
        <f>InputData[[#This Row],[SELLING PRICE]]*InputData[[#This Row],[QUANTITY]]*(1-InputData[[#This Row],[DISCOUNT %]])</f>
        <v>352.44</v>
      </c>
      <c r="N29">
        <f>DAY(InputData[[#This Row],[DATE]])</f>
        <v>27</v>
      </c>
      <c r="O29" t="str">
        <f>TEXT(InputData[[#This Row],[DATE]],"mmm")</f>
        <v>Jan</v>
      </c>
      <c r="P29">
        <f>YEAR(InputData[[#This Row],[DATE]])</f>
        <v>2021</v>
      </c>
    </row>
    <row r="30" spans="1:16" x14ac:dyDescent="0.3">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8">
        <f>VLOOKUP(InputData[[#This Row],[PRODUCT ID]],MasterData[],5,0)</f>
        <v>44</v>
      </c>
      <c r="K30" s="8">
        <f>VLOOKUP(InputData[[#This Row],[PRODUCT ID]],MasterData[],6,0)</f>
        <v>48.84</v>
      </c>
      <c r="L30" s="8">
        <f>InputData[[#This Row],[BUYING PRIZE]]*InputData[[#This Row],[QUANTITY]]</f>
        <v>440</v>
      </c>
      <c r="M30" s="8">
        <f>InputData[[#This Row],[SELLING PRICE]]*InputData[[#This Row],[QUANTITY]]*(1-InputData[[#This Row],[DISCOUNT %]])</f>
        <v>488.40000000000003</v>
      </c>
      <c r="N30">
        <f>DAY(InputData[[#This Row],[DATE]])</f>
        <v>28</v>
      </c>
      <c r="O30" t="str">
        <f>TEXT(InputData[[#This Row],[DATE]],"mmm")</f>
        <v>Jan</v>
      </c>
      <c r="P30">
        <f>YEAR(InputData[[#This Row],[DATE]])</f>
        <v>2021</v>
      </c>
    </row>
    <row r="31" spans="1:16" x14ac:dyDescent="0.3">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8">
        <f>VLOOKUP(InputData[[#This Row],[PRODUCT ID]],MasterData[],5,0)</f>
        <v>47</v>
      </c>
      <c r="K31" s="8">
        <f>VLOOKUP(InputData[[#This Row],[PRODUCT ID]],MasterData[],6,0)</f>
        <v>53.11</v>
      </c>
      <c r="L31" s="8">
        <f>InputData[[#This Row],[BUYING PRIZE]]*InputData[[#This Row],[QUANTITY]]</f>
        <v>94</v>
      </c>
      <c r="M31" s="8">
        <f>InputData[[#This Row],[SELLING PRICE]]*InputData[[#This Row],[QUANTITY]]*(1-InputData[[#This Row],[DISCOUNT %]])</f>
        <v>106.22</v>
      </c>
      <c r="N31">
        <f>DAY(InputData[[#This Row],[DATE]])</f>
        <v>28</v>
      </c>
      <c r="O31" t="str">
        <f>TEXT(InputData[[#This Row],[DATE]],"mmm")</f>
        <v>Jan</v>
      </c>
      <c r="P31">
        <f>YEAR(InputData[[#This Row],[DATE]])</f>
        <v>2021</v>
      </c>
    </row>
    <row r="32" spans="1:16" x14ac:dyDescent="0.3">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8">
        <f>VLOOKUP(InputData[[#This Row],[PRODUCT ID]],MasterData[],5,0)</f>
        <v>148</v>
      </c>
      <c r="K32" s="8">
        <f>VLOOKUP(InputData[[#This Row],[PRODUCT ID]],MasterData[],6,0)</f>
        <v>164.28</v>
      </c>
      <c r="L32" s="8">
        <f>InputData[[#This Row],[BUYING PRIZE]]*InputData[[#This Row],[QUANTITY]]</f>
        <v>1036</v>
      </c>
      <c r="M32" s="8">
        <f>InputData[[#This Row],[SELLING PRICE]]*InputData[[#This Row],[QUANTITY]]*(1-InputData[[#This Row],[DISCOUNT %]])</f>
        <v>1149.96</v>
      </c>
      <c r="N32">
        <f>DAY(InputData[[#This Row],[DATE]])</f>
        <v>2</v>
      </c>
      <c r="O32" t="str">
        <f>TEXT(InputData[[#This Row],[DATE]],"mmm")</f>
        <v>Feb</v>
      </c>
      <c r="P32">
        <f>YEAR(InputData[[#This Row],[DATE]])</f>
        <v>2021</v>
      </c>
    </row>
    <row r="33" spans="1:16" x14ac:dyDescent="0.3">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8">
        <f>VLOOKUP(InputData[[#This Row],[PRODUCT ID]],MasterData[],5,0)</f>
        <v>13</v>
      </c>
      <c r="K33" s="8">
        <f>VLOOKUP(InputData[[#This Row],[PRODUCT ID]],MasterData[],6,0)</f>
        <v>16.64</v>
      </c>
      <c r="L33" s="8">
        <f>InputData[[#This Row],[BUYING PRIZE]]*InputData[[#This Row],[QUANTITY]]</f>
        <v>169</v>
      </c>
      <c r="M33" s="8">
        <f>InputData[[#This Row],[SELLING PRICE]]*InputData[[#This Row],[QUANTITY]]*(1-InputData[[#This Row],[DISCOUNT %]])</f>
        <v>216.32</v>
      </c>
      <c r="N33">
        <f>DAY(InputData[[#This Row],[DATE]])</f>
        <v>3</v>
      </c>
      <c r="O33" t="str">
        <f>TEXT(InputData[[#This Row],[DATE]],"mmm")</f>
        <v>Feb</v>
      </c>
      <c r="P33">
        <f>YEAR(InputData[[#This Row],[DATE]])</f>
        <v>2021</v>
      </c>
    </row>
    <row r="34" spans="1:16" x14ac:dyDescent="0.3">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8">
        <f>VLOOKUP(InputData[[#This Row],[PRODUCT ID]],MasterData[],5,0)</f>
        <v>121</v>
      </c>
      <c r="K34" s="8">
        <f>VLOOKUP(InputData[[#This Row],[PRODUCT ID]],MasterData[],6,0)</f>
        <v>141.57</v>
      </c>
      <c r="L34" s="8">
        <f>InputData[[#This Row],[BUYING PRIZE]]*InputData[[#This Row],[QUANTITY]]</f>
        <v>242</v>
      </c>
      <c r="M34" s="8">
        <f>InputData[[#This Row],[SELLING PRICE]]*InputData[[#This Row],[QUANTITY]]*(1-InputData[[#This Row],[DISCOUNT %]])</f>
        <v>283.14</v>
      </c>
      <c r="N34">
        <f>DAY(InputData[[#This Row],[DATE]])</f>
        <v>3</v>
      </c>
      <c r="O34" t="str">
        <f>TEXT(InputData[[#This Row],[DATE]],"mmm")</f>
        <v>Feb</v>
      </c>
      <c r="P34">
        <f>YEAR(InputData[[#This Row],[DATE]])</f>
        <v>2021</v>
      </c>
    </row>
    <row r="35" spans="1:16" x14ac:dyDescent="0.3">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8">
        <f>VLOOKUP(InputData[[#This Row],[PRODUCT ID]],MasterData[],5,0)</f>
        <v>67</v>
      </c>
      <c r="K35" s="8">
        <f>VLOOKUP(InputData[[#This Row],[PRODUCT ID]],MasterData[],6,0)</f>
        <v>85.76</v>
      </c>
      <c r="L35" s="8">
        <f>InputData[[#This Row],[BUYING PRIZE]]*InputData[[#This Row],[QUANTITY]]</f>
        <v>268</v>
      </c>
      <c r="M35" s="8">
        <f>InputData[[#This Row],[SELLING PRICE]]*InputData[[#This Row],[QUANTITY]]*(1-InputData[[#This Row],[DISCOUNT %]])</f>
        <v>343.04</v>
      </c>
      <c r="N35">
        <f>DAY(InputData[[#This Row],[DATE]])</f>
        <v>4</v>
      </c>
      <c r="O35" t="str">
        <f>TEXT(InputData[[#This Row],[DATE]],"mmm")</f>
        <v>Feb</v>
      </c>
      <c r="P35">
        <f>YEAR(InputData[[#This Row],[DATE]])</f>
        <v>2021</v>
      </c>
    </row>
    <row r="36" spans="1:16" x14ac:dyDescent="0.3">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8">
        <f>VLOOKUP(InputData[[#This Row],[PRODUCT ID]],MasterData[],5,0)</f>
        <v>67</v>
      </c>
      <c r="K36" s="8">
        <f>VLOOKUP(InputData[[#This Row],[PRODUCT ID]],MasterData[],6,0)</f>
        <v>83.08</v>
      </c>
      <c r="L36" s="8">
        <f>InputData[[#This Row],[BUYING PRIZE]]*InputData[[#This Row],[QUANTITY]]</f>
        <v>469</v>
      </c>
      <c r="M36" s="8">
        <f>InputData[[#This Row],[SELLING PRICE]]*InputData[[#This Row],[QUANTITY]]*(1-InputData[[#This Row],[DISCOUNT %]])</f>
        <v>581.55999999999995</v>
      </c>
      <c r="N36">
        <f>DAY(InputData[[#This Row],[DATE]])</f>
        <v>5</v>
      </c>
      <c r="O36" t="str">
        <f>TEXT(InputData[[#This Row],[DATE]],"mmm")</f>
        <v>Feb</v>
      </c>
      <c r="P36">
        <f>YEAR(InputData[[#This Row],[DATE]])</f>
        <v>2021</v>
      </c>
    </row>
    <row r="37" spans="1:16" x14ac:dyDescent="0.3">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8">
        <f>VLOOKUP(InputData[[#This Row],[PRODUCT ID]],MasterData[],5,0)</f>
        <v>133</v>
      </c>
      <c r="K37" s="8">
        <f>VLOOKUP(InputData[[#This Row],[PRODUCT ID]],MasterData[],6,0)</f>
        <v>155.61000000000001</v>
      </c>
      <c r="L37" s="8">
        <f>InputData[[#This Row],[BUYING PRIZE]]*InputData[[#This Row],[QUANTITY]]</f>
        <v>133</v>
      </c>
      <c r="M37" s="8">
        <f>InputData[[#This Row],[SELLING PRICE]]*InputData[[#This Row],[QUANTITY]]*(1-InputData[[#This Row],[DISCOUNT %]])</f>
        <v>155.61000000000001</v>
      </c>
      <c r="N37">
        <f>DAY(InputData[[#This Row],[DATE]])</f>
        <v>5</v>
      </c>
      <c r="O37" t="str">
        <f>TEXT(InputData[[#This Row],[DATE]],"mmm")</f>
        <v>Feb</v>
      </c>
      <c r="P37">
        <f>YEAR(InputData[[#This Row],[DATE]])</f>
        <v>2021</v>
      </c>
    </row>
    <row r="38" spans="1:16" x14ac:dyDescent="0.3">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8">
        <f>VLOOKUP(InputData[[#This Row],[PRODUCT ID]],MasterData[],5,0)</f>
        <v>67</v>
      </c>
      <c r="K38" s="8">
        <f>VLOOKUP(InputData[[#This Row],[PRODUCT ID]],MasterData[],6,0)</f>
        <v>83.08</v>
      </c>
      <c r="L38" s="8">
        <f>InputData[[#This Row],[BUYING PRIZE]]*InputData[[#This Row],[QUANTITY]]</f>
        <v>603</v>
      </c>
      <c r="M38" s="8">
        <f>InputData[[#This Row],[SELLING PRICE]]*InputData[[#This Row],[QUANTITY]]*(1-InputData[[#This Row],[DISCOUNT %]])</f>
        <v>747.72</v>
      </c>
      <c r="N38">
        <f>DAY(InputData[[#This Row],[DATE]])</f>
        <v>5</v>
      </c>
      <c r="O38" t="str">
        <f>TEXT(InputData[[#This Row],[DATE]],"mmm")</f>
        <v>Feb</v>
      </c>
      <c r="P38">
        <f>YEAR(InputData[[#This Row],[DATE]])</f>
        <v>2021</v>
      </c>
    </row>
    <row r="39" spans="1:16" x14ac:dyDescent="0.3">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8">
        <f>VLOOKUP(InputData[[#This Row],[PRODUCT ID]],MasterData[],5,0)</f>
        <v>5</v>
      </c>
      <c r="K39" s="8">
        <f>VLOOKUP(InputData[[#This Row],[PRODUCT ID]],MasterData[],6,0)</f>
        <v>6.7</v>
      </c>
      <c r="L39" s="8">
        <f>InputData[[#This Row],[BUYING PRIZE]]*InputData[[#This Row],[QUANTITY]]</f>
        <v>5</v>
      </c>
      <c r="M39" s="8">
        <f>InputData[[#This Row],[SELLING PRICE]]*InputData[[#This Row],[QUANTITY]]*(1-InputData[[#This Row],[DISCOUNT %]])</f>
        <v>6.7</v>
      </c>
      <c r="N39">
        <f>DAY(InputData[[#This Row],[DATE]])</f>
        <v>6</v>
      </c>
      <c r="O39" t="str">
        <f>TEXT(InputData[[#This Row],[DATE]],"mmm")</f>
        <v>Feb</v>
      </c>
      <c r="P39">
        <f>YEAR(InputData[[#This Row],[DATE]])</f>
        <v>2021</v>
      </c>
    </row>
    <row r="40" spans="1:16" x14ac:dyDescent="0.3">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8">
        <f>VLOOKUP(InputData[[#This Row],[PRODUCT ID]],MasterData[],5,0)</f>
        <v>55</v>
      </c>
      <c r="K40" s="8">
        <f>VLOOKUP(InputData[[#This Row],[PRODUCT ID]],MasterData[],6,0)</f>
        <v>58.3</v>
      </c>
      <c r="L40" s="8">
        <f>InputData[[#This Row],[BUYING PRIZE]]*InputData[[#This Row],[QUANTITY]]</f>
        <v>770</v>
      </c>
      <c r="M40" s="8">
        <f>InputData[[#This Row],[SELLING PRICE]]*InputData[[#This Row],[QUANTITY]]*(1-InputData[[#This Row],[DISCOUNT %]])</f>
        <v>816.19999999999993</v>
      </c>
      <c r="N40">
        <f>DAY(InputData[[#This Row],[DATE]])</f>
        <v>9</v>
      </c>
      <c r="O40" t="str">
        <f>TEXT(InputData[[#This Row],[DATE]],"mmm")</f>
        <v>Feb</v>
      </c>
      <c r="P40">
        <f>YEAR(InputData[[#This Row],[DATE]])</f>
        <v>2021</v>
      </c>
    </row>
    <row r="41" spans="1:16" x14ac:dyDescent="0.3">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8">
        <f>VLOOKUP(InputData[[#This Row],[PRODUCT ID]],MasterData[],5,0)</f>
        <v>83</v>
      </c>
      <c r="K41" s="8">
        <f>VLOOKUP(InputData[[#This Row],[PRODUCT ID]],MasterData[],6,0)</f>
        <v>94.62</v>
      </c>
      <c r="L41" s="8">
        <f>InputData[[#This Row],[BUYING PRIZE]]*InputData[[#This Row],[QUANTITY]]</f>
        <v>581</v>
      </c>
      <c r="M41" s="8">
        <f>InputData[[#This Row],[SELLING PRICE]]*InputData[[#This Row],[QUANTITY]]*(1-InputData[[#This Row],[DISCOUNT %]])</f>
        <v>662.34</v>
      </c>
      <c r="N41">
        <f>DAY(InputData[[#This Row],[DATE]])</f>
        <v>12</v>
      </c>
      <c r="O41" t="str">
        <f>TEXT(InputData[[#This Row],[DATE]],"mmm")</f>
        <v>Feb</v>
      </c>
      <c r="P41">
        <f>YEAR(InputData[[#This Row],[DATE]])</f>
        <v>2021</v>
      </c>
    </row>
    <row r="42" spans="1:16" x14ac:dyDescent="0.3">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8">
        <f>VLOOKUP(InputData[[#This Row],[PRODUCT ID]],MasterData[],5,0)</f>
        <v>141</v>
      </c>
      <c r="K42" s="8">
        <f>VLOOKUP(InputData[[#This Row],[PRODUCT ID]],MasterData[],6,0)</f>
        <v>149.46</v>
      </c>
      <c r="L42" s="8">
        <f>InputData[[#This Row],[BUYING PRIZE]]*InputData[[#This Row],[QUANTITY]]</f>
        <v>1269</v>
      </c>
      <c r="M42" s="8">
        <f>InputData[[#This Row],[SELLING PRICE]]*InputData[[#This Row],[QUANTITY]]*(1-InputData[[#This Row],[DISCOUNT %]])</f>
        <v>1345.14</v>
      </c>
      <c r="N42">
        <f>DAY(InputData[[#This Row],[DATE]])</f>
        <v>12</v>
      </c>
      <c r="O42" t="str">
        <f>TEXT(InputData[[#This Row],[DATE]],"mmm")</f>
        <v>Feb</v>
      </c>
      <c r="P42">
        <f>YEAR(InputData[[#This Row],[DATE]])</f>
        <v>2021</v>
      </c>
    </row>
    <row r="43" spans="1:16" x14ac:dyDescent="0.3">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8">
        <f>VLOOKUP(InputData[[#This Row],[PRODUCT ID]],MasterData[],5,0)</f>
        <v>48</v>
      </c>
      <c r="K43" s="8">
        <f>VLOOKUP(InputData[[#This Row],[PRODUCT ID]],MasterData[],6,0)</f>
        <v>57.120000000000005</v>
      </c>
      <c r="L43" s="8">
        <f>InputData[[#This Row],[BUYING PRIZE]]*InputData[[#This Row],[QUANTITY]]</f>
        <v>192</v>
      </c>
      <c r="M43" s="8">
        <f>InputData[[#This Row],[SELLING PRICE]]*InputData[[#This Row],[QUANTITY]]*(1-InputData[[#This Row],[DISCOUNT %]])</f>
        <v>228.48000000000002</v>
      </c>
      <c r="N43">
        <f>DAY(InputData[[#This Row],[DATE]])</f>
        <v>15</v>
      </c>
      <c r="O43" t="str">
        <f>TEXT(InputData[[#This Row],[DATE]],"mmm")</f>
        <v>Feb</v>
      </c>
      <c r="P43">
        <f>YEAR(InputData[[#This Row],[DATE]])</f>
        <v>2021</v>
      </c>
    </row>
    <row r="44" spans="1:16" x14ac:dyDescent="0.3">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8">
        <f>VLOOKUP(InputData[[#This Row],[PRODUCT ID]],MasterData[],5,0)</f>
        <v>12</v>
      </c>
      <c r="K44" s="8">
        <f>VLOOKUP(InputData[[#This Row],[PRODUCT ID]],MasterData[],6,0)</f>
        <v>15.719999999999999</v>
      </c>
      <c r="L44" s="8">
        <f>InputData[[#This Row],[BUYING PRIZE]]*InputData[[#This Row],[QUANTITY]]</f>
        <v>72</v>
      </c>
      <c r="M44" s="8">
        <f>InputData[[#This Row],[SELLING PRICE]]*InputData[[#This Row],[QUANTITY]]*(1-InputData[[#This Row],[DISCOUNT %]])</f>
        <v>94.32</v>
      </c>
      <c r="N44">
        <f>DAY(InputData[[#This Row],[DATE]])</f>
        <v>18</v>
      </c>
      <c r="O44" t="str">
        <f>TEXT(InputData[[#This Row],[DATE]],"mmm")</f>
        <v>Feb</v>
      </c>
      <c r="P44">
        <f>YEAR(InputData[[#This Row],[DATE]])</f>
        <v>2021</v>
      </c>
    </row>
    <row r="45" spans="1:16" x14ac:dyDescent="0.3">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8">
        <f>VLOOKUP(InputData[[#This Row],[PRODUCT ID]],MasterData[],5,0)</f>
        <v>148</v>
      </c>
      <c r="K45" s="8">
        <f>VLOOKUP(InputData[[#This Row],[PRODUCT ID]],MasterData[],6,0)</f>
        <v>201.28</v>
      </c>
      <c r="L45" s="8">
        <f>InputData[[#This Row],[BUYING PRIZE]]*InputData[[#This Row],[QUANTITY]]</f>
        <v>1628</v>
      </c>
      <c r="M45" s="8">
        <f>InputData[[#This Row],[SELLING PRICE]]*InputData[[#This Row],[QUANTITY]]*(1-InputData[[#This Row],[DISCOUNT %]])</f>
        <v>2214.08</v>
      </c>
      <c r="N45">
        <f>DAY(InputData[[#This Row],[DATE]])</f>
        <v>20</v>
      </c>
      <c r="O45" t="str">
        <f>TEXT(InputData[[#This Row],[DATE]],"mmm")</f>
        <v>Feb</v>
      </c>
      <c r="P45">
        <f>YEAR(InputData[[#This Row],[DATE]])</f>
        <v>2021</v>
      </c>
    </row>
    <row r="46" spans="1:16" x14ac:dyDescent="0.3">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8">
        <f>VLOOKUP(InputData[[#This Row],[PRODUCT ID]],MasterData[],5,0)</f>
        <v>112</v>
      </c>
      <c r="K46" s="8">
        <f>VLOOKUP(InputData[[#This Row],[PRODUCT ID]],MasterData[],6,0)</f>
        <v>122.08</v>
      </c>
      <c r="L46" s="8">
        <f>InputData[[#This Row],[BUYING PRIZE]]*InputData[[#This Row],[QUANTITY]]</f>
        <v>560</v>
      </c>
      <c r="M46" s="8">
        <f>InputData[[#This Row],[SELLING PRICE]]*InputData[[#This Row],[QUANTITY]]*(1-InputData[[#This Row],[DISCOUNT %]])</f>
        <v>610.4</v>
      </c>
      <c r="N46">
        <f>DAY(InputData[[#This Row],[DATE]])</f>
        <v>22</v>
      </c>
      <c r="O46" t="str">
        <f>TEXT(InputData[[#This Row],[DATE]],"mmm")</f>
        <v>Feb</v>
      </c>
      <c r="P46">
        <f>YEAR(InputData[[#This Row],[DATE]])</f>
        <v>2021</v>
      </c>
    </row>
    <row r="47" spans="1:16" x14ac:dyDescent="0.3">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8">
        <f>VLOOKUP(InputData[[#This Row],[PRODUCT ID]],MasterData[],5,0)</f>
        <v>7</v>
      </c>
      <c r="K47" s="8">
        <f>VLOOKUP(InputData[[#This Row],[PRODUCT ID]],MasterData[],6,0)</f>
        <v>8.33</v>
      </c>
      <c r="L47" s="8">
        <f>InputData[[#This Row],[BUYING PRIZE]]*InputData[[#This Row],[QUANTITY]]</f>
        <v>21</v>
      </c>
      <c r="M47" s="8">
        <f>InputData[[#This Row],[SELLING PRICE]]*InputData[[#This Row],[QUANTITY]]*(1-InputData[[#This Row],[DISCOUNT %]])</f>
        <v>24.990000000000002</v>
      </c>
      <c r="N47">
        <f>DAY(InputData[[#This Row],[DATE]])</f>
        <v>23</v>
      </c>
      <c r="O47" t="str">
        <f>TEXT(InputData[[#This Row],[DATE]],"mmm")</f>
        <v>Feb</v>
      </c>
      <c r="P47">
        <f>YEAR(InputData[[#This Row],[DATE]])</f>
        <v>2021</v>
      </c>
    </row>
    <row r="48" spans="1:16" x14ac:dyDescent="0.3">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8">
        <f>VLOOKUP(InputData[[#This Row],[PRODUCT ID]],MasterData[],5,0)</f>
        <v>133</v>
      </c>
      <c r="K48" s="8">
        <f>VLOOKUP(InputData[[#This Row],[PRODUCT ID]],MasterData[],6,0)</f>
        <v>155.61000000000001</v>
      </c>
      <c r="L48" s="8">
        <f>InputData[[#This Row],[BUYING PRIZE]]*InputData[[#This Row],[QUANTITY]]</f>
        <v>266</v>
      </c>
      <c r="M48" s="8">
        <f>InputData[[#This Row],[SELLING PRICE]]*InputData[[#This Row],[QUANTITY]]*(1-InputData[[#This Row],[DISCOUNT %]])</f>
        <v>311.22000000000003</v>
      </c>
      <c r="N48">
        <f>DAY(InputData[[#This Row],[DATE]])</f>
        <v>23</v>
      </c>
      <c r="O48" t="str">
        <f>TEXT(InputData[[#This Row],[DATE]],"mmm")</f>
        <v>Feb</v>
      </c>
      <c r="P48">
        <f>YEAR(InputData[[#This Row],[DATE]])</f>
        <v>2021</v>
      </c>
    </row>
    <row r="49" spans="1:16" x14ac:dyDescent="0.3">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8">
        <f>VLOOKUP(InputData[[#This Row],[PRODUCT ID]],MasterData[],5,0)</f>
        <v>105</v>
      </c>
      <c r="K49" s="8">
        <f>VLOOKUP(InputData[[#This Row],[PRODUCT ID]],MasterData[],6,0)</f>
        <v>142.80000000000001</v>
      </c>
      <c r="L49" s="8">
        <f>InputData[[#This Row],[BUYING PRIZE]]*InputData[[#This Row],[QUANTITY]]</f>
        <v>420</v>
      </c>
      <c r="M49" s="8">
        <f>InputData[[#This Row],[SELLING PRICE]]*InputData[[#This Row],[QUANTITY]]*(1-InputData[[#This Row],[DISCOUNT %]])</f>
        <v>571.20000000000005</v>
      </c>
      <c r="N49">
        <f>DAY(InputData[[#This Row],[DATE]])</f>
        <v>25</v>
      </c>
      <c r="O49" t="str">
        <f>TEXT(InputData[[#This Row],[DATE]],"mmm")</f>
        <v>Feb</v>
      </c>
      <c r="P49">
        <f>YEAR(InputData[[#This Row],[DATE]])</f>
        <v>2021</v>
      </c>
    </row>
    <row r="50" spans="1:16" x14ac:dyDescent="0.3">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8">
        <f>VLOOKUP(InputData[[#This Row],[PRODUCT ID]],MasterData[],5,0)</f>
        <v>89</v>
      </c>
      <c r="K50" s="8">
        <f>VLOOKUP(InputData[[#This Row],[PRODUCT ID]],MasterData[],6,0)</f>
        <v>117.48</v>
      </c>
      <c r="L50" s="8">
        <f>InputData[[#This Row],[BUYING PRIZE]]*InputData[[#This Row],[QUANTITY]]</f>
        <v>979</v>
      </c>
      <c r="M50" s="8">
        <f>InputData[[#This Row],[SELLING PRICE]]*InputData[[#This Row],[QUANTITY]]*(1-InputData[[#This Row],[DISCOUNT %]])</f>
        <v>1292.28</v>
      </c>
      <c r="N50">
        <f>DAY(InputData[[#This Row],[DATE]])</f>
        <v>25</v>
      </c>
      <c r="O50" t="str">
        <f>TEXT(InputData[[#This Row],[DATE]],"mmm")</f>
        <v>Feb</v>
      </c>
      <c r="P50">
        <f>YEAR(InputData[[#This Row],[DATE]])</f>
        <v>2021</v>
      </c>
    </row>
    <row r="51" spans="1:16" x14ac:dyDescent="0.3">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8">
        <f>VLOOKUP(InputData[[#This Row],[PRODUCT ID]],MasterData[],5,0)</f>
        <v>148</v>
      </c>
      <c r="K51" s="8">
        <f>VLOOKUP(InputData[[#This Row],[PRODUCT ID]],MasterData[],6,0)</f>
        <v>201.28</v>
      </c>
      <c r="L51" s="8">
        <f>InputData[[#This Row],[BUYING PRIZE]]*InputData[[#This Row],[QUANTITY]]</f>
        <v>296</v>
      </c>
      <c r="M51" s="8">
        <f>InputData[[#This Row],[SELLING PRICE]]*InputData[[#This Row],[QUANTITY]]*(1-InputData[[#This Row],[DISCOUNT %]])</f>
        <v>402.56</v>
      </c>
      <c r="N51">
        <f>DAY(InputData[[#This Row],[DATE]])</f>
        <v>25</v>
      </c>
      <c r="O51" t="str">
        <f>TEXT(InputData[[#This Row],[DATE]],"mmm")</f>
        <v>Feb</v>
      </c>
      <c r="P51">
        <f>YEAR(InputData[[#This Row],[DATE]])</f>
        <v>2021</v>
      </c>
    </row>
    <row r="52" spans="1:16" x14ac:dyDescent="0.3">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8">
        <f>VLOOKUP(InputData[[#This Row],[PRODUCT ID]],MasterData[],5,0)</f>
        <v>37</v>
      </c>
      <c r="K52" s="8">
        <f>VLOOKUP(InputData[[#This Row],[PRODUCT ID]],MasterData[],6,0)</f>
        <v>49.21</v>
      </c>
      <c r="L52" s="8">
        <f>InputData[[#This Row],[BUYING PRIZE]]*InputData[[#This Row],[QUANTITY]]</f>
        <v>407</v>
      </c>
      <c r="M52" s="8">
        <f>InputData[[#This Row],[SELLING PRICE]]*InputData[[#This Row],[QUANTITY]]*(1-InputData[[#This Row],[DISCOUNT %]])</f>
        <v>541.31000000000006</v>
      </c>
      <c r="N52">
        <f>DAY(InputData[[#This Row],[DATE]])</f>
        <v>27</v>
      </c>
      <c r="O52" t="str">
        <f>TEXT(InputData[[#This Row],[DATE]],"mmm")</f>
        <v>Feb</v>
      </c>
      <c r="P52">
        <f>YEAR(InputData[[#This Row],[DATE]])</f>
        <v>2021</v>
      </c>
    </row>
    <row r="53" spans="1:16" x14ac:dyDescent="0.3">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8">
        <f>VLOOKUP(InputData[[#This Row],[PRODUCT ID]],MasterData[],5,0)</f>
        <v>44</v>
      </c>
      <c r="K53" s="8">
        <f>VLOOKUP(InputData[[#This Row],[PRODUCT ID]],MasterData[],6,0)</f>
        <v>48.4</v>
      </c>
      <c r="L53" s="8">
        <f>InputData[[#This Row],[BUYING PRIZE]]*InputData[[#This Row],[QUANTITY]]</f>
        <v>44</v>
      </c>
      <c r="M53" s="8">
        <f>InputData[[#This Row],[SELLING PRICE]]*InputData[[#This Row],[QUANTITY]]*(1-InputData[[#This Row],[DISCOUNT %]])</f>
        <v>48.4</v>
      </c>
      <c r="N53">
        <f>DAY(InputData[[#This Row],[DATE]])</f>
        <v>3</v>
      </c>
      <c r="O53" t="str">
        <f>TEXT(InputData[[#This Row],[DATE]],"mmm")</f>
        <v>Mar</v>
      </c>
      <c r="P53">
        <f>YEAR(InputData[[#This Row],[DATE]])</f>
        <v>2021</v>
      </c>
    </row>
    <row r="54" spans="1:16" x14ac:dyDescent="0.3">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8">
        <f>VLOOKUP(InputData[[#This Row],[PRODUCT ID]],MasterData[],5,0)</f>
        <v>126</v>
      </c>
      <c r="K54" s="8">
        <f>VLOOKUP(InputData[[#This Row],[PRODUCT ID]],MasterData[],6,0)</f>
        <v>162.54</v>
      </c>
      <c r="L54" s="8">
        <f>InputData[[#This Row],[BUYING PRIZE]]*InputData[[#This Row],[QUANTITY]]</f>
        <v>1134</v>
      </c>
      <c r="M54" s="8">
        <f>InputData[[#This Row],[SELLING PRICE]]*InputData[[#This Row],[QUANTITY]]*(1-InputData[[#This Row],[DISCOUNT %]])</f>
        <v>1462.86</v>
      </c>
      <c r="N54">
        <f>DAY(InputData[[#This Row],[DATE]])</f>
        <v>7</v>
      </c>
      <c r="O54" t="str">
        <f>TEXT(InputData[[#This Row],[DATE]],"mmm")</f>
        <v>Mar</v>
      </c>
      <c r="P54">
        <f>YEAR(InputData[[#This Row],[DATE]])</f>
        <v>2021</v>
      </c>
    </row>
    <row r="55" spans="1:16" x14ac:dyDescent="0.3">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8">
        <f>VLOOKUP(InputData[[#This Row],[PRODUCT ID]],MasterData[],5,0)</f>
        <v>48</v>
      </c>
      <c r="K55" s="8">
        <f>VLOOKUP(InputData[[#This Row],[PRODUCT ID]],MasterData[],6,0)</f>
        <v>57.120000000000005</v>
      </c>
      <c r="L55" s="8">
        <f>InputData[[#This Row],[BUYING PRIZE]]*InputData[[#This Row],[QUANTITY]]</f>
        <v>288</v>
      </c>
      <c r="M55" s="8">
        <f>InputData[[#This Row],[SELLING PRICE]]*InputData[[#This Row],[QUANTITY]]*(1-InputData[[#This Row],[DISCOUNT %]])</f>
        <v>342.72</v>
      </c>
      <c r="N55">
        <f>DAY(InputData[[#This Row],[DATE]])</f>
        <v>8</v>
      </c>
      <c r="O55" t="str">
        <f>TEXT(InputData[[#This Row],[DATE]],"mmm")</f>
        <v>Mar</v>
      </c>
      <c r="P55">
        <f>YEAR(InputData[[#This Row],[DATE]])</f>
        <v>2021</v>
      </c>
    </row>
    <row r="56" spans="1:16" x14ac:dyDescent="0.3">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8">
        <f>VLOOKUP(InputData[[#This Row],[PRODUCT ID]],MasterData[],5,0)</f>
        <v>76</v>
      </c>
      <c r="K56" s="8">
        <f>VLOOKUP(InputData[[#This Row],[PRODUCT ID]],MasterData[],6,0)</f>
        <v>82.08</v>
      </c>
      <c r="L56" s="8">
        <f>InputData[[#This Row],[BUYING PRIZE]]*InputData[[#This Row],[QUANTITY]]</f>
        <v>684</v>
      </c>
      <c r="M56" s="8">
        <f>InputData[[#This Row],[SELLING PRICE]]*InputData[[#This Row],[QUANTITY]]*(1-InputData[[#This Row],[DISCOUNT %]])</f>
        <v>738.72</v>
      </c>
      <c r="N56">
        <f>DAY(InputData[[#This Row],[DATE]])</f>
        <v>8</v>
      </c>
      <c r="O56" t="str">
        <f>TEXT(InputData[[#This Row],[DATE]],"mmm")</f>
        <v>Mar</v>
      </c>
      <c r="P56">
        <f>YEAR(InputData[[#This Row],[DATE]])</f>
        <v>2021</v>
      </c>
    </row>
    <row r="57" spans="1:16" x14ac:dyDescent="0.3">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8">
        <f>VLOOKUP(InputData[[#This Row],[PRODUCT ID]],MasterData[],5,0)</f>
        <v>47</v>
      </c>
      <c r="K57" s="8">
        <f>VLOOKUP(InputData[[#This Row],[PRODUCT ID]],MasterData[],6,0)</f>
        <v>53.11</v>
      </c>
      <c r="L57" s="8">
        <f>InputData[[#This Row],[BUYING PRIZE]]*InputData[[#This Row],[QUANTITY]]</f>
        <v>282</v>
      </c>
      <c r="M57" s="8">
        <f>InputData[[#This Row],[SELLING PRICE]]*InputData[[#This Row],[QUANTITY]]*(1-InputData[[#This Row],[DISCOUNT %]])</f>
        <v>318.65999999999997</v>
      </c>
      <c r="N57">
        <f>DAY(InputData[[#This Row],[DATE]])</f>
        <v>9</v>
      </c>
      <c r="O57" t="str">
        <f>TEXT(InputData[[#This Row],[DATE]],"mmm")</f>
        <v>Mar</v>
      </c>
      <c r="P57">
        <f>YEAR(InputData[[#This Row],[DATE]])</f>
        <v>2021</v>
      </c>
    </row>
    <row r="58" spans="1:16" x14ac:dyDescent="0.3">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8">
        <f>VLOOKUP(InputData[[#This Row],[PRODUCT ID]],MasterData[],5,0)</f>
        <v>7</v>
      </c>
      <c r="K58" s="8">
        <f>VLOOKUP(InputData[[#This Row],[PRODUCT ID]],MasterData[],6,0)</f>
        <v>8.33</v>
      </c>
      <c r="L58" s="8">
        <f>InputData[[#This Row],[BUYING PRIZE]]*InputData[[#This Row],[QUANTITY]]</f>
        <v>77</v>
      </c>
      <c r="M58" s="8">
        <f>InputData[[#This Row],[SELLING PRICE]]*InputData[[#This Row],[QUANTITY]]*(1-InputData[[#This Row],[DISCOUNT %]])</f>
        <v>91.63</v>
      </c>
      <c r="N58">
        <f>DAY(InputData[[#This Row],[DATE]])</f>
        <v>11</v>
      </c>
      <c r="O58" t="str">
        <f>TEXT(InputData[[#This Row],[DATE]],"mmm")</f>
        <v>Mar</v>
      </c>
      <c r="P58">
        <f>YEAR(InputData[[#This Row],[DATE]])</f>
        <v>2021</v>
      </c>
    </row>
    <row r="59" spans="1:16" x14ac:dyDescent="0.3">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8">
        <f>VLOOKUP(InputData[[#This Row],[PRODUCT ID]],MasterData[],5,0)</f>
        <v>37</v>
      </c>
      <c r="K59" s="8">
        <f>VLOOKUP(InputData[[#This Row],[PRODUCT ID]],MasterData[],6,0)</f>
        <v>41.81</v>
      </c>
      <c r="L59" s="8">
        <f>InputData[[#This Row],[BUYING PRIZE]]*InputData[[#This Row],[QUANTITY]]</f>
        <v>370</v>
      </c>
      <c r="M59" s="8">
        <f>InputData[[#This Row],[SELLING PRICE]]*InputData[[#This Row],[QUANTITY]]*(1-InputData[[#This Row],[DISCOUNT %]])</f>
        <v>418.1</v>
      </c>
      <c r="N59">
        <f>DAY(InputData[[#This Row],[DATE]])</f>
        <v>13</v>
      </c>
      <c r="O59" t="str">
        <f>TEXT(InputData[[#This Row],[DATE]],"mmm")</f>
        <v>Mar</v>
      </c>
      <c r="P59">
        <f>YEAR(InputData[[#This Row],[DATE]])</f>
        <v>2021</v>
      </c>
    </row>
    <row r="60" spans="1:16" x14ac:dyDescent="0.3">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8">
        <f>VLOOKUP(InputData[[#This Row],[PRODUCT ID]],MasterData[],5,0)</f>
        <v>37</v>
      </c>
      <c r="K60" s="8">
        <f>VLOOKUP(InputData[[#This Row],[PRODUCT ID]],MasterData[],6,0)</f>
        <v>42.55</v>
      </c>
      <c r="L60" s="8">
        <f>InputData[[#This Row],[BUYING PRIZE]]*InputData[[#This Row],[QUANTITY]]</f>
        <v>407</v>
      </c>
      <c r="M60" s="8">
        <f>InputData[[#This Row],[SELLING PRICE]]*InputData[[#This Row],[QUANTITY]]*(1-InputData[[#This Row],[DISCOUNT %]])</f>
        <v>468.04999999999995</v>
      </c>
      <c r="N60">
        <f>DAY(InputData[[#This Row],[DATE]])</f>
        <v>15</v>
      </c>
      <c r="O60" t="str">
        <f>TEXT(InputData[[#This Row],[DATE]],"mmm")</f>
        <v>Mar</v>
      </c>
      <c r="P60">
        <f>YEAR(InputData[[#This Row],[DATE]])</f>
        <v>2021</v>
      </c>
    </row>
    <row r="61" spans="1:16" x14ac:dyDescent="0.3">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8">
        <f>VLOOKUP(InputData[[#This Row],[PRODUCT ID]],MasterData[],5,0)</f>
        <v>73</v>
      </c>
      <c r="K61" s="8">
        <f>VLOOKUP(InputData[[#This Row],[PRODUCT ID]],MasterData[],6,0)</f>
        <v>94.17</v>
      </c>
      <c r="L61" s="8">
        <f>InputData[[#This Row],[BUYING PRIZE]]*InputData[[#This Row],[QUANTITY]]</f>
        <v>1022</v>
      </c>
      <c r="M61" s="8">
        <f>InputData[[#This Row],[SELLING PRICE]]*InputData[[#This Row],[QUANTITY]]*(1-InputData[[#This Row],[DISCOUNT %]])</f>
        <v>1318.38</v>
      </c>
      <c r="N61">
        <f>DAY(InputData[[#This Row],[DATE]])</f>
        <v>16</v>
      </c>
      <c r="O61" t="str">
        <f>TEXT(InputData[[#This Row],[DATE]],"mmm")</f>
        <v>Mar</v>
      </c>
      <c r="P61">
        <f>YEAR(InputData[[#This Row],[DATE]])</f>
        <v>2021</v>
      </c>
    </row>
    <row r="62" spans="1:16" x14ac:dyDescent="0.3">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8">
        <f>VLOOKUP(InputData[[#This Row],[PRODUCT ID]],MasterData[],5,0)</f>
        <v>120</v>
      </c>
      <c r="K62" s="8">
        <f>VLOOKUP(InputData[[#This Row],[PRODUCT ID]],MasterData[],6,0)</f>
        <v>162</v>
      </c>
      <c r="L62" s="8">
        <f>InputData[[#This Row],[BUYING PRIZE]]*InputData[[#This Row],[QUANTITY]]</f>
        <v>960</v>
      </c>
      <c r="M62" s="8">
        <f>InputData[[#This Row],[SELLING PRICE]]*InputData[[#This Row],[QUANTITY]]*(1-InputData[[#This Row],[DISCOUNT %]])</f>
        <v>1296</v>
      </c>
      <c r="N62">
        <f>DAY(InputData[[#This Row],[DATE]])</f>
        <v>18</v>
      </c>
      <c r="O62" t="str">
        <f>TEXT(InputData[[#This Row],[DATE]],"mmm")</f>
        <v>Mar</v>
      </c>
      <c r="P62">
        <f>YEAR(InputData[[#This Row],[DATE]])</f>
        <v>2021</v>
      </c>
    </row>
    <row r="63" spans="1:16" x14ac:dyDescent="0.3">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8">
        <f>VLOOKUP(InputData[[#This Row],[PRODUCT ID]],MasterData[],5,0)</f>
        <v>37</v>
      </c>
      <c r="K63" s="8">
        <f>VLOOKUP(InputData[[#This Row],[PRODUCT ID]],MasterData[],6,0)</f>
        <v>41.81</v>
      </c>
      <c r="L63" s="8">
        <f>InputData[[#This Row],[BUYING PRIZE]]*InputData[[#This Row],[QUANTITY]]</f>
        <v>333</v>
      </c>
      <c r="M63" s="8">
        <f>InputData[[#This Row],[SELLING PRICE]]*InputData[[#This Row],[QUANTITY]]*(1-InputData[[#This Row],[DISCOUNT %]])</f>
        <v>376.29</v>
      </c>
      <c r="N63">
        <f>DAY(InputData[[#This Row],[DATE]])</f>
        <v>19</v>
      </c>
      <c r="O63" t="str">
        <f>TEXT(InputData[[#This Row],[DATE]],"mmm")</f>
        <v>Mar</v>
      </c>
      <c r="P63">
        <f>YEAR(InputData[[#This Row],[DATE]])</f>
        <v>2021</v>
      </c>
    </row>
    <row r="64" spans="1:16" x14ac:dyDescent="0.3">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8">
        <f>VLOOKUP(InputData[[#This Row],[PRODUCT ID]],MasterData[],5,0)</f>
        <v>61</v>
      </c>
      <c r="K64" s="8">
        <f>VLOOKUP(InputData[[#This Row],[PRODUCT ID]],MasterData[],6,0)</f>
        <v>76.25</v>
      </c>
      <c r="L64" s="8">
        <f>InputData[[#This Row],[BUYING PRIZE]]*InputData[[#This Row],[QUANTITY]]</f>
        <v>793</v>
      </c>
      <c r="M64" s="8">
        <f>InputData[[#This Row],[SELLING PRICE]]*InputData[[#This Row],[QUANTITY]]*(1-InputData[[#This Row],[DISCOUNT %]])</f>
        <v>991.25</v>
      </c>
      <c r="N64">
        <f>DAY(InputData[[#This Row],[DATE]])</f>
        <v>21</v>
      </c>
      <c r="O64" t="str">
        <f>TEXT(InputData[[#This Row],[DATE]],"mmm")</f>
        <v>Mar</v>
      </c>
      <c r="P64">
        <f>YEAR(InputData[[#This Row],[DATE]])</f>
        <v>2021</v>
      </c>
    </row>
    <row r="65" spans="1:16" x14ac:dyDescent="0.3">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8">
        <f>VLOOKUP(InputData[[#This Row],[PRODUCT ID]],MasterData[],5,0)</f>
        <v>37</v>
      </c>
      <c r="K65" s="8">
        <f>VLOOKUP(InputData[[#This Row],[PRODUCT ID]],MasterData[],6,0)</f>
        <v>42.55</v>
      </c>
      <c r="L65" s="8">
        <f>InputData[[#This Row],[BUYING PRIZE]]*InputData[[#This Row],[QUANTITY]]</f>
        <v>259</v>
      </c>
      <c r="M65" s="8">
        <f>InputData[[#This Row],[SELLING PRICE]]*InputData[[#This Row],[QUANTITY]]*(1-InputData[[#This Row],[DISCOUNT %]])</f>
        <v>297.84999999999997</v>
      </c>
      <c r="N65">
        <f>DAY(InputData[[#This Row],[DATE]])</f>
        <v>21</v>
      </c>
      <c r="O65" t="str">
        <f>TEXT(InputData[[#This Row],[DATE]],"mmm")</f>
        <v>Mar</v>
      </c>
      <c r="P65">
        <f>YEAR(InputData[[#This Row],[DATE]])</f>
        <v>2021</v>
      </c>
    </row>
    <row r="66" spans="1:16" x14ac:dyDescent="0.3">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8">
        <f>VLOOKUP(InputData[[#This Row],[PRODUCT ID]],MasterData[],5,0)</f>
        <v>105</v>
      </c>
      <c r="K66" s="8">
        <f>VLOOKUP(InputData[[#This Row],[PRODUCT ID]],MasterData[],6,0)</f>
        <v>142.80000000000001</v>
      </c>
      <c r="L66" s="8">
        <f>InputData[[#This Row],[BUYING PRIZE]]*InputData[[#This Row],[QUANTITY]]</f>
        <v>840</v>
      </c>
      <c r="M66" s="8">
        <f>InputData[[#This Row],[SELLING PRICE]]*InputData[[#This Row],[QUANTITY]]*(1-InputData[[#This Row],[DISCOUNT %]])</f>
        <v>1142.4000000000001</v>
      </c>
      <c r="N66">
        <f>DAY(InputData[[#This Row],[DATE]])</f>
        <v>22</v>
      </c>
      <c r="O66" t="str">
        <f>TEXT(InputData[[#This Row],[DATE]],"mmm")</f>
        <v>Mar</v>
      </c>
      <c r="P66">
        <f>YEAR(InputData[[#This Row],[DATE]])</f>
        <v>2021</v>
      </c>
    </row>
    <row r="67" spans="1:16" x14ac:dyDescent="0.3">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8">
        <f>VLOOKUP(InputData[[#This Row],[PRODUCT ID]],MasterData[],5,0)</f>
        <v>73</v>
      </c>
      <c r="K67" s="8">
        <f>VLOOKUP(InputData[[#This Row],[PRODUCT ID]],MasterData[],6,0)</f>
        <v>94.17</v>
      </c>
      <c r="L67" s="8">
        <f>InputData[[#This Row],[BUYING PRIZE]]*InputData[[#This Row],[QUANTITY]]</f>
        <v>292</v>
      </c>
      <c r="M67" s="8">
        <f>InputData[[#This Row],[SELLING PRICE]]*InputData[[#This Row],[QUANTITY]]*(1-InputData[[#This Row],[DISCOUNT %]])</f>
        <v>376.68</v>
      </c>
      <c r="N67">
        <f>DAY(InputData[[#This Row],[DATE]])</f>
        <v>22</v>
      </c>
      <c r="O67" t="str">
        <f>TEXT(InputData[[#This Row],[DATE]],"mmm")</f>
        <v>Mar</v>
      </c>
      <c r="P67">
        <f>YEAR(InputData[[#This Row],[DATE]])</f>
        <v>2021</v>
      </c>
    </row>
    <row r="68" spans="1:16" x14ac:dyDescent="0.3">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8">
        <f>VLOOKUP(InputData[[#This Row],[PRODUCT ID]],MasterData[],5,0)</f>
        <v>144</v>
      </c>
      <c r="K68" s="8">
        <f>VLOOKUP(InputData[[#This Row],[PRODUCT ID]],MasterData[],6,0)</f>
        <v>156.96</v>
      </c>
      <c r="L68" s="8">
        <f>InputData[[#This Row],[BUYING PRIZE]]*InputData[[#This Row],[QUANTITY]]</f>
        <v>2016</v>
      </c>
      <c r="M68" s="8">
        <f>InputData[[#This Row],[SELLING PRICE]]*InputData[[#This Row],[QUANTITY]]*(1-InputData[[#This Row],[DISCOUNT %]])</f>
        <v>2197.44</v>
      </c>
      <c r="N68">
        <f>DAY(InputData[[#This Row],[DATE]])</f>
        <v>25</v>
      </c>
      <c r="O68" t="str">
        <f>TEXT(InputData[[#This Row],[DATE]],"mmm")</f>
        <v>Mar</v>
      </c>
      <c r="P68">
        <f>YEAR(InputData[[#This Row],[DATE]])</f>
        <v>2021</v>
      </c>
    </row>
    <row r="69" spans="1:16" x14ac:dyDescent="0.3">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8">
        <f>VLOOKUP(InputData[[#This Row],[PRODUCT ID]],MasterData[],5,0)</f>
        <v>75</v>
      </c>
      <c r="K69" s="8">
        <f>VLOOKUP(InputData[[#This Row],[PRODUCT ID]],MasterData[],6,0)</f>
        <v>85.5</v>
      </c>
      <c r="L69" s="8">
        <f>InputData[[#This Row],[BUYING PRIZE]]*InputData[[#This Row],[QUANTITY]]</f>
        <v>300</v>
      </c>
      <c r="M69" s="8">
        <f>InputData[[#This Row],[SELLING PRICE]]*InputData[[#This Row],[QUANTITY]]*(1-InputData[[#This Row],[DISCOUNT %]])</f>
        <v>342</v>
      </c>
      <c r="N69">
        <f>DAY(InputData[[#This Row],[DATE]])</f>
        <v>25</v>
      </c>
      <c r="O69" t="str">
        <f>TEXT(InputData[[#This Row],[DATE]],"mmm")</f>
        <v>Mar</v>
      </c>
      <c r="P69">
        <f>YEAR(InputData[[#This Row],[DATE]])</f>
        <v>2021</v>
      </c>
    </row>
    <row r="70" spans="1:16" x14ac:dyDescent="0.3">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8">
        <f>VLOOKUP(InputData[[#This Row],[PRODUCT ID]],MasterData[],5,0)</f>
        <v>47</v>
      </c>
      <c r="K70" s="8">
        <f>VLOOKUP(InputData[[#This Row],[PRODUCT ID]],MasterData[],6,0)</f>
        <v>53.11</v>
      </c>
      <c r="L70" s="8">
        <f>InputData[[#This Row],[BUYING PRIZE]]*InputData[[#This Row],[QUANTITY]]</f>
        <v>376</v>
      </c>
      <c r="M70" s="8">
        <f>InputData[[#This Row],[SELLING PRICE]]*InputData[[#This Row],[QUANTITY]]*(1-InputData[[#This Row],[DISCOUNT %]])</f>
        <v>424.88</v>
      </c>
      <c r="N70">
        <f>DAY(InputData[[#This Row],[DATE]])</f>
        <v>25</v>
      </c>
      <c r="O70" t="str">
        <f>TEXT(InputData[[#This Row],[DATE]],"mmm")</f>
        <v>Mar</v>
      </c>
      <c r="P70">
        <f>YEAR(InputData[[#This Row],[DATE]])</f>
        <v>2021</v>
      </c>
    </row>
    <row r="71" spans="1:16" x14ac:dyDescent="0.3">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8">
        <f>VLOOKUP(InputData[[#This Row],[PRODUCT ID]],MasterData[],5,0)</f>
        <v>72</v>
      </c>
      <c r="K71" s="8">
        <f>VLOOKUP(InputData[[#This Row],[PRODUCT ID]],MasterData[],6,0)</f>
        <v>79.92</v>
      </c>
      <c r="L71" s="8">
        <f>InputData[[#This Row],[BUYING PRIZE]]*InputData[[#This Row],[QUANTITY]]</f>
        <v>144</v>
      </c>
      <c r="M71" s="8">
        <f>InputData[[#This Row],[SELLING PRICE]]*InputData[[#This Row],[QUANTITY]]*(1-InputData[[#This Row],[DISCOUNT %]])</f>
        <v>159.84</v>
      </c>
      <c r="N71">
        <f>DAY(InputData[[#This Row],[DATE]])</f>
        <v>25</v>
      </c>
      <c r="O71" t="str">
        <f>TEXT(InputData[[#This Row],[DATE]],"mmm")</f>
        <v>Mar</v>
      </c>
      <c r="P71">
        <f>YEAR(InputData[[#This Row],[DATE]])</f>
        <v>2021</v>
      </c>
    </row>
    <row r="72" spans="1:16" x14ac:dyDescent="0.3">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8">
        <f>VLOOKUP(InputData[[#This Row],[PRODUCT ID]],MasterData[],5,0)</f>
        <v>98</v>
      </c>
      <c r="K72" s="8">
        <f>VLOOKUP(InputData[[#This Row],[PRODUCT ID]],MasterData[],6,0)</f>
        <v>103.88</v>
      </c>
      <c r="L72" s="8">
        <f>InputData[[#This Row],[BUYING PRIZE]]*InputData[[#This Row],[QUANTITY]]</f>
        <v>392</v>
      </c>
      <c r="M72" s="8">
        <f>InputData[[#This Row],[SELLING PRICE]]*InputData[[#This Row],[QUANTITY]]*(1-InputData[[#This Row],[DISCOUNT %]])</f>
        <v>415.52</v>
      </c>
      <c r="N72">
        <f>DAY(InputData[[#This Row],[DATE]])</f>
        <v>26</v>
      </c>
      <c r="O72" t="str">
        <f>TEXT(InputData[[#This Row],[DATE]],"mmm")</f>
        <v>Mar</v>
      </c>
      <c r="P72">
        <f>YEAR(InputData[[#This Row],[DATE]])</f>
        <v>2021</v>
      </c>
    </row>
    <row r="73" spans="1:16" x14ac:dyDescent="0.3">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8">
        <f>VLOOKUP(InputData[[#This Row],[PRODUCT ID]],MasterData[],5,0)</f>
        <v>120</v>
      </c>
      <c r="K73" s="8">
        <f>VLOOKUP(InputData[[#This Row],[PRODUCT ID]],MasterData[],6,0)</f>
        <v>162</v>
      </c>
      <c r="L73" s="8">
        <f>InputData[[#This Row],[BUYING PRIZE]]*InputData[[#This Row],[QUANTITY]]</f>
        <v>120</v>
      </c>
      <c r="M73" s="8">
        <f>InputData[[#This Row],[SELLING PRICE]]*InputData[[#This Row],[QUANTITY]]*(1-InputData[[#This Row],[DISCOUNT %]])</f>
        <v>162</v>
      </c>
      <c r="N73">
        <f>DAY(InputData[[#This Row],[DATE]])</f>
        <v>26</v>
      </c>
      <c r="O73" t="str">
        <f>TEXT(InputData[[#This Row],[DATE]],"mmm")</f>
        <v>Mar</v>
      </c>
      <c r="P73">
        <f>YEAR(InputData[[#This Row],[DATE]])</f>
        <v>2021</v>
      </c>
    </row>
    <row r="74" spans="1:16" x14ac:dyDescent="0.3">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8">
        <f>VLOOKUP(InputData[[#This Row],[PRODUCT ID]],MasterData[],5,0)</f>
        <v>148</v>
      </c>
      <c r="K74" s="8">
        <f>VLOOKUP(InputData[[#This Row],[PRODUCT ID]],MasterData[],6,0)</f>
        <v>164.28</v>
      </c>
      <c r="L74" s="8">
        <f>InputData[[#This Row],[BUYING PRIZE]]*InputData[[#This Row],[QUANTITY]]</f>
        <v>1332</v>
      </c>
      <c r="M74" s="8">
        <f>InputData[[#This Row],[SELLING PRICE]]*InputData[[#This Row],[QUANTITY]]*(1-InputData[[#This Row],[DISCOUNT %]])</f>
        <v>1478.52</v>
      </c>
      <c r="N74">
        <f>DAY(InputData[[#This Row],[DATE]])</f>
        <v>26</v>
      </c>
      <c r="O74" t="str">
        <f>TEXT(InputData[[#This Row],[DATE]],"mmm")</f>
        <v>Mar</v>
      </c>
      <c r="P74">
        <f>YEAR(InputData[[#This Row],[DATE]])</f>
        <v>2021</v>
      </c>
    </row>
    <row r="75" spans="1:16" x14ac:dyDescent="0.3">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8">
        <f>VLOOKUP(InputData[[#This Row],[PRODUCT ID]],MasterData[],5,0)</f>
        <v>148</v>
      </c>
      <c r="K75" s="8">
        <f>VLOOKUP(InputData[[#This Row],[PRODUCT ID]],MasterData[],6,0)</f>
        <v>201.28</v>
      </c>
      <c r="L75" s="8">
        <f>InputData[[#This Row],[BUYING PRIZE]]*InputData[[#This Row],[QUANTITY]]</f>
        <v>444</v>
      </c>
      <c r="M75" s="8">
        <f>InputData[[#This Row],[SELLING PRICE]]*InputData[[#This Row],[QUANTITY]]*(1-InputData[[#This Row],[DISCOUNT %]])</f>
        <v>603.84</v>
      </c>
      <c r="N75">
        <f>DAY(InputData[[#This Row],[DATE]])</f>
        <v>27</v>
      </c>
      <c r="O75" t="str">
        <f>TEXT(InputData[[#This Row],[DATE]],"mmm")</f>
        <v>Mar</v>
      </c>
      <c r="P75">
        <f>YEAR(InputData[[#This Row],[DATE]])</f>
        <v>2021</v>
      </c>
    </row>
    <row r="76" spans="1:16" x14ac:dyDescent="0.3">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8">
        <f>VLOOKUP(InputData[[#This Row],[PRODUCT ID]],MasterData[],5,0)</f>
        <v>43</v>
      </c>
      <c r="K76" s="8">
        <f>VLOOKUP(InputData[[#This Row],[PRODUCT ID]],MasterData[],6,0)</f>
        <v>47.730000000000004</v>
      </c>
      <c r="L76" s="8">
        <f>InputData[[#This Row],[BUYING PRIZE]]*InputData[[#This Row],[QUANTITY]]</f>
        <v>344</v>
      </c>
      <c r="M76" s="8">
        <f>InputData[[#This Row],[SELLING PRICE]]*InputData[[#This Row],[QUANTITY]]*(1-InputData[[#This Row],[DISCOUNT %]])</f>
        <v>381.84000000000003</v>
      </c>
      <c r="N76">
        <f>DAY(InputData[[#This Row],[DATE]])</f>
        <v>28</v>
      </c>
      <c r="O76" t="str">
        <f>TEXT(InputData[[#This Row],[DATE]],"mmm")</f>
        <v>Mar</v>
      </c>
      <c r="P76">
        <f>YEAR(InputData[[#This Row],[DATE]])</f>
        <v>2021</v>
      </c>
    </row>
    <row r="77" spans="1:16" x14ac:dyDescent="0.3">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8">
        <f>VLOOKUP(InputData[[#This Row],[PRODUCT ID]],MasterData[],5,0)</f>
        <v>72</v>
      </c>
      <c r="K77" s="8">
        <f>VLOOKUP(InputData[[#This Row],[PRODUCT ID]],MasterData[],6,0)</f>
        <v>79.92</v>
      </c>
      <c r="L77" s="8">
        <f>InputData[[#This Row],[BUYING PRIZE]]*InputData[[#This Row],[QUANTITY]]</f>
        <v>72</v>
      </c>
      <c r="M77" s="8">
        <f>InputData[[#This Row],[SELLING PRICE]]*InputData[[#This Row],[QUANTITY]]*(1-InputData[[#This Row],[DISCOUNT %]])</f>
        <v>79.92</v>
      </c>
      <c r="N77">
        <f>DAY(InputData[[#This Row],[DATE]])</f>
        <v>30</v>
      </c>
      <c r="O77" t="str">
        <f>TEXT(InputData[[#This Row],[DATE]],"mmm")</f>
        <v>Mar</v>
      </c>
      <c r="P77">
        <f>YEAR(InputData[[#This Row],[DATE]])</f>
        <v>2021</v>
      </c>
    </row>
    <row r="78" spans="1:16" x14ac:dyDescent="0.3">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8">
        <f>VLOOKUP(InputData[[#This Row],[PRODUCT ID]],MasterData[],5,0)</f>
        <v>120</v>
      </c>
      <c r="K78" s="8">
        <f>VLOOKUP(InputData[[#This Row],[PRODUCT ID]],MasterData[],6,0)</f>
        <v>162</v>
      </c>
      <c r="L78" s="8">
        <f>InputData[[#This Row],[BUYING PRIZE]]*InputData[[#This Row],[QUANTITY]]</f>
        <v>360</v>
      </c>
      <c r="M78" s="8">
        <f>InputData[[#This Row],[SELLING PRICE]]*InputData[[#This Row],[QUANTITY]]*(1-InputData[[#This Row],[DISCOUNT %]])</f>
        <v>486</v>
      </c>
      <c r="N78">
        <f>DAY(InputData[[#This Row],[DATE]])</f>
        <v>31</v>
      </c>
      <c r="O78" t="str">
        <f>TEXT(InputData[[#This Row],[DATE]],"mmm")</f>
        <v>Mar</v>
      </c>
      <c r="P78">
        <f>YEAR(InputData[[#This Row],[DATE]])</f>
        <v>2021</v>
      </c>
    </row>
    <row r="79" spans="1:16" x14ac:dyDescent="0.3">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8">
        <f>VLOOKUP(InputData[[#This Row],[PRODUCT ID]],MasterData[],5,0)</f>
        <v>90</v>
      </c>
      <c r="K79" s="8">
        <f>VLOOKUP(InputData[[#This Row],[PRODUCT ID]],MasterData[],6,0)</f>
        <v>115.2</v>
      </c>
      <c r="L79" s="8">
        <f>InputData[[#This Row],[BUYING PRIZE]]*InputData[[#This Row],[QUANTITY]]</f>
        <v>360</v>
      </c>
      <c r="M79" s="8">
        <f>InputData[[#This Row],[SELLING PRICE]]*InputData[[#This Row],[QUANTITY]]*(1-InputData[[#This Row],[DISCOUNT %]])</f>
        <v>460.8</v>
      </c>
      <c r="N79">
        <f>DAY(InputData[[#This Row],[DATE]])</f>
        <v>4</v>
      </c>
      <c r="O79" t="str">
        <f>TEXT(InputData[[#This Row],[DATE]],"mmm")</f>
        <v>Apr</v>
      </c>
      <c r="P79">
        <f>YEAR(InputData[[#This Row],[DATE]])</f>
        <v>2021</v>
      </c>
    </row>
    <row r="80" spans="1:16" x14ac:dyDescent="0.3">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8">
        <f>VLOOKUP(InputData[[#This Row],[PRODUCT ID]],MasterData[],5,0)</f>
        <v>6</v>
      </c>
      <c r="K80" s="8">
        <f>VLOOKUP(InputData[[#This Row],[PRODUCT ID]],MasterData[],6,0)</f>
        <v>7.8599999999999994</v>
      </c>
      <c r="L80" s="8">
        <f>InputData[[#This Row],[BUYING PRIZE]]*InputData[[#This Row],[QUANTITY]]</f>
        <v>54</v>
      </c>
      <c r="M80" s="8">
        <f>InputData[[#This Row],[SELLING PRICE]]*InputData[[#This Row],[QUANTITY]]*(1-InputData[[#This Row],[DISCOUNT %]])</f>
        <v>70.739999999999995</v>
      </c>
      <c r="N80">
        <f>DAY(InputData[[#This Row],[DATE]])</f>
        <v>4</v>
      </c>
      <c r="O80" t="str">
        <f>TEXT(InputData[[#This Row],[DATE]],"mmm")</f>
        <v>Apr</v>
      </c>
      <c r="P80">
        <f>YEAR(InputData[[#This Row],[DATE]])</f>
        <v>2021</v>
      </c>
    </row>
    <row r="81" spans="1:16" x14ac:dyDescent="0.3">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8">
        <f>VLOOKUP(InputData[[#This Row],[PRODUCT ID]],MasterData[],5,0)</f>
        <v>93</v>
      </c>
      <c r="K81" s="8">
        <f>VLOOKUP(InputData[[#This Row],[PRODUCT ID]],MasterData[],6,0)</f>
        <v>104.16</v>
      </c>
      <c r="L81" s="8">
        <f>InputData[[#This Row],[BUYING PRIZE]]*InputData[[#This Row],[QUANTITY]]</f>
        <v>1395</v>
      </c>
      <c r="M81" s="8">
        <f>InputData[[#This Row],[SELLING PRICE]]*InputData[[#This Row],[QUANTITY]]*(1-InputData[[#This Row],[DISCOUNT %]])</f>
        <v>1562.3999999999999</v>
      </c>
      <c r="N81">
        <f>DAY(InputData[[#This Row],[DATE]])</f>
        <v>5</v>
      </c>
      <c r="O81" t="str">
        <f>TEXT(InputData[[#This Row],[DATE]],"mmm")</f>
        <v>Apr</v>
      </c>
      <c r="P81">
        <f>YEAR(InputData[[#This Row],[DATE]])</f>
        <v>2021</v>
      </c>
    </row>
    <row r="82" spans="1:16" x14ac:dyDescent="0.3">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8">
        <f>VLOOKUP(InputData[[#This Row],[PRODUCT ID]],MasterData[],5,0)</f>
        <v>133</v>
      </c>
      <c r="K82" s="8">
        <f>VLOOKUP(InputData[[#This Row],[PRODUCT ID]],MasterData[],6,0)</f>
        <v>155.61000000000001</v>
      </c>
      <c r="L82" s="8">
        <f>InputData[[#This Row],[BUYING PRIZE]]*InputData[[#This Row],[QUANTITY]]</f>
        <v>399</v>
      </c>
      <c r="M82" s="8">
        <f>InputData[[#This Row],[SELLING PRICE]]*InputData[[#This Row],[QUANTITY]]*(1-InputData[[#This Row],[DISCOUNT %]])</f>
        <v>466.83000000000004</v>
      </c>
      <c r="N82">
        <f>DAY(InputData[[#This Row],[DATE]])</f>
        <v>9</v>
      </c>
      <c r="O82" t="str">
        <f>TEXT(InputData[[#This Row],[DATE]],"mmm")</f>
        <v>Apr</v>
      </c>
      <c r="P82">
        <f>YEAR(InputData[[#This Row],[DATE]])</f>
        <v>2021</v>
      </c>
    </row>
    <row r="83" spans="1:16" x14ac:dyDescent="0.3">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8">
        <f>VLOOKUP(InputData[[#This Row],[PRODUCT ID]],MasterData[],5,0)</f>
        <v>121</v>
      </c>
      <c r="K83" s="8">
        <f>VLOOKUP(InputData[[#This Row],[PRODUCT ID]],MasterData[],6,0)</f>
        <v>141.57</v>
      </c>
      <c r="L83" s="8">
        <f>InputData[[#This Row],[BUYING PRIZE]]*InputData[[#This Row],[QUANTITY]]</f>
        <v>1694</v>
      </c>
      <c r="M83" s="8">
        <f>InputData[[#This Row],[SELLING PRICE]]*InputData[[#This Row],[QUANTITY]]*(1-InputData[[#This Row],[DISCOUNT %]])</f>
        <v>1981.98</v>
      </c>
      <c r="N83">
        <f>DAY(InputData[[#This Row],[DATE]])</f>
        <v>10</v>
      </c>
      <c r="O83" t="str">
        <f>TEXT(InputData[[#This Row],[DATE]],"mmm")</f>
        <v>Apr</v>
      </c>
      <c r="P83">
        <f>YEAR(InputData[[#This Row],[DATE]])</f>
        <v>2021</v>
      </c>
    </row>
    <row r="84" spans="1:16" x14ac:dyDescent="0.3">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8">
        <f>VLOOKUP(InputData[[#This Row],[PRODUCT ID]],MasterData[],5,0)</f>
        <v>67</v>
      </c>
      <c r="K84" s="8">
        <f>VLOOKUP(InputData[[#This Row],[PRODUCT ID]],MasterData[],6,0)</f>
        <v>85.76</v>
      </c>
      <c r="L84" s="8">
        <f>InputData[[#This Row],[BUYING PRIZE]]*InputData[[#This Row],[QUANTITY]]</f>
        <v>201</v>
      </c>
      <c r="M84" s="8">
        <f>InputData[[#This Row],[SELLING PRICE]]*InputData[[#This Row],[QUANTITY]]*(1-InputData[[#This Row],[DISCOUNT %]])</f>
        <v>257.28000000000003</v>
      </c>
      <c r="N84">
        <f>DAY(InputData[[#This Row],[DATE]])</f>
        <v>12</v>
      </c>
      <c r="O84" t="str">
        <f>TEXT(InputData[[#This Row],[DATE]],"mmm")</f>
        <v>Apr</v>
      </c>
      <c r="P84">
        <f>YEAR(InputData[[#This Row],[DATE]])</f>
        <v>2021</v>
      </c>
    </row>
    <row r="85" spans="1:16" x14ac:dyDescent="0.3">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8">
        <f>VLOOKUP(InputData[[#This Row],[PRODUCT ID]],MasterData[],5,0)</f>
        <v>47</v>
      </c>
      <c r="K85" s="8">
        <f>VLOOKUP(InputData[[#This Row],[PRODUCT ID]],MasterData[],6,0)</f>
        <v>53.11</v>
      </c>
      <c r="L85" s="8">
        <f>InputData[[#This Row],[BUYING PRIZE]]*InputData[[#This Row],[QUANTITY]]</f>
        <v>188</v>
      </c>
      <c r="M85" s="8">
        <f>InputData[[#This Row],[SELLING PRICE]]*InputData[[#This Row],[QUANTITY]]*(1-InputData[[#This Row],[DISCOUNT %]])</f>
        <v>212.44</v>
      </c>
      <c r="N85">
        <f>DAY(InputData[[#This Row],[DATE]])</f>
        <v>12</v>
      </c>
      <c r="O85" t="str">
        <f>TEXT(InputData[[#This Row],[DATE]],"mmm")</f>
        <v>Apr</v>
      </c>
      <c r="P85">
        <f>YEAR(InputData[[#This Row],[DATE]])</f>
        <v>2021</v>
      </c>
    </row>
    <row r="86" spans="1:16" x14ac:dyDescent="0.3">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8">
        <f>VLOOKUP(InputData[[#This Row],[PRODUCT ID]],MasterData[],5,0)</f>
        <v>48</v>
      </c>
      <c r="K86" s="8">
        <f>VLOOKUP(InputData[[#This Row],[PRODUCT ID]],MasterData[],6,0)</f>
        <v>57.120000000000005</v>
      </c>
      <c r="L86" s="8">
        <f>InputData[[#This Row],[BUYING PRIZE]]*InputData[[#This Row],[QUANTITY]]</f>
        <v>432</v>
      </c>
      <c r="M86" s="8">
        <f>InputData[[#This Row],[SELLING PRICE]]*InputData[[#This Row],[QUANTITY]]*(1-InputData[[#This Row],[DISCOUNT %]])</f>
        <v>514.08000000000004</v>
      </c>
      <c r="N86">
        <f>DAY(InputData[[#This Row],[DATE]])</f>
        <v>12</v>
      </c>
      <c r="O86" t="str">
        <f>TEXT(InputData[[#This Row],[DATE]],"mmm")</f>
        <v>Apr</v>
      </c>
      <c r="P86">
        <f>YEAR(InputData[[#This Row],[DATE]])</f>
        <v>2021</v>
      </c>
    </row>
    <row r="87" spans="1:16" x14ac:dyDescent="0.3">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8">
        <f>VLOOKUP(InputData[[#This Row],[PRODUCT ID]],MasterData[],5,0)</f>
        <v>95</v>
      </c>
      <c r="K87" s="8">
        <f>VLOOKUP(InputData[[#This Row],[PRODUCT ID]],MasterData[],6,0)</f>
        <v>119.7</v>
      </c>
      <c r="L87" s="8">
        <f>InputData[[#This Row],[BUYING PRIZE]]*InputData[[#This Row],[QUANTITY]]</f>
        <v>1235</v>
      </c>
      <c r="M87" s="8">
        <f>InputData[[#This Row],[SELLING PRICE]]*InputData[[#This Row],[QUANTITY]]*(1-InputData[[#This Row],[DISCOUNT %]])</f>
        <v>1556.1000000000001</v>
      </c>
      <c r="N87">
        <f>DAY(InputData[[#This Row],[DATE]])</f>
        <v>12</v>
      </c>
      <c r="O87" t="str">
        <f>TEXT(InputData[[#This Row],[DATE]],"mmm")</f>
        <v>Apr</v>
      </c>
      <c r="P87">
        <f>YEAR(InputData[[#This Row],[DATE]])</f>
        <v>2021</v>
      </c>
    </row>
    <row r="88" spans="1:16" x14ac:dyDescent="0.3">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8">
        <f>VLOOKUP(InputData[[#This Row],[PRODUCT ID]],MasterData[],5,0)</f>
        <v>134</v>
      </c>
      <c r="K88" s="8">
        <f>VLOOKUP(InputData[[#This Row],[PRODUCT ID]],MasterData[],6,0)</f>
        <v>156.78</v>
      </c>
      <c r="L88" s="8">
        <f>InputData[[#This Row],[BUYING PRIZE]]*InputData[[#This Row],[QUANTITY]]</f>
        <v>402</v>
      </c>
      <c r="M88" s="8">
        <f>InputData[[#This Row],[SELLING PRICE]]*InputData[[#This Row],[QUANTITY]]*(1-InputData[[#This Row],[DISCOUNT %]])</f>
        <v>470.34000000000003</v>
      </c>
      <c r="N88">
        <f>DAY(InputData[[#This Row],[DATE]])</f>
        <v>15</v>
      </c>
      <c r="O88" t="str">
        <f>TEXT(InputData[[#This Row],[DATE]],"mmm")</f>
        <v>Apr</v>
      </c>
      <c r="P88">
        <f>YEAR(InputData[[#This Row],[DATE]])</f>
        <v>2021</v>
      </c>
    </row>
    <row r="89" spans="1:16" x14ac:dyDescent="0.3">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8">
        <f>VLOOKUP(InputData[[#This Row],[PRODUCT ID]],MasterData[],5,0)</f>
        <v>37</v>
      </c>
      <c r="K89" s="8">
        <f>VLOOKUP(InputData[[#This Row],[PRODUCT ID]],MasterData[],6,0)</f>
        <v>49.21</v>
      </c>
      <c r="L89" s="8">
        <f>InputData[[#This Row],[BUYING PRIZE]]*InputData[[#This Row],[QUANTITY]]</f>
        <v>555</v>
      </c>
      <c r="M89" s="8">
        <f>InputData[[#This Row],[SELLING PRICE]]*InputData[[#This Row],[QUANTITY]]*(1-InputData[[#This Row],[DISCOUNT %]])</f>
        <v>738.15</v>
      </c>
      <c r="N89">
        <f>DAY(InputData[[#This Row],[DATE]])</f>
        <v>16</v>
      </c>
      <c r="O89" t="str">
        <f>TEXT(InputData[[#This Row],[DATE]],"mmm")</f>
        <v>Apr</v>
      </c>
      <c r="P89">
        <f>YEAR(InputData[[#This Row],[DATE]])</f>
        <v>2021</v>
      </c>
    </row>
    <row r="90" spans="1:16" x14ac:dyDescent="0.3">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8">
        <f>VLOOKUP(InputData[[#This Row],[PRODUCT ID]],MasterData[],5,0)</f>
        <v>72</v>
      </c>
      <c r="K90" s="8">
        <f>VLOOKUP(InputData[[#This Row],[PRODUCT ID]],MasterData[],6,0)</f>
        <v>79.92</v>
      </c>
      <c r="L90" s="8">
        <f>InputData[[#This Row],[BUYING PRIZE]]*InputData[[#This Row],[QUANTITY]]</f>
        <v>648</v>
      </c>
      <c r="M90" s="8">
        <f>InputData[[#This Row],[SELLING PRICE]]*InputData[[#This Row],[QUANTITY]]*(1-InputData[[#This Row],[DISCOUNT %]])</f>
        <v>719.28</v>
      </c>
      <c r="N90">
        <f>DAY(InputData[[#This Row],[DATE]])</f>
        <v>18</v>
      </c>
      <c r="O90" t="str">
        <f>TEXT(InputData[[#This Row],[DATE]],"mmm")</f>
        <v>Apr</v>
      </c>
      <c r="P90">
        <f>YEAR(InputData[[#This Row],[DATE]])</f>
        <v>2021</v>
      </c>
    </row>
    <row r="91" spans="1:16" x14ac:dyDescent="0.3">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8">
        <f>VLOOKUP(InputData[[#This Row],[PRODUCT ID]],MasterData[],5,0)</f>
        <v>150</v>
      </c>
      <c r="K91" s="8">
        <f>VLOOKUP(InputData[[#This Row],[PRODUCT ID]],MasterData[],6,0)</f>
        <v>210</v>
      </c>
      <c r="L91" s="8">
        <f>InputData[[#This Row],[BUYING PRIZE]]*InputData[[#This Row],[QUANTITY]]</f>
        <v>1950</v>
      </c>
      <c r="M91" s="8">
        <f>InputData[[#This Row],[SELLING PRICE]]*InputData[[#This Row],[QUANTITY]]*(1-InputData[[#This Row],[DISCOUNT %]])</f>
        <v>2730</v>
      </c>
      <c r="N91">
        <f>DAY(InputData[[#This Row],[DATE]])</f>
        <v>18</v>
      </c>
      <c r="O91" t="str">
        <f>TEXT(InputData[[#This Row],[DATE]],"mmm")</f>
        <v>Apr</v>
      </c>
      <c r="P91">
        <f>YEAR(InputData[[#This Row],[DATE]])</f>
        <v>2021</v>
      </c>
    </row>
    <row r="92" spans="1:16" x14ac:dyDescent="0.3">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8">
        <f>VLOOKUP(InputData[[#This Row],[PRODUCT ID]],MasterData[],5,0)</f>
        <v>120</v>
      </c>
      <c r="K92" s="8">
        <f>VLOOKUP(InputData[[#This Row],[PRODUCT ID]],MasterData[],6,0)</f>
        <v>162</v>
      </c>
      <c r="L92" s="8">
        <f>InputData[[#This Row],[BUYING PRIZE]]*InputData[[#This Row],[QUANTITY]]</f>
        <v>720</v>
      </c>
      <c r="M92" s="8">
        <f>InputData[[#This Row],[SELLING PRICE]]*InputData[[#This Row],[QUANTITY]]*(1-InputData[[#This Row],[DISCOUNT %]])</f>
        <v>972</v>
      </c>
      <c r="N92">
        <f>DAY(InputData[[#This Row],[DATE]])</f>
        <v>23</v>
      </c>
      <c r="O92" t="str">
        <f>TEXT(InputData[[#This Row],[DATE]],"mmm")</f>
        <v>Apr</v>
      </c>
      <c r="P92">
        <f>YEAR(InputData[[#This Row],[DATE]])</f>
        <v>2021</v>
      </c>
    </row>
    <row r="93" spans="1:16" x14ac:dyDescent="0.3">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8">
        <f>VLOOKUP(InputData[[#This Row],[PRODUCT ID]],MasterData[],5,0)</f>
        <v>37</v>
      </c>
      <c r="K93" s="8">
        <f>VLOOKUP(InputData[[#This Row],[PRODUCT ID]],MasterData[],6,0)</f>
        <v>41.81</v>
      </c>
      <c r="L93" s="8">
        <f>InputData[[#This Row],[BUYING PRIZE]]*InputData[[#This Row],[QUANTITY]]</f>
        <v>370</v>
      </c>
      <c r="M93" s="8">
        <f>InputData[[#This Row],[SELLING PRICE]]*InputData[[#This Row],[QUANTITY]]*(1-InputData[[#This Row],[DISCOUNT %]])</f>
        <v>418.1</v>
      </c>
      <c r="N93">
        <f>DAY(InputData[[#This Row],[DATE]])</f>
        <v>23</v>
      </c>
      <c r="O93" t="str">
        <f>TEXT(InputData[[#This Row],[DATE]],"mmm")</f>
        <v>Apr</v>
      </c>
      <c r="P93">
        <f>YEAR(InputData[[#This Row],[DATE]])</f>
        <v>2021</v>
      </c>
    </row>
    <row r="94" spans="1:16" x14ac:dyDescent="0.3">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8">
        <f>VLOOKUP(InputData[[#This Row],[PRODUCT ID]],MasterData[],5,0)</f>
        <v>148</v>
      </c>
      <c r="K94" s="8">
        <f>VLOOKUP(InputData[[#This Row],[PRODUCT ID]],MasterData[],6,0)</f>
        <v>201.28</v>
      </c>
      <c r="L94" s="8">
        <f>InputData[[#This Row],[BUYING PRIZE]]*InputData[[#This Row],[QUANTITY]]</f>
        <v>296</v>
      </c>
      <c r="M94" s="8">
        <f>InputData[[#This Row],[SELLING PRICE]]*InputData[[#This Row],[QUANTITY]]*(1-InputData[[#This Row],[DISCOUNT %]])</f>
        <v>402.56</v>
      </c>
      <c r="N94">
        <f>DAY(InputData[[#This Row],[DATE]])</f>
        <v>24</v>
      </c>
      <c r="O94" t="str">
        <f>TEXT(InputData[[#This Row],[DATE]],"mmm")</f>
        <v>Apr</v>
      </c>
      <c r="P94">
        <f>YEAR(InputData[[#This Row],[DATE]])</f>
        <v>2021</v>
      </c>
    </row>
    <row r="95" spans="1:16" x14ac:dyDescent="0.3">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8">
        <f>VLOOKUP(InputData[[#This Row],[PRODUCT ID]],MasterData[],5,0)</f>
        <v>67</v>
      </c>
      <c r="K95" s="8">
        <f>VLOOKUP(InputData[[#This Row],[PRODUCT ID]],MasterData[],6,0)</f>
        <v>85.76</v>
      </c>
      <c r="L95" s="8">
        <f>InputData[[#This Row],[BUYING PRIZE]]*InputData[[#This Row],[QUANTITY]]</f>
        <v>201</v>
      </c>
      <c r="M95" s="8">
        <f>InputData[[#This Row],[SELLING PRICE]]*InputData[[#This Row],[QUANTITY]]*(1-InputData[[#This Row],[DISCOUNT %]])</f>
        <v>257.28000000000003</v>
      </c>
      <c r="N95">
        <f>DAY(InputData[[#This Row],[DATE]])</f>
        <v>26</v>
      </c>
      <c r="O95" t="str">
        <f>TEXT(InputData[[#This Row],[DATE]],"mmm")</f>
        <v>Apr</v>
      </c>
      <c r="P95">
        <f>YEAR(InputData[[#This Row],[DATE]])</f>
        <v>2021</v>
      </c>
    </row>
    <row r="96" spans="1:16" x14ac:dyDescent="0.3">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8">
        <f>VLOOKUP(InputData[[#This Row],[PRODUCT ID]],MasterData[],5,0)</f>
        <v>148</v>
      </c>
      <c r="K96" s="8">
        <f>VLOOKUP(InputData[[#This Row],[PRODUCT ID]],MasterData[],6,0)</f>
        <v>201.28</v>
      </c>
      <c r="L96" s="8">
        <f>InputData[[#This Row],[BUYING PRIZE]]*InputData[[#This Row],[QUANTITY]]</f>
        <v>1036</v>
      </c>
      <c r="M96" s="8">
        <f>InputData[[#This Row],[SELLING PRICE]]*InputData[[#This Row],[QUANTITY]]*(1-InputData[[#This Row],[DISCOUNT %]])</f>
        <v>1408.96</v>
      </c>
      <c r="N96">
        <f>DAY(InputData[[#This Row],[DATE]])</f>
        <v>29</v>
      </c>
      <c r="O96" t="str">
        <f>TEXT(InputData[[#This Row],[DATE]],"mmm")</f>
        <v>Apr</v>
      </c>
      <c r="P96">
        <f>YEAR(InputData[[#This Row],[DATE]])</f>
        <v>2021</v>
      </c>
    </row>
    <row r="97" spans="1:16" x14ac:dyDescent="0.3">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8">
        <f>VLOOKUP(InputData[[#This Row],[PRODUCT ID]],MasterData[],5,0)</f>
        <v>47</v>
      </c>
      <c r="K97" s="8">
        <f>VLOOKUP(InputData[[#This Row],[PRODUCT ID]],MasterData[],6,0)</f>
        <v>53.11</v>
      </c>
      <c r="L97" s="8">
        <f>InputData[[#This Row],[BUYING PRIZE]]*InputData[[#This Row],[QUANTITY]]</f>
        <v>47</v>
      </c>
      <c r="M97" s="8">
        <f>InputData[[#This Row],[SELLING PRICE]]*InputData[[#This Row],[QUANTITY]]*(1-InputData[[#This Row],[DISCOUNT %]])</f>
        <v>53.11</v>
      </c>
      <c r="N97">
        <f>DAY(InputData[[#This Row],[DATE]])</f>
        <v>30</v>
      </c>
      <c r="O97" t="str">
        <f>TEXT(InputData[[#This Row],[DATE]],"mmm")</f>
        <v>Apr</v>
      </c>
      <c r="P97">
        <f>YEAR(InputData[[#This Row],[DATE]])</f>
        <v>2021</v>
      </c>
    </row>
    <row r="98" spans="1:16" x14ac:dyDescent="0.3">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8">
        <f>VLOOKUP(InputData[[#This Row],[PRODUCT ID]],MasterData[],5,0)</f>
        <v>37</v>
      </c>
      <c r="K98" s="8">
        <f>VLOOKUP(InputData[[#This Row],[PRODUCT ID]],MasterData[],6,0)</f>
        <v>49.21</v>
      </c>
      <c r="L98" s="8">
        <f>InputData[[#This Row],[BUYING PRIZE]]*InputData[[#This Row],[QUANTITY]]</f>
        <v>111</v>
      </c>
      <c r="M98" s="8">
        <f>InputData[[#This Row],[SELLING PRICE]]*InputData[[#This Row],[QUANTITY]]*(1-InputData[[#This Row],[DISCOUNT %]])</f>
        <v>147.63</v>
      </c>
      <c r="N98">
        <f>DAY(InputData[[#This Row],[DATE]])</f>
        <v>1</v>
      </c>
      <c r="O98" t="str">
        <f>TEXT(InputData[[#This Row],[DATE]],"mmm")</f>
        <v>May</v>
      </c>
      <c r="P98">
        <f>YEAR(InputData[[#This Row],[DATE]])</f>
        <v>2021</v>
      </c>
    </row>
    <row r="99" spans="1:16" x14ac:dyDescent="0.3">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8">
        <f>VLOOKUP(InputData[[#This Row],[PRODUCT ID]],MasterData[],5,0)</f>
        <v>120</v>
      </c>
      <c r="K99" s="8">
        <f>VLOOKUP(InputData[[#This Row],[PRODUCT ID]],MasterData[],6,0)</f>
        <v>162</v>
      </c>
      <c r="L99" s="8">
        <f>InputData[[#This Row],[BUYING PRIZE]]*InputData[[#This Row],[QUANTITY]]</f>
        <v>120</v>
      </c>
      <c r="M99" s="8">
        <f>InputData[[#This Row],[SELLING PRICE]]*InputData[[#This Row],[QUANTITY]]*(1-InputData[[#This Row],[DISCOUNT %]])</f>
        <v>162</v>
      </c>
      <c r="N99">
        <f>DAY(InputData[[#This Row],[DATE]])</f>
        <v>1</v>
      </c>
      <c r="O99" t="str">
        <f>TEXT(InputData[[#This Row],[DATE]],"mmm")</f>
        <v>May</v>
      </c>
      <c r="P99">
        <f>YEAR(InputData[[#This Row],[DATE]])</f>
        <v>2021</v>
      </c>
    </row>
    <row r="100" spans="1:16" x14ac:dyDescent="0.3">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8">
        <f>VLOOKUP(InputData[[#This Row],[PRODUCT ID]],MasterData[],5,0)</f>
        <v>55</v>
      </c>
      <c r="K100" s="8">
        <f>VLOOKUP(InputData[[#This Row],[PRODUCT ID]],MasterData[],6,0)</f>
        <v>58.3</v>
      </c>
      <c r="L100" s="8">
        <f>InputData[[#This Row],[BUYING PRIZE]]*InputData[[#This Row],[QUANTITY]]</f>
        <v>165</v>
      </c>
      <c r="M100" s="8">
        <f>InputData[[#This Row],[SELLING PRICE]]*InputData[[#This Row],[QUANTITY]]*(1-InputData[[#This Row],[DISCOUNT %]])</f>
        <v>174.89999999999998</v>
      </c>
      <c r="N100">
        <f>DAY(InputData[[#This Row],[DATE]])</f>
        <v>3</v>
      </c>
      <c r="O100" t="str">
        <f>TEXT(InputData[[#This Row],[DATE]],"mmm")</f>
        <v>May</v>
      </c>
      <c r="P100">
        <f>YEAR(InputData[[#This Row],[DATE]])</f>
        <v>2021</v>
      </c>
    </row>
    <row r="101" spans="1:16" x14ac:dyDescent="0.3">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8">
        <f>VLOOKUP(InputData[[#This Row],[PRODUCT ID]],MasterData[],5,0)</f>
        <v>12</v>
      </c>
      <c r="K101" s="8">
        <f>VLOOKUP(InputData[[#This Row],[PRODUCT ID]],MasterData[],6,0)</f>
        <v>15.719999999999999</v>
      </c>
      <c r="L101" s="8">
        <f>InputData[[#This Row],[BUYING PRIZE]]*InputData[[#This Row],[QUANTITY]]</f>
        <v>156</v>
      </c>
      <c r="M101" s="8">
        <f>InputData[[#This Row],[SELLING PRICE]]*InputData[[#This Row],[QUANTITY]]*(1-InputData[[#This Row],[DISCOUNT %]])</f>
        <v>204.35999999999999</v>
      </c>
      <c r="N101">
        <f>DAY(InputData[[#This Row],[DATE]])</f>
        <v>4</v>
      </c>
      <c r="O101" t="str">
        <f>TEXT(InputData[[#This Row],[DATE]],"mmm")</f>
        <v>May</v>
      </c>
      <c r="P101">
        <f>YEAR(InputData[[#This Row],[DATE]])</f>
        <v>2021</v>
      </c>
    </row>
    <row r="102" spans="1:16" x14ac:dyDescent="0.3">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8">
        <f>VLOOKUP(InputData[[#This Row],[PRODUCT ID]],MasterData[],5,0)</f>
        <v>112</v>
      </c>
      <c r="K102" s="8">
        <f>VLOOKUP(InputData[[#This Row],[PRODUCT ID]],MasterData[],6,0)</f>
        <v>146.72</v>
      </c>
      <c r="L102" s="8">
        <f>InputData[[#This Row],[BUYING PRIZE]]*InputData[[#This Row],[QUANTITY]]</f>
        <v>448</v>
      </c>
      <c r="M102" s="8">
        <f>InputData[[#This Row],[SELLING PRICE]]*InputData[[#This Row],[QUANTITY]]*(1-InputData[[#This Row],[DISCOUNT %]])</f>
        <v>586.88</v>
      </c>
      <c r="N102">
        <f>DAY(InputData[[#This Row],[DATE]])</f>
        <v>4</v>
      </c>
      <c r="O102" t="str">
        <f>TEXT(InputData[[#This Row],[DATE]],"mmm")</f>
        <v>May</v>
      </c>
      <c r="P102">
        <f>YEAR(InputData[[#This Row],[DATE]])</f>
        <v>2021</v>
      </c>
    </row>
    <row r="103" spans="1:16" x14ac:dyDescent="0.3">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8">
        <f>VLOOKUP(InputData[[#This Row],[PRODUCT ID]],MasterData[],5,0)</f>
        <v>6</v>
      </c>
      <c r="K103" s="8">
        <f>VLOOKUP(InputData[[#This Row],[PRODUCT ID]],MasterData[],6,0)</f>
        <v>7.8599999999999994</v>
      </c>
      <c r="L103" s="8">
        <f>InputData[[#This Row],[BUYING PRIZE]]*InputData[[#This Row],[QUANTITY]]</f>
        <v>78</v>
      </c>
      <c r="M103" s="8">
        <f>InputData[[#This Row],[SELLING PRICE]]*InputData[[#This Row],[QUANTITY]]*(1-InputData[[#This Row],[DISCOUNT %]])</f>
        <v>102.17999999999999</v>
      </c>
      <c r="N103">
        <f>DAY(InputData[[#This Row],[DATE]])</f>
        <v>5</v>
      </c>
      <c r="O103" t="str">
        <f>TEXT(InputData[[#This Row],[DATE]],"mmm")</f>
        <v>May</v>
      </c>
      <c r="P103">
        <f>YEAR(InputData[[#This Row],[DATE]])</f>
        <v>2021</v>
      </c>
    </row>
    <row r="104" spans="1:16" x14ac:dyDescent="0.3">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8">
        <f>VLOOKUP(InputData[[#This Row],[PRODUCT ID]],MasterData[],5,0)</f>
        <v>83</v>
      </c>
      <c r="K104" s="8">
        <f>VLOOKUP(InputData[[#This Row],[PRODUCT ID]],MasterData[],6,0)</f>
        <v>94.62</v>
      </c>
      <c r="L104" s="8">
        <f>InputData[[#This Row],[BUYING PRIZE]]*InputData[[#This Row],[QUANTITY]]</f>
        <v>1245</v>
      </c>
      <c r="M104" s="8">
        <f>InputData[[#This Row],[SELLING PRICE]]*InputData[[#This Row],[QUANTITY]]*(1-InputData[[#This Row],[DISCOUNT %]])</f>
        <v>1419.3000000000002</v>
      </c>
      <c r="N104">
        <f>DAY(InputData[[#This Row],[DATE]])</f>
        <v>6</v>
      </c>
      <c r="O104" t="str">
        <f>TEXT(InputData[[#This Row],[DATE]],"mmm")</f>
        <v>May</v>
      </c>
      <c r="P104">
        <f>YEAR(InputData[[#This Row],[DATE]])</f>
        <v>2021</v>
      </c>
    </row>
    <row r="105" spans="1:16" x14ac:dyDescent="0.3">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8">
        <f>VLOOKUP(InputData[[#This Row],[PRODUCT ID]],MasterData[],5,0)</f>
        <v>6</v>
      </c>
      <c r="K105" s="8">
        <f>VLOOKUP(InputData[[#This Row],[PRODUCT ID]],MasterData[],6,0)</f>
        <v>7.8599999999999994</v>
      </c>
      <c r="L105" s="8">
        <f>InputData[[#This Row],[BUYING PRIZE]]*InputData[[#This Row],[QUANTITY]]</f>
        <v>36</v>
      </c>
      <c r="M105" s="8">
        <f>InputData[[#This Row],[SELLING PRICE]]*InputData[[#This Row],[QUANTITY]]*(1-InputData[[#This Row],[DISCOUNT %]])</f>
        <v>47.16</v>
      </c>
      <c r="N105">
        <f>DAY(InputData[[#This Row],[DATE]])</f>
        <v>6</v>
      </c>
      <c r="O105" t="str">
        <f>TEXT(InputData[[#This Row],[DATE]],"mmm")</f>
        <v>May</v>
      </c>
      <c r="P105">
        <f>YEAR(InputData[[#This Row],[DATE]])</f>
        <v>2021</v>
      </c>
    </row>
    <row r="106" spans="1:16" x14ac:dyDescent="0.3">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8">
        <f>VLOOKUP(InputData[[#This Row],[PRODUCT ID]],MasterData[],5,0)</f>
        <v>37</v>
      </c>
      <c r="K106" s="8">
        <f>VLOOKUP(InputData[[#This Row],[PRODUCT ID]],MasterData[],6,0)</f>
        <v>49.21</v>
      </c>
      <c r="L106" s="8">
        <f>InputData[[#This Row],[BUYING PRIZE]]*InputData[[#This Row],[QUANTITY]]</f>
        <v>37</v>
      </c>
      <c r="M106" s="8">
        <f>InputData[[#This Row],[SELLING PRICE]]*InputData[[#This Row],[QUANTITY]]*(1-InputData[[#This Row],[DISCOUNT %]])</f>
        <v>49.21</v>
      </c>
      <c r="N106">
        <f>DAY(InputData[[#This Row],[DATE]])</f>
        <v>7</v>
      </c>
      <c r="O106" t="str">
        <f>TEXT(InputData[[#This Row],[DATE]],"mmm")</f>
        <v>May</v>
      </c>
      <c r="P106">
        <f>YEAR(InputData[[#This Row],[DATE]])</f>
        <v>2021</v>
      </c>
    </row>
    <row r="107" spans="1:16" x14ac:dyDescent="0.3">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8">
        <f>VLOOKUP(InputData[[#This Row],[PRODUCT ID]],MasterData[],5,0)</f>
        <v>13</v>
      </c>
      <c r="K107" s="8">
        <f>VLOOKUP(InputData[[#This Row],[PRODUCT ID]],MasterData[],6,0)</f>
        <v>16.64</v>
      </c>
      <c r="L107" s="8">
        <f>InputData[[#This Row],[BUYING PRIZE]]*InputData[[#This Row],[QUANTITY]]</f>
        <v>78</v>
      </c>
      <c r="M107" s="8">
        <f>InputData[[#This Row],[SELLING PRICE]]*InputData[[#This Row],[QUANTITY]]*(1-InputData[[#This Row],[DISCOUNT %]])</f>
        <v>99.84</v>
      </c>
      <c r="N107">
        <f>DAY(InputData[[#This Row],[DATE]])</f>
        <v>9</v>
      </c>
      <c r="O107" t="str">
        <f>TEXT(InputData[[#This Row],[DATE]],"mmm")</f>
        <v>May</v>
      </c>
      <c r="P107">
        <f>YEAR(InputData[[#This Row],[DATE]])</f>
        <v>2021</v>
      </c>
    </row>
    <row r="108" spans="1:16" x14ac:dyDescent="0.3">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8">
        <f>VLOOKUP(InputData[[#This Row],[PRODUCT ID]],MasterData[],5,0)</f>
        <v>37</v>
      </c>
      <c r="K108" s="8">
        <f>VLOOKUP(InputData[[#This Row],[PRODUCT ID]],MasterData[],6,0)</f>
        <v>41.81</v>
      </c>
      <c r="L108" s="8">
        <f>InputData[[#This Row],[BUYING PRIZE]]*InputData[[#This Row],[QUANTITY]]</f>
        <v>296</v>
      </c>
      <c r="M108" s="8">
        <f>InputData[[#This Row],[SELLING PRICE]]*InputData[[#This Row],[QUANTITY]]*(1-InputData[[#This Row],[DISCOUNT %]])</f>
        <v>334.48</v>
      </c>
      <c r="N108">
        <f>DAY(InputData[[#This Row],[DATE]])</f>
        <v>9</v>
      </c>
      <c r="O108" t="str">
        <f>TEXT(InputData[[#This Row],[DATE]],"mmm")</f>
        <v>May</v>
      </c>
      <c r="P108">
        <f>YEAR(InputData[[#This Row],[DATE]])</f>
        <v>2021</v>
      </c>
    </row>
    <row r="109" spans="1:16" x14ac:dyDescent="0.3">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8">
        <f>VLOOKUP(InputData[[#This Row],[PRODUCT ID]],MasterData[],5,0)</f>
        <v>13</v>
      </c>
      <c r="K109" s="8">
        <f>VLOOKUP(InputData[[#This Row],[PRODUCT ID]],MasterData[],6,0)</f>
        <v>16.64</v>
      </c>
      <c r="L109" s="8">
        <f>InputData[[#This Row],[BUYING PRIZE]]*InputData[[#This Row],[QUANTITY]]</f>
        <v>39</v>
      </c>
      <c r="M109" s="8">
        <f>InputData[[#This Row],[SELLING PRICE]]*InputData[[#This Row],[QUANTITY]]*(1-InputData[[#This Row],[DISCOUNT %]])</f>
        <v>49.92</v>
      </c>
      <c r="N109">
        <f>DAY(InputData[[#This Row],[DATE]])</f>
        <v>12</v>
      </c>
      <c r="O109" t="str">
        <f>TEXT(InputData[[#This Row],[DATE]],"mmm")</f>
        <v>May</v>
      </c>
      <c r="P109">
        <f>YEAR(InputData[[#This Row],[DATE]])</f>
        <v>2021</v>
      </c>
    </row>
    <row r="110" spans="1:16" x14ac:dyDescent="0.3">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8">
        <f>VLOOKUP(InputData[[#This Row],[PRODUCT ID]],MasterData[],5,0)</f>
        <v>5</v>
      </c>
      <c r="K110" s="8">
        <f>VLOOKUP(InputData[[#This Row],[PRODUCT ID]],MasterData[],6,0)</f>
        <v>6.7</v>
      </c>
      <c r="L110" s="8">
        <f>InputData[[#This Row],[BUYING PRIZE]]*InputData[[#This Row],[QUANTITY]]</f>
        <v>75</v>
      </c>
      <c r="M110" s="8">
        <f>InputData[[#This Row],[SELLING PRICE]]*InputData[[#This Row],[QUANTITY]]*(1-InputData[[#This Row],[DISCOUNT %]])</f>
        <v>100.5</v>
      </c>
      <c r="N110">
        <f>DAY(InputData[[#This Row],[DATE]])</f>
        <v>12</v>
      </c>
      <c r="O110" t="str">
        <f>TEXT(InputData[[#This Row],[DATE]],"mmm")</f>
        <v>May</v>
      </c>
      <c r="P110">
        <f>YEAR(InputData[[#This Row],[DATE]])</f>
        <v>2021</v>
      </c>
    </row>
    <row r="111" spans="1:16" x14ac:dyDescent="0.3">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8">
        <f>VLOOKUP(InputData[[#This Row],[PRODUCT ID]],MasterData[],5,0)</f>
        <v>47</v>
      </c>
      <c r="K111" s="8">
        <f>VLOOKUP(InputData[[#This Row],[PRODUCT ID]],MasterData[],6,0)</f>
        <v>53.11</v>
      </c>
      <c r="L111" s="8">
        <f>InputData[[#This Row],[BUYING PRIZE]]*InputData[[#This Row],[QUANTITY]]</f>
        <v>188</v>
      </c>
      <c r="M111" s="8">
        <f>InputData[[#This Row],[SELLING PRICE]]*InputData[[#This Row],[QUANTITY]]*(1-InputData[[#This Row],[DISCOUNT %]])</f>
        <v>212.44</v>
      </c>
      <c r="N111">
        <f>DAY(InputData[[#This Row],[DATE]])</f>
        <v>13</v>
      </c>
      <c r="O111" t="str">
        <f>TEXT(InputData[[#This Row],[DATE]],"mmm")</f>
        <v>May</v>
      </c>
      <c r="P111">
        <f>YEAR(InputData[[#This Row],[DATE]])</f>
        <v>2021</v>
      </c>
    </row>
    <row r="112" spans="1:16" x14ac:dyDescent="0.3">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8">
        <f>VLOOKUP(InputData[[#This Row],[PRODUCT ID]],MasterData[],5,0)</f>
        <v>120</v>
      </c>
      <c r="K112" s="8">
        <f>VLOOKUP(InputData[[#This Row],[PRODUCT ID]],MasterData[],6,0)</f>
        <v>162</v>
      </c>
      <c r="L112" s="8">
        <f>InputData[[#This Row],[BUYING PRIZE]]*InputData[[#This Row],[QUANTITY]]</f>
        <v>240</v>
      </c>
      <c r="M112" s="8">
        <f>InputData[[#This Row],[SELLING PRICE]]*InputData[[#This Row],[QUANTITY]]*(1-InputData[[#This Row],[DISCOUNT %]])</f>
        <v>324</v>
      </c>
      <c r="N112">
        <f>DAY(InputData[[#This Row],[DATE]])</f>
        <v>20</v>
      </c>
      <c r="O112" t="str">
        <f>TEXT(InputData[[#This Row],[DATE]],"mmm")</f>
        <v>May</v>
      </c>
      <c r="P112">
        <f>YEAR(InputData[[#This Row],[DATE]])</f>
        <v>2021</v>
      </c>
    </row>
    <row r="113" spans="1:16" x14ac:dyDescent="0.3">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8">
        <f>VLOOKUP(InputData[[#This Row],[PRODUCT ID]],MasterData[],5,0)</f>
        <v>90</v>
      </c>
      <c r="K113" s="8">
        <f>VLOOKUP(InputData[[#This Row],[PRODUCT ID]],MasterData[],6,0)</f>
        <v>115.2</v>
      </c>
      <c r="L113" s="8">
        <f>InputData[[#This Row],[BUYING PRIZE]]*InputData[[#This Row],[QUANTITY]]</f>
        <v>990</v>
      </c>
      <c r="M113" s="8">
        <f>InputData[[#This Row],[SELLING PRICE]]*InputData[[#This Row],[QUANTITY]]*(1-InputData[[#This Row],[DISCOUNT %]])</f>
        <v>1267.2</v>
      </c>
      <c r="N113">
        <f>DAY(InputData[[#This Row],[DATE]])</f>
        <v>23</v>
      </c>
      <c r="O113" t="str">
        <f>TEXT(InputData[[#This Row],[DATE]],"mmm")</f>
        <v>May</v>
      </c>
      <c r="P113">
        <f>YEAR(InputData[[#This Row],[DATE]])</f>
        <v>2021</v>
      </c>
    </row>
    <row r="114" spans="1:16" x14ac:dyDescent="0.3">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8">
        <f>VLOOKUP(InputData[[#This Row],[PRODUCT ID]],MasterData[],5,0)</f>
        <v>141</v>
      </c>
      <c r="K114" s="8">
        <f>VLOOKUP(InputData[[#This Row],[PRODUCT ID]],MasterData[],6,0)</f>
        <v>149.46</v>
      </c>
      <c r="L114" s="8">
        <f>InputData[[#This Row],[BUYING PRIZE]]*InputData[[#This Row],[QUANTITY]]</f>
        <v>1833</v>
      </c>
      <c r="M114" s="8">
        <f>InputData[[#This Row],[SELLING PRICE]]*InputData[[#This Row],[QUANTITY]]*(1-InputData[[#This Row],[DISCOUNT %]])</f>
        <v>1942.98</v>
      </c>
      <c r="N114">
        <f>DAY(InputData[[#This Row],[DATE]])</f>
        <v>30</v>
      </c>
      <c r="O114" t="str">
        <f>TEXT(InputData[[#This Row],[DATE]],"mmm")</f>
        <v>May</v>
      </c>
      <c r="P114">
        <f>YEAR(InputData[[#This Row],[DATE]])</f>
        <v>2021</v>
      </c>
    </row>
    <row r="115" spans="1:16" x14ac:dyDescent="0.3">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8">
        <f>VLOOKUP(InputData[[#This Row],[PRODUCT ID]],MasterData[],5,0)</f>
        <v>112</v>
      </c>
      <c r="K115" s="8">
        <f>VLOOKUP(InputData[[#This Row],[PRODUCT ID]],MasterData[],6,0)</f>
        <v>122.08</v>
      </c>
      <c r="L115" s="8">
        <f>InputData[[#This Row],[BUYING PRIZE]]*InputData[[#This Row],[QUANTITY]]</f>
        <v>672</v>
      </c>
      <c r="M115" s="8">
        <f>InputData[[#This Row],[SELLING PRICE]]*InputData[[#This Row],[QUANTITY]]*(1-InputData[[#This Row],[DISCOUNT %]])</f>
        <v>732.48</v>
      </c>
      <c r="N115">
        <f>DAY(InputData[[#This Row],[DATE]])</f>
        <v>30</v>
      </c>
      <c r="O115" t="str">
        <f>TEXT(InputData[[#This Row],[DATE]],"mmm")</f>
        <v>May</v>
      </c>
      <c r="P115">
        <f>YEAR(InputData[[#This Row],[DATE]])</f>
        <v>2021</v>
      </c>
    </row>
    <row r="116" spans="1:16" x14ac:dyDescent="0.3">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8">
        <f>VLOOKUP(InputData[[#This Row],[PRODUCT ID]],MasterData[],5,0)</f>
        <v>126</v>
      </c>
      <c r="K116" s="8">
        <f>VLOOKUP(InputData[[#This Row],[PRODUCT ID]],MasterData[],6,0)</f>
        <v>162.54</v>
      </c>
      <c r="L116" s="8">
        <f>InputData[[#This Row],[BUYING PRIZE]]*InputData[[#This Row],[QUANTITY]]</f>
        <v>1260</v>
      </c>
      <c r="M116" s="8">
        <f>InputData[[#This Row],[SELLING PRICE]]*InputData[[#This Row],[QUANTITY]]*(1-InputData[[#This Row],[DISCOUNT %]])</f>
        <v>1625.3999999999999</v>
      </c>
      <c r="N116">
        <f>DAY(InputData[[#This Row],[DATE]])</f>
        <v>3</v>
      </c>
      <c r="O116" t="str">
        <f>TEXT(InputData[[#This Row],[DATE]],"mmm")</f>
        <v>Jun</v>
      </c>
      <c r="P116">
        <f>YEAR(InputData[[#This Row],[DATE]])</f>
        <v>2021</v>
      </c>
    </row>
    <row r="117" spans="1:16" x14ac:dyDescent="0.3">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8">
        <f>VLOOKUP(InputData[[#This Row],[PRODUCT ID]],MasterData[],5,0)</f>
        <v>61</v>
      </c>
      <c r="K117" s="8">
        <f>VLOOKUP(InputData[[#This Row],[PRODUCT ID]],MasterData[],6,0)</f>
        <v>76.25</v>
      </c>
      <c r="L117" s="8">
        <f>InputData[[#This Row],[BUYING PRIZE]]*InputData[[#This Row],[QUANTITY]]</f>
        <v>488</v>
      </c>
      <c r="M117" s="8">
        <f>InputData[[#This Row],[SELLING PRICE]]*InputData[[#This Row],[QUANTITY]]*(1-InputData[[#This Row],[DISCOUNT %]])</f>
        <v>610</v>
      </c>
      <c r="N117">
        <f>DAY(InputData[[#This Row],[DATE]])</f>
        <v>4</v>
      </c>
      <c r="O117" t="str">
        <f>TEXT(InputData[[#This Row],[DATE]],"mmm")</f>
        <v>Jun</v>
      </c>
      <c r="P117">
        <f>YEAR(InputData[[#This Row],[DATE]])</f>
        <v>2021</v>
      </c>
    </row>
    <row r="118" spans="1:16" x14ac:dyDescent="0.3">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8">
        <f>VLOOKUP(InputData[[#This Row],[PRODUCT ID]],MasterData[],5,0)</f>
        <v>61</v>
      </c>
      <c r="K118" s="8">
        <f>VLOOKUP(InputData[[#This Row],[PRODUCT ID]],MasterData[],6,0)</f>
        <v>76.25</v>
      </c>
      <c r="L118" s="8">
        <f>InputData[[#This Row],[BUYING PRIZE]]*InputData[[#This Row],[QUANTITY]]</f>
        <v>732</v>
      </c>
      <c r="M118" s="8">
        <f>InputData[[#This Row],[SELLING PRICE]]*InputData[[#This Row],[QUANTITY]]*(1-InputData[[#This Row],[DISCOUNT %]])</f>
        <v>915</v>
      </c>
      <c r="N118">
        <f>DAY(InputData[[#This Row],[DATE]])</f>
        <v>4</v>
      </c>
      <c r="O118" t="str">
        <f>TEXT(InputData[[#This Row],[DATE]],"mmm")</f>
        <v>Jun</v>
      </c>
      <c r="P118">
        <f>YEAR(InputData[[#This Row],[DATE]])</f>
        <v>2021</v>
      </c>
    </row>
    <row r="119" spans="1:16" x14ac:dyDescent="0.3">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8">
        <f>VLOOKUP(InputData[[#This Row],[PRODUCT ID]],MasterData[],5,0)</f>
        <v>121</v>
      </c>
      <c r="K119" s="8">
        <f>VLOOKUP(InputData[[#This Row],[PRODUCT ID]],MasterData[],6,0)</f>
        <v>141.57</v>
      </c>
      <c r="L119" s="8">
        <f>InputData[[#This Row],[BUYING PRIZE]]*InputData[[#This Row],[QUANTITY]]</f>
        <v>1815</v>
      </c>
      <c r="M119" s="8">
        <f>InputData[[#This Row],[SELLING PRICE]]*InputData[[#This Row],[QUANTITY]]*(1-InputData[[#This Row],[DISCOUNT %]])</f>
        <v>2123.5499999999997</v>
      </c>
      <c r="N119">
        <f>DAY(InputData[[#This Row],[DATE]])</f>
        <v>5</v>
      </c>
      <c r="O119" t="str">
        <f>TEXT(InputData[[#This Row],[DATE]],"mmm")</f>
        <v>Jun</v>
      </c>
      <c r="P119">
        <f>YEAR(InputData[[#This Row],[DATE]])</f>
        <v>2021</v>
      </c>
    </row>
    <row r="120" spans="1:16" x14ac:dyDescent="0.3">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8">
        <f>VLOOKUP(InputData[[#This Row],[PRODUCT ID]],MasterData[],5,0)</f>
        <v>5</v>
      </c>
      <c r="K120" s="8">
        <f>VLOOKUP(InputData[[#This Row],[PRODUCT ID]],MasterData[],6,0)</f>
        <v>6.7</v>
      </c>
      <c r="L120" s="8">
        <f>InputData[[#This Row],[BUYING PRIZE]]*InputData[[#This Row],[QUANTITY]]</f>
        <v>50</v>
      </c>
      <c r="M120" s="8">
        <f>InputData[[#This Row],[SELLING PRICE]]*InputData[[#This Row],[QUANTITY]]*(1-InputData[[#This Row],[DISCOUNT %]])</f>
        <v>67</v>
      </c>
      <c r="N120">
        <f>DAY(InputData[[#This Row],[DATE]])</f>
        <v>5</v>
      </c>
      <c r="O120" t="str">
        <f>TEXT(InputData[[#This Row],[DATE]],"mmm")</f>
        <v>Jun</v>
      </c>
      <c r="P120">
        <f>YEAR(InputData[[#This Row],[DATE]])</f>
        <v>2021</v>
      </c>
    </row>
    <row r="121" spans="1:16" x14ac:dyDescent="0.3">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8">
        <f>VLOOKUP(InputData[[#This Row],[PRODUCT ID]],MasterData[],5,0)</f>
        <v>95</v>
      </c>
      <c r="K121" s="8">
        <f>VLOOKUP(InputData[[#This Row],[PRODUCT ID]],MasterData[],6,0)</f>
        <v>119.7</v>
      </c>
      <c r="L121" s="8">
        <f>InputData[[#This Row],[BUYING PRIZE]]*InputData[[#This Row],[QUANTITY]]</f>
        <v>570</v>
      </c>
      <c r="M121" s="8">
        <f>InputData[[#This Row],[SELLING PRICE]]*InputData[[#This Row],[QUANTITY]]*(1-InputData[[#This Row],[DISCOUNT %]])</f>
        <v>718.2</v>
      </c>
      <c r="N121">
        <f>DAY(InputData[[#This Row],[DATE]])</f>
        <v>6</v>
      </c>
      <c r="O121" t="str">
        <f>TEXT(InputData[[#This Row],[DATE]],"mmm")</f>
        <v>Jun</v>
      </c>
      <c r="P121">
        <f>YEAR(InputData[[#This Row],[DATE]])</f>
        <v>2021</v>
      </c>
    </row>
    <row r="122" spans="1:16" x14ac:dyDescent="0.3">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8">
        <f>VLOOKUP(InputData[[#This Row],[PRODUCT ID]],MasterData[],5,0)</f>
        <v>37</v>
      </c>
      <c r="K122" s="8">
        <f>VLOOKUP(InputData[[#This Row],[PRODUCT ID]],MasterData[],6,0)</f>
        <v>41.81</v>
      </c>
      <c r="L122" s="8">
        <f>InputData[[#This Row],[BUYING PRIZE]]*InputData[[#This Row],[QUANTITY]]</f>
        <v>407</v>
      </c>
      <c r="M122" s="8">
        <f>InputData[[#This Row],[SELLING PRICE]]*InputData[[#This Row],[QUANTITY]]*(1-InputData[[#This Row],[DISCOUNT %]])</f>
        <v>459.91</v>
      </c>
      <c r="N122">
        <f>DAY(InputData[[#This Row],[DATE]])</f>
        <v>8</v>
      </c>
      <c r="O122" t="str">
        <f>TEXT(InputData[[#This Row],[DATE]],"mmm")</f>
        <v>Jun</v>
      </c>
      <c r="P122">
        <f>YEAR(InputData[[#This Row],[DATE]])</f>
        <v>2021</v>
      </c>
    </row>
    <row r="123" spans="1:16" x14ac:dyDescent="0.3">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8">
        <f>VLOOKUP(InputData[[#This Row],[PRODUCT ID]],MasterData[],5,0)</f>
        <v>44</v>
      </c>
      <c r="K123" s="8">
        <f>VLOOKUP(InputData[[#This Row],[PRODUCT ID]],MasterData[],6,0)</f>
        <v>48.84</v>
      </c>
      <c r="L123" s="8">
        <f>InputData[[#This Row],[BUYING PRIZE]]*InputData[[#This Row],[QUANTITY]]</f>
        <v>484</v>
      </c>
      <c r="M123" s="8">
        <f>InputData[[#This Row],[SELLING PRICE]]*InputData[[#This Row],[QUANTITY]]*(1-InputData[[#This Row],[DISCOUNT %]])</f>
        <v>537.24</v>
      </c>
      <c r="N123">
        <f>DAY(InputData[[#This Row],[DATE]])</f>
        <v>8</v>
      </c>
      <c r="O123" t="str">
        <f>TEXT(InputData[[#This Row],[DATE]],"mmm")</f>
        <v>Jun</v>
      </c>
      <c r="P123">
        <f>YEAR(InputData[[#This Row],[DATE]])</f>
        <v>2021</v>
      </c>
    </row>
    <row r="124" spans="1:16" x14ac:dyDescent="0.3">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8">
        <f>VLOOKUP(InputData[[#This Row],[PRODUCT ID]],MasterData[],5,0)</f>
        <v>98</v>
      </c>
      <c r="K124" s="8">
        <f>VLOOKUP(InputData[[#This Row],[PRODUCT ID]],MasterData[],6,0)</f>
        <v>103.88</v>
      </c>
      <c r="L124" s="8">
        <f>InputData[[#This Row],[BUYING PRIZE]]*InputData[[#This Row],[QUANTITY]]</f>
        <v>686</v>
      </c>
      <c r="M124" s="8">
        <f>InputData[[#This Row],[SELLING PRICE]]*InputData[[#This Row],[QUANTITY]]*(1-InputData[[#This Row],[DISCOUNT %]])</f>
        <v>727.16</v>
      </c>
      <c r="N124">
        <f>DAY(InputData[[#This Row],[DATE]])</f>
        <v>9</v>
      </c>
      <c r="O124" t="str">
        <f>TEXT(InputData[[#This Row],[DATE]],"mmm")</f>
        <v>Jun</v>
      </c>
      <c r="P124">
        <f>YEAR(InputData[[#This Row],[DATE]])</f>
        <v>2021</v>
      </c>
    </row>
    <row r="125" spans="1:16" x14ac:dyDescent="0.3">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8">
        <f>VLOOKUP(InputData[[#This Row],[PRODUCT ID]],MasterData[],5,0)</f>
        <v>89</v>
      </c>
      <c r="K125" s="8">
        <f>VLOOKUP(InputData[[#This Row],[PRODUCT ID]],MasterData[],6,0)</f>
        <v>117.48</v>
      </c>
      <c r="L125" s="8">
        <f>InputData[[#This Row],[BUYING PRIZE]]*InputData[[#This Row],[QUANTITY]]</f>
        <v>1068</v>
      </c>
      <c r="M125" s="8">
        <f>InputData[[#This Row],[SELLING PRICE]]*InputData[[#This Row],[QUANTITY]]*(1-InputData[[#This Row],[DISCOUNT %]])</f>
        <v>1409.76</v>
      </c>
      <c r="N125">
        <f>DAY(InputData[[#This Row],[DATE]])</f>
        <v>11</v>
      </c>
      <c r="O125" t="str">
        <f>TEXT(InputData[[#This Row],[DATE]],"mmm")</f>
        <v>Jun</v>
      </c>
      <c r="P125">
        <f>YEAR(InputData[[#This Row],[DATE]])</f>
        <v>2021</v>
      </c>
    </row>
    <row r="126" spans="1:16" x14ac:dyDescent="0.3">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8">
        <f>VLOOKUP(InputData[[#This Row],[PRODUCT ID]],MasterData[],5,0)</f>
        <v>138</v>
      </c>
      <c r="K126" s="8">
        <f>VLOOKUP(InputData[[#This Row],[PRODUCT ID]],MasterData[],6,0)</f>
        <v>173.88</v>
      </c>
      <c r="L126" s="8">
        <f>InputData[[#This Row],[BUYING PRIZE]]*InputData[[#This Row],[QUANTITY]]</f>
        <v>828</v>
      </c>
      <c r="M126" s="8">
        <f>InputData[[#This Row],[SELLING PRICE]]*InputData[[#This Row],[QUANTITY]]*(1-InputData[[#This Row],[DISCOUNT %]])</f>
        <v>1043.28</v>
      </c>
      <c r="N126">
        <f>DAY(InputData[[#This Row],[DATE]])</f>
        <v>12</v>
      </c>
      <c r="O126" t="str">
        <f>TEXT(InputData[[#This Row],[DATE]],"mmm")</f>
        <v>Jun</v>
      </c>
      <c r="P126">
        <f>YEAR(InputData[[#This Row],[DATE]])</f>
        <v>2021</v>
      </c>
    </row>
    <row r="127" spans="1:16" x14ac:dyDescent="0.3">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8">
        <f>VLOOKUP(InputData[[#This Row],[PRODUCT ID]],MasterData[],5,0)</f>
        <v>7</v>
      </c>
      <c r="K127" s="8">
        <f>VLOOKUP(InputData[[#This Row],[PRODUCT ID]],MasterData[],6,0)</f>
        <v>8.33</v>
      </c>
      <c r="L127" s="8">
        <f>InputData[[#This Row],[BUYING PRIZE]]*InputData[[#This Row],[QUANTITY]]</f>
        <v>70</v>
      </c>
      <c r="M127" s="8">
        <f>InputData[[#This Row],[SELLING PRICE]]*InputData[[#This Row],[QUANTITY]]*(1-InputData[[#This Row],[DISCOUNT %]])</f>
        <v>83.3</v>
      </c>
      <c r="N127">
        <f>DAY(InputData[[#This Row],[DATE]])</f>
        <v>14</v>
      </c>
      <c r="O127" t="str">
        <f>TEXT(InputData[[#This Row],[DATE]],"mmm")</f>
        <v>Jun</v>
      </c>
      <c r="P127">
        <f>YEAR(InputData[[#This Row],[DATE]])</f>
        <v>2021</v>
      </c>
    </row>
    <row r="128" spans="1:16" x14ac:dyDescent="0.3">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8">
        <f>VLOOKUP(InputData[[#This Row],[PRODUCT ID]],MasterData[],5,0)</f>
        <v>150</v>
      </c>
      <c r="K128" s="8">
        <f>VLOOKUP(InputData[[#This Row],[PRODUCT ID]],MasterData[],6,0)</f>
        <v>210</v>
      </c>
      <c r="L128" s="8">
        <f>InputData[[#This Row],[BUYING PRIZE]]*InputData[[#This Row],[QUANTITY]]</f>
        <v>750</v>
      </c>
      <c r="M128" s="8">
        <f>InputData[[#This Row],[SELLING PRICE]]*InputData[[#This Row],[QUANTITY]]*(1-InputData[[#This Row],[DISCOUNT %]])</f>
        <v>1050</v>
      </c>
      <c r="N128">
        <f>DAY(InputData[[#This Row],[DATE]])</f>
        <v>16</v>
      </c>
      <c r="O128" t="str">
        <f>TEXT(InputData[[#This Row],[DATE]],"mmm")</f>
        <v>Jun</v>
      </c>
      <c r="P128">
        <f>YEAR(InputData[[#This Row],[DATE]])</f>
        <v>2021</v>
      </c>
    </row>
    <row r="129" spans="1:16" x14ac:dyDescent="0.3">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8">
        <f>VLOOKUP(InputData[[#This Row],[PRODUCT ID]],MasterData[],5,0)</f>
        <v>12</v>
      </c>
      <c r="K129" s="8">
        <f>VLOOKUP(InputData[[#This Row],[PRODUCT ID]],MasterData[],6,0)</f>
        <v>15.719999999999999</v>
      </c>
      <c r="L129" s="8">
        <f>InputData[[#This Row],[BUYING PRIZE]]*InputData[[#This Row],[QUANTITY]]</f>
        <v>144</v>
      </c>
      <c r="M129" s="8">
        <f>InputData[[#This Row],[SELLING PRICE]]*InputData[[#This Row],[QUANTITY]]*(1-InputData[[#This Row],[DISCOUNT %]])</f>
        <v>188.64</v>
      </c>
      <c r="N129">
        <f>DAY(InputData[[#This Row],[DATE]])</f>
        <v>16</v>
      </c>
      <c r="O129" t="str">
        <f>TEXT(InputData[[#This Row],[DATE]],"mmm")</f>
        <v>Jun</v>
      </c>
      <c r="P129">
        <f>YEAR(InputData[[#This Row],[DATE]])</f>
        <v>2021</v>
      </c>
    </row>
    <row r="130" spans="1:16" x14ac:dyDescent="0.3">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8">
        <f>VLOOKUP(InputData[[#This Row],[PRODUCT ID]],MasterData[],5,0)</f>
        <v>37</v>
      </c>
      <c r="K130" s="8">
        <f>VLOOKUP(InputData[[#This Row],[PRODUCT ID]],MasterData[],6,0)</f>
        <v>42.55</v>
      </c>
      <c r="L130" s="8">
        <f>InputData[[#This Row],[BUYING PRIZE]]*InputData[[#This Row],[QUANTITY]]</f>
        <v>407</v>
      </c>
      <c r="M130" s="8">
        <f>InputData[[#This Row],[SELLING PRICE]]*InputData[[#This Row],[QUANTITY]]*(1-InputData[[#This Row],[DISCOUNT %]])</f>
        <v>468.04999999999995</v>
      </c>
      <c r="N130">
        <f>DAY(InputData[[#This Row],[DATE]])</f>
        <v>16</v>
      </c>
      <c r="O130" t="str">
        <f>TEXT(InputData[[#This Row],[DATE]],"mmm")</f>
        <v>Jun</v>
      </c>
      <c r="P130">
        <f>YEAR(InputData[[#This Row],[DATE]])</f>
        <v>2021</v>
      </c>
    </row>
    <row r="131" spans="1:16" x14ac:dyDescent="0.3">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8">
        <f>VLOOKUP(InputData[[#This Row],[PRODUCT ID]],MasterData[],5,0)</f>
        <v>7</v>
      </c>
      <c r="K131" s="8">
        <f>VLOOKUP(InputData[[#This Row],[PRODUCT ID]],MasterData[],6,0)</f>
        <v>8.33</v>
      </c>
      <c r="L131" s="8">
        <f>InputData[[#This Row],[BUYING PRIZE]]*InputData[[#This Row],[QUANTITY]]</f>
        <v>91</v>
      </c>
      <c r="M131" s="8">
        <f>InputData[[#This Row],[SELLING PRICE]]*InputData[[#This Row],[QUANTITY]]*(1-InputData[[#This Row],[DISCOUNT %]])</f>
        <v>108.29</v>
      </c>
      <c r="N131">
        <f>DAY(InputData[[#This Row],[DATE]])</f>
        <v>18</v>
      </c>
      <c r="O131" t="str">
        <f>TEXT(InputData[[#This Row],[DATE]],"mmm")</f>
        <v>Jun</v>
      </c>
      <c r="P131">
        <f>YEAR(InputData[[#This Row],[DATE]])</f>
        <v>2021</v>
      </c>
    </row>
    <row r="132" spans="1:16" x14ac:dyDescent="0.3">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8">
        <f>VLOOKUP(InputData[[#This Row],[PRODUCT ID]],MasterData[],5,0)</f>
        <v>138</v>
      </c>
      <c r="K132" s="8">
        <f>VLOOKUP(InputData[[#This Row],[PRODUCT ID]],MasterData[],6,0)</f>
        <v>173.88</v>
      </c>
      <c r="L132" s="8">
        <f>InputData[[#This Row],[BUYING PRIZE]]*InputData[[#This Row],[QUANTITY]]</f>
        <v>690</v>
      </c>
      <c r="M132" s="8">
        <f>InputData[[#This Row],[SELLING PRICE]]*InputData[[#This Row],[QUANTITY]]*(1-InputData[[#This Row],[DISCOUNT %]])</f>
        <v>869.4</v>
      </c>
      <c r="N132">
        <f>DAY(InputData[[#This Row],[DATE]])</f>
        <v>19</v>
      </c>
      <c r="O132" t="str">
        <f>TEXT(InputData[[#This Row],[DATE]],"mmm")</f>
        <v>Jun</v>
      </c>
      <c r="P132">
        <f>YEAR(InputData[[#This Row],[DATE]])</f>
        <v>2021</v>
      </c>
    </row>
    <row r="133" spans="1:16" x14ac:dyDescent="0.3">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8">
        <f>VLOOKUP(InputData[[#This Row],[PRODUCT ID]],MasterData[],5,0)</f>
        <v>13</v>
      </c>
      <c r="K133" s="8">
        <f>VLOOKUP(InputData[[#This Row],[PRODUCT ID]],MasterData[],6,0)</f>
        <v>16.64</v>
      </c>
      <c r="L133" s="8">
        <f>InputData[[#This Row],[BUYING PRIZE]]*InputData[[#This Row],[QUANTITY]]</f>
        <v>13</v>
      </c>
      <c r="M133" s="8">
        <f>InputData[[#This Row],[SELLING PRICE]]*InputData[[#This Row],[QUANTITY]]*(1-InputData[[#This Row],[DISCOUNT %]])</f>
        <v>16.64</v>
      </c>
      <c r="N133">
        <f>DAY(InputData[[#This Row],[DATE]])</f>
        <v>20</v>
      </c>
      <c r="O133" t="str">
        <f>TEXT(InputData[[#This Row],[DATE]],"mmm")</f>
        <v>Jun</v>
      </c>
      <c r="P133">
        <f>YEAR(InputData[[#This Row],[DATE]])</f>
        <v>2021</v>
      </c>
    </row>
    <row r="134" spans="1:16" x14ac:dyDescent="0.3">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8">
        <f>VLOOKUP(InputData[[#This Row],[PRODUCT ID]],MasterData[],5,0)</f>
        <v>13</v>
      </c>
      <c r="K134" s="8">
        <f>VLOOKUP(InputData[[#This Row],[PRODUCT ID]],MasterData[],6,0)</f>
        <v>16.64</v>
      </c>
      <c r="L134" s="8">
        <f>InputData[[#This Row],[BUYING PRIZE]]*InputData[[#This Row],[QUANTITY]]</f>
        <v>52</v>
      </c>
      <c r="M134" s="8">
        <f>InputData[[#This Row],[SELLING PRICE]]*InputData[[#This Row],[QUANTITY]]*(1-InputData[[#This Row],[DISCOUNT %]])</f>
        <v>66.56</v>
      </c>
      <c r="N134">
        <f>DAY(InputData[[#This Row],[DATE]])</f>
        <v>23</v>
      </c>
      <c r="O134" t="str">
        <f>TEXT(InputData[[#This Row],[DATE]],"mmm")</f>
        <v>Jun</v>
      </c>
      <c r="P134">
        <f>YEAR(InputData[[#This Row],[DATE]])</f>
        <v>2021</v>
      </c>
    </row>
    <row r="135" spans="1:16" x14ac:dyDescent="0.3">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8">
        <f>VLOOKUP(InputData[[#This Row],[PRODUCT ID]],MasterData[],5,0)</f>
        <v>44</v>
      </c>
      <c r="K135" s="8">
        <f>VLOOKUP(InputData[[#This Row],[PRODUCT ID]],MasterData[],6,0)</f>
        <v>48.4</v>
      </c>
      <c r="L135" s="8">
        <f>InputData[[#This Row],[BUYING PRIZE]]*InputData[[#This Row],[QUANTITY]]</f>
        <v>572</v>
      </c>
      <c r="M135" s="8">
        <f>InputData[[#This Row],[SELLING PRICE]]*InputData[[#This Row],[QUANTITY]]*(1-InputData[[#This Row],[DISCOUNT %]])</f>
        <v>629.19999999999993</v>
      </c>
      <c r="N135">
        <f>DAY(InputData[[#This Row],[DATE]])</f>
        <v>24</v>
      </c>
      <c r="O135" t="str">
        <f>TEXT(InputData[[#This Row],[DATE]],"mmm")</f>
        <v>Jun</v>
      </c>
      <c r="P135">
        <f>YEAR(InputData[[#This Row],[DATE]])</f>
        <v>2021</v>
      </c>
    </row>
    <row r="136" spans="1:16" x14ac:dyDescent="0.3">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8">
        <f>VLOOKUP(InputData[[#This Row],[PRODUCT ID]],MasterData[],5,0)</f>
        <v>6</v>
      </c>
      <c r="K136" s="8">
        <f>VLOOKUP(InputData[[#This Row],[PRODUCT ID]],MasterData[],6,0)</f>
        <v>7.8599999999999994</v>
      </c>
      <c r="L136" s="8">
        <f>InputData[[#This Row],[BUYING PRIZE]]*InputData[[#This Row],[QUANTITY]]</f>
        <v>42</v>
      </c>
      <c r="M136" s="8">
        <f>InputData[[#This Row],[SELLING PRICE]]*InputData[[#This Row],[QUANTITY]]*(1-InputData[[#This Row],[DISCOUNT %]])</f>
        <v>55.019999999999996</v>
      </c>
      <c r="N136">
        <f>DAY(InputData[[#This Row],[DATE]])</f>
        <v>26</v>
      </c>
      <c r="O136" t="str">
        <f>TEXT(InputData[[#This Row],[DATE]],"mmm")</f>
        <v>Jun</v>
      </c>
      <c r="P136">
        <f>YEAR(InputData[[#This Row],[DATE]])</f>
        <v>2021</v>
      </c>
    </row>
    <row r="137" spans="1:16" x14ac:dyDescent="0.3">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8">
        <f>VLOOKUP(InputData[[#This Row],[PRODUCT ID]],MasterData[],5,0)</f>
        <v>133</v>
      </c>
      <c r="K137" s="8">
        <f>VLOOKUP(InputData[[#This Row],[PRODUCT ID]],MasterData[],6,0)</f>
        <v>155.61000000000001</v>
      </c>
      <c r="L137" s="8">
        <f>InputData[[#This Row],[BUYING PRIZE]]*InputData[[#This Row],[QUANTITY]]</f>
        <v>1463</v>
      </c>
      <c r="M137" s="8">
        <f>InputData[[#This Row],[SELLING PRICE]]*InputData[[#This Row],[QUANTITY]]*(1-InputData[[#This Row],[DISCOUNT %]])</f>
        <v>1711.71</v>
      </c>
      <c r="N137">
        <f>DAY(InputData[[#This Row],[DATE]])</f>
        <v>27</v>
      </c>
      <c r="O137" t="str">
        <f>TEXT(InputData[[#This Row],[DATE]],"mmm")</f>
        <v>Jun</v>
      </c>
      <c r="P137">
        <f>YEAR(InputData[[#This Row],[DATE]])</f>
        <v>2021</v>
      </c>
    </row>
    <row r="138" spans="1:16" x14ac:dyDescent="0.3">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8">
        <f>VLOOKUP(InputData[[#This Row],[PRODUCT ID]],MasterData[],5,0)</f>
        <v>126</v>
      </c>
      <c r="K138" s="8">
        <f>VLOOKUP(InputData[[#This Row],[PRODUCT ID]],MasterData[],6,0)</f>
        <v>162.54</v>
      </c>
      <c r="L138" s="8">
        <f>InputData[[#This Row],[BUYING PRIZE]]*InputData[[#This Row],[QUANTITY]]</f>
        <v>252</v>
      </c>
      <c r="M138" s="8">
        <f>InputData[[#This Row],[SELLING PRICE]]*InputData[[#This Row],[QUANTITY]]*(1-InputData[[#This Row],[DISCOUNT %]])</f>
        <v>325.08</v>
      </c>
      <c r="N138">
        <f>DAY(InputData[[#This Row],[DATE]])</f>
        <v>28</v>
      </c>
      <c r="O138" t="str">
        <f>TEXT(InputData[[#This Row],[DATE]],"mmm")</f>
        <v>Jun</v>
      </c>
      <c r="P138">
        <f>YEAR(InputData[[#This Row],[DATE]])</f>
        <v>2021</v>
      </c>
    </row>
    <row r="139" spans="1:16" x14ac:dyDescent="0.3">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8">
        <f>VLOOKUP(InputData[[#This Row],[PRODUCT ID]],MasterData[],5,0)</f>
        <v>5</v>
      </c>
      <c r="K139" s="8">
        <f>VLOOKUP(InputData[[#This Row],[PRODUCT ID]],MasterData[],6,0)</f>
        <v>6.7</v>
      </c>
      <c r="L139" s="8">
        <f>InputData[[#This Row],[BUYING PRIZE]]*InputData[[#This Row],[QUANTITY]]</f>
        <v>35</v>
      </c>
      <c r="M139" s="8">
        <f>InputData[[#This Row],[SELLING PRICE]]*InputData[[#This Row],[QUANTITY]]*(1-InputData[[#This Row],[DISCOUNT %]])</f>
        <v>46.9</v>
      </c>
      <c r="N139">
        <f>DAY(InputData[[#This Row],[DATE]])</f>
        <v>28</v>
      </c>
      <c r="O139" t="str">
        <f>TEXT(InputData[[#This Row],[DATE]],"mmm")</f>
        <v>Jun</v>
      </c>
      <c r="P139">
        <f>YEAR(InputData[[#This Row],[DATE]])</f>
        <v>2021</v>
      </c>
    </row>
    <row r="140" spans="1:16" x14ac:dyDescent="0.3">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8">
        <f>VLOOKUP(InputData[[#This Row],[PRODUCT ID]],MasterData[],5,0)</f>
        <v>112</v>
      </c>
      <c r="K140" s="8">
        <f>VLOOKUP(InputData[[#This Row],[PRODUCT ID]],MasterData[],6,0)</f>
        <v>146.72</v>
      </c>
      <c r="L140" s="8">
        <f>InputData[[#This Row],[BUYING PRIZE]]*InputData[[#This Row],[QUANTITY]]</f>
        <v>448</v>
      </c>
      <c r="M140" s="8">
        <f>InputData[[#This Row],[SELLING PRICE]]*InputData[[#This Row],[QUANTITY]]*(1-InputData[[#This Row],[DISCOUNT %]])</f>
        <v>586.88</v>
      </c>
      <c r="N140">
        <f>DAY(InputData[[#This Row],[DATE]])</f>
        <v>29</v>
      </c>
      <c r="O140" t="str">
        <f>TEXT(InputData[[#This Row],[DATE]],"mmm")</f>
        <v>Jun</v>
      </c>
      <c r="P140">
        <f>YEAR(InputData[[#This Row],[DATE]])</f>
        <v>2021</v>
      </c>
    </row>
    <row r="141" spans="1:16" x14ac:dyDescent="0.3">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8">
        <f>VLOOKUP(InputData[[#This Row],[PRODUCT ID]],MasterData[],5,0)</f>
        <v>133</v>
      </c>
      <c r="K141" s="8">
        <f>VLOOKUP(InputData[[#This Row],[PRODUCT ID]],MasterData[],6,0)</f>
        <v>155.61000000000001</v>
      </c>
      <c r="L141" s="8">
        <f>InputData[[#This Row],[BUYING PRIZE]]*InputData[[#This Row],[QUANTITY]]</f>
        <v>1463</v>
      </c>
      <c r="M141" s="8">
        <f>InputData[[#This Row],[SELLING PRICE]]*InputData[[#This Row],[QUANTITY]]*(1-InputData[[#This Row],[DISCOUNT %]])</f>
        <v>1711.71</v>
      </c>
      <c r="N141">
        <f>DAY(InputData[[#This Row],[DATE]])</f>
        <v>1</v>
      </c>
      <c r="O141" t="str">
        <f>TEXT(InputData[[#This Row],[DATE]],"mmm")</f>
        <v>Jul</v>
      </c>
      <c r="P141">
        <f>YEAR(InputData[[#This Row],[DATE]])</f>
        <v>2021</v>
      </c>
    </row>
    <row r="142" spans="1:16" x14ac:dyDescent="0.3">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8">
        <f>VLOOKUP(InputData[[#This Row],[PRODUCT ID]],MasterData[],5,0)</f>
        <v>148</v>
      </c>
      <c r="K142" s="8">
        <f>VLOOKUP(InputData[[#This Row],[PRODUCT ID]],MasterData[],6,0)</f>
        <v>164.28</v>
      </c>
      <c r="L142" s="8">
        <f>InputData[[#This Row],[BUYING PRIZE]]*InputData[[#This Row],[QUANTITY]]</f>
        <v>1628</v>
      </c>
      <c r="M142" s="8">
        <f>InputData[[#This Row],[SELLING PRICE]]*InputData[[#This Row],[QUANTITY]]*(1-InputData[[#This Row],[DISCOUNT %]])</f>
        <v>1807.08</v>
      </c>
      <c r="N142">
        <f>DAY(InputData[[#This Row],[DATE]])</f>
        <v>2</v>
      </c>
      <c r="O142" t="str">
        <f>TEXT(InputData[[#This Row],[DATE]],"mmm")</f>
        <v>Jul</v>
      </c>
      <c r="P142">
        <f>YEAR(InputData[[#This Row],[DATE]])</f>
        <v>2021</v>
      </c>
    </row>
    <row r="143" spans="1:16" x14ac:dyDescent="0.3">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8">
        <f>VLOOKUP(InputData[[#This Row],[PRODUCT ID]],MasterData[],5,0)</f>
        <v>95</v>
      </c>
      <c r="K143" s="8">
        <f>VLOOKUP(InputData[[#This Row],[PRODUCT ID]],MasterData[],6,0)</f>
        <v>119.7</v>
      </c>
      <c r="L143" s="8">
        <f>InputData[[#This Row],[BUYING PRIZE]]*InputData[[#This Row],[QUANTITY]]</f>
        <v>855</v>
      </c>
      <c r="M143" s="8">
        <f>InputData[[#This Row],[SELLING PRICE]]*InputData[[#This Row],[QUANTITY]]*(1-InputData[[#This Row],[DISCOUNT %]])</f>
        <v>1077.3</v>
      </c>
      <c r="N143">
        <f>DAY(InputData[[#This Row],[DATE]])</f>
        <v>3</v>
      </c>
      <c r="O143" t="str">
        <f>TEXT(InputData[[#This Row],[DATE]],"mmm")</f>
        <v>Jul</v>
      </c>
      <c r="P143">
        <f>YEAR(InputData[[#This Row],[DATE]])</f>
        <v>2021</v>
      </c>
    </row>
    <row r="144" spans="1:16" x14ac:dyDescent="0.3">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8">
        <f>VLOOKUP(InputData[[#This Row],[PRODUCT ID]],MasterData[],5,0)</f>
        <v>71</v>
      </c>
      <c r="K144" s="8">
        <f>VLOOKUP(InputData[[#This Row],[PRODUCT ID]],MasterData[],6,0)</f>
        <v>80.94</v>
      </c>
      <c r="L144" s="8">
        <f>InputData[[#This Row],[BUYING PRIZE]]*InputData[[#This Row],[QUANTITY]]</f>
        <v>568</v>
      </c>
      <c r="M144" s="8">
        <f>InputData[[#This Row],[SELLING PRICE]]*InputData[[#This Row],[QUANTITY]]*(1-InputData[[#This Row],[DISCOUNT %]])</f>
        <v>647.52</v>
      </c>
      <c r="N144">
        <f>DAY(InputData[[#This Row],[DATE]])</f>
        <v>3</v>
      </c>
      <c r="O144" t="str">
        <f>TEXT(InputData[[#This Row],[DATE]],"mmm")</f>
        <v>Jul</v>
      </c>
      <c r="P144">
        <f>YEAR(InputData[[#This Row],[DATE]])</f>
        <v>2021</v>
      </c>
    </row>
    <row r="145" spans="1:16" x14ac:dyDescent="0.3">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8">
        <f>VLOOKUP(InputData[[#This Row],[PRODUCT ID]],MasterData[],5,0)</f>
        <v>105</v>
      </c>
      <c r="K145" s="8">
        <f>VLOOKUP(InputData[[#This Row],[PRODUCT ID]],MasterData[],6,0)</f>
        <v>142.80000000000001</v>
      </c>
      <c r="L145" s="8">
        <f>InputData[[#This Row],[BUYING PRIZE]]*InputData[[#This Row],[QUANTITY]]</f>
        <v>840</v>
      </c>
      <c r="M145" s="8">
        <f>InputData[[#This Row],[SELLING PRICE]]*InputData[[#This Row],[QUANTITY]]*(1-InputData[[#This Row],[DISCOUNT %]])</f>
        <v>1142.4000000000001</v>
      </c>
      <c r="N145">
        <f>DAY(InputData[[#This Row],[DATE]])</f>
        <v>5</v>
      </c>
      <c r="O145" t="str">
        <f>TEXT(InputData[[#This Row],[DATE]],"mmm")</f>
        <v>Jul</v>
      </c>
      <c r="P145">
        <f>YEAR(InputData[[#This Row],[DATE]])</f>
        <v>2021</v>
      </c>
    </row>
    <row r="146" spans="1:16" x14ac:dyDescent="0.3">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8">
        <f>VLOOKUP(InputData[[#This Row],[PRODUCT ID]],MasterData[],5,0)</f>
        <v>138</v>
      </c>
      <c r="K146" s="8">
        <f>VLOOKUP(InputData[[#This Row],[PRODUCT ID]],MasterData[],6,0)</f>
        <v>173.88</v>
      </c>
      <c r="L146" s="8">
        <f>InputData[[#This Row],[BUYING PRIZE]]*InputData[[#This Row],[QUANTITY]]</f>
        <v>2070</v>
      </c>
      <c r="M146" s="8">
        <f>InputData[[#This Row],[SELLING PRICE]]*InputData[[#This Row],[QUANTITY]]*(1-InputData[[#This Row],[DISCOUNT %]])</f>
        <v>2608.1999999999998</v>
      </c>
      <c r="N146">
        <f>DAY(InputData[[#This Row],[DATE]])</f>
        <v>6</v>
      </c>
      <c r="O146" t="str">
        <f>TEXT(InputData[[#This Row],[DATE]],"mmm")</f>
        <v>Jul</v>
      </c>
      <c r="P146">
        <f>YEAR(InputData[[#This Row],[DATE]])</f>
        <v>2021</v>
      </c>
    </row>
    <row r="147" spans="1:16" x14ac:dyDescent="0.3">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8">
        <f>VLOOKUP(InputData[[#This Row],[PRODUCT ID]],MasterData[],5,0)</f>
        <v>44</v>
      </c>
      <c r="K147" s="8">
        <f>VLOOKUP(InputData[[#This Row],[PRODUCT ID]],MasterData[],6,0)</f>
        <v>48.84</v>
      </c>
      <c r="L147" s="8">
        <f>InputData[[#This Row],[BUYING PRIZE]]*InputData[[#This Row],[QUANTITY]]</f>
        <v>440</v>
      </c>
      <c r="M147" s="8">
        <f>InputData[[#This Row],[SELLING PRICE]]*InputData[[#This Row],[QUANTITY]]*(1-InputData[[#This Row],[DISCOUNT %]])</f>
        <v>488.40000000000003</v>
      </c>
      <c r="N147">
        <f>DAY(InputData[[#This Row],[DATE]])</f>
        <v>8</v>
      </c>
      <c r="O147" t="str">
        <f>TEXT(InputData[[#This Row],[DATE]],"mmm")</f>
        <v>Jul</v>
      </c>
      <c r="P147">
        <f>YEAR(InputData[[#This Row],[DATE]])</f>
        <v>2021</v>
      </c>
    </row>
    <row r="148" spans="1:16" x14ac:dyDescent="0.3">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8">
        <f>VLOOKUP(InputData[[#This Row],[PRODUCT ID]],MasterData[],5,0)</f>
        <v>55</v>
      </c>
      <c r="K148" s="8">
        <f>VLOOKUP(InputData[[#This Row],[PRODUCT ID]],MasterData[],6,0)</f>
        <v>58.3</v>
      </c>
      <c r="L148" s="8">
        <f>InputData[[#This Row],[BUYING PRIZE]]*InputData[[#This Row],[QUANTITY]]</f>
        <v>330</v>
      </c>
      <c r="M148" s="8">
        <f>InputData[[#This Row],[SELLING PRICE]]*InputData[[#This Row],[QUANTITY]]*(1-InputData[[#This Row],[DISCOUNT %]])</f>
        <v>349.79999999999995</v>
      </c>
      <c r="N148">
        <f>DAY(InputData[[#This Row],[DATE]])</f>
        <v>10</v>
      </c>
      <c r="O148" t="str">
        <f>TEXT(InputData[[#This Row],[DATE]],"mmm")</f>
        <v>Jul</v>
      </c>
      <c r="P148">
        <f>YEAR(InputData[[#This Row],[DATE]])</f>
        <v>2021</v>
      </c>
    </row>
    <row r="149" spans="1:16" x14ac:dyDescent="0.3">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8">
        <f>VLOOKUP(InputData[[#This Row],[PRODUCT ID]],MasterData[],5,0)</f>
        <v>6</v>
      </c>
      <c r="K149" s="8">
        <f>VLOOKUP(InputData[[#This Row],[PRODUCT ID]],MasterData[],6,0)</f>
        <v>7.8599999999999994</v>
      </c>
      <c r="L149" s="8">
        <f>InputData[[#This Row],[BUYING PRIZE]]*InputData[[#This Row],[QUANTITY]]</f>
        <v>24</v>
      </c>
      <c r="M149" s="8">
        <f>InputData[[#This Row],[SELLING PRICE]]*InputData[[#This Row],[QUANTITY]]*(1-InputData[[#This Row],[DISCOUNT %]])</f>
        <v>31.439999999999998</v>
      </c>
      <c r="N149">
        <f>DAY(InputData[[#This Row],[DATE]])</f>
        <v>11</v>
      </c>
      <c r="O149" t="str">
        <f>TEXT(InputData[[#This Row],[DATE]],"mmm")</f>
        <v>Jul</v>
      </c>
      <c r="P149">
        <f>YEAR(InputData[[#This Row],[DATE]])</f>
        <v>2021</v>
      </c>
    </row>
    <row r="150" spans="1:16" x14ac:dyDescent="0.3">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8">
        <f>VLOOKUP(InputData[[#This Row],[PRODUCT ID]],MasterData[],5,0)</f>
        <v>150</v>
      </c>
      <c r="K150" s="8">
        <f>VLOOKUP(InputData[[#This Row],[PRODUCT ID]],MasterData[],6,0)</f>
        <v>210</v>
      </c>
      <c r="L150" s="8">
        <f>InputData[[#This Row],[BUYING PRIZE]]*InputData[[#This Row],[QUANTITY]]</f>
        <v>150</v>
      </c>
      <c r="M150" s="8">
        <f>InputData[[#This Row],[SELLING PRICE]]*InputData[[#This Row],[QUANTITY]]*(1-InputData[[#This Row],[DISCOUNT %]])</f>
        <v>210</v>
      </c>
      <c r="N150">
        <f>DAY(InputData[[#This Row],[DATE]])</f>
        <v>13</v>
      </c>
      <c r="O150" t="str">
        <f>TEXT(InputData[[#This Row],[DATE]],"mmm")</f>
        <v>Jul</v>
      </c>
      <c r="P150">
        <f>YEAR(InputData[[#This Row],[DATE]])</f>
        <v>2021</v>
      </c>
    </row>
    <row r="151" spans="1:16" x14ac:dyDescent="0.3">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8">
        <f>VLOOKUP(InputData[[#This Row],[PRODUCT ID]],MasterData[],5,0)</f>
        <v>141</v>
      </c>
      <c r="K151" s="8">
        <f>VLOOKUP(InputData[[#This Row],[PRODUCT ID]],MasterData[],6,0)</f>
        <v>149.46</v>
      </c>
      <c r="L151" s="8">
        <f>InputData[[#This Row],[BUYING PRIZE]]*InputData[[#This Row],[QUANTITY]]</f>
        <v>1128</v>
      </c>
      <c r="M151" s="8">
        <f>InputData[[#This Row],[SELLING PRICE]]*InputData[[#This Row],[QUANTITY]]*(1-InputData[[#This Row],[DISCOUNT %]])</f>
        <v>1195.68</v>
      </c>
      <c r="N151">
        <f>DAY(InputData[[#This Row],[DATE]])</f>
        <v>16</v>
      </c>
      <c r="O151" t="str">
        <f>TEXT(InputData[[#This Row],[DATE]],"mmm")</f>
        <v>Jul</v>
      </c>
      <c r="P151">
        <f>YEAR(InputData[[#This Row],[DATE]])</f>
        <v>2021</v>
      </c>
    </row>
    <row r="152" spans="1:16" x14ac:dyDescent="0.3">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8">
        <f>VLOOKUP(InputData[[#This Row],[PRODUCT ID]],MasterData[],5,0)</f>
        <v>48</v>
      </c>
      <c r="K152" s="8">
        <f>VLOOKUP(InputData[[#This Row],[PRODUCT ID]],MasterData[],6,0)</f>
        <v>57.120000000000005</v>
      </c>
      <c r="L152" s="8">
        <f>InputData[[#This Row],[BUYING PRIZE]]*InputData[[#This Row],[QUANTITY]]</f>
        <v>672</v>
      </c>
      <c r="M152" s="8">
        <f>InputData[[#This Row],[SELLING PRICE]]*InputData[[#This Row],[QUANTITY]]*(1-InputData[[#This Row],[DISCOUNT %]])</f>
        <v>799.68000000000006</v>
      </c>
      <c r="N152">
        <f>DAY(InputData[[#This Row],[DATE]])</f>
        <v>18</v>
      </c>
      <c r="O152" t="str">
        <f>TEXT(InputData[[#This Row],[DATE]],"mmm")</f>
        <v>Jul</v>
      </c>
      <c r="P152">
        <f>YEAR(InputData[[#This Row],[DATE]])</f>
        <v>2021</v>
      </c>
    </row>
    <row r="153" spans="1:16" x14ac:dyDescent="0.3">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8">
        <f>VLOOKUP(InputData[[#This Row],[PRODUCT ID]],MasterData[],5,0)</f>
        <v>72</v>
      </c>
      <c r="K153" s="8">
        <f>VLOOKUP(InputData[[#This Row],[PRODUCT ID]],MasterData[],6,0)</f>
        <v>79.92</v>
      </c>
      <c r="L153" s="8">
        <f>InputData[[#This Row],[BUYING PRIZE]]*InputData[[#This Row],[QUANTITY]]</f>
        <v>792</v>
      </c>
      <c r="M153" s="8">
        <f>InputData[[#This Row],[SELLING PRICE]]*InputData[[#This Row],[QUANTITY]]*(1-InputData[[#This Row],[DISCOUNT %]])</f>
        <v>879.12</v>
      </c>
      <c r="N153">
        <f>DAY(InputData[[#This Row],[DATE]])</f>
        <v>20</v>
      </c>
      <c r="O153" t="str">
        <f>TEXT(InputData[[#This Row],[DATE]],"mmm")</f>
        <v>Jul</v>
      </c>
      <c r="P153">
        <f>YEAR(InputData[[#This Row],[DATE]])</f>
        <v>2021</v>
      </c>
    </row>
    <row r="154" spans="1:16" x14ac:dyDescent="0.3">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8">
        <f>VLOOKUP(InputData[[#This Row],[PRODUCT ID]],MasterData[],5,0)</f>
        <v>67</v>
      </c>
      <c r="K154" s="8">
        <f>VLOOKUP(InputData[[#This Row],[PRODUCT ID]],MasterData[],6,0)</f>
        <v>83.08</v>
      </c>
      <c r="L154" s="8">
        <f>InputData[[#This Row],[BUYING PRIZE]]*InputData[[#This Row],[QUANTITY]]</f>
        <v>335</v>
      </c>
      <c r="M154" s="8">
        <f>InputData[[#This Row],[SELLING PRICE]]*InputData[[#This Row],[QUANTITY]]*(1-InputData[[#This Row],[DISCOUNT %]])</f>
        <v>415.4</v>
      </c>
      <c r="N154">
        <f>DAY(InputData[[#This Row],[DATE]])</f>
        <v>20</v>
      </c>
      <c r="O154" t="str">
        <f>TEXT(InputData[[#This Row],[DATE]],"mmm")</f>
        <v>Jul</v>
      </c>
      <c r="P154">
        <f>YEAR(InputData[[#This Row],[DATE]])</f>
        <v>2021</v>
      </c>
    </row>
    <row r="155" spans="1:16" x14ac:dyDescent="0.3">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8">
        <f>VLOOKUP(InputData[[#This Row],[PRODUCT ID]],MasterData[],5,0)</f>
        <v>47</v>
      </c>
      <c r="K155" s="8">
        <f>VLOOKUP(InputData[[#This Row],[PRODUCT ID]],MasterData[],6,0)</f>
        <v>53.11</v>
      </c>
      <c r="L155" s="8">
        <f>InputData[[#This Row],[BUYING PRIZE]]*InputData[[#This Row],[QUANTITY]]</f>
        <v>705</v>
      </c>
      <c r="M155" s="8">
        <f>InputData[[#This Row],[SELLING PRICE]]*InputData[[#This Row],[QUANTITY]]*(1-InputData[[#This Row],[DISCOUNT %]])</f>
        <v>796.65</v>
      </c>
      <c r="N155">
        <f>DAY(InputData[[#This Row],[DATE]])</f>
        <v>21</v>
      </c>
      <c r="O155" t="str">
        <f>TEXT(InputData[[#This Row],[DATE]],"mmm")</f>
        <v>Jul</v>
      </c>
      <c r="P155">
        <f>YEAR(InputData[[#This Row],[DATE]])</f>
        <v>2021</v>
      </c>
    </row>
    <row r="156" spans="1:16" x14ac:dyDescent="0.3">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8">
        <f>VLOOKUP(InputData[[#This Row],[PRODUCT ID]],MasterData[],5,0)</f>
        <v>18</v>
      </c>
      <c r="K156" s="8">
        <f>VLOOKUP(InputData[[#This Row],[PRODUCT ID]],MasterData[],6,0)</f>
        <v>24.66</v>
      </c>
      <c r="L156" s="8">
        <f>InputData[[#This Row],[BUYING PRIZE]]*InputData[[#This Row],[QUANTITY]]</f>
        <v>54</v>
      </c>
      <c r="M156" s="8">
        <f>InputData[[#This Row],[SELLING PRICE]]*InputData[[#This Row],[QUANTITY]]*(1-InputData[[#This Row],[DISCOUNT %]])</f>
        <v>73.98</v>
      </c>
      <c r="N156">
        <f>DAY(InputData[[#This Row],[DATE]])</f>
        <v>22</v>
      </c>
      <c r="O156" t="str">
        <f>TEXT(InputData[[#This Row],[DATE]],"mmm")</f>
        <v>Jul</v>
      </c>
      <c r="P156">
        <f>YEAR(InputData[[#This Row],[DATE]])</f>
        <v>2021</v>
      </c>
    </row>
    <row r="157" spans="1:16" x14ac:dyDescent="0.3">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8">
        <f>VLOOKUP(InputData[[#This Row],[PRODUCT ID]],MasterData[],5,0)</f>
        <v>144</v>
      </c>
      <c r="K157" s="8">
        <f>VLOOKUP(InputData[[#This Row],[PRODUCT ID]],MasterData[],6,0)</f>
        <v>156.96</v>
      </c>
      <c r="L157" s="8">
        <f>InputData[[#This Row],[BUYING PRIZE]]*InputData[[#This Row],[QUANTITY]]</f>
        <v>2016</v>
      </c>
      <c r="M157" s="8">
        <f>InputData[[#This Row],[SELLING PRICE]]*InputData[[#This Row],[QUANTITY]]*(1-InputData[[#This Row],[DISCOUNT %]])</f>
        <v>2197.44</v>
      </c>
      <c r="N157">
        <f>DAY(InputData[[#This Row],[DATE]])</f>
        <v>22</v>
      </c>
      <c r="O157" t="str">
        <f>TEXT(InputData[[#This Row],[DATE]],"mmm")</f>
        <v>Jul</v>
      </c>
      <c r="P157">
        <f>YEAR(InputData[[#This Row],[DATE]])</f>
        <v>2021</v>
      </c>
    </row>
    <row r="158" spans="1:16" x14ac:dyDescent="0.3">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8">
        <f>VLOOKUP(InputData[[#This Row],[PRODUCT ID]],MasterData[],5,0)</f>
        <v>90</v>
      </c>
      <c r="K158" s="8">
        <f>VLOOKUP(InputData[[#This Row],[PRODUCT ID]],MasterData[],6,0)</f>
        <v>96.3</v>
      </c>
      <c r="L158" s="8">
        <f>InputData[[#This Row],[BUYING PRIZE]]*InputData[[#This Row],[QUANTITY]]</f>
        <v>630</v>
      </c>
      <c r="M158" s="8">
        <f>InputData[[#This Row],[SELLING PRICE]]*InputData[[#This Row],[QUANTITY]]*(1-InputData[[#This Row],[DISCOUNT %]])</f>
        <v>674.1</v>
      </c>
      <c r="N158">
        <f>DAY(InputData[[#This Row],[DATE]])</f>
        <v>23</v>
      </c>
      <c r="O158" t="str">
        <f>TEXT(InputData[[#This Row],[DATE]],"mmm")</f>
        <v>Jul</v>
      </c>
      <c r="P158">
        <f>YEAR(InputData[[#This Row],[DATE]])</f>
        <v>2021</v>
      </c>
    </row>
    <row r="159" spans="1:16" x14ac:dyDescent="0.3">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8">
        <f>VLOOKUP(InputData[[#This Row],[PRODUCT ID]],MasterData[],5,0)</f>
        <v>67</v>
      </c>
      <c r="K159" s="8">
        <f>VLOOKUP(InputData[[#This Row],[PRODUCT ID]],MasterData[],6,0)</f>
        <v>85.76</v>
      </c>
      <c r="L159" s="8">
        <f>InputData[[#This Row],[BUYING PRIZE]]*InputData[[#This Row],[QUANTITY]]</f>
        <v>536</v>
      </c>
      <c r="M159" s="8">
        <f>InputData[[#This Row],[SELLING PRICE]]*InputData[[#This Row],[QUANTITY]]*(1-InputData[[#This Row],[DISCOUNT %]])</f>
        <v>686.08</v>
      </c>
      <c r="N159">
        <f>DAY(InputData[[#This Row],[DATE]])</f>
        <v>23</v>
      </c>
      <c r="O159" t="str">
        <f>TEXT(InputData[[#This Row],[DATE]],"mmm")</f>
        <v>Jul</v>
      </c>
      <c r="P159">
        <f>YEAR(InputData[[#This Row],[DATE]])</f>
        <v>2021</v>
      </c>
    </row>
    <row r="160" spans="1:16" x14ac:dyDescent="0.3">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8">
        <f>VLOOKUP(InputData[[#This Row],[PRODUCT ID]],MasterData[],5,0)</f>
        <v>6</v>
      </c>
      <c r="K160" s="8">
        <f>VLOOKUP(InputData[[#This Row],[PRODUCT ID]],MasterData[],6,0)</f>
        <v>7.8599999999999994</v>
      </c>
      <c r="L160" s="8">
        <f>InputData[[#This Row],[BUYING PRIZE]]*InputData[[#This Row],[QUANTITY]]</f>
        <v>24</v>
      </c>
      <c r="M160" s="8">
        <f>InputData[[#This Row],[SELLING PRICE]]*InputData[[#This Row],[QUANTITY]]*(1-InputData[[#This Row],[DISCOUNT %]])</f>
        <v>31.439999999999998</v>
      </c>
      <c r="N160">
        <f>DAY(InputData[[#This Row],[DATE]])</f>
        <v>24</v>
      </c>
      <c r="O160" t="str">
        <f>TEXT(InputData[[#This Row],[DATE]],"mmm")</f>
        <v>Jul</v>
      </c>
      <c r="P160">
        <f>YEAR(InputData[[#This Row],[DATE]])</f>
        <v>2021</v>
      </c>
    </row>
    <row r="161" spans="1:16" x14ac:dyDescent="0.3">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8">
        <f>VLOOKUP(InputData[[#This Row],[PRODUCT ID]],MasterData[],5,0)</f>
        <v>76</v>
      </c>
      <c r="K161" s="8">
        <f>VLOOKUP(InputData[[#This Row],[PRODUCT ID]],MasterData[],6,0)</f>
        <v>82.08</v>
      </c>
      <c r="L161" s="8">
        <f>InputData[[#This Row],[BUYING PRIZE]]*InputData[[#This Row],[QUANTITY]]</f>
        <v>1140</v>
      </c>
      <c r="M161" s="8">
        <f>InputData[[#This Row],[SELLING PRICE]]*InputData[[#This Row],[QUANTITY]]*(1-InputData[[#This Row],[DISCOUNT %]])</f>
        <v>1231.2</v>
      </c>
      <c r="N161">
        <f>DAY(InputData[[#This Row],[DATE]])</f>
        <v>29</v>
      </c>
      <c r="O161" t="str">
        <f>TEXT(InputData[[#This Row],[DATE]],"mmm")</f>
        <v>Jul</v>
      </c>
      <c r="P161">
        <f>YEAR(InputData[[#This Row],[DATE]])</f>
        <v>2021</v>
      </c>
    </row>
    <row r="162" spans="1:16" x14ac:dyDescent="0.3">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8">
        <f>VLOOKUP(InputData[[#This Row],[PRODUCT ID]],MasterData[],5,0)</f>
        <v>98</v>
      </c>
      <c r="K162" s="8">
        <f>VLOOKUP(InputData[[#This Row],[PRODUCT ID]],MasterData[],6,0)</f>
        <v>103.88</v>
      </c>
      <c r="L162" s="8">
        <f>InputData[[#This Row],[BUYING PRIZE]]*InputData[[#This Row],[QUANTITY]]</f>
        <v>1078</v>
      </c>
      <c r="M162" s="8">
        <f>InputData[[#This Row],[SELLING PRICE]]*InputData[[#This Row],[QUANTITY]]*(1-InputData[[#This Row],[DISCOUNT %]])</f>
        <v>1142.6799999999998</v>
      </c>
      <c r="N162">
        <f>DAY(InputData[[#This Row],[DATE]])</f>
        <v>1</v>
      </c>
      <c r="O162" t="str">
        <f>TEXT(InputData[[#This Row],[DATE]],"mmm")</f>
        <v>Aug</v>
      </c>
      <c r="P162">
        <f>YEAR(InputData[[#This Row],[DATE]])</f>
        <v>2021</v>
      </c>
    </row>
    <row r="163" spans="1:16" x14ac:dyDescent="0.3">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8">
        <f>VLOOKUP(InputData[[#This Row],[PRODUCT ID]],MasterData[],5,0)</f>
        <v>141</v>
      </c>
      <c r="K163" s="8">
        <f>VLOOKUP(InputData[[#This Row],[PRODUCT ID]],MasterData[],6,0)</f>
        <v>149.46</v>
      </c>
      <c r="L163" s="8">
        <f>InputData[[#This Row],[BUYING PRIZE]]*InputData[[#This Row],[QUANTITY]]</f>
        <v>423</v>
      </c>
      <c r="M163" s="8">
        <f>InputData[[#This Row],[SELLING PRICE]]*InputData[[#This Row],[QUANTITY]]*(1-InputData[[#This Row],[DISCOUNT %]])</f>
        <v>448.38</v>
      </c>
      <c r="N163">
        <f>DAY(InputData[[#This Row],[DATE]])</f>
        <v>2</v>
      </c>
      <c r="O163" t="str">
        <f>TEXT(InputData[[#This Row],[DATE]],"mmm")</f>
        <v>Aug</v>
      </c>
      <c r="P163">
        <f>YEAR(InputData[[#This Row],[DATE]])</f>
        <v>2021</v>
      </c>
    </row>
    <row r="164" spans="1:16" x14ac:dyDescent="0.3">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8">
        <f>VLOOKUP(InputData[[#This Row],[PRODUCT ID]],MasterData[],5,0)</f>
        <v>121</v>
      </c>
      <c r="K164" s="8">
        <f>VLOOKUP(InputData[[#This Row],[PRODUCT ID]],MasterData[],6,0)</f>
        <v>141.57</v>
      </c>
      <c r="L164" s="8">
        <f>InputData[[#This Row],[BUYING PRIZE]]*InputData[[#This Row],[QUANTITY]]</f>
        <v>1573</v>
      </c>
      <c r="M164" s="8">
        <f>InputData[[#This Row],[SELLING PRICE]]*InputData[[#This Row],[QUANTITY]]*(1-InputData[[#This Row],[DISCOUNT %]])</f>
        <v>1840.4099999999999</v>
      </c>
      <c r="N164">
        <f>DAY(InputData[[#This Row],[DATE]])</f>
        <v>3</v>
      </c>
      <c r="O164" t="str">
        <f>TEXT(InputData[[#This Row],[DATE]],"mmm")</f>
        <v>Aug</v>
      </c>
      <c r="P164">
        <f>YEAR(InputData[[#This Row],[DATE]])</f>
        <v>2021</v>
      </c>
    </row>
    <row r="165" spans="1:16" x14ac:dyDescent="0.3">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8">
        <f>VLOOKUP(InputData[[#This Row],[PRODUCT ID]],MasterData[],5,0)</f>
        <v>55</v>
      </c>
      <c r="K165" s="8">
        <f>VLOOKUP(InputData[[#This Row],[PRODUCT ID]],MasterData[],6,0)</f>
        <v>58.3</v>
      </c>
      <c r="L165" s="8">
        <f>InputData[[#This Row],[BUYING PRIZE]]*InputData[[#This Row],[QUANTITY]]</f>
        <v>660</v>
      </c>
      <c r="M165" s="8">
        <f>InputData[[#This Row],[SELLING PRICE]]*InputData[[#This Row],[QUANTITY]]*(1-InputData[[#This Row],[DISCOUNT %]])</f>
        <v>699.59999999999991</v>
      </c>
      <c r="N165">
        <f>DAY(InputData[[#This Row],[DATE]])</f>
        <v>3</v>
      </c>
      <c r="O165" t="str">
        <f>TEXT(InputData[[#This Row],[DATE]],"mmm")</f>
        <v>Aug</v>
      </c>
      <c r="P165">
        <f>YEAR(InputData[[#This Row],[DATE]])</f>
        <v>2021</v>
      </c>
    </row>
    <row r="166" spans="1:16" x14ac:dyDescent="0.3">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8">
        <f>VLOOKUP(InputData[[#This Row],[PRODUCT ID]],MasterData[],5,0)</f>
        <v>37</v>
      </c>
      <c r="K166" s="8">
        <f>VLOOKUP(InputData[[#This Row],[PRODUCT ID]],MasterData[],6,0)</f>
        <v>41.81</v>
      </c>
      <c r="L166" s="8">
        <f>InputData[[#This Row],[BUYING PRIZE]]*InputData[[#This Row],[QUANTITY]]</f>
        <v>518</v>
      </c>
      <c r="M166" s="8">
        <f>InputData[[#This Row],[SELLING PRICE]]*InputData[[#This Row],[QUANTITY]]*(1-InputData[[#This Row],[DISCOUNT %]])</f>
        <v>585.34</v>
      </c>
      <c r="N166">
        <f>DAY(InputData[[#This Row],[DATE]])</f>
        <v>5</v>
      </c>
      <c r="O166" t="str">
        <f>TEXT(InputData[[#This Row],[DATE]],"mmm")</f>
        <v>Aug</v>
      </c>
      <c r="P166">
        <f>YEAR(InputData[[#This Row],[DATE]])</f>
        <v>2021</v>
      </c>
    </row>
    <row r="167" spans="1:16" x14ac:dyDescent="0.3">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8">
        <f>VLOOKUP(InputData[[#This Row],[PRODUCT ID]],MasterData[],5,0)</f>
        <v>67</v>
      </c>
      <c r="K167" s="8">
        <f>VLOOKUP(InputData[[#This Row],[PRODUCT ID]],MasterData[],6,0)</f>
        <v>85.76</v>
      </c>
      <c r="L167" s="8">
        <f>InputData[[#This Row],[BUYING PRIZE]]*InputData[[#This Row],[QUANTITY]]</f>
        <v>67</v>
      </c>
      <c r="M167" s="8">
        <f>InputData[[#This Row],[SELLING PRICE]]*InputData[[#This Row],[QUANTITY]]*(1-InputData[[#This Row],[DISCOUNT %]])</f>
        <v>85.76</v>
      </c>
      <c r="N167">
        <f>DAY(InputData[[#This Row],[DATE]])</f>
        <v>6</v>
      </c>
      <c r="O167" t="str">
        <f>TEXT(InputData[[#This Row],[DATE]],"mmm")</f>
        <v>Aug</v>
      </c>
      <c r="P167">
        <f>YEAR(InputData[[#This Row],[DATE]])</f>
        <v>2021</v>
      </c>
    </row>
    <row r="168" spans="1:16" x14ac:dyDescent="0.3">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8">
        <f>VLOOKUP(InputData[[#This Row],[PRODUCT ID]],MasterData[],5,0)</f>
        <v>133</v>
      </c>
      <c r="K168" s="8">
        <f>VLOOKUP(InputData[[#This Row],[PRODUCT ID]],MasterData[],6,0)</f>
        <v>155.61000000000001</v>
      </c>
      <c r="L168" s="8">
        <f>InputData[[#This Row],[BUYING PRIZE]]*InputData[[#This Row],[QUANTITY]]</f>
        <v>532</v>
      </c>
      <c r="M168" s="8">
        <f>InputData[[#This Row],[SELLING PRICE]]*InputData[[#This Row],[QUANTITY]]*(1-InputData[[#This Row],[DISCOUNT %]])</f>
        <v>622.44000000000005</v>
      </c>
      <c r="N168">
        <f>DAY(InputData[[#This Row],[DATE]])</f>
        <v>10</v>
      </c>
      <c r="O168" t="str">
        <f>TEXT(InputData[[#This Row],[DATE]],"mmm")</f>
        <v>Aug</v>
      </c>
      <c r="P168">
        <f>YEAR(InputData[[#This Row],[DATE]])</f>
        <v>2021</v>
      </c>
    </row>
    <row r="169" spans="1:16" x14ac:dyDescent="0.3">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8">
        <f>VLOOKUP(InputData[[#This Row],[PRODUCT ID]],MasterData[],5,0)</f>
        <v>76</v>
      </c>
      <c r="K169" s="8">
        <f>VLOOKUP(InputData[[#This Row],[PRODUCT ID]],MasterData[],6,0)</f>
        <v>82.08</v>
      </c>
      <c r="L169" s="8">
        <f>InputData[[#This Row],[BUYING PRIZE]]*InputData[[#This Row],[QUANTITY]]</f>
        <v>760</v>
      </c>
      <c r="M169" s="8">
        <f>InputData[[#This Row],[SELLING PRICE]]*InputData[[#This Row],[QUANTITY]]*(1-InputData[[#This Row],[DISCOUNT %]])</f>
        <v>820.8</v>
      </c>
      <c r="N169">
        <f>DAY(InputData[[#This Row],[DATE]])</f>
        <v>10</v>
      </c>
      <c r="O169" t="str">
        <f>TEXT(InputData[[#This Row],[DATE]],"mmm")</f>
        <v>Aug</v>
      </c>
      <c r="P169">
        <f>YEAR(InputData[[#This Row],[DATE]])</f>
        <v>2021</v>
      </c>
    </row>
    <row r="170" spans="1:16" x14ac:dyDescent="0.3">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8">
        <f>VLOOKUP(InputData[[#This Row],[PRODUCT ID]],MasterData[],5,0)</f>
        <v>75</v>
      </c>
      <c r="K170" s="8">
        <f>VLOOKUP(InputData[[#This Row],[PRODUCT ID]],MasterData[],6,0)</f>
        <v>85.5</v>
      </c>
      <c r="L170" s="8">
        <f>InputData[[#This Row],[BUYING PRIZE]]*InputData[[#This Row],[QUANTITY]]</f>
        <v>450</v>
      </c>
      <c r="M170" s="8">
        <f>InputData[[#This Row],[SELLING PRICE]]*InputData[[#This Row],[QUANTITY]]*(1-InputData[[#This Row],[DISCOUNT %]])</f>
        <v>513</v>
      </c>
      <c r="N170">
        <f>DAY(InputData[[#This Row],[DATE]])</f>
        <v>10</v>
      </c>
      <c r="O170" t="str">
        <f>TEXT(InputData[[#This Row],[DATE]],"mmm")</f>
        <v>Aug</v>
      </c>
      <c r="P170">
        <f>YEAR(InputData[[#This Row],[DATE]])</f>
        <v>2021</v>
      </c>
    </row>
    <row r="171" spans="1:16" x14ac:dyDescent="0.3">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8">
        <f>VLOOKUP(InputData[[#This Row],[PRODUCT ID]],MasterData[],5,0)</f>
        <v>141</v>
      </c>
      <c r="K171" s="8">
        <f>VLOOKUP(InputData[[#This Row],[PRODUCT ID]],MasterData[],6,0)</f>
        <v>149.46</v>
      </c>
      <c r="L171" s="8">
        <f>InputData[[#This Row],[BUYING PRIZE]]*InputData[[#This Row],[QUANTITY]]</f>
        <v>564</v>
      </c>
      <c r="M171" s="8">
        <f>InputData[[#This Row],[SELLING PRICE]]*InputData[[#This Row],[QUANTITY]]*(1-InputData[[#This Row],[DISCOUNT %]])</f>
        <v>597.84</v>
      </c>
      <c r="N171">
        <f>DAY(InputData[[#This Row],[DATE]])</f>
        <v>11</v>
      </c>
      <c r="O171" t="str">
        <f>TEXT(InputData[[#This Row],[DATE]],"mmm")</f>
        <v>Aug</v>
      </c>
      <c r="P171">
        <f>YEAR(InputData[[#This Row],[DATE]])</f>
        <v>2021</v>
      </c>
    </row>
    <row r="172" spans="1:16" x14ac:dyDescent="0.3">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8">
        <f>VLOOKUP(InputData[[#This Row],[PRODUCT ID]],MasterData[],5,0)</f>
        <v>44</v>
      </c>
      <c r="K172" s="8">
        <f>VLOOKUP(InputData[[#This Row],[PRODUCT ID]],MasterData[],6,0)</f>
        <v>48.4</v>
      </c>
      <c r="L172" s="8">
        <f>InputData[[#This Row],[BUYING PRIZE]]*InputData[[#This Row],[QUANTITY]]</f>
        <v>572</v>
      </c>
      <c r="M172" s="8">
        <f>InputData[[#This Row],[SELLING PRICE]]*InputData[[#This Row],[QUANTITY]]*(1-InputData[[#This Row],[DISCOUNT %]])</f>
        <v>629.19999999999993</v>
      </c>
      <c r="N172">
        <f>DAY(InputData[[#This Row],[DATE]])</f>
        <v>13</v>
      </c>
      <c r="O172" t="str">
        <f>TEXT(InputData[[#This Row],[DATE]],"mmm")</f>
        <v>Aug</v>
      </c>
      <c r="P172">
        <f>YEAR(InputData[[#This Row],[DATE]])</f>
        <v>2021</v>
      </c>
    </row>
    <row r="173" spans="1:16" x14ac:dyDescent="0.3">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8">
        <f>VLOOKUP(InputData[[#This Row],[PRODUCT ID]],MasterData[],5,0)</f>
        <v>48</v>
      </c>
      <c r="K173" s="8">
        <f>VLOOKUP(InputData[[#This Row],[PRODUCT ID]],MasterData[],6,0)</f>
        <v>57.120000000000005</v>
      </c>
      <c r="L173" s="8">
        <f>InputData[[#This Row],[BUYING PRIZE]]*InputData[[#This Row],[QUANTITY]]</f>
        <v>432</v>
      </c>
      <c r="M173" s="8">
        <f>InputData[[#This Row],[SELLING PRICE]]*InputData[[#This Row],[QUANTITY]]*(1-InputData[[#This Row],[DISCOUNT %]])</f>
        <v>514.08000000000004</v>
      </c>
      <c r="N173">
        <f>DAY(InputData[[#This Row],[DATE]])</f>
        <v>13</v>
      </c>
      <c r="O173" t="str">
        <f>TEXT(InputData[[#This Row],[DATE]],"mmm")</f>
        <v>Aug</v>
      </c>
      <c r="P173">
        <f>YEAR(InputData[[#This Row],[DATE]])</f>
        <v>2021</v>
      </c>
    </row>
    <row r="174" spans="1:16" x14ac:dyDescent="0.3">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8">
        <f>VLOOKUP(InputData[[#This Row],[PRODUCT ID]],MasterData[],5,0)</f>
        <v>71</v>
      </c>
      <c r="K174" s="8">
        <f>VLOOKUP(InputData[[#This Row],[PRODUCT ID]],MasterData[],6,0)</f>
        <v>80.94</v>
      </c>
      <c r="L174" s="8">
        <f>InputData[[#This Row],[BUYING PRIZE]]*InputData[[#This Row],[QUANTITY]]</f>
        <v>213</v>
      </c>
      <c r="M174" s="8">
        <f>InputData[[#This Row],[SELLING PRICE]]*InputData[[#This Row],[QUANTITY]]*(1-InputData[[#This Row],[DISCOUNT %]])</f>
        <v>242.82</v>
      </c>
      <c r="N174">
        <f>DAY(InputData[[#This Row],[DATE]])</f>
        <v>16</v>
      </c>
      <c r="O174" t="str">
        <f>TEXT(InputData[[#This Row],[DATE]],"mmm")</f>
        <v>Aug</v>
      </c>
      <c r="P174">
        <f>YEAR(InputData[[#This Row],[DATE]])</f>
        <v>2021</v>
      </c>
    </row>
    <row r="175" spans="1:16" x14ac:dyDescent="0.3">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8">
        <f>VLOOKUP(InputData[[#This Row],[PRODUCT ID]],MasterData[],5,0)</f>
        <v>7</v>
      </c>
      <c r="K175" s="8">
        <f>VLOOKUP(InputData[[#This Row],[PRODUCT ID]],MasterData[],6,0)</f>
        <v>8.33</v>
      </c>
      <c r="L175" s="8">
        <f>InputData[[#This Row],[BUYING PRIZE]]*InputData[[#This Row],[QUANTITY]]</f>
        <v>42</v>
      </c>
      <c r="M175" s="8">
        <f>InputData[[#This Row],[SELLING PRICE]]*InputData[[#This Row],[QUANTITY]]*(1-InputData[[#This Row],[DISCOUNT %]])</f>
        <v>49.980000000000004</v>
      </c>
      <c r="N175">
        <f>DAY(InputData[[#This Row],[DATE]])</f>
        <v>18</v>
      </c>
      <c r="O175" t="str">
        <f>TEXT(InputData[[#This Row],[DATE]],"mmm")</f>
        <v>Aug</v>
      </c>
      <c r="P175">
        <f>YEAR(InputData[[#This Row],[DATE]])</f>
        <v>2021</v>
      </c>
    </row>
    <row r="176" spans="1:16" x14ac:dyDescent="0.3">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8">
        <f>VLOOKUP(InputData[[#This Row],[PRODUCT ID]],MasterData[],5,0)</f>
        <v>61</v>
      </c>
      <c r="K176" s="8">
        <f>VLOOKUP(InputData[[#This Row],[PRODUCT ID]],MasterData[],6,0)</f>
        <v>76.25</v>
      </c>
      <c r="L176" s="8">
        <f>InputData[[#This Row],[BUYING PRIZE]]*InputData[[#This Row],[QUANTITY]]</f>
        <v>915</v>
      </c>
      <c r="M176" s="8">
        <f>InputData[[#This Row],[SELLING PRICE]]*InputData[[#This Row],[QUANTITY]]*(1-InputData[[#This Row],[DISCOUNT %]])</f>
        <v>1143.75</v>
      </c>
      <c r="N176">
        <f>DAY(InputData[[#This Row],[DATE]])</f>
        <v>20</v>
      </c>
      <c r="O176" t="str">
        <f>TEXT(InputData[[#This Row],[DATE]],"mmm")</f>
        <v>Aug</v>
      </c>
      <c r="P176">
        <f>YEAR(InputData[[#This Row],[DATE]])</f>
        <v>2021</v>
      </c>
    </row>
    <row r="177" spans="1:16" x14ac:dyDescent="0.3">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8">
        <f>VLOOKUP(InputData[[#This Row],[PRODUCT ID]],MasterData[],5,0)</f>
        <v>93</v>
      </c>
      <c r="K177" s="8">
        <f>VLOOKUP(InputData[[#This Row],[PRODUCT ID]],MasterData[],6,0)</f>
        <v>104.16</v>
      </c>
      <c r="L177" s="8">
        <f>InputData[[#This Row],[BUYING PRIZE]]*InputData[[#This Row],[QUANTITY]]</f>
        <v>837</v>
      </c>
      <c r="M177" s="8">
        <f>InputData[[#This Row],[SELLING PRICE]]*InputData[[#This Row],[QUANTITY]]*(1-InputData[[#This Row],[DISCOUNT %]])</f>
        <v>937.43999999999994</v>
      </c>
      <c r="N177">
        <f>DAY(InputData[[#This Row],[DATE]])</f>
        <v>20</v>
      </c>
      <c r="O177" t="str">
        <f>TEXT(InputData[[#This Row],[DATE]],"mmm")</f>
        <v>Aug</v>
      </c>
      <c r="P177">
        <f>YEAR(InputData[[#This Row],[DATE]])</f>
        <v>2021</v>
      </c>
    </row>
    <row r="178" spans="1:16" x14ac:dyDescent="0.3">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8">
        <f>VLOOKUP(InputData[[#This Row],[PRODUCT ID]],MasterData[],5,0)</f>
        <v>37</v>
      </c>
      <c r="K178" s="8">
        <f>VLOOKUP(InputData[[#This Row],[PRODUCT ID]],MasterData[],6,0)</f>
        <v>41.81</v>
      </c>
      <c r="L178" s="8">
        <f>InputData[[#This Row],[BUYING PRIZE]]*InputData[[#This Row],[QUANTITY]]</f>
        <v>481</v>
      </c>
      <c r="M178" s="8">
        <f>InputData[[#This Row],[SELLING PRICE]]*InputData[[#This Row],[QUANTITY]]*(1-InputData[[#This Row],[DISCOUNT %]])</f>
        <v>543.53</v>
      </c>
      <c r="N178">
        <f>DAY(InputData[[#This Row],[DATE]])</f>
        <v>20</v>
      </c>
      <c r="O178" t="str">
        <f>TEXT(InputData[[#This Row],[DATE]],"mmm")</f>
        <v>Aug</v>
      </c>
      <c r="P178">
        <f>YEAR(InputData[[#This Row],[DATE]])</f>
        <v>2021</v>
      </c>
    </row>
    <row r="179" spans="1:16" x14ac:dyDescent="0.3">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8">
        <f>VLOOKUP(InputData[[#This Row],[PRODUCT ID]],MasterData[],5,0)</f>
        <v>37</v>
      </c>
      <c r="K179" s="8">
        <f>VLOOKUP(InputData[[#This Row],[PRODUCT ID]],MasterData[],6,0)</f>
        <v>42.55</v>
      </c>
      <c r="L179" s="8">
        <f>InputData[[#This Row],[BUYING PRIZE]]*InputData[[#This Row],[QUANTITY]]</f>
        <v>148</v>
      </c>
      <c r="M179" s="8">
        <f>InputData[[#This Row],[SELLING PRICE]]*InputData[[#This Row],[QUANTITY]]*(1-InputData[[#This Row],[DISCOUNT %]])</f>
        <v>170.2</v>
      </c>
      <c r="N179">
        <f>DAY(InputData[[#This Row],[DATE]])</f>
        <v>26</v>
      </c>
      <c r="O179" t="str">
        <f>TEXT(InputData[[#This Row],[DATE]],"mmm")</f>
        <v>Aug</v>
      </c>
      <c r="P179">
        <f>YEAR(InputData[[#This Row],[DATE]])</f>
        <v>2021</v>
      </c>
    </row>
    <row r="180" spans="1:16" x14ac:dyDescent="0.3">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8">
        <f>VLOOKUP(InputData[[#This Row],[PRODUCT ID]],MasterData[],5,0)</f>
        <v>55</v>
      </c>
      <c r="K180" s="8">
        <f>VLOOKUP(InputData[[#This Row],[PRODUCT ID]],MasterData[],6,0)</f>
        <v>58.3</v>
      </c>
      <c r="L180" s="8">
        <f>InputData[[#This Row],[BUYING PRIZE]]*InputData[[#This Row],[QUANTITY]]</f>
        <v>660</v>
      </c>
      <c r="M180" s="8">
        <f>InputData[[#This Row],[SELLING PRICE]]*InputData[[#This Row],[QUANTITY]]*(1-InputData[[#This Row],[DISCOUNT %]])</f>
        <v>699.59999999999991</v>
      </c>
      <c r="N180">
        <f>DAY(InputData[[#This Row],[DATE]])</f>
        <v>29</v>
      </c>
      <c r="O180" t="str">
        <f>TEXT(InputData[[#This Row],[DATE]],"mmm")</f>
        <v>Aug</v>
      </c>
      <c r="P180">
        <f>YEAR(InputData[[#This Row],[DATE]])</f>
        <v>2021</v>
      </c>
    </row>
    <row r="181" spans="1:16" x14ac:dyDescent="0.3">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8">
        <f>VLOOKUP(InputData[[#This Row],[PRODUCT ID]],MasterData[],5,0)</f>
        <v>112</v>
      </c>
      <c r="K181" s="8">
        <f>VLOOKUP(InputData[[#This Row],[PRODUCT ID]],MasterData[],6,0)</f>
        <v>122.08</v>
      </c>
      <c r="L181" s="8">
        <f>InputData[[#This Row],[BUYING PRIZE]]*InputData[[#This Row],[QUANTITY]]</f>
        <v>1456</v>
      </c>
      <c r="M181" s="8">
        <f>InputData[[#This Row],[SELLING PRICE]]*InputData[[#This Row],[QUANTITY]]*(1-InputData[[#This Row],[DISCOUNT %]])</f>
        <v>1587.04</v>
      </c>
      <c r="N181">
        <f>DAY(InputData[[#This Row],[DATE]])</f>
        <v>30</v>
      </c>
      <c r="O181" t="str">
        <f>TEXT(InputData[[#This Row],[DATE]],"mmm")</f>
        <v>Aug</v>
      </c>
      <c r="P181">
        <f>YEAR(InputData[[#This Row],[DATE]])</f>
        <v>2021</v>
      </c>
    </row>
    <row r="182" spans="1:16" x14ac:dyDescent="0.3">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8">
        <f>VLOOKUP(InputData[[#This Row],[PRODUCT ID]],MasterData[],5,0)</f>
        <v>98</v>
      </c>
      <c r="K182" s="8">
        <f>VLOOKUP(InputData[[#This Row],[PRODUCT ID]],MasterData[],6,0)</f>
        <v>103.88</v>
      </c>
      <c r="L182" s="8">
        <f>InputData[[#This Row],[BUYING PRIZE]]*InputData[[#This Row],[QUANTITY]]</f>
        <v>196</v>
      </c>
      <c r="M182" s="8">
        <f>InputData[[#This Row],[SELLING PRICE]]*InputData[[#This Row],[QUANTITY]]*(1-InputData[[#This Row],[DISCOUNT %]])</f>
        <v>207.76</v>
      </c>
      <c r="N182">
        <f>DAY(InputData[[#This Row],[DATE]])</f>
        <v>31</v>
      </c>
      <c r="O182" t="str">
        <f>TEXT(InputData[[#This Row],[DATE]],"mmm")</f>
        <v>Aug</v>
      </c>
      <c r="P182">
        <f>YEAR(InputData[[#This Row],[DATE]])</f>
        <v>2021</v>
      </c>
    </row>
    <row r="183" spans="1:16" x14ac:dyDescent="0.3">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8">
        <f>VLOOKUP(InputData[[#This Row],[PRODUCT ID]],MasterData[],5,0)</f>
        <v>5</v>
      </c>
      <c r="K183" s="8">
        <f>VLOOKUP(InputData[[#This Row],[PRODUCT ID]],MasterData[],6,0)</f>
        <v>6.7</v>
      </c>
      <c r="L183" s="8">
        <f>InputData[[#This Row],[BUYING PRIZE]]*InputData[[#This Row],[QUANTITY]]</f>
        <v>55</v>
      </c>
      <c r="M183" s="8">
        <f>InputData[[#This Row],[SELLING PRICE]]*InputData[[#This Row],[QUANTITY]]*(1-InputData[[#This Row],[DISCOUNT %]])</f>
        <v>73.7</v>
      </c>
      <c r="N183">
        <f>DAY(InputData[[#This Row],[DATE]])</f>
        <v>31</v>
      </c>
      <c r="O183" t="str">
        <f>TEXT(InputData[[#This Row],[DATE]],"mmm")</f>
        <v>Aug</v>
      </c>
      <c r="P183">
        <f>YEAR(InputData[[#This Row],[DATE]])</f>
        <v>2021</v>
      </c>
    </row>
    <row r="184" spans="1:16" x14ac:dyDescent="0.3">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8">
        <f>VLOOKUP(InputData[[#This Row],[PRODUCT ID]],MasterData[],5,0)</f>
        <v>144</v>
      </c>
      <c r="K184" s="8">
        <f>VLOOKUP(InputData[[#This Row],[PRODUCT ID]],MasterData[],6,0)</f>
        <v>156.96</v>
      </c>
      <c r="L184" s="8">
        <f>InputData[[#This Row],[BUYING PRIZE]]*InputData[[#This Row],[QUANTITY]]</f>
        <v>144</v>
      </c>
      <c r="M184" s="8">
        <f>InputData[[#This Row],[SELLING PRICE]]*InputData[[#This Row],[QUANTITY]]*(1-InputData[[#This Row],[DISCOUNT %]])</f>
        <v>156.96</v>
      </c>
      <c r="N184">
        <f>DAY(InputData[[#This Row],[DATE]])</f>
        <v>1</v>
      </c>
      <c r="O184" t="str">
        <f>TEXT(InputData[[#This Row],[DATE]],"mmm")</f>
        <v>Sep</v>
      </c>
      <c r="P184">
        <f>YEAR(InputData[[#This Row],[DATE]])</f>
        <v>2021</v>
      </c>
    </row>
    <row r="185" spans="1:16" x14ac:dyDescent="0.3">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8">
        <f>VLOOKUP(InputData[[#This Row],[PRODUCT ID]],MasterData[],5,0)</f>
        <v>71</v>
      </c>
      <c r="K185" s="8">
        <f>VLOOKUP(InputData[[#This Row],[PRODUCT ID]],MasterData[],6,0)</f>
        <v>80.94</v>
      </c>
      <c r="L185" s="8">
        <f>InputData[[#This Row],[BUYING PRIZE]]*InputData[[#This Row],[QUANTITY]]</f>
        <v>994</v>
      </c>
      <c r="M185" s="8">
        <f>InputData[[#This Row],[SELLING PRICE]]*InputData[[#This Row],[QUANTITY]]*(1-InputData[[#This Row],[DISCOUNT %]])</f>
        <v>1133.1599999999999</v>
      </c>
      <c r="N185">
        <f>DAY(InputData[[#This Row],[DATE]])</f>
        <v>1</v>
      </c>
      <c r="O185" t="str">
        <f>TEXT(InputData[[#This Row],[DATE]],"mmm")</f>
        <v>Sep</v>
      </c>
      <c r="P185">
        <f>YEAR(InputData[[#This Row],[DATE]])</f>
        <v>2021</v>
      </c>
    </row>
    <row r="186" spans="1:16" x14ac:dyDescent="0.3">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8">
        <f>VLOOKUP(InputData[[#This Row],[PRODUCT ID]],MasterData[],5,0)</f>
        <v>138</v>
      </c>
      <c r="K186" s="8">
        <f>VLOOKUP(InputData[[#This Row],[PRODUCT ID]],MasterData[],6,0)</f>
        <v>173.88</v>
      </c>
      <c r="L186" s="8">
        <f>InputData[[#This Row],[BUYING PRIZE]]*InputData[[#This Row],[QUANTITY]]</f>
        <v>1104</v>
      </c>
      <c r="M186" s="8">
        <f>InputData[[#This Row],[SELLING PRICE]]*InputData[[#This Row],[QUANTITY]]*(1-InputData[[#This Row],[DISCOUNT %]])</f>
        <v>1391.04</v>
      </c>
      <c r="N186">
        <f>DAY(InputData[[#This Row],[DATE]])</f>
        <v>3</v>
      </c>
      <c r="O186" t="str">
        <f>TEXT(InputData[[#This Row],[DATE]],"mmm")</f>
        <v>Sep</v>
      </c>
      <c r="P186">
        <f>YEAR(InputData[[#This Row],[DATE]])</f>
        <v>2021</v>
      </c>
    </row>
    <row r="187" spans="1:16" x14ac:dyDescent="0.3">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8">
        <f>VLOOKUP(InputData[[#This Row],[PRODUCT ID]],MasterData[],5,0)</f>
        <v>37</v>
      </c>
      <c r="K187" s="8">
        <f>VLOOKUP(InputData[[#This Row],[PRODUCT ID]],MasterData[],6,0)</f>
        <v>41.81</v>
      </c>
      <c r="L187" s="8">
        <f>InputData[[#This Row],[BUYING PRIZE]]*InputData[[#This Row],[QUANTITY]]</f>
        <v>259</v>
      </c>
      <c r="M187" s="8">
        <f>InputData[[#This Row],[SELLING PRICE]]*InputData[[#This Row],[QUANTITY]]*(1-InputData[[#This Row],[DISCOUNT %]])</f>
        <v>292.67</v>
      </c>
      <c r="N187">
        <f>DAY(InputData[[#This Row],[DATE]])</f>
        <v>4</v>
      </c>
      <c r="O187" t="str">
        <f>TEXT(InputData[[#This Row],[DATE]],"mmm")</f>
        <v>Sep</v>
      </c>
      <c r="P187">
        <f>YEAR(InputData[[#This Row],[DATE]])</f>
        <v>2021</v>
      </c>
    </row>
    <row r="188" spans="1:16" x14ac:dyDescent="0.3">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8">
        <f>VLOOKUP(InputData[[#This Row],[PRODUCT ID]],MasterData[],5,0)</f>
        <v>141</v>
      </c>
      <c r="K188" s="8">
        <f>VLOOKUP(InputData[[#This Row],[PRODUCT ID]],MasterData[],6,0)</f>
        <v>149.46</v>
      </c>
      <c r="L188" s="8">
        <f>InputData[[#This Row],[BUYING PRIZE]]*InputData[[#This Row],[QUANTITY]]</f>
        <v>2115</v>
      </c>
      <c r="M188" s="8">
        <f>InputData[[#This Row],[SELLING PRICE]]*InputData[[#This Row],[QUANTITY]]*(1-InputData[[#This Row],[DISCOUNT %]])</f>
        <v>2241.9</v>
      </c>
      <c r="N188">
        <f>DAY(InputData[[#This Row],[DATE]])</f>
        <v>4</v>
      </c>
      <c r="O188" t="str">
        <f>TEXT(InputData[[#This Row],[DATE]],"mmm")</f>
        <v>Sep</v>
      </c>
      <c r="P188">
        <f>YEAR(InputData[[#This Row],[DATE]])</f>
        <v>2021</v>
      </c>
    </row>
    <row r="189" spans="1:16" x14ac:dyDescent="0.3">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8">
        <f>VLOOKUP(InputData[[#This Row],[PRODUCT ID]],MasterData[],5,0)</f>
        <v>89</v>
      </c>
      <c r="K189" s="8">
        <f>VLOOKUP(InputData[[#This Row],[PRODUCT ID]],MasterData[],6,0)</f>
        <v>117.48</v>
      </c>
      <c r="L189" s="8">
        <f>InputData[[#This Row],[BUYING PRIZE]]*InputData[[#This Row],[QUANTITY]]</f>
        <v>89</v>
      </c>
      <c r="M189" s="8">
        <f>InputData[[#This Row],[SELLING PRICE]]*InputData[[#This Row],[QUANTITY]]*(1-InputData[[#This Row],[DISCOUNT %]])</f>
        <v>117.48</v>
      </c>
      <c r="N189">
        <f>DAY(InputData[[#This Row],[DATE]])</f>
        <v>5</v>
      </c>
      <c r="O189" t="str">
        <f>TEXT(InputData[[#This Row],[DATE]],"mmm")</f>
        <v>Sep</v>
      </c>
      <c r="P189">
        <f>YEAR(InputData[[#This Row],[DATE]])</f>
        <v>2021</v>
      </c>
    </row>
    <row r="190" spans="1:16" x14ac:dyDescent="0.3">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8">
        <f>VLOOKUP(InputData[[#This Row],[PRODUCT ID]],MasterData[],5,0)</f>
        <v>150</v>
      </c>
      <c r="K190" s="8">
        <f>VLOOKUP(InputData[[#This Row],[PRODUCT ID]],MasterData[],6,0)</f>
        <v>210</v>
      </c>
      <c r="L190" s="8">
        <f>InputData[[#This Row],[BUYING PRIZE]]*InputData[[#This Row],[QUANTITY]]</f>
        <v>750</v>
      </c>
      <c r="M190" s="8">
        <f>InputData[[#This Row],[SELLING PRICE]]*InputData[[#This Row],[QUANTITY]]*(1-InputData[[#This Row],[DISCOUNT %]])</f>
        <v>1050</v>
      </c>
      <c r="N190">
        <f>DAY(InputData[[#This Row],[DATE]])</f>
        <v>7</v>
      </c>
      <c r="O190" t="str">
        <f>TEXT(InputData[[#This Row],[DATE]],"mmm")</f>
        <v>Sep</v>
      </c>
      <c r="P190">
        <f>YEAR(InputData[[#This Row],[DATE]])</f>
        <v>2021</v>
      </c>
    </row>
    <row r="191" spans="1:16" x14ac:dyDescent="0.3">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8">
        <f>VLOOKUP(InputData[[#This Row],[PRODUCT ID]],MasterData[],5,0)</f>
        <v>76</v>
      </c>
      <c r="K191" s="8">
        <f>VLOOKUP(InputData[[#This Row],[PRODUCT ID]],MasterData[],6,0)</f>
        <v>82.08</v>
      </c>
      <c r="L191" s="8">
        <f>InputData[[#This Row],[BUYING PRIZE]]*InputData[[#This Row],[QUANTITY]]</f>
        <v>304</v>
      </c>
      <c r="M191" s="8">
        <f>InputData[[#This Row],[SELLING PRICE]]*InputData[[#This Row],[QUANTITY]]*(1-InputData[[#This Row],[DISCOUNT %]])</f>
        <v>328.32</v>
      </c>
      <c r="N191">
        <f>DAY(InputData[[#This Row],[DATE]])</f>
        <v>9</v>
      </c>
      <c r="O191" t="str">
        <f>TEXT(InputData[[#This Row],[DATE]],"mmm")</f>
        <v>Sep</v>
      </c>
      <c r="P191">
        <f>YEAR(InputData[[#This Row],[DATE]])</f>
        <v>2021</v>
      </c>
    </row>
    <row r="192" spans="1:16" x14ac:dyDescent="0.3">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8">
        <f>VLOOKUP(InputData[[#This Row],[PRODUCT ID]],MasterData[],5,0)</f>
        <v>148</v>
      </c>
      <c r="K192" s="8">
        <f>VLOOKUP(InputData[[#This Row],[PRODUCT ID]],MasterData[],6,0)</f>
        <v>201.28</v>
      </c>
      <c r="L192" s="8">
        <f>InputData[[#This Row],[BUYING PRIZE]]*InputData[[#This Row],[QUANTITY]]</f>
        <v>888</v>
      </c>
      <c r="M192" s="8">
        <f>InputData[[#This Row],[SELLING PRICE]]*InputData[[#This Row],[QUANTITY]]*(1-InputData[[#This Row],[DISCOUNT %]])</f>
        <v>1207.68</v>
      </c>
      <c r="N192">
        <f>DAY(InputData[[#This Row],[DATE]])</f>
        <v>10</v>
      </c>
      <c r="O192" t="str">
        <f>TEXT(InputData[[#This Row],[DATE]],"mmm")</f>
        <v>Sep</v>
      </c>
      <c r="P192">
        <f>YEAR(InputData[[#This Row],[DATE]])</f>
        <v>2021</v>
      </c>
    </row>
    <row r="193" spans="1:16" x14ac:dyDescent="0.3">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8">
        <f>VLOOKUP(InputData[[#This Row],[PRODUCT ID]],MasterData[],5,0)</f>
        <v>98</v>
      </c>
      <c r="K193" s="8">
        <f>VLOOKUP(InputData[[#This Row],[PRODUCT ID]],MasterData[],6,0)</f>
        <v>103.88</v>
      </c>
      <c r="L193" s="8">
        <f>InputData[[#This Row],[BUYING PRIZE]]*InputData[[#This Row],[QUANTITY]]</f>
        <v>882</v>
      </c>
      <c r="M193" s="8">
        <f>InputData[[#This Row],[SELLING PRICE]]*InputData[[#This Row],[QUANTITY]]*(1-InputData[[#This Row],[DISCOUNT %]])</f>
        <v>934.92</v>
      </c>
      <c r="N193">
        <f>DAY(InputData[[#This Row],[DATE]])</f>
        <v>10</v>
      </c>
      <c r="O193" t="str">
        <f>TEXT(InputData[[#This Row],[DATE]],"mmm")</f>
        <v>Sep</v>
      </c>
      <c r="P193">
        <f>YEAR(InputData[[#This Row],[DATE]])</f>
        <v>2021</v>
      </c>
    </row>
    <row r="194" spans="1:16" x14ac:dyDescent="0.3">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8">
        <f>VLOOKUP(InputData[[#This Row],[PRODUCT ID]],MasterData[],5,0)</f>
        <v>18</v>
      </c>
      <c r="K194" s="8">
        <f>VLOOKUP(InputData[[#This Row],[PRODUCT ID]],MasterData[],6,0)</f>
        <v>24.66</v>
      </c>
      <c r="L194" s="8">
        <f>InputData[[#This Row],[BUYING PRIZE]]*InputData[[#This Row],[QUANTITY]]</f>
        <v>36</v>
      </c>
      <c r="M194" s="8">
        <f>InputData[[#This Row],[SELLING PRICE]]*InputData[[#This Row],[QUANTITY]]*(1-InputData[[#This Row],[DISCOUNT %]])</f>
        <v>49.32</v>
      </c>
      <c r="N194">
        <f>DAY(InputData[[#This Row],[DATE]])</f>
        <v>10</v>
      </c>
      <c r="O194" t="str">
        <f>TEXT(InputData[[#This Row],[DATE]],"mmm")</f>
        <v>Sep</v>
      </c>
      <c r="P194">
        <f>YEAR(InputData[[#This Row],[DATE]])</f>
        <v>2021</v>
      </c>
    </row>
    <row r="195" spans="1:16" x14ac:dyDescent="0.3">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8">
        <f>VLOOKUP(InputData[[#This Row],[PRODUCT ID]],MasterData[],5,0)</f>
        <v>98</v>
      </c>
      <c r="K195" s="8">
        <f>VLOOKUP(InputData[[#This Row],[PRODUCT ID]],MasterData[],6,0)</f>
        <v>103.88</v>
      </c>
      <c r="L195" s="8">
        <f>InputData[[#This Row],[BUYING PRIZE]]*InputData[[#This Row],[QUANTITY]]</f>
        <v>588</v>
      </c>
      <c r="M195" s="8">
        <f>InputData[[#This Row],[SELLING PRICE]]*InputData[[#This Row],[QUANTITY]]*(1-InputData[[#This Row],[DISCOUNT %]])</f>
        <v>623.28</v>
      </c>
      <c r="N195">
        <f>DAY(InputData[[#This Row],[DATE]])</f>
        <v>11</v>
      </c>
      <c r="O195" t="str">
        <f>TEXT(InputData[[#This Row],[DATE]],"mmm")</f>
        <v>Sep</v>
      </c>
      <c r="P195">
        <f>YEAR(InputData[[#This Row],[DATE]])</f>
        <v>2021</v>
      </c>
    </row>
    <row r="196" spans="1:16" x14ac:dyDescent="0.3">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8">
        <f>VLOOKUP(InputData[[#This Row],[PRODUCT ID]],MasterData[],5,0)</f>
        <v>138</v>
      </c>
      <c r="K196" s="8">
        <f>VLOOKUP(InputData[[#This Row],[PRODUCT ID]],MasterData[],6,0)</f>
        <v>173.88</v>
      </c>
      <c r="L196" s="8">
        <f>InputData[[#This Row],[BUYING PRIZE]]*InputData[[#This Row],[QUANTITY]]</f>
        <v>966</v>
      </c>
      <c r="M196" s="8">
        <f>InputData[[#This Row],[SELLING PRICE]]*InputData[[#This Row],[QUANTITY]]*(1-InputData[[#This Row],[DISCOUNT %]])</f>
        <v>1217.1599999999999</v>
      </c>
      <c r="N196">
        <f>DAY(InputData[[#This Row],[DATE]])</f>
        <v>13</v>
      </c>
      <c r="O196" t="str">
        <f>TEXT(InputData[[#This Row],[DATE]],"mmm")</f>
        <v>Sep</v>
      </c>
      <c r="P196">
        <f>YEAR(InputData[[#This Row],[DATE]])</f>
        <v>2021</v>
      </c>
    </row>
    <row r="197" spans="1:16" x14ac:dyDescent="0.3">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8">
        <f>VLOOKUP(InputData[[#This Row],[PRODUCT ID]],MasterData[],5,0)</f>
        <v>120</v>
      </c>
      <c r="K197" s="8">
        <f>VLOOKUP(InputData[[#This Row],[PRODUCT ID]],MasterData[],6,0)</f>
        <v>162</v>
      </c>
      <c r="L197" s="8">
        <f>InputData[[#This Row],[BUYING PRIZE]]*InputData[[#This Row],[QUANTITY]]</f>
        <v>720</v>
      </c>
      <c r="M197" s="8">
        <f>InputData[[#This Row],[SELLING PRICE]]*InputData[[#This Row],[QUANTITY]]*(1-InputData[[#This Row],[DISCOUNT %]])</f>
        <v>972</v>
      </c>
      <c r="N197">
        <f>DAY(InputData[[#This Row],[DATE]])</f>
        <v>15</v>
      </c>
      <c r="O197" t="str">
        <f>TEXT(InputData[[#This Row],[DATE]],"mmm")</f>
        <v>Sep</v>
      </c>
      <c r="P197">
        <f>YEAR(InputData[[#This Row],[DATE]])</f>
        <v>2021</v>
      </c>
    </row>
    <row r="198" spans="1:16" x14ac:dyDescent="0.3">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8">
        <f>VLOOKUP(InputData[[#This Row],[PRODUCT ID]],MasterData[],5,0)</f>
        <v>120</v>
      </c>
      <c r="K198" s="8">
        <f>VLOOKUP(InputData[[#This Row],[PRODUCT ID]],MasterData[],6,0)</f>
        <v>162</v>
      </c>
      <c r="L198" s="8">
        <f>InputData[[#This Row],[BUYING PRIZE]]*InputData[[#This Row],[QUANTITY]]</f>
        <v>1680</v>
      </c>
      <c r="M198" s="8">
        <f>InputData[[#This Row],[SELLING PRICE]]*InputData[[#This Row],[QUANTITY]]*(1-InputData[[#This Row],[DISCOUNT %]])</f>
        <v>2268</v>
      </c>
      <c r="N198">
        <f>DAY(InputData[[#This Row],[DATE]])</f>
        <v>15</v>
      </c>
      <c r="O198" t="str">
        <f>TEXT(InputData[[#This Row],[DATE]],"mmm")</f>
        <v>Sep</v>
      </c>
      <c r="P198">
        <f>YEAR(InputData[[#This Row],[DATE]])</f>
        <v>2021</v>
      </c>
    </row>
    <row r="199" spans="1:16" x14ac:dyDescent="0.3">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8">
        <f>VLOOKUP(InputData[[#This Row],[PRODUCT ID]],MasterData[],5,0)</f>
        <v>61</v>
      </c>
      <c r="K199" s="8">
        <f>VLOOKUP(InputData[[#This Row],[PRODUCT ID]],MasterData[],6,0)</f>
        <v>76.25</v>
      </c>
      <c r="L199" s="8">
        <f>InputData[[#This Row],[BUYING PRIZE]]*InputData[[#This Row],[QUANTITY]]</f>
        <v>427</v>
      </c>
      <c r="M199" s="8">
        <f>InputData[[#This Row],[SELLING PRICE]]*InputData[[#This Row],[QUANTITY]]*(1-InputData[[#This Row],[DISCOUNT %]])</f>
        <v>533.75</v>
      </c>
      <c r="N199">
        <f>DAY(InputData[[#This Row],[DATE]])</f>
        <v>21</v>
      </c>
      <c r="O199" t="str">
        <f>TEXT(InputData[[#This Row],[DATE]],"mmm")</f>
        <v>Sep</v>
      </c>
      <c r="P199">
        <f>YEAR(InputData[[#This Row],[DATE]])</f>
        <v>2021</v>
      </c>
    </row>
    <row r="200" spans="1:16" x14ac:dyDescent="0.3">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8">
        <f>VLOOKUP(InputData[[#This Row],[PRODUCT ID]],MasterData[],5,0)</f>
        <v>90</v>
      </c>
      <c r="K200" s="8">
        <f>VLOOKUP(InputData[[#This Row],[PRODUCT ID]],MasterData[],6,0)</f>
        <v>115.2</v>
      </c>
      <c r="L200" s="8">
        <f>InputData[[#This Row],[BUYING PRIZE]]*InputData[[#This Row],[QUANTITY]]</f>
        <v>180</v>
      </c>
      <c r="M200" s="8">
        <f>InputData[[#This Row],[SELLING PRICE]]*InputData[[#This Row],[QUANTITY]]*(1-InputData[[#This Row],[DISCOUNT %]])</f>
        <v>230.4</v>
      </c>
      <c r="N200">
        <f>DAY(InputData[[#This Row],[DATE]])</f>
        <v>22</v>
      </c>
      <c r="O200" t="str">
        <f>TEXT(InputData[[#This Row],[DATE]],"mmm")</f>
        <v>Sep</v>
      </c>
      <c r="P200">
        <f>YEAR(InputData[[#This Row],[DATE]])</f>
        <v>2021</v>
      </c>
    </row>
    <row r="201" spans="1:16" x14ac:dyDescent="0.3">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8">
        <f>VLOOKUP(InputData[[#This Row],[PRODUCT ID]],MasterData[],5,0)</f>
        <v>105</v>
      </c>
      <c r="K201" s="8">
        <f>VLOOKUP(InputData[[#This Row],[PRODUCT ID]],MasterData[],6,0)</f>
        <v>142.80000000000001</v>
      </c>
      <c r="L201" s="8">
        <f>InputData[[#This Row],[BUYING PRIZE]]*InputData[[#This Row],[QUANTITY]]</f>
        <v>420</v>
      </c>
      <c r="M201" s="8">
        <f>InputData[[#This Row],[SELLING PRICE]]*InputData[[#This Row],[QUANTITY]]*(1-InputData[[#This Row],[DISCOUNT %]])</f>
        <v>571.20000000000005</v>
      </c>
      <c r="N201">
        <f>DAY(InputData[[#This Row],[DATE]])</f>
        <v>22</v>
      </c>
      <c r="O201" t="str">
        <f>TEXT(InputData[[#This Row],[DATE]],"mmm")</f>
        <v>Sep</v>
      </c>
      <c r="P201">
        <f>YEAR(InputData[[#This Row],[DATE]])</f>
        <v>2021</v>
      </c>
    </row>
    <row r="202" spans="1:16" x14ac:dyDescent="0.3">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8">
        <f>VLOOKUP(InputData[[#This Row],[PRODUCT ID]],MasterData[],5,0)</f>
        <v>37</v>
      </c>
      <c r="K202" s="8">
        <f>VLOOKUP(InputData[[#This Row],[PRODUCT ID]],MasterData[],6,0)</f>
        <v>49.21</v>
      </c>
      <c r="L202" s="8">
        <f>InputData[[#This Row],[BUYING PRIZE]]*InputData[[#This Row],[QUANTITY]]</f>
        <v>444</v>
      </c>
      <c r="M202" s="8">
        <f>InputData[[#This Row],[SELLING PRICE]]*InputData[[#This Row],[QUANTITY]]*(1-InputData[[#This Row],[DISCOUNT %]])</f>
        <v>590.52</v>
      </c>
      <c r="N202">
        <f>DAY(InputData[[#This Row],[DATE]])</f>
        <v>23</v>
      </c>
      <c r="O202" t="str">
        <f>TEXT(InputData[[#This Row],[DATE]],"mmm")</f>
        <v>Sep</v>
      </c>
      <c r="P202">
        <f>YEAR(InputData[[#This Row],[DATE]])</f>
        <v>2021</v>
      </c>
    </row>
    <row r="203" spans="1:16" x14ac:dyDescent="0.3">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8">
        <f>VLOOKUP(InputData[[#This Row],[PRODUCT ID]],MasterData[],5,0)</f>
        <v>126</v>
      </c>
      <c r="K203" s="8">
        <f>VLOOKUP(InputData[[#This Row],[PRODUCT ID]],MasterData[],6,0)</f>
        <v>162.54</v>
      </c>
      <c r="L203" s="8">
        <f>InputData[[#This Row],[BUYING PRIZE]]*InputData[[#This Row],[QUANTITY]]</f>
        <v>882</v>
      </c>
      <c r="M203" s="8">
        <f>InputData[[#This Row],[SELLING PRICE]]*InputData[[#This Row],[QUANTITY]]*(1-InputData[[#This Row],[DISCOUNT %]])</f>
        <v>1137.78</v>
      </c>
      <c r="N203">
        <f>DAY(InputData[[#This Row],[DATE]])</f>
        <v>23</v>
      </c>
      <c r="O203" t="str">
        <f>TEXT(InputData[[#This Row],[DATE]],"mmm")</f>
        <v>Sep</v>
      </c>
      <c r="P203">
        <f>YEAR(InputData[[#This Row],[DATE]])</f>
        <v>2021</v>
      </c>
    </row>
    <row r="204" spans="1:16" x14ac:dyDescent="0.3">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8">
        <f>VLOOKUP(InputData[[#This Row],[PRODUCT ID]],MasterData[],5,0)</f>
        <v>55</v>
      </c>
      <c r="K204" s="8">
        <f>VLOOKUP(InputData[[#This Row],[PRODUCT ID]],MasterData[],6,0)</f>
        <v>58.3</v>
      </c>
      <c r="L204" s="8">
        <f>InputData[[#This Row],[BUYING PRIZE]]*InputData[[#This Row],[QUANTITY]]</f>
        <v>55</v>
      </c>
      <c r="M204" s="8">
        <f>InputData[[#This Row],[SELLING PRICE]]*InputData[[#This Row],[QUANTITY]]*(1-InputData[[#This Row],[DISCOUNT %]])</f>
        <v>58.3</v>
      </c>
      <c r="N204">
        <f>DAY(InputData[[#This Row],[DATE]])</f>
        <v>27</v>
      </c>
      <c r="O204" t="str">
        <f>TEXT(InputData[[#This Row],[DATE]],"mmm")</f>
        <v>Sep</v>
      </c>
      <c r="P204">
        <f>YEAR(InputData[[#This Row],[DATE]])</f>
        <v>2021</v>
      </c>
    </row>
    <row r="205" spans="1:16" x14ac:dyDescent="0.3">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8">
        <f>VLOOKUP(InputData[[#This Row],[PRODUCT ID]],MasterData[],5,0)</f>
        <v>112</v>
      </c>
      <c r="K205" s="8">
        <f>VLOOKUP(InputData[[#This Row],[PRODUCT ID]],MasterData[],6,0)</f>
        <v>146.72</v>
      </c>
      <c r="L205" s="8">
        <f>InputData[[#This Row],[BUYING PRIZE]]*InputData[[#This Row],[QUANTITY]]</f>
        <v>1008</v>
      </c>
      <c r="M205" s="8">
        <f>InputData[[#This Row],[SELLING PRICE]]*InputData[[#This Row],[QUANTITY]]*(1-InputData[[#This Row],[DISCOUNT %]])</f>
        <v>1320.48</v>
      </c>
      <c r="N205">
        <f>DAY(InputData[[#This Row],[DATE]])</f>
        <v>30</v>
      </c>
      <c r="O205" t="str">
        <f>TEXT(InputData[[#This Row],[DATE]],"mmm")</f>
        <v>Sep</v>
      </c>
      <c r="P205">
        <f>YEAR(InputData[[#This Row],[DATE]])</f>
        <v>2021</v>
      </c>
    </row>
    <row r="206" spans="1:16" x14ac:dyDescent="0.3">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8">
        <f>VLOOKUP(InputData[[#This Row],[PRODUCT ID]],MasterData[],5,0)</f>
        <v>75</v>
      </c>
      <c r="K206" s="8">
        <f>VLOOKUP(InputData[[#This Row],[PRODUCT ID]],MasterData[],6,0)</f>
        <v>85.5</v>
      </c>
      <c r="L206" s="8">
        <f>InputData[[#This Row],[BUYING PRIZE]]*InputData[[#This Row],[QUANTITY]]</f>
        <v>375</v>
      </c>
      <c r="M206" s="8">
        <f>InputData[[#This Row],[SELLING PRICE]]*InputData[[#This Row],[QUANTITY]]*(1-InputData[[#This Row],[DISCOUNT %]])</f>
        <v>427.5</v>
      </c>
      <c r="N206">
        <f>DAY(InputData[[#This Row],[DATE]])</f>
        <v>30</v>
      </c>
      <c r="O206" t="str">
        <f>TEXT(InputData[[#This Row],[DATE]],"mmm")</f>
        <v>Sep</v>
      </c>
      <c r="P206">
        <f>YEAR(InputData[[#This Row],[DATE]])</f>
        <v>2021</v>
      </c>
    </row>
    <row r="207" spans="1:16" x14ac:dyDescent="0.3">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8">
        <f>VLOOKUP(InputData[[#This Row],[PRODUCT ID]],MasterData[],5,0)</f>
        <v>148</v>
      </c>
      <c r="K207" s="8">
        <f>VLOOKUP(InputData[[#This Row],[PRODUCT ID]],MasterData[],6,0)</f>
        <v>201.28</v>
      </c>
      <c r="L207" s="8">
        <f>InputData[[#This Row],[BUYING PRIZE]]*InputData[[#This Row],[QUANTITY]]</f>
        <v>2072</v>
      </c>
      <c r="M207" s="8">
        <f>InputData[[#This Row],[SELLING PRICE]]*InputData[[#This Row],[QUANTITY]]*(1-InputData[[#This Row],[DISCOUNT %]])</f>
        <v>2817.92</v>
      </c>
      <c r="N207">
        <f>DAY(InputData[[#This Row],[DATE]])</f>
        <v>1</v>
      </c>
      <c r="O207" t="str">
        <f>TEXT(InputData[[#This Row],[DATE]],"mmm")</f>
        <v>Oct</v>
      </c>
      <c r="P207">
        <f>YEAR(InputData[[#This Row],[DATE]])</f>
        <v>2021</v>
      </c>
    </row>
    <row r="208" spans="1:16" x14ac:dyDescent="0.3">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8">
        <f>VLOOKUP(InputData[[#This Row],[PRODUCT ID]],MasterData[],5,0)</f>
        <v>112</v>
      </c>
      <c r="K208" s="8">
        <f>VLOOKUP(InputData[[#This Row],[PRODUCT ID]],MasterData[],6,0)</f>
        <v>146.72</v>
      </c>
      <c r="L208" s="8">
        <f>InputData[[#This Row],[BUYING PRIZE]]*InputData[[#This Row],[QUANTITY]]</f>
        <v>1680</v>
      </c>
      <c r="M208" s="8">
        <f>InputData[[#This Row],[SELLING PRICE]]*InputData[[#This Row],[QUANTITY]]*(1-InputData[[#This Row],[DISCOUNT %]])</f>
        <v>2200.8000000000002</v>
      </c>
      <c r="N208">
        <f>DAY(InputData[[#This Row],[DATE]])</f>
        <v>2</v>
      </c>
      <c r="O208" t="str">
        <f>TEXT(InputData[[#This Row],[DATE]],"mmm")</f>
        <v>Oct</v>
      </c>
      <c r="P208">
        <f>YEAR(InputData[[#This Row],[DATE]])</f>
        <v>2021</v>
      </c>
    </row>
    <row r="209" spans="1:16" x14ac:dyDescent="0.3">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8">
        <f>VLOOKUP(InputData[[#This Row],[PRODUCT ID]],MasterData[],5,0)</f>
        <v>150</v>
      </c>
      <c r="K209" s="8">
        <f>VLOOKUP(InputData[[#This Row],[PRODUCT ID]],MasterData[],6,0)</f>
        <v>210</v>
      </c>
      <c r="L209" s="8">
        <f>InputData[[#This Row],[BUYING PRIZE]]*InputData[[#This Row],[QUANTITY]]</f>
        <v>1350</v>
      </c>
      <c r="M209" s="8">
        <f>InputData[[#This Row],[SELLING PRICE]]*InputData[[#This Row],[QUANTITY]]*(1-InputData[[#This Row],[DISCOUNT %]])</f>
        <v>1890</v>
      </c>
      <c r="N209">
        <f>DAY(InputData[[#This Row],[DATE]])</f>
        <v>3</v>
      </c>
      <c r="O209" t="str">
        <f>TEXT(InputData[[#This Row],[DATE]],"mmm")</f>
        <v>Oct</v>
      </c>
      <c r="P209">
        <f>YEAR(InputData[[#This Row],[DATE]])</f>
        <v>2021</v>
      </c>
    </row>
    <row r="210" spans="1:16" x14ac:dyDescent="0.3">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8">
        <f>VLOOKUP(InputData[[#This Row],[PRODUCT ID]],MasterData[],5,0)</f>
        <v>5</v>
      </c>
      <c r="K210" s="8">
        <f>VLOOKUP(InputData[[#This Row],[PRODUCT ID]],MasterData[],6,0)</f>
        <v>6.7</v>
      </c>
      <c r="L210" s="8">
        <f>InputData[[#This Row],[BUYING PRIZE]]*InputData[[#This Row],[QUANTITY]]</f>
        <v>5</v>
      </c>
      <c r="M210" s="8">
        <f>InputData[[#This Row],[SELLING PRICE]]*InputData[[#This Row],[QUANTITY]]*(1-InputData[[#This Row],[DISCOUNT %]])</f>
        <v>6.7</v>
      </c>
      <c r="N210">
        <f>DAY(InputData[[#This Row],[DATE]])</f>
        <v>6</v>
      </c>
      <c r="O210" t="str">
        <f>TEXT(InputData[[#This Row],[DATE]],"mmm")</f>
        <v>Oct</v>
      </c>
      <c r="P210">
        <f>YEAR(InputData[[#This Row],[DATE]])</f>
        <v>2021</v>
      </c>
    </row>
    <row r="211" spans="1:16" x14ac:dyDescent="0.3">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8">
        <f>VLOOKUP(InputData[[#This Row],[PRODUCT ID]],MasterData[],5,0)</f>
        <v>90</v>
      </c>
      <c r="K211" s="8">
        <f>VLOOKUP(InputData[[#This Row],[PRODUCT ID]],MasterData[],6,0)</f>
        <v>96.3</v>
      </c>
      <c r="L211" s="8">
        <f>InputData[[#This Row],[BUYING PRIZE]]*InputData[[#This Row],[QUANTITY]]</f>
        <v>1080</v>
      </c>
      <c r="M211" s="8">
        <f>InputData[[#This Row],[SELLING PRICE]]*InputData[[#This Row],[QUANTITY]]*(1-InputData[[#This Row],[DISCOUNT %]])</f>
        <v>1155.5999999999999</v>
      </c>
      <c r="N211">
        <f>DAY(InputData[[#This Row],[DATE]])</f>
        <v>6</v>
      </c>
      <c r="O211" t="str">
        <f>TEXT(InputData[[#This Row],[DATE]],"mmm")</f>
        <v>Oct</v>
      </c>
      <c r="P211">
        <f>YEAR(InputData[[#This Row],[DATE]])</f>
        <v>2021</v>
      </c>
    </row>
    <row r="212" spans="1:16" x14ac:dyDescent="0.3">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8">
        <f>VLOOKUP(InputData[[#This Row],[PRODUCT ID]],MasterData[],5,0)</f>
        <v>18</v>
      </c>
      <c r="K212" s="8">
        <f>VLOOKUP(InputData[[#This Row],[PRODUCT ID]],MasterData[],6,0)</f>
        <v>24.66</v>
      </c>
      <c r="L212" s="8">
        <f>InputData[[#This Row],[BUYING PRIZE]]*InputData[[#This Row],[QUANTITY]]</f>
        <v>108</v>
      </c>
      <c r="M212" s="8">
        <f>InputData[[#This Row],[SELLING PRICE]]*InputData[[#This Row],[QUANTITY]]*(1-InputData[[#This Row],[DISCOUNT %]])</f>
        <v>147.96</v>
      </c>
      <c r="N212">
        <f>DAY(InputData[[#This Row],[DATE]])</f>
        <v>7</v>
      </c>
      <c r="O212" t="str">
        <f>TEXT(InputData[[#This Row],[DATE]],"mmm")</f>
        <v>Oct</v>
      </c>
      <c r="P212">
        <f>YEAR(InputData[[#This Row],[DATE]])</f>
        <v>2021</v>
      </c>
    </row>
    <row r="213" spans="1:16" x14ac:dyDescent="0.3">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8">
        <f>VLOOKUP(InputData[[#This Row],[PRODUCT ID]],MasterData[],5,0)</f>
        <v>72</v>
      </c>
      <c r="K213" s="8">
        <f>VLOOKUP(InputData[[#This Row],[PRODUCT ID]],MasterData[],6,0)</f>
        <v>79.92</v>
      </c>
      <c r="L213" s="8">
        <f>InputData[[#This Row],[BUYING PRIZE]]*InputData[[#This Row],[QUANTITY]]</f>
        <v>360</v>
      </c>
      <c r="M213" s="8">
        <f>InputData[[#This Row],[SELLING PRICE]]*InputData[[#This Row],[QUANTITY]]*(1-InputData[[#This Row],[DISCOUNT %]])</f>
        <v>399.6</v>
      </c>
      <c r="N213">
        <f>DAY(InputData[[#This Row],[DATE]])</f>
        <v>9</v>
      </c>
      <c r="O213" t="str">
        <f>TEXT(InputData[[#This Row],[DATE]],"mmm")</f>
        <v>Oct</v>
      </c>
      <c r="P213">
        <f>YEAR(InputData[[#This Row],[DATE]])</f>
        <v>2021</v>
      </c>
    </row>
    <row r="214" spans="1:16" x14ac:dyDescent="0.3">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8">
        <f>VLOOKUP(InputData[[#This Row],[PRODUCT ID]],MasterData[],5,0)</f>
        <v>89</v>
      </c>
      <c r="K214" s="8">
        <f>VLOOKUP(InputData[[#This Row],[PRODUCT ID]],MasterData[],6,0)</f>
        <v>117.48</v>
      </c>
      <c r="L214" s="8">
        <f>InputData[[#This Row],[BUYING PRIZE]]*InputData[[#This Row],[QUANTITY]]</f>
        <v>979</v>
      </c>
      <c r="M214" s="8">
        <f>InputData[[#This Row],[SELLING PRICE]]*InputData[[#This Row],[QUANTITY]]*(1-InputData[[#This Row],[DISCOUNT %]])</f>
        <v>1292.28</v>
      </c>
      <c r="N214">
        <f>DAY(InputData[[#This Row],[DATE]])</f>
        <v>9</v>
      </c>
      <c r="O214" t="str">
        <f>TEXT(InputData[[#This Row],[DATE]],"mmm")</f>
        <v>Oct</v>
      </c>
      <c r="P214">
        <f>YEAR(InputData[[#This Row],[DATE]])</f>
        <v>2021</v>
      </c>
    </row>
    <row r="215" spans="1:16" x14ac:dyDescent="0.3">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8">
        <f>VLOOKUP(InputData[[#This Row],[PRODUCT ID]],MasterData[],5,0)</f>
        <v>5</v>
      </c>
      <c r="K215" s="8">
        <f>VLOOKUP(InputData[[#This Row],[PRODUCT ID]],MasterData[],6,0)</f>
        <v>6.7</v>
      </c>
      <c r="L215" s="8">
        <f>InputData[[#This Row],[BUYING PRIZE]]*InputData[[#This Row],[QUANTITY]]</f>
        <v>70</v>
      </c>
      <c r="M215" s="8">
        <f>InputData[[#This Row],[SELLING PRICE]]*InputData[[#This Row],[QUANTITY]]*(1-InputData[[#This Row],[DISCOUNT %]])</f>
        <v>93.8</v>
      </c>
      <c r="N215">
        <f>DAY(InputData[[#This Row],[DATE]])</f>
        <v>10</v>
      </c>
      <c r="O215" t="str">
        <f>TEXT(InputData[[#This Row],[DATE]],"mmm")</f>
        <v>Oct</v>
      </c>
      <c r="P215">
        <f>YEAR(InputData[[#This Row],[DATE]])</f>
        <v>2021</v>
      </c>
    </row>
    <row r="216" spans="1:16" x14ac:dyDescent="0.3">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8">
        <f>VLOOKUP(InputData[[#This Row],[PRODUCT ID]],MasterData[],5,0)</f>
        <v>44</v>
      </c>
      <c r="K216" s="8">
        <f>VLOOKUP(InputData[[#This Row],[PRODUCT ID]],MasterData[],6,0)</f>
        <v>48.4</v>
      </c>
      <c r="L216" s="8">
        <f>InputData[[#This Row],[BUYING PRIZE]]*InputData[[#This Row],[QUANTITY]]</f>
        <v>660</v>
      </c>
      <c r="M216" s="8">
        <f>InputData[[#This Row],[SELLING PRICE]]*InputData[[#This Row],[QUANTITY]]*(1-InputData[[#This Row],[DISCOUNT %]])</f>
        <v>726</v>
      </c>
      <c r="N216">
        <f>DAY(InputData[[#This Row],[DATE]])</f>
        <v>11</v>
      </c>
      <c r="O216" t="str">
        <f>TEXT(InputData[[#This Row],[DATE]],"mmm")</f>
        <v>Oct</v>
      </c>
      <c r="P216">
        <f>YEAR(InputData[[#This Row],[DATE]])</f>
        <v>2021</v>
      </c>
    </row>
    <row r="217" spans="1:16" x14ac:dyDescent="0.3">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8">
        <f>VLOOKUP(InputData[[#This Row],[PRODUCT ID]],MasterData[],5,0)</f>
        <v>48</v>
      </c>
      <c r="K217" s="8">
        <f>VLOOKUP(InputData[[#This Row],[PRODUCT ID]],MasterData[],6,0)</f>
        <v>57.120000000000005</v>
      </c>
      <c r="L217" s="8">
        <f>InputData[[#This Row],[BUYING PRIZE]]*InputData[[#This Row],[QUANTITY]]</f>
        <v>384</v>
      </c>
      <c r="M217" s="8">
        <f>InputData[[#This Row],[SELLING PRICE]]*InputData[[#This Row],[QUANTITY]]*(1-InputData[[#This Row],[DISCOUNT %]])</f>
        <v>456.96000000000004</v>
      </c>
      <c r="N217">
        <f>DAY(InputData[[#This Row],[DATE]])</f>
        <v>12</v>
      </c>
      <c r="O217" t="str">
        <f>TEXT(InputData[[#This Row],[DATE]],"mmm")</f>
        <v>Oct</v>
      </c>
      <c r="P217">
        <f>YEAR(InputData[[#This Row],[DATE]])</f>
        <v>2021</v>
      </c>
    </row>
    <row r="218" spans="1:16" x14ac:dyDescent="0.3">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8">
        <f>VLOOKUP(InputData[[#This Row],[PRODUCT ID]],MasterData[],5,0)</f>
        <v>98</v>
      </c>
      <c r="K218" s="8">
        <f>VLOOKUP(InputData[[#This Row],[PRODUCT ID]],MasterData[],6,0)</f>
        <v>103.88</v>
      </c>
      <c r="L218" s="8">
        <f>InputData[[#This Row],[BUYING PRIZE]]*InputData[[#This Row],[QUANTITY]]</f>
        <v>1274</v>
      </c>
      <c r="M218" s="8">
        <f>InputData[[#This Row],[SELLING PRICE]]*InputData[[#This Row],[QUANTITY]]*(1-InputData[[#This Row],[DISCOUNT %]])</f>
        <v>1350.44</v>
      </c>
      <c r="N218">
        <f>DAY(InputData[[#This Row],[DATE]])</f>
        <v>17</v>
      </c>
      <c r="O218" t="str">
        <f>TEXT(InputData[[#This Row],[DATE]],"mmm")</f>
        <v>Oct</v>
      </c>
      <c r="P218">
        <f>YEAR(InputData[[#This Row],[DATE]])</f>
        <v>2021</v>
      </c>
    </row>
    <row r="219" spans="1:16" x14ac:dyDescent="0.3">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8">
        <f>VLOOKUP(InputData[[#This Row],[PRODUCT ID]],MasterData[],5,0)</f>
        <v>7</v>
      </c>
      <c r="K219" s="8">
        <f>VLOOKUP(InputData[[#This Row],[PRODUCT ID]],MasterData[],6,0)</f>
        <v>8.33</v>
      </c>
      <c r="L219" s="8">
        <f>InputData[[#This Row],[BUYING PRIZE]]*InputData[[#This Row],[QUANTITY]]</f>
        <v>42</v>
      </c>
      <c r="M219" s="8">
        <f>InputData[[#This Row],[SELLING PRICE]]*InputData[[#This Row],[QUANTITY]]*(1-InputData[[#This Row],[DISCOUNT %]])</f>
        <v>49.980000000000004</v>
      </c>
      <c r="N219">
        <f>DAY(InputData[[#This Row],[DATE]])</f>
        <v>18</v>
      </c>
      <c r="O219" t="str">
        <f>TEXT(InputData[[#This Row],[DATE]],"mmm")</f>
        <v>Oct</v>
      </c>
      <c r="P219">
        <f>YEAR(InputData[[#This Row],[DATE]])</f>
        <v>2021</v>
      </c>
    </row>
    <row r="220" spans="1:16" x14ac:dyDescent="0.3">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8">
        <f>VLOOKUP(InputData[[#This Row],[PRODUCT ID]],MasterData[],5,0)</f>
        <v>126</v>
      </c>
      <c r="K220" s="8">
        <f>VLOOKUP(InputData[[#This Row],[PRODUCT ID]],MasterData[],6,0)</f>
        <v>162.54</v>
      </c>
      <c r="L220" s="8">
        <f>InputData[[#This Row],[BUYING PRIZE]]*InputData[[#This Row],[QUANTITY]]</f>
        <v>1638</v>
      </c>
      <c r="M220" s="8">
        <f>InputData[[#This Row],[SELLING PRICE]]*InputData[[#This Row],[QUANTITY]]*(1-InputData[[#This Row],[DISCOUNT %]])</f>
        <v>2113.02</v>
      </c>
      <c r="N220">
        <f>DAY(InputData[[#This Row],[DATE]])</f>
        <v>18</v>
      </c>
      <c r="O220" t="str">
        <f>TEXT(InputData[[#This Row],[DATE]],"mmm")</f>
        <v>Oct</v>
      </c>
      <c r="P220">
        <f>YEAR(InputData[[#This Row],[DATE]])</f>
        <v>2021</v>
      </c>
    </row>
    <row r="221" spans="1:16" x14ac:dyDescent="0.3">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8">
        <f>VLOOKUP(InputData[[#This Row],[PRODUCT ID]],MasterData[],5,0)</f>
        <v>44</v>
      </c>
      <c r="K221" s="8">
        <f>VLOOKUP(InputData[[#This Row],[PRODUCT ID]],MasterData[],6,0)</f>
        <v>48.4</v>
      </c>
      <c r="L221" s="8">
        <f>InputData[[#This Row],[BUYING PRIZE]]*InputData[[#This Row],[QUANTITY]]</f>
        <v>308</v>
      </c>
      <c r="M221" s="8">
        <f>InputData[[#This Row],[SELLING PRICE]]*InputData[[#This Row],[QUANTITY]]*(1-InputData[[#This Row],[DISCOUNT %]])</f>
        <v>338.8</v>
      </c>
      <c r="N221">
        <f>DAY(InputData[[#This Row],[DATE]])</f>
        <v>22</v>
      </c>
      <c r="O221" t="str">
        <f>TEXT(InputData[[#This Row],[DATE]],"mmm")</f>
        <v>Oct</v>
      </c>
      <c r="P221">
        <f>YEAR(InputData[[#This Row],[DATE]])</f>
        <v>2021</v>
      </c>
    </row>
    <row r="222" spans="1:16" x14ac:dyDescent="0.3">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8">
        <f>VLOOKUP(InputData[[#This Row],[PRODUCT ID]],MasterData[],5,0)</f>
        <v>144</v>
      </c>
      <c r="K222" s="8">
        <f>VLOOKUP(InputData[[#This Row],[PRODUCT ID]],MasterData[],6,0)</f>
        <v>156.96</v>
      </c>
      <c r="L222" s="8">
        <f>InputData[[#This Row],[BUYING PRIZE]]*InputData[[#This Row],[QUANTITY]]</f>
        <v>1872</v>
      </c>
      <c r="M222" s="8">
        <f>InputData[[#This Row],[SELLING PRICE]]*InputData[[#This Row],[QUANTITY]]*(1-InputData[[#This Row],[DISCOUNT %]])</f>
        <v>2040.48</v>
      </c>
      <c r="N222">
        <f>DAY(InputData[[#This Row],[DATE]])</f>
        <v>22</v>
      </c>
      <c r="O222" t="str">
        <f>TEXT(InputData[[#This Row],[DATE]],"mmm")</f>
        <v>Oct</v>
      </c>
      <c r="P222">
        <f>YEAR(InputData[[#This Row],[DATE]])</f>
        <v>2021</v>
      </c>
    </row>
    <row r="223" spans="1:16" x14ac:dyDescent="0.3">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8">
        <f>VLOOKUP(InputData[[#This Row],[PRODUCT ID]],MasterData[],5,0)</f>
        <v>6</v>
      </c>
      <c r="K223" s="8">
        <f>VLOOKUP(InputData[[#This Row],[PRODUCT ID]],MasterData[],6,0)</f>
        <v>7.8599999999999994</v>
      </c>
      <c r="L223" s="8">
        <f>InputData[[#This Row],[BUYING PRIZE]]*InputData[[#This Row],[QUANTITY]]</f>
        <v>6</v>
      </c>
      <c r="M223" s="8">
        <f>InputData[[#This Row],[SELLING PRICE]]*InputData[[#This Row],[QUANTITY]]*(1-InputData[[#This Row],[DISCOUNT %]])</f>
        <v>7.8599999999999994</v>
      </c>
      <c r="N223">
        <f>DAY(InputData[[#This Row],[DATE]])</f>
        <v>22</v>
      </c>
      <c r="O223" t="str">
        <f>TEXT(InputData[[#This Row],[DATE]],"mmm")</f>
        <v>Oct</v>
      </c>
      <c r="P223">
        <f>YEAR(InputData[[#This Row],[DATE]])</f>
        <v>2021</v>
      </c>
    </row>
    <row r="224" spans="1:16" x14ac:dyDescent="0.3">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8">
        <f>VLOOKUP(InputData[[#This Row],[PRODUCT ID]],MasterData[],5,0)</f>
        <v>44</v>
      </c>
      <c r="K224" s="8">
        <f>VLOOKUP(InputData[[#This Row],[PRODUCT ID]],MasterData[],6,0)</f>
        <v>48.4</v>
      </c>
      <c r="L224" s="8">
        <f>InputData[[#This Row],[BUYING PRIZE]]*InputData[[#This Row],[QUANTITY]]</f>
        <v>132</v>
      </c>
      <c r="M224" s="8">
        <f>InputData[[#This Row],[SELLING PRICE]]*InputData[[#This Row],[QUANTITY]]*(1-InputData[[#This Row],[DISCOUNT %]])</f>
        <v>145.19999999999999</v>
      </c>
      <c r="N224">
        <f>DAY(InputData[[#This Row],[DATE]])</f>
        <v>24</v>
      </c>
      <c r="O224" t="str">
        <f>TEXT(InputData[[#This Row],[DATE]],"mmm")</f>
        <v>Oct</v>
      </c>
      <c r="P224">
        <f>YEAR(InputData[[#This Row],[DATE]])</f>
        <v>2021</v>
      </c>
    </row>
    <row r="225" spans="1:16" x14ac:dyDescent="0.3">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8">
        <f>VLOOKUP(InputData[[#This Row],[PRODUCT ID]],MasterData[],5,0)</f>
        <v>76</v>
      </c>
      <c r="K225" s="8">
        <f>VLOOKUP(InputData[[#This Row],[PRODUCT ID]],MasterData[],6,0)</f>
        <v>82.08</v>
      </c>
      <c r="L225" s="8">
        <f>InputData[[#This Row],[BUYING PRIZE]]*InputData[[#This Row],[QUANTITY]]</f>
        <v>684</v>
      </c>
      <c r="M225" s="8">
        <f>InputData[[#This Row],[SELLING PRICE]]*InputData[[#This Row],[QUANTITY]]*(1-InputData[[#This Row],[DISCOUNT %]])</f>
        <v>738.72</v>
      </c>
      <c r="N225">
        <f>DAY(InputData[[#This Row],[DATE]])</f>
        <v>25</v>
      </c>
      <c r="O225" t="str">
        <f>TEXT(InputData[[#This Row],[DATE]],"mmm")</f>
        <v>Oct</v>
      </c>
      <c r="P225">
        <f>YEAR(InputData[[#This Row],[DATE]])</f>
        <v>2021</v>
      </c>
    </row>
    <row r="226" spans="1:16" x14ac:dyDescent="0.3">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8">
        <f>VLOOKUP(InputData[[#This Row],[PRODUCT ID]],MasterData[],5,0)</f>
        <v>44</v>
      </c>
      <c r="K226" s="8">
        <f>VLOOKUP(InputData[[#This Row],[PRODUCT ID]],MasterData[],6,0)</f>
        <v>48.84</v>
      </c>
      <c r="L226" s="8">
        <f>InputData[[#This Row],[BUYING PRIZE]]*InputData[[#This Row],[QUANTITY]]</f>
        <v>264</v>
      </c>
      <c r="M226" s="8">
        <f>InputData[[#This Row],[SELLING PRICE]]*InputData[[#This Row],[QUANTITY]]*(1-InputData[[#This Row],[DISCOUNT %]])</f>
        <v>293.04000000000002</v>
      </c>
      <c r="N226">
        <f>DAY(InputData[[#This Row],[DATE]])</f>
        <v>26</v>
      </c>
      <c r="O226" t="str">
        <f>TEXT(InputData[[#This Row],[DATE]],"mmm")</f>
        <v>Oct</v>
      </c>
      <c r="P226">
        <f>YEAR(InputData[[#This Row],[DATE]])</f>
        <v>2021</v>
      </c>
    </row>
    <row r="227" spans="1:16" x14ac:dyDescent="0.3">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8">
        <f>VLOOKUP(InputData[[#This Row],[PRODUCT ID]],MasterData[],5,0)</f>
        <v>83</v>
      </c>
      <c r="K227" s="8">
        <f>VLOOKUP(InputData[[#This Row],[PRODUCT ID]],MasterData[],6,0)</f>
        <v>94.62</v>
      </c>
      <c r="L227" s="8">
        <f>InputData[[#This Row],[BUYING PRIZE]]*InputData[[#This Row],[QUANTITY]]</f>
        <v>83</v>
      </c>
      <c r="M227" s="8">
        <f>InputData[[#This Row],[SELLING PRICE]]*InputData[[#This Row],[QUANTITY]]*(1-InputData[[#This Row],[DISCOUNT %]])</f>
        <v>94.62</v>
      </c>
      <c r="N227">
        <f>DAY(InputData[[#This Row],[DATE]])</f>
        <v>28</v>
      </c>
      <c r="O227" t="str">
        <f>TEXT(InputData[[#This Row],[DATE]],"mmm")</f>
        <v>Oct</v>
      </c>
      <c r="P227">
        <f>YEAR(InputData[[#This Row],[DATE]])</f>
        <v>2021</v>
      </c>
    </row>
    <row r="228" spans="1:16" x14ac:dyDescent="0.3">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8">
        <f>VLOOKUP(InputData[[#This Row],[PRODUCT ID]],MasterData[],5,0)</f>
        <v>72</v>
      </c>
      <c r="K228" s="8">
        <f>VLOOKUP(InputData[[#This Row],[PRODUCT ID]],MasterData[],6,0)</f>
        <v>79.92</v>
      </c>
      <c r="L228" s="8">
        <f>InputData[[#This Row],[BUYING PRIZE]]*InputData[[#This Row],[QUANTITY]]</f>
        <v>1008</v>
      </c>
      <c r="M228" s="8">
        <f>InputData[[#This Row],[SELLING PRICE]]*InputData[[#This Row],[QUANTITY]]*(1-InputData[[#This Row],[DISCOUNT %]])</f>
        <v>1118.8800000000001</v>
      </c>
      <c r="N228">
        <f>DAY(InputData[[#This Row],[DATE]])</f>
        <v>29</v>
      </c>
      <c r="O228" t="str">
        <f>TEXT(InputData[[#This Row],[DATE]],"mmm")</f>
        <v>Oct</v>
      </c>
      <c r="P228">
        <f>YEAR(InputData[[#This Row],[DATE]])</f>
        <v>2021</v>
      </c>
    </row>
    <row r="229" spans="1:16" x14ac:dyDescent="0.3">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8">
        <f>VLOOKUP(InputData[[#This Row],[PRODUCT ID]],MasterData[],5,0)</f>
        <v>126</v>
      </c>
      <c r="K229" s="8">
        <f>VLOOKUP(InputData[[#This Row],[PRODUCT ID]],MasterData[],6,0)</f>
        <v>162.54</v>
      </c>
      <c r="L229" s="8">
        <f>InputData[[#This Row],[BUYING PRIZE]]*InputData[[#This Row],[QUANTITY]]</f>
        <v>756</v>
      </c>
      <c r="M229" s="8">
        <f>InputData[[#This Row],[SELLING PRICE]]*InputData[[#This Row],[QUANTITY]]*(1-InputData[[#This Row],[DISCOUNT %]])</f>
        <v>975.24</v>
      </c>
      <c r="N229">
        <f>DAY(InputData[[#This Row],[DATE]])</f>
        <v>31</v>
      </c>
      <c r="O229" t="str">
        <f>TEXT(InputData[[#This Row],[DATE]],"mmm")</f>
        <v>Oct</v>
      </c>
      <c r="P229">
        <f>YEAR(InputData[[#This Row],[DATE]])</f>
        <v>2021</v>
      </c>
    </row>
    <row r="230" spans="1:16" x14ac:dyDescent="0.3">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8">
        <f>VLOOKUP(InputData[[#This Row],[PRODUCT ID]],MasterData[],5,0)</f>
        <v>112</v>
      </c>
      <c r="K230" s="8">
        <f>VLOOKUP(InputData[[#This Row],[PRODUCT ID]],MasterData[],6,0)</f>
        <v>122.08</v>
      </c>
      <c r="L230" s="8">
        <f>InputData[[#This Row],[BUYING PRIZE]]*InputData[[#This Row],[QUANTITY]]</f>
        <v>1344</v>
      </c>
      <c r="M230" s="8">
        <f>InputData[[#This Row],[SELLING PRICE]]*InputData[[#This Row],[QUANTITY]]*(1-InputData[[#This Row],[DISCOUNT %]])</f>
        <v>1464.96</v>
      </c>
      <c r="N230">
        <f>DAY(InputData[[#This Row],[DATE]])</f>
        <v>3</v>
      </c>
      <c r="O230" t="str">
        <f>TEXT(InputData[[#This Row],[DATE]],"mmm")</f>
        <v>Nov</v>
      </c>
      <c r="P230">
        <f>YEAR(InputData[[#This Row],[DATE]])</f>
        <v>2021</v>
      </c>
    </row>
    <row r="231" spans="1:16" x14ac:dyDescent="0.3">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8">
        <f>VLOOKUP(InputData[[#This Row],[PRODUCT ID]],MasterData[],5,0)</f>
        <v>90</v>
      </c>
      <c r="K231" s="8">
        <f>VLOOKUP(InputData[[#This Row],[PRODUCT ID]],MasterData[],6,0)</f>
        <v>96.3</v>
      </c>
      <c r="L231" s="8">
        <f>InputData[[#This Row],[BUYING PRIZE]]*InputData[[#This Row],[QUANTITY]]</f>
        <v>900</v>
      </c>
      <c r="M231" s="8">
        <f>InputData[[#This Row],[SELLING PRICE]]*InputData[[#This Row],[QUANTITY]]*(1-InputData[[#This Row],[DISCOUNT %]])</f>
        <v>963</v>
      </c>
      <c r="N231">
        <f>DAY(InputData[[#This Row],[DATE]])</f>
        <v>6</v>
      </c>
      <c r="O231" t="str">
        <f>TEXT(InputData[[#This Row],[DATE]],"mmm")</f>
        <v>Nov</v>
      </c>
      <c r="P231">
        <f>YEAR(InputData[[#This Row],[DATE]])</f>
        <v>2021</v>
      </c>
    </row>
    <row r="232" spans="1:16" x14ac:dyDescent="0.3">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8">
        <f>VLOOKUP(InputData[[#This Row],[PRODUCT ID]],MasterData[],5,0)</f>
        <v>43</v>
      </c>
      <c r="K232" s="8">
        <f>VLOOKUP(InputData[[#This Row],[PRODUCT ID]],MasterData[],6,0)</f>
        <v>47.730000000000004</v>
      </c>
      <c r="L232" s="8">
        <f>InputData[[#This Row],[BUYING PRIZE]]*InputData[[#This Row],[QUANTITY]]</f>
        <v>645</v>
      </c>
      <c r="M232" s="8">
        <f>InputData[[#This Row],[SELLING PRICE]]*InputData[[#This Row],[QUANTITY]]*(1-InputData[[#This Row],[DISCOUNT %]])</f>
        <v>715.95</v>
      </c>
      <c r="N232">
        <f>DAY(InputData[[#This Row],[DATE]])</f>
        <v>8</v>
      </c>
      <c r="O232" t="str">
        <f>TEXT(InputData[[#This Row],[DATE]],"mmm")</f>
        <v>Nov</v>
      </c>
      <c r="P232">
        <f>YEAR(InputData[[#This Row],[DATE]])</f>
        <v>2021</v>
      </c>
    </row>
    <row r="233" spans="1:16" x14ac:dyDescent="0.3">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8">
        <f>VLOOKUP(InputData[[#This Row],[PRODUCT ID]],MasterData[],5,0)</f>
        <v>120</v>
      </c>
      <c r="K233" s="8">
        <f>VLOOKUP(InputData[[#This Row],[PRODUCT ID]],MasterData[],6,0)</f>
        <v>162</v>
      </c>
      <c r="L233" s="8">
        <f>InputData[[#This Row],[BUYING PRIZE]]*InputData[[#This Row],[QUANTITY]]</f>
        <v>720</v>
      </c>
      <c r="M233" s="8">
        <f>InputData[[#This Row],[SELLING PRICE]]*InputData[[#This Row],[QUANTITY]]*(1-InputData[[#This Row],[DISCOUNT %]])</f>
        <v>972</v>
      </c>
      <c r="N233">
        <f>DAY(InputData[[#This Row],[DATE]])</f>
        <v>10</v>
      </c>
      <c r="O233" t="str">
        <f>TEXT(InputData[[#This Row],[DATE]],"mmm")</f>
        <v>Nov</v>
      </c>
      <c r="P233">
        <f>YEAR(InputData[[#This Row],[DATE]])</f>
        <v>2021</v>
      </c>
    </row>
    <row r="234" spans="1:16" x14ac:dyDescent="0.3">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8">
        <f>VLOOKUP(InputData[[#This Row],[PRODUCT ID]],MasterData[],5,0)</f>
        <v>90</v>
      </c>
      <c r="K234" s="8">
        <f>VLOOKUP(InputData[[#This Row],[PRODUCT ID]],MasterData[],6,0)</f>
        <v>115.2</v>
      </c>
      <c r="L234" s="8">
        <f>InputData[[#This Row],[BUYING PRIZE]]*InputData[[#This Row],[QUANTITY]]</f>
        <v>1080</v>
      </c>
      <c r="M234" s="8">
        <f>InputData[[#This Row],[SELLING PRICE]]*InputData[[#This Row],[QUANTITY]]*(1-InputData[[#This Row],[DISCOUNT %]])</f>
        <v>1382.4</v>
      </c>
      <c r="N234">
        <f>DAY(InputData[[#This Row],[DATE]])</f>
        <v>11</v>
      </c>
      <c r="O234" t="str">
        <f>TEXT(InputData[[#This Row],[DATE]],"mmm")</f>
        <v>Nov</v>
      </c>
      <c r="P234">
        <f>YEAR(InputData[[#This Row],[DATE]])</f>
        <v>2021</v>
      </c>
    </row>
    <row r="235" spans="1:16" x14ac:dyDescent="0.3">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8">
        <f>VLOOKUP(InputData[[#This Row],[PRODUCT ID]],MasterData[],5,0)</f>
        <v>148</v>
      </c>
      <c r="K235" s="8">
        <f>VLOOKUP(InputData[[#This Row],[PRODUCT ID]],MasterData[],6,0)</f>
        <v>164.28</v>
      </c>
      <c r="L235" s="8">
        <f>InputData[[#This Row],[BUYING PRIZE]]*InputData[[#This Row],[QUANTITY]]</f>
        <v>444</v>
      </c>
      <c r="M235" s="8">
        <f>InputData[[#This Row],[SELLING PRICE]]*InputData[[#This Row],[QUANTITY]]*(1-InputData[[#This Row],[DISCOUNT %]])</f>
        <v>492.84000000000003</v>
      </c>
      <c r="N235">
        <f>DAY(InputData[[#This Row],[DATE]])</f>
        <v>12</v>
      </c>
      <c r="O235" t="str">
        <f>TEXT(InputData[[#This Row],[DATE]],"mmm")</f>
        <v>Nov</v>
      </c>
      <c r="P235">
        <f>YEAR(InputData[[#This Row],[DATE]])</f>
        <v>2021</v>
      </c>
    </row>
    <row r="236" spans="1:16" x14ac:dyDescent="0.3">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8">
        <f>VLOOKUP(InputData[[#This Row],[PRODUCT ID]],MasterData[],5,0)</f>
        <v>55</v>
      </c>
      <c r="K236" s="8">
        <f>VLOOKUP(InputData[[#This Row],[PRODUCT ID]],MasterData[],6,0)</f>
        <v>58.3</v>
      </c>
      <c r="L236" s="8">
        <f>InputData[[#This Row],[BUYING PRIZE]]*InputData[[#This Row],[QUANTITY]]</f>
        <v>770</v>
      </c>
      <c r="M236" s="8">
        <f>InputData[[#This Row],[SELLING PRICE]]*InputData[[#This Row],[QUANTITY]]*(1-InputData[[#This Row],[DISCOUNT %]])</f>
        <v>816.19999999999993</v>
      </c>
      <c r="N236">
        <f>DAY(InputData[[#This Row],[DATE]])</f>
        <v>20</v>
      </c>
      <c r="O236" t="str">
        <f>TEXT(InputData[[#This Row],[DATE]],"mmm")</f>
        <v>Nov</v>
      </c>
      <c r="P236">
        <f>YEAR(InputData[[#This Row],[DATE]])</f>
        <v>2021</v>
      </c>
    </row>
    <row r="237" spans="1:16" x14ac:dyDescent="0.3">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8">
        <f>VLOOKUP(InputData[[#This Row],[PRODUCT ID]],MasterData[],5,0)</f>
        <v>83</v>
      </c>
      <c r="K237" s="8">
        <f>VLOOKUP(InputData[[#This Row],[PRODUCT ID]],MasterData[],6,0)</f>
        <v>94.62</v>
      </c>
      <c r="L237" s="8">
        <f>InputData[[#This Row],[BUYING PRIZE]]*InputData[[#This Row],[QUANTITY]]</f>
        <v>913</v>
      </c>
      <c r="M237" s="8">
        <f>InputData[[#This Row],[SELLING PRICE]]*InputData[[#This Row],[QUANTITY]]*(1-InputData[[#This Row],[DISCOUNT %]])</f>
        <v>1040.8200000000002</v>
      </c>
      <c r="N237">
        <f>DAY(InputData[[#This Row],[DATE]])</f>
        <v>20</v>
      </c>
      <c r="O237" t="str">
        <f>TEXT(InputData[[#This Row],[DATE]],"mmm")</f>
        <v>Nov</v>
      </c>
      <c r="P237">
        <f>YEAR(InputData[[#This Row],[DATE]])</f>
        <v>2021</v>
      </c>
    </row>
    <row r="238" spans="1:16" x14ac:dyDescent="0.3">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8">
        <f>VLOOKUP(InputData[[#This Row],[PRODUCT ID]],MasterData[],5,0)</f>
        <v>112</v>
      </c>
      <c r="K238" s="8">
        <f>VLOOKUP(InputData[[#This Row],[PRODUCT ID]],MasterData[],6,0)</f>
        <v>146.72</v>
      </c>
      <c r="L238" s="8">
        <f>InputData[[#This Row],[BUYING PRIZE]]*InputData[[#This Row],[QUANTITY]]</f>
        <v>112</v>
      </c>
      <c r="M238" s="8">
        <f>InputData[[#This Row],[SELLING PRICE]]*InputData[[#This Row],[QUANTITY]]*(1-InputData[[#This Row],[DISCOUNT %]])</f>
        <v>146.72</v>
      </c>
      <c r="N238">
        <f>DAY(InputData[[#This Row],[DATE]])</f>
        <v>21</v>
      </c>
      <c r="O238" t="str">
        <f>TEXT(InputData[[#This Row],[DATE]],"mmm")</f>
        <v>Nov</v>
      </c>
      <c r="P238">
        <f>YEAR(InputData[[#This Row],[DATE]])</f>
        <v>2021</v>
      </c>
    </row>
    <row r="239" spans="1:16" x14ac:dyDescent="0.3">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8">
        <f>VLOOKUP(InputData[[#This Row],[PRODUCT ID]],MasterData[],5,0)</f>
        <v>75</v>
      </c>
      <c r="K239" s="8">
        <f>VLOOKUP(InputData[[#This Row],[PRODUCT ID]],MasterData[],6,0)</f>
        <v>85.5</v>
      </c>
      <c r="L239" s="8">
        <f>InputData[[#This Row],[BUYING PRIZE]]*InputData[[#This Row],[QUANTITY]]</f>
        <v>75</v>
      </c>
      <c r="M239" s="8">
        <f>InputData[[#This Row],[SELLING PRICE]]*InputData[[#This Row],[QUANTITY]]*(1-InputData[[#This Row],[DISCOUNT %]])</f>
        <v>85.5</v>
      </c>
      <c r="N239">
        <f>DAY(InputData[[#This Row],[DATE]])</f>
        <v>21</v>
      </c>
      <c r="O239" t="str">
        <f>TEXT(InputData[[#This Row],[DATE]],"mmm")</f>
        <v>Nov</v>
      </c>
      <c r="P239">
        <f>YEAR(InputData[[#This Row],[DATE]])</f>
        <v>2021</v>
      </c>
    </row>
    <row r="240" spans="1:16" x14ac:dyDescent="0.3">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8">
        <f>VLOOKUP(InputData[[#This Row],[PRODUCT ID]],MasterData[],5,0)</f>
        <v>73</v>
      </c>
      <c r="K240" s="8">
        <f>VLOOKUP(InputData[[#This Row],[PRODUCT ID]],MasterData[],6,0)</f>
        <v>94.17</v>
      </c>
      <c r="L240" s="8">
        <f>InputData[[#This Row],[BUYING PRIZE]]*InputData[[#This Row],[QUANTITY]]</f>
        <v>584</v>
      </c>
      <c r="M240" s="8">
        <f>InputData[[#This Row],[SELLING PRICE]]*InputData[[#This Row],[QUANTITY]]*(1-InputData[[#This Row],[DISCOUNT %]])</f>
        <v>753.36</v>
      </c>
      <c r="N240">
        <f>DAY(InputData[[#This Row],[DATE]])</f>
        <v>27</v>
      </c>
      <c r="O240" t="str">
        <f>TEXT(InputData[[#This Row],[DATE]],"mmm")</f>
        <v>Nov</v>
      </c>
      <c r="P240">
        <f>YEAR(InputData[[#This Row],[DATE]])</f>
        <v>2021</v>
      </c>
    </row>
    <row r="241" spans="1:16" x14ac:dyDescent="0.3">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8">
        <f>VLOOKUP(InputData[[#This Row],[PRODUCT ID]],MasterData[],5,0)</f>
        <v>90</v>
      </c>
      <c r="K241" s="8">
        <f>VLOOKUP(InputData[[#This Row],[PRODUCT ID]],MasterData[],6,0)</f>
        <v>115.2</v>
      </c>
      <c r="L241" s="8">
        <f>InputData[[#This Row],[BUYING PRIZE]]*InputData[[#This Row],[QUANTITY]]</f>
        <v>180</v>
      </c>
      <c r="M241" s="8">
        <f>InputData[[#This Row],[SELLING PRICE]]*InputData[[#This Row],[QUANTITY]]*(1-InputData[[#This Row],[DISCOUNT %]])</f>
        <v>230.4</v>
      </c>
      <c r="N241">
        <f>DAY(InputData[[#This Row],[DATE]])</f>
        <v>28</v>
      </c>
      <c r="O241" t="str">
        <f>TEXT(InputData[[#This Row],[DATE]],"mmm")</f>
        <v>Nov</v>
      </c>
      <c r="P241">
        <f>YEAR(InputData[[#This Row],[DATE]])</f>
        <v>2021</v>
      </c>
    </row>
    <row r="242" spans="1:16" x14ac:dyDescent="0.3">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8">
        <f>VLOOKUP(InputData[[#This Row],[PRODUCT ID]],MasterData[],5,0)</f>
        <v>37</v>
      </c>
      <c r="K242" s="8">
        <f>VLOOKUP(InputData[[#This Row],[PRODUCT ID]],MasterData[],6,0)</f>
        <v>42.55</v>
      </c>
      <c r="L242" s="8">
        <f>InputData[[#This Row],[BUYING PRIZE]]*InputData[[#This Row],[QUANTITY]]</f>
        <v>555</v>
      </c>
      <c r="M242" s="8">
        <f>InputData[[#This Row],[SELLING PRICE]]*InputData[[#This Row],[QUANTITY]]*(1-InputData[[#This Row],[DISCOUNT %]])</f>
        <v>638.25</v>
      </c>
      <c r="N242">
        <f>DAY(InputData[[#This Row],[DATE]])</f>
        <v>30</v>
      </c>
      <c r="O242" t="str">
        <f>TEXT(InputData[[#This Row],[DATE]],"mmm")</f>
        <v>Nov</v>
      </c>
      <c r="P242">
        <f>YEAR(InputData[[#This Row],[DATE]])</f>
        <v>2021</v>
      </c>
    </row>
    <row r="243" spans="1:16" x14ac:dyDescent="0.3">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8">
        <f>VLOOKUP(InputData[[#This Row],[PRODUCT ID]],MasterData[],5,0)</f>
        <v>13</v>
      </c>
      <c r="K243" s="8">
        <f>VLOOKUP(InputData[[#This Row],[PRODUCT ID]],MasterData[],6,0)</f>
        <v>16.64</v>
      </c>
      <c r="L243" s="8">
        <f>InputData[[#This Row],[BUYING PRIZE]]*InputData[[#This Row],[QUANTITY]]</f>
        <v>130</v>
      </c>
      <c r="M243" s="8">
        <f>InputData[[#This Row],[SELLING PRICE]]*InputData[[#This Row],[QUANTITY]]*(1-InputData[[#This Row],[DISCOUNT %]])</f>
        <v>166.4</v>
      </c>
      <c r="N243">
        <f>DAY(InputData[[#This Row],[DATE]])</f>
        <v>2</v>
      </c>
      <c r="O243" t="str">
        <f>TEXT(InputData[[#This Row],[DATE]],"mmm")</f>
        <v>Dec</v>
      </c>
      <c r="P243">
        <f>YEAR(InputData[[#This Row],[DATE]])</f>
        <v>2021</v>
      </c>
    </row>
    <row r="244" spans="1:16" x14ac:dyDescent="0.3">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8">
        <f>VLOOKUP(InputData[[#This Row],[PRODUCT ID]],MasterData[],5,0)</f>
        <v>55</v>
      </c>
      <c r="K244" s="8">
        <f>VLOOKUP(InputData[[#This Row],[PRODUCT ID]],MasterData[],6,0)</f>
        <v>58.3</v>
      </c>
      <c r="L244" s="8">
        <f>InputData[[#This Row],[BUYING PRIZE]]*InputData[[#This Row],[QUANTITY]]</f>
        <v>110</v>
      </c>
      <c r="M244" s="8">
        <f>InputData[[#This Row],[SELLING PRICE]]*InputData[[#This Row],[QUANTITY]]*(1-InputData[[#This Row],[DISCOUNT %]])</f>
        <v>116.6</v>
      </c>
      <c r="N244">
        <f>DAY(InputData[[#This Row],[DATE]])</f>
        <v>3</v>
      </c>
      <c r="O244" t="str">
        <f>TEXT(InputData[[#This Row],[DATE]],"mmm")</f>
        <v>Dec</v>
      </c>
      <c r="P244">
        <f>YEAR(InputData[[#This Row],[DATE]])</f>
        <v>2021</v>
      </c>
    </row>
    <row r="245" spans="1:16" x14ac:dyDescent="0.3">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8">
        <f>VLOOKUP(InputData[[#This Row],[PRODUCT ID]],MasterData[],5,0)</f>
        <v>150</v>
      </c>
      <c r="K245" s="8">
        <f>VLOOKUP(InputData[[#This Row],[PRODUCT ID]],MasterData[],6,0)</f>
        <v>210</v>
      </c>
      <c r="L245" s="8">
        <f>InputData[[#This Row],[BUYING PRIZE]]*InputData[[#This Row],[QUANTITY]]</f>
        <v>1200</v>
      </c>
      <c r="M245" s="8">
        <f>InputData[[#This Row],[SELLING PRICE]]*InputData[[#This Row],[QUANTITY]]*(1-InputData[[#This Row],[DISCOUNT %]])</f>
        <v>1680</v>
      </c>
      <c r="N245">
        <f>DAY(InputData[[#This Row],[DATE]])</f>
        <v>3</v>
      </c>
      <c r="O245" t="str">
        <f>TEXT(InputData[[#This Row],[DATE]],"mmm")</f>
        <v>Dec</v>
      </c>
      <c r="P245">
        <f>YEAR(InputData[[#This Row],[DATE]])</f>
        <v>2021</v>
      </c>
    </row>
    <row r="246" spans="1:16" x14ac:dyDescent="0.3">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8">
        <f>VLOOKUP(InputData[[#This Row],[PRODUCT ID]],MasterData[],5,0)</f>
        <v>44</v>
      </c>
      <c r="K246" s="8">
        <f>VLOOKUP(InputData[[#This Row],[PRODUCT ID]],MasterData[],6,0)</f>
        <v>48.84</v>
      </c>
      <c r="L246" s="8">
        <f>InputData[[#This Row],[BUYING PRIZE]]*InputData[[#This Row],[QUANTITY]]</f>
        <v>660</v>
      </c>
      <c r="M246" s="8">
        <f>InputData[[#This Row],[SELLING PRICE]]*InputData[[#This Row],[QUANTITY]]*(1-InputData[[#This Row],[DISCOUNT %]])</f>
        <v>732.6</v>
      </c>
      <c r="N246">
        <f>DAY(InputData[[#This Row],[DATE]])</f>
        <v>5</v>
      </c>
      <c r="O246" t="str">
        <f>TEXT(InputData[[#This Row],[DATE]],"mmm")</f>
        <v>Dec</v>
      </c>
      <c r="P246">
        <f>YEAR(InputData[[#This Row],[DATE]])</f>
        <v>2021</v>
      </c>
    </row>
    <row r="247" spans="1:16" x14ac:dyDescent="0.3">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8">
        <f>VLOOKUP(InputData[[#This Row],[PRODUCT ID]],MasterData[],5,0)</f>
        <v>148</v>
      </c>
      <c r="K247" s="8">
        <f>VLOOKUP(InputData[[#This Row],[PRODUCT ID]],MasterData[],6,0)</f>
        <v>164.28</v>
      </c>
      <c r="L247" s="8">
        <f>InputData[[#This Row],[BUYING PRIZE]]*InputData[[#This Row],[QUANTITY]]</f>
        <v>148</v>
      </c>
      <c r="M247" s="8">
        <f>InputData[[#This Row],[SELLING PRICE]]*InputData[[#This Row],[QUANTITY]]*(1-InputData[[#This Row],[DISCOUNT %]])</f>
        <v>164.28</v>
      </c>
      <c r="N247">
        <f>DAY(InputData[[#This Row],[DATE]])</f>
        <v>5</v>
      </c>
      <c r="O247" t="str">
        <f>TEXT(InputData[[#This Row],[DATE]],"mmm")</f>
        <v>Dec</v>
      </c>
      <c r="P247">
        <f>YEAR(InputData[[#This Row],[DATE]])</f>
        <v>2021</v>
      </c>
    </row>
    <row r="248" spans="1:16" x14ac:dyDescent="0.3">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8">
        <f>VLOOKUP(InputData[[#This Row],[PRODUCT ID]],MasterData[],5,0)</f>
        <v>112</v>
      </c>
      <c r="K248" s="8">
        <f>VLOOKUP(InputData[[#This Row],[PRODUCT ID]],MasterData[],6,0)</f>
        <v>122.08</v>
      </c>
      <c r="L248" s="8">
        <f>InputData[[#This Row],[BUYING PRIZE]]*InputData[[#This Row],[QUANTITY]]</f>
        <v>896</v>
      </c>
      <c r="M248" s="8">
        <f>InputData[[#This Row],[SELLING PRICE]]*InputData[[#This Row],[QUANTITY]]*(1-InputData[[#This Row],[DISCOUNT %]])</f>
        <v>976.64</v>
      </c>
      <c r="N248">
        <f>DAY(InputData[[#This Row],[DATE]])</f>
        <v>7</v>
      </c>
      <c r="O248" t="str">
        <f>TEXT(InputData[[#This Row],[DATE]],"mmm")</f>
        <v>Dec</v>
      </c>
      <c r="P248">
        <f>YEAR(InputData[[#This Row],[DATE]])</f>
        <v>2021</v>
      </c>
    </row>
    <row r="249" spans="1:16" x14ac:dyDescent="0.3">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8">
        <f>VLOOKUP(InputData[[#This Row],[PRODUCT ID]],MasterData[],5,0)</f>
        <v>76</v>
      </c>
      <c r="K249" s="8">
        <f>VLOOKUP(InputData[[#This Row],[PRODUCT ID]],MasterData[],6,0)</f>
        <v>82.08</v>
      </c>
      <c r="L249" s="8">
        <f>InputData[[#This Row],[BUYING PRIZE]]*InputData[[#This Row],[QUANTITY]]</f>
        <v>1064</v>
      </c>
      <c r="M249" s="8">
        <f>InputData[[#This Row],[SELLING PRICE]]*InputData[[#This Row],[QUANTITY]]*(1-InputData[[#This Row],[DISCOUNT %]])</f>
        <v>1149.1199999999999</v>
      </c>
      <c r="N249">
        <f>DAY(InputData[[#This Row],[DATE]])</f>
        <v>8</v>
      </c>
      <c r="O249" t="str">
        <f>TEXT(InputData[[#This Row],[DATE]],"mmm")</f>
        <v>Dec</v>
      </c>
      <c r="P249">
        <f>YEAR(InputData[[#This Row],[DATE]])</f>
        <v>2021</v>
      </c>
    </row>
    <row r="250" spans="1:16" x14ac:dyDescent="0.3">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8">
        <f>VLOOKUP(InputData[[#This Row],[PRODUCT ID]],MasterData[],5,0)</f>
        <v>120</v>
      </c>
      <c r="K250" s="8">
        <f>VLOOKUP(InputData[[#This Row],[PRODUCT ID]],MasterData[],6,0)</f>
        <v>162</v>
      </c>
      <c r="L250" s="8">
        <f>InputData[[#This Row],[BUYING PRIZE]]*InputData[[#This Row],[QUANTITY]]</f>
        <v>480</v>
      </c>
      <c r="M250" s="8">
        <f>InputData[[#This Row],[SELLING PRICE]]*InputData[[#This Row],[QUANTITY]]*(1-InputData[[#This Row],[DISCOUNT %]])</f>
        <v>648</v>
      </c>
      <c r="N250">
        <f>DAY(InputData[[#This Row],[DATE]])</f>
        <v>14</v>
      </c>
      <c r="O250" t="str">
        <f>TEXT(InputData[[#This Row],[DATE]],"mmm")</f>
        <v>Dec</v>
      </c>
      <c r="P250">
        <f>YEAR(InputData[[#This Row],[DATE]])</f>
        <v>2021</v>
      </c>
    </row>
    <row r="251" spans="1:16" x14ac:dyDescent="0.3">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8">
        <f>VLOOKUP(InputData[[#This Row],[PRODUCT ID]],MasterData[],5,0)</f>
        <v>71</v>
      </c>
      <c r="K251" s="8">
        <f>VLOOKUP(InputData[[#This Row],[PRODUCT ID]],MasterData[],6,0)</f>
        <v>80.94</v>
      </c>
      <c r="L251" s="8">
        <f>InputData[[#This Row],[BUYING PRIZE]]*InputData[[#This Row],[QUANTITY]]</f>
        <v>142</v>
      </c>
      <c r="M251" s="8">
        <f>InputData[[#This Row],[SELLING PRICE]]*InputData[[#This Row],[QUANTITY]]*(1-InputData[[#This Row],[DISCOUNT %]])</f>
        <v>161.88</v>
      </c>
      <c r="N251">
        <f>DAY(InputData[[#This Row],[DATE]])</f>
        <v>18</v>
      </c>
      <c r="O251" t="str">
        <f>TEXT(InputData[[#This Row],[DATE]],"mmm")</f>
        <v>Dec</v>
      </c>
      <c r="P251">
        <f>YEAR(InputData[[#This Row],[DATE]])</f>
        <v>2021</v>
      </c>
    </row>
    <row r="252" spans="1:16" x14ac:dyDescent="0.3">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8">
        <f>VLOOKUP(InputData[[#This Row],[PRODUCT ID]],MasterData[],5,0)</f>
        <v>121</v>
      </c>
      <c r="K252" s="8">
        <f>VLOOKUP(InputData[[#This Row],[PRODUCT ID]],MasterData[],6,0)</f>
        <v>141.57</v>
      </c>
      <c r="L252" s="8">
        <f>InputData[[#This Row],[BUYING PRIZE]]*InputData[[#This Row],[QUANTITY]]</f>
        <v>968</v>
      </c>
      <c r="M252" s="8">
        <f>InputData[[#This Row],[SELLING PRICE]]*InputData[[#This Row],[QUANTITY]]*(1-InputData[[#This Row],[DISCOUNT %]])</f>
        <v>1132.56</v>
      </c>
      <c r="N252">
        <f>DAY(InputData[[#This Row],[DATE]])</f>
        <v>18</v>
      </c>
      <c r="O252" t="str">
        <f>TEXT(InputData[[#This Row],[DATE]],"mmm")</f>
        <v>Dec</v>
      </c>
      <c r="P252">
        <f>YEAR(InputData[[#This Row],[DATE]])</f>
        <v>2021</v>
      </c>
    </row>
    <row r="253" spans="1:16" x14ac:dyDescent="0.3">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8">
        <f>VLOOKUP(InputData[[#This Row],[PRODUCT ID]],MasterData[],5,0)</f>
        <v>141</v>
      </c>
      <c r="K253" s="8">
        <f>VLOOKUP(InputData[[#This Row],[PRODUCT ID]],MasterData[],6,0)</f>
        <v>149.46</v>
      </c>
      <c r="L253" s="8">
        <f>InputData[[#This Row],[BUYING PRIZE]]*InputData[[#This Row],[QUANTITY]]</f>
        <v>1692</v>
      </c>
      <c r="M253" s="8">
        <f>InputData[[#This Row],[SELLING PRICE]]*InputData[[#This Row],[QUANTITY]]*(1-InputData[[#This Row],[DISCOUNT %]])</f>
        <v>1793.52</v>
      </c>
      <c r="N253">
        <f>DAY(InputData[[#This Row],[DATE]])</f>
        <v>19</v>
      </c>
      <c r="O253" t="str">
        <f>TEXT(InputData[[#This Row],[DATE]],"mmm")</f>
        <v>Dec</v>
      </c>
      <c r="P253">
        <f>YEAR(InputData[[#This Row],[DATE]])</f>
        <v>2021</v>
      </c>
    </row>
    <row r="254" spans="1:16" x14ac:dyDescent="0.3">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8">
        <f>VLOOKUP(InputData[[#This Row],[PRODUCT ID]],MasterData[],5,0)</f>
        <v>47</v>
      </c>
      <c r="K254" s="8">
        <f>VLOOKUP(InputData[[#This Row],[PRODUCT ID]],MasterData[],6,0)</f>
        <v>53.11</v>
      </c>
      <c r="L254" s="8">
        <f>InputData[[#This Row],[BUYING PRIZE]]*InputData[[#This Row],[QUANTITY]]</f>
        <v>141</v>
      </c>
      <c r="M254" s="8">
        <f>InputData[[#This Row],[SELLING PRICE]]*InputData[[#This Row],[QUANTITY]]*(1-InputData[[#This Row],[DISCOUNT %]])</f>
        <v>159.32999999999998</v>
      </c>
      <c r="N254">
        <f>DAY(InputData[[#This Row],[DATE]])</f>
        <v>19</v>
      </c>
      <c r="O254" t="str">
        <f>TEXT(InputData[[#This Row],[DATE]],"mmm")</f>
        <v>Dec</v>
      </c>
      <c r="P254">
        <f>YEAR(InputData[[#This Row],[DATE]])</f>
        <v>2021</v>
      </c>
    </row>
    <row r="255" spans="1:16" x14ac:dyDescent="0.3">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8">
        <f>VLOOKUP(InputData[[#This Row],[PRODUCT ID]],MasterData[],5,0)</f>
        <v>44</v>
      </c>
      <c r="K255" s="8">
        <f>VLOOKUP(InputData[[#This Row],[PRODUCT ID]],MasterData[],6,0)</f>
        <v>48.4</v>
      </c>
      <c r="L255" s="8">
        <f>InputData[[#This Row],[BUYING PRIZE]]*InputData[[#This Row],[QUANTITY]]</f>
        <v>440</v>
      </c>
      <c r="M255" s="8">
        <f>InputData[[#This Row],[SELLING PRICE]]*InputData[[#This Row],[QUANTITY]]*(1-InputData[[#This Row],[DISCOUNT %]])</f>
        <v>484</v>
      </c>
      <c r="N255">
        <f>DAY(InputData[[#This Row],[DATE]])</f>
        <v>19</v>
      </c>
      <c r="O255" t="str">
        <f>TEXT(InputData[[#This Row],[DATE]],"mmm")</f>
        <v>Dec</v>
      </c>
      <c r="P255">
        <f>YEAR(InputData[[#This Row],[DATE]])</f>
        <v>2021</v>
      </c>
    </row>
    <row r="256" spans="1:16" x14ac:dyDescent="0.3">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8">
        <f>VLOOKUP(InputData[[#This Row],[PRODUCT ID]],MasterData[],5,0)</f>
        <v>73</v>
      </c>
      <c r="K256" s="8">
        <f>VLOOKUP(InputData[[#This Row],[PRODUCT ID]],MasterData[],6,0)</f>
        <v>94.17</v>
      </c>
      <c r="L256" s="8">
        <f>InputData[[#This Row],[BUYING PRIZE]]*InputData[[#This Row],[QUANTITY]]</f>
        <v>1022</v>
      </c>
      <c r="M256" s="8">
        <f>InputData[[#This Row],[SELLING PRICE]]*InputData[[#This Row],[QUANTITY]]*(1-InputData[[#This Row],[DISCOUNT %]])</f>
        <v>1318.38</v>
      </c>
      <c r="N256">
        <f>DAY(InputData[[#This Row],[DATE]])</f>
        <v>20</v>
      </c>
      <c r="O256" t="str">
        <f>TEXT(InputData[[#This Row],[DATE]],"mmm")</f>
        <v>Dec</v>
      </c>
      <c r="P256">
        <f>YEAR(InputData[[#This Row],[DATE]])</f>
        <v>2021</v>
      </c>
    </row>
    <row r="257" spans="1:16" x14ac:dyDescent="0.3">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8">
        <f>VLOOKUP(InputData[[#This Row],[PRODUCT ID]],MasterData[],5,0)</f>
        <v>18</v>
      </c>
      <c r="K257" s="8">
        <f>VLOOKUP(InputData[[#This Row],[PRODUCT ID]],MasterData[],6,0)</f>
        <v>24.66</v>
      </c>
      <c r="L257" s="8">
        <f>InputData[[#This Row],[BUYING PRIZE]]*InputData[[#This Row],[QUANTITY]]</f>
        <v>180</v>
      </c>
      <c r="M257" s="8">
        <f>InputData[[#This Row],[SELLING PRICE]]*InputData[[#This Row],[QUANTITY]]*(1-InputData[[#This Row],[DISCOUNT %]])</f>
        <v>246.6</v>
      </c>
      <c r="N257">
        <f>DAY(InputData[[#This Row],[DATE]])</f>
        <v>21</v>
      </c>
      <c r="O257" t="str">
        <f>TEXT(InputData[[#This Row],[DATE]],"mmm")</f>
        <v>Dec</v>
      </c>
      <c r="P257">
        <f>YEAR(InputData[[#This Row],[DATE]])</f>
        <v>2021</v>
      </c>
    </row>
    <row r="258" spans="1:16" x14ac:dyDescent="0.3">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8">
        <f>VLOOKUP(InputData[[#This Row],[PRODUCT ID]],MasterData[],5,0)</f>
        <v>120</v>
      </c>
      <c r="K258" s="8">
        <f>VLOOKUP(InputData[[#This Row],[PRODUCT ID]],MasterData[],6,0)</f>
        <v>162</v>
      </c>
      <c r="L258" s="8">
        <f>InputData[[#This Row],[BUYING PRIZE]]*InputData[[#This Row],[QUANTITY]]</f>
        <v>960</v>
      </c>
      <c r="M258" s="8">
        <f>InputData[[#This Row],[SELLING PRICE]]*InputData[[#This Row],[QUANTITY]]*(1-InputData[[#This Row],[DISCOUNT %]])</f>
        <v>1296</v>
      </c>
      <c r="N258">
        <f>DAY(InputData[[#This Row],[DATE]])</f>
        <v>24</v>
      </c>
      <c r="O258" t="str">
        <f>TEXT(InputData[[#This Row],[DATE]],"mmm")</f>
        <v>Dec</v>
      </c>
      <c r="P258">
        <f>YEAR(InputData[[#This Row],[DATE]])</f>
        <v>2021</v>
      </c>
    </row>
    <row r="259" spans="1:16" x14ac:dyDescent="0.3">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8">
        <f>VLOOKUP(InputData[[#This Row],[PRODUCT ID]],MasterData[],5,0)</f>
        <v>90</v>
      </c>
      <c r="K259" s="8">
        <f>VLOOKUP(InputData[[#This Row],[PRODUCT ID]],MasterData[],6,0)</f>
        <v>96.3</v>
      </c>
      <c r="L259" s="8">
        <f>InputData[[#This Row],[BUYING PRIZE]]*InputData[[#This Row],[QUANTITY]]</f>
        <v>720</v>
      </c>
      <c r="M259" s="8">
        <f>InputData[[#This Row],[SELLING PRICE]]*InputData[[#This Row],[QUANTITY]]*(1-InputData[[#This Row],[DISCOUNT %]])</f>
        <v>770.4</v>
      </c>
      <c r="N259">
        <f>DAY(InputData[[#This Row],[DATE]])</f>
        <v>24</v>
      </c>
      <c r="O259" t="str">
        <f>TEXT(InputData[[#This Row],[DATE]],"mmm")</f>
        <v>Dec</v>
      </c>
      <c r="P259">
        <f>YEAR(InputData[[#This Row],[DATE]])</f>
        <v>2021</v>
      </c>
    </row>
    <row r="260" spans="1:16" x14ac:dyDescent="0.3">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8">
        <f>VLOOKUP(InputData[[#This Row],[PRODUCT ID]],MasterData[],5,0)</f>
        <v>138</v>
      </c>
      <c r="K260" s="8">
        <f>VLOOKUP(InputData[[#This Row],[PRODUCT ID]],MasterData[],6,0)</f>
        <v>173.88</v>
      </c>
      <c r="L260" s="8">
        <f>InputData[[#This Row],[BUYING PRIZE]]*InputData[[#This Row],[QUANTITY]]</f>
        <v>1932</v>
      </c>
      <c r="M260" s="8">
        <f>InputData[[#This Row],[SELLING PRICE]]*InputData[[#This Row],[QUANTITY]]*(1-InputData[[#This Row],[DISCOUNT %]])</f>
        <v>2434.3199999999997</v>
      </c>
      <c r="N260">
        <f>DAY(InputData[[#This Row],[DATE]])</f>
        <v>26</v>
      </c>
      <c r="O260" t="str">
        <f>TEXT(InputData[[#This Row],[DATE]],"mmm")</f>
        <v>Dec</v>
      </c>
      <c r="P260">
        <f>YEAR(InputData[[#This Row],[DATE]])</f>
        <v>2021</v>
      </c>
    </row>
    <row r="261" spans="1:16" x14ac:dyDescent="0.3">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8">
        <f>VLOOKUP(InputData[[#This Row],[PRODUCT ID]],MasterData[],5,0)</f>
        <v>47</v>
      </c>
      <c r="K261" s="8">
        <f>VLOOKUP(InputData[[#This Row],[PRODUCT ID]],MasterData[],6,0)</f>
        <v>53.11</v>
      </c>
      <c r="L261" s="8">
        <f>InputData[[#This Row],[BUYING PRIZE]]*InputData[[#This Row],[QUANTITY]]</f>
        <v>658</v>
      </c>
      <c r="M261" s="8">
        <f>InputData[[#This Row],[SELLING PRICE]]*InputData[[#This Row],[QUANTITY]]*(1-InputData[[#This Row],[DISCOUNT %]])</f>
        <v>743.54</v>
      </c>
      <c r="N261">
        <f>DAY(InputData[[#This Row],[DATE]])</f>
        <v>27</v>
      </c>
      <c r="O261" t="str">
        <f>TEXT(InputData[[#This Row],[DATE]],"mmm")</f>
        <v>Dec</v>
      </c>
      <c r="P261">
        <f>YEAR(InputData[[#This Row],[DATE]])</f>
        <v>2021</v>
      </c>
    </row>
    <row r="262" spans="1:16" x14ac:dyDescent="0.3">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8">
        <f>VLOOKUP(InputData[[#This Row],[PRODUCT ID]],MasterData[],5,0)</f>
        <v>47</v>
      </c>
      <c r="K262" s="8">
        <f>VLOOKUP(InputData[[#This Row],[PRODUCT ID]],MasterData[],6,0)</f>
        <v>53.11</v>
      </c>
      <c r="L262" s="8">
        <f>InputData[[#This Row],[BUYING PRIZE]]*InputData[[#This Row],[QUANTITY]]</f>
        <v>282</v>
      </c>
      <c r="M262" s="8">
        <f>InputData[[#This Row],[SELLING PRICE]]*InputData[[#This Row],[QUANTITY]]*(1-InputData[[#This Row],[DISCOUNT %]])</f>
        <v>318.65999999999997</v>
      </c>
      <c r="N262">
        <f>DAY(InputData[[#This Row],[DATE]])</f>
        <v>28</v>
      </c>
      <c r="O262" t="str">
        <f>TEXT(InputData[[#This Row],[DATE]],"mmm")</f>
        <v>Dec</v>
      </c>
      <c r="P262">
        <f>YEAR(InputData[[#This Row],[DATE]])</f>
        <v>2021</v>
      </c>
    </row>
    <row r="263" spans="1:16" x14ac:dyDescent="0.3">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8">
        <f>VLOOKUP(InputData[[#This Row],[PRODUCT ID]],MasterData[],5,0)</f>
        <v>148</v>
      </c>
      <c r="K263" s="8">
        <f>VLOOKUP(InputData[[#This Row],[PRODUCT ID]],MasterData[],6,0)</f>
        <v>164.28</v>
      </c>
      <c r="L263" s="8">
        <f>InputData[[#This Row],[BUYING PRIZE]]*InputData[[#This Row],[QUANTITY]]</f>
        <v>1924</v>
      </c>
      <c r="M263" s="8">
        <f>InputData[[#This Row],[SELLING PRICE]]*InputData[[#This Row],[QUANTITY]]*(1-InputData[[#This Row],[DISCOUNT %]])</f>
        <v>2135.64</v>
      </c>
      <c r="N263">
        <f>DAY(InputData[[#This Row],[DATE]])</f>
        <v>30</v>
      </c>
      <c r="O263" t="str">
        <f>TEXT(InputData[[#This Row],[DATE]],"mmm")</f>
        <v>Dec</v>
      </c>
      <c r="P263">
        <f>YEAR(InputData[[#This Row],[DATE]])</f>
        <v>2021</v>
      </c>
    </row>
    <row r="264" spans="1:16" x14ac:dyDescent="0.3">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8">
        <f>VLOOKUP(InputData[[#This Row],[PRODUCT ID]],MasterData[],5,0)</f>
        <v>121</v>
      </c>
      <c r="K264" s="8">
        <f>VLOOKUP(InputData[[#This Row],[PRODUCT ID]],MasterData[],6,0)</f>
        <v>141.57</v>
      </c>
      <c r="L264" s="8">
        <f>InputData[[#This Row],[BUYING PRIZE]]*InputData[[#This Row],[QUANTITY]]</f>
        <v>121</v>
      </c>
      <c r="M264" s="8">
        <f>InputData[[#This Row],[SELLING PRICE]]*InputData[[#This Row],[QUANTITY]]*(1-InputData[[#This Row],[DISCOUNT %]])</f>
        <v>141.57</v>
      </c>
      <c r="N264">
        <f>DAY(InputData[[#This Row],[DATE]])</f>
        <v>1</v>
      </c>
      <c r="O264" t="str">
        <f>TEXT(InputData[[#This Row],[DATE]],"mmm")</f>
        <v>Jan</v>
      </c>
      <c r="P264">
        <f>YEAR(InputData[[#This Row],[DATE]])</f>
        <v>2022</v>
      </c>
    </row>
    <row r="265" spans="1:16" x14ac:dyDescent="0.3">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8">
        <f>VLOOKUP(InputData[[#This Row],[PRODUCT ID]],MasterData[],5,0)</f>
        <v>148</v>
      </c>
      <c r="K265" s="8">
        <f>VLOOKUP(InputData[[#This Row],[PRODUCT ID]],MasterData[],6,0)</f>
        <v>164.28</v>
      </c>
      <c r="L265" s="8">
        <f>InputData[[#This Row],[BUYING PRIZE]]*InputData[[#This Row],[QUANTITY]]</f>
        <v>1036</v>
      </c>
      <c r="M265" s="8">
        <f>InputData[[#This Row],[SELLING PRICE]]*InputData[[#This Row],[QUANTITY]]*(1-InputData[[#This Row],[DISCOUNT %]])</f>
        <v>1149.96</v>
      </c>
      <c r="N265">
        <f>DAY(InputData[[#This Row],[DATE]])</f>
        <v>2</v>
      </c>
      <c r="O265" t="str">
        <f>TEXT(InputData[[#This Row],[DATE]],"mmm")</f>
        <v>Jan</v>
      </c>
      <c r="P265">
        <f>YEAR(InputData[[#This Row],[DATE]])</f>
        <v>2022</v>
      </c>
    </row>
    <row r="266" spans="1:16" x14ac:dyDescent="0.3">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8">
        <f>VLOOKUP(InputData[[#This Row],[PRODUCT ID]],MasterData[],5,0)</f>
        <v>12</v>
      </c>
      <c r="K266" s="8">
        <f>VLOOKUP(InputData[[#This Row],[PRODUCT ID]],MasterData[],6,0)</f>
        <v>15.719999999999999</v>
      </c>
      <c r="L266" s="8">
        <f>InputData[[#This Row],[BUYING PRIZE]]*InputData[[#This Row],[QUANTITY]]</f>
        <v>24</v>
      </c>
      <c r="M266" s="8">
        <f>InputData[[#This Row],[SELLING PRICE]]*InputData[[#This Row],[QUANTITY]]*(1-InputData[[#This Row],[DISCOUNT %]])</f>
        <v>31.439999999999998</v>
      </c>
      <c r="N266">
        <f>DAY(InputData[[#This Row],[DATE]])</f>
        <v>2</v>
      </c>
      <c r="O266" t="str">
        <f>TEXT(InputData[[#This Row],[DATE]],"mmm")</f>
        <v>Jan</v>
      </c>
      <c r="P266">
        <f>YEAR(InputData[[#This Row],[DATE]])</f>
        <v>2022</v>
      </c>
    </row>
    <row r="267" spans="1:16" x14ac:dyDescent="0.3">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8">
        <f>VLOOKUP(InputData[[#This Row],[PRODUCT ID]],MasterData[],5,0)</f>
        <v>95</v>
      </c>
      <c r="K267" s="8">
        <f>VLOOKUP(InputData[[#This Row],[PRODUCT ID]],MasterData[],6,0)</f>
        <v>119.7</v>
      </c>
      <c r="L267" s="8">
        <f>InputData[[#This Row],[BUYING PRIZE]]*InputData[[#This Row],[QUANTITY]]</f>
        <v>95</v>
      </c>
      <c r="M267" s="8">
        <f>InputData[[#This Row],[SELLING PRICE]]*InputData[[#This Row],[QUANTITY]]*(1-InputData[[#This Row],[DISCOUNT %]])</f>
        <v>119.7</v>
      </c>
      <c r="N267">
        <f>DAY(InputData[[#This Row],[DATE]])</f>
        <v>2</v>
      </c>
      <c r="O267" t="str">
        <f>TEXT(InputData[[#This Row],[DATE]],"mmm")</f>
        <v>Jan</v>
      </c>
      <c r="P267">
        <f>YEAR(InputData[[#This Row],[DATE]])</f>
        <v>2022</v>
      </c>
    </row>
    <row r="268" spans="1:16" x14ac:dyDescent="0.3">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8">
        <f>VLOOKUP(InputData[[#This Row],[PRODUCT ID]],MasterData[],5,0)</f>
        <v>67</v>
      </c>
      <c r="K268" s="8">
        <f>VLOOKUP(InputData[[#This Row],[PRODUCT ID]],MasterData[],6,0)</f>
        <v>83.08</v>
      </c>
      <c r="L268" s="8">
        <f>InputData[[#This Row],[BUYING PRIZE]]*InputData[[#This Row],[QUANTITY]]</f>
        <v>603</v>
      </c>
      <c r="M268" s="8">
        <f>InputData[[#This Row],[SELLING PRICE]]*InputData[[#This Row],[QUANTITY]]*(1-InputData[[#This Row],[DISCOUNT %]])</f>
        <v>747.72</v>
      </c>
      <c r="N268">
        <f>DAY(InputData[[#This Row],[DATE]])</f>
        <v>3</v>
      </c>
      <c r="O268" t="str">
        <f>TEXT(InputData[[#This Row],[DATE]],"mmm")</f>
        <v>Jan</v>
      </c>
      <c r="P268">
        <f>YEAR(InputData[[#This Row],[DATE]])</f>
        <v>2022</v>
      </c>
    </row>
    <row r="269" spans="1:16" x14ac:dyDescent="0.3">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8">
        <f>VLOOKUP(InputData[[#This Row],[PRODUCT ID]],MasterData[],5,0)</f>
        <v>73</v>
      </c>
      <c r="K269" s="8">
        <f>VLOOKUP(InputData[[#This Row],[PRODUCT ID]],MasterData[],6,0)</f>
        <v>94.17</v>
      </c>
      <c r="L269" s="8">
        <f>InputData[[#This Row],[BUYING PRIZE]]*InputData[[#This Row],[QUANTITY]]</f>
        <v>584</v>
      </c>
      <c r="M269" s="8">
        <f>InputData[[#This Row],[SELLING PRICE]]*InputData[[#This Row],[QUANTITY]]*(1-InputData[[#This Row],[DISCOUNT %]])</f>
        <v>753.36</v>
      </c>
      <c r="N269">
        <f>DAY(InputData[[#This Row],[DATE]])</f>
        <v>4</v>
      </c>
      <c r="O269" t="str">
        <f>TEXT(InputData[[#This Row],[DATE]],"mmm")</f>
        <v>Jan</v>
      </c>
      <c r="P269">
        <f>YEAR(InputData[[#This Row],[DATE]])</f>
        <v>2022</v>
      </c>
    </row>
    <row r="270" spans="1:16" x14ac:dyDescent="0.3">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8">
        <f>VLOOKUP(InputData[[#This Row],[PRODUCT ID]],MasterData[],5,0)</f>
        <v>47</v>
      </c>
      <c r="K270" s="8">
        <f>VLOOKUP(InputData[[#This Row],[PRODUCT ID]],MasterData[],6,0)</f>
        <v>53.11</v>
      </c>
      <c r="L270" s="8">
        <f>InputData[[#This Row],[BUYING PRIZE]]*InputData[[#This Row],[QUANTITY]]</f>
        <v>47</v>
      </c>
      <c r="M270" s="8">
        <f>InputData[[#This Row],[SELLING PRICE]]*InputData[[#This Row],[QUANTITY]]*(1-InputData[[#This Row],[DISCOUNT %]])</f>
        <v>53.11</v>
      </c>
      <c r="N270">
        <f>DAY(InputData[[#This Row],[DATE]])</f>
        <v>4</v>
      </c>
      <c r="O270" t="str">
        <f>TEXT(InputData[[#This Row],[DATE]],"mmm")</f>
        <v>Jan</v>
      </c>
      <c r="P270">
        <f>YEAR(InputData[[#This Row],[DATE]])</f>
        <v>2022</v>
      </c>
    </row>
    <row r="271" spans="1:16" x14ac:dyDescent="0.3">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8">
        <f>VLOOKUP(InputData[[#This Row],[PRODUCT ID]],MasterData[],5,0)</f>
        <v>89</v>
      </c>
      <c r="K271" s="8">
        <f>VLOOKUP(InputData[[#This Row],[PRODUCT ID]],MasterData[],6,0)</f>
        <v>117.48</v>
      </c>
      <c r="L271" s="8">
        <f>InputData[[#This Row],[BUYING PRIZE]]*InputData[[#This Row],[QUANTITY]]</f>
        <v>1068</v>
      </c>
      <c r="M271" s="8">
        <f>InputData[[#This Row],[SELLING PRICE]]*InputData[[#This Row],[QUANTITY]]*(1-InputData[[#This Row],[DISCOUNT %]])</f>
        <v>1409.76</v>
      </c>
      <c r="N271">
        <f>DAY(InputData[[#This Row],[DATE]])</f>
        <v>9</v>
      </c>
      <c r="O271" t="str">
        <f>TEXT(InputData[[#This Row],[DATE]],"mmm")</f>
        <v>Jan</v>
      </c>
      <c r="P271">
        <f>YEAR(InputData[[#This Row],[DATE]])</f>
        <v>2022</v>
      </c>
    </row>
    <row r="272" spans="1:16" x14ac:dyDescent="0.3">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8">
        <f>VLOOKUP(InputData[[#This Row],[PRODUCT ID]],MasterData[],5,0)</f>
        <v>55</v>
      </c>
      <c r="K272" s="8">
        <f>VLOOKUP(InputData[[#This Row],[PRODUCT ID]],MasterData[],6,0)</f>
        <v>58.3</v>
      </c>
      <c r="L272" s="8">
        <f>InputData[[#This Row],[BUYING PRIZE]]*InputData[[#This Row],[QUANTITY]]</f>
        <v>770</v>
      </c>
      <c r="M272" s="8">
        <f>InputData[[#This Row],[SELLING PRICE]]*InputData[[#This Row],[QUANTITY]]*(1-InputData[[#This Row],[DISCOUNT %]])</f>
        <v>816.19999999999993</v>
      </c>
      <c r="N272">
        <f>DAY(InputData[[#This Row],[DATE]])</f>
        <v>10</v>
      </c>
      <c r="O272" t="str">
        <f>TEXT(InputData[[#This Row],[DATE]],"mmm")</f>
        <v>Jan</v>
      </c>
      <c r="P272">
        <f>YEAR(InputData[[#This Row],[DATE]])</f>
        <v>2022</v>
      </c>
    </row>
    <row r="273" spans="1:16" x14ac:dyDescent="0.3">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8">
        <f>VLOOKUP(InputData[[#This Row],[PRODUCT ID]],MasterData[],5,0)</f>
        <v>89</v>
      </c>
      <c r="K273" s="8">
        <f>VLOOKUP(InputData[[#This Row],[PRODUCT ID]],MasterData[],6,0)</f>
        <v>117.48</v>
      </c>
      <c r="L273" s="8">
        <f>InputData[[#This Row],[BUYING PRIZE]]*InputData[[#This Row],[QUANTITY]]</f>
        <v>178</v>
      </c>
      <c r="M273" s="8">
        <f>InputData[[#This Row],[SELLING PRICE]]*InputData[[#This Row],[QUANTITY]]*(1-InputData[[#This Row],[DISCOUNT %]])</f>
        <v>234.96</v>
      </c>
      <c r="N273">
        <f>DAY(InputData[[#This Row],[DATE]])</f>
        <v>11</v>
      </c>
      <c r="O273" t="str">
        <f>TEXT(InputData[[#This Row],[DATE]],"mmm")</f>
        <v>Jan</v>
      </c>
      <c r="P273">
        <f>YEAR(InputData[[#This Row],[DATE]])</f>
        <v>2022</v>
      </c>
    </row>
    <row r="274" spans="1:16" x14ac:dyDescent="0.3">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8">
        <f>VLOOKUP(InputData[[#This Row],[PRODUCT ID]],MasterData[],5,0)</f>
        <v>150</v>
      </c>
      <c r="K274" s="8">
        <f>VLOOKUP(InputData[[#This Row],[PRODUCT ID]],MasterData[],6,0)</f>
        <v>210</v>
      </c>
      <c r="L274" s="8">
        <f>InputData[[#This Row],[BUYING PRIZE]]*InputData[[#This Row],[QUANTITY]]</f>
        <v>900</v>
      </c>
      <c r="M274" s="8">
        <f>InputData[[#This Row],[SELLING PRICE]]*InputData[[#This Row],[QUANTITY]]*(1-InputData[[#This Row],[DISCOUNT %]])</f>
        <v>1260</v>
      </c>
      <c r="N274">
        <f>DAY(InputData[[#This Row],[DATE]])</f>
        <v>13</v>
      </c>
      <c r="O274" t="str">
        <f>TEXT(InputData[[#This Row],[DATE]],"mmm")</f>
        <v>Jan</v>
      </c>
      <c r="P274">
        <f>YEAR(InputData[[#This Row],[DATE]])</f>
        <v>2022</v>
      </c>
    </row>
    <row r="275" spans="1:16" x14ac:dyDescent="0.3">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8">
        <f>VLOOKUP(InputData[[#This Row],[PRODUCT ID]],MasterData[],5,0)</f>
        <v>44</v>
      </c>
      <c r="K275" s="8">
        <f>VLOOKUP(InputData[[#This Row],[PRODUCT ID]],MasterData[],6,0)</f>
        <v>48.4</v>
      </c>
      <c r="L275" s="8">
        <f>InputData[[#This Row],[BUYING PRIZE]]*InputData[[#This Row],[QUANTITY]]</f>
        <v>616</v>
      </c>
      <c r="M275" s="8">
        <f>InputData[[#This Row],[SELLING PRICE]]*InputData[[#This Row],[QUANTITY]]*(1-InputData[[#This Row],[DISCOUNT %]])</f>
        <v>677.6</v>
      </c>
      <c r="N275">
        <f>DAY(InputData[[#This Row],[DATE]])</f>
        <v>14</v>
      </c>
      <c r="O275" t="str">
        <f>TEXT(InputData[[#This Row],[DATE]],"mmm")</f>
        <v>Jan</v>
      </c>
      <c r="P275">
        <f>YEAR(InputData[[#This Row],[DATE]])</f>
        <v>2022</v>
      </c>
    </row>
    <row r="276" spans="1:16" x14ac:dyDescent="0.3">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8">
        <f>VLOOKUP(InputData[[#This Row],[PRODUCT ID]],MasterData[],5,0)</f>
        <v>121</v>
      </c>
      <c r="K276" s="8">
        <f>VLOOKUP(InputData[[#This Row],[PRODUCT ID]],MasterData[],6,0)</f>
        <v>141.57</v>
      </c>
      <c r="L276" s="8">
        <f>InputData[[#This Row],[BUYING PRIZE]]*InputData[[#This Row],[QUANTITY]]</f>
        <v>1210</v>
      </c>
      <c r="M276" s="8">
        <f>InputData[[#This Row],[SELLING PRICE]]*InputData[[#This Row],[QUANTITY]]*(1-InputData[[#This Row],[DISCOUNT %]])</f>
        <v>1415.6999999999998</v>
      </c>
      <c r="N276">
        <f>DAY(InputData[[#This Row],[DATE]])</f>
        <v>15</v>
      </c>
      <c r="O276" t="str">
        <f>TEXT(InputData[[#This Row],[DATE]],"mmm")</f>
        <v>Jan</v>
      </c>
      <c r="P276">
        <f>YEAR(InputData[[#This Row],[DATE]])</f>
        <v>2022</v>
      </c>
    </row>
    <row r="277" spans="1:16" x14ac:dyDescent="0.3">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8">
        <f>VLOOKUP(InputData[[#This Row],[PRODUCT ID]],MasterData[],5,0)</f>
        <v>112</v>
      </c>
      <c r="K277" s="8">
        <f>VLOOKUP(InputData[[#This Row],[PRODUCT ID]],MasterData[],6,0)</f>
        <v>146.72</v>
      </c>
      <c r="L277" s="8">
        <f>InputData[[#This Row],[BUYING PRIZE]]*InputData[[#This Row],[QUANTITY]]</f>
        <v>1232</v>
      </c>
      <c r="M277" s="8">
        <f>InputData[[#This Row],[SELLING PRICE]]*InputData[[#This Row],[QUANTITY]]*(1-InputData[[#This Row],[DISCOUNT %]])</f>
        <v>1613.92</v>
      </c>
      <c r="N277">
        <f>DAY(InputData[[#This Row],[DATE]])</f>
        <v>16</v>
      </c>
      <c r="O277" t="str">
        <f>TEXT(InputData[[#This Row],[DATE]],"mmm")</f>
        <v>Jan</v>
      </c>
      <c r="P277">
        <f>YEAR(InputData[[#This Row],[DATE]])</f>
        <v>2022</v>
      </c>
    </row>
    <row r="278" spans="1:16" x14ac:dyDescent="0.3">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8">
        <f>VLOOKUP(InputData[[#This Row],[PRODUCT ID]],MasterData[],5,0)</f>
        <v>90</v>
      </c>
      <c r="K278" s="8">
        <f>VLOOKUP(InputData[[#This Row],[PRODUCT ID]],MasterData[],6,0)</f>
        <v>115.2</v>
      </c>
      <c r="L278" s="8">
        <f>InputData[[#This Row],[BUYING PRIZE]]*InputData[[#This Row],[QUANTITY]]</f>
        <v>360</v>
      </c>
      <c r="M278" s="8">
        <f>InputData[[#This Row],[SELLING PRICE]]*InputData[[#This Row],[QUANTITY]]*(1-InputData[[#This Row],[DISCOUNT %]])</f>
        <v>460.8</v>
      </c>
      <c r="N278">
        <f>DAY(InputData[[#This Row],[DATE]])</f>
        <v>17</v>
      </c>
      <c r="O278" t="str">
        <f>TEXT(InputData[[#This Row],[DATE]],"mmm")</f>
        <v>Jan</v>
      </c>
      <c r="P278">
        <f>YEAR(InputData[[#This Row],[DATE]])</f>
        <v>2022</v>
      </c>
    </row>
    <row r="279" spans="1:16" x14ac:dyDescent="0.3">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8">
        <f>VLOOKUP(InputData[[#This Row],[PRODUCT ID]],MasterData[],5,0)</f>
        <v>83</v>
      </c>
      <c r="K279" s="8">
        <f>VLOOKUP(InputData[[#This Row],[PRODUCT ID]],MasterData[],6,0)</f>
        <v>94.62</v>
      </c>
      <c r="L279" s="8">
        <f>InputData[[#This Row],[BUYING PRIZE]]*InputData[[#This Row],[QUANTITY]]</f>
        <v>747</v>
      </c>
      <c r="M279" s="8">
        <f>InputData[[#This Row],[SELLING PRICE]]*InputData[[#This Row],[QUANTITY]]*(1-InputData[[#This Row],[DISCOUNT %]])</f>
        <v>851.58</v>
      </c>
      <c r="N279">
        <f>DAY(InputData[[#This Row],[DATE]])</f>
        <v>18</v>
      </c>
      <c r="O279" t="str">
        <f>TEXT(InputData[[#This Row],[DATE]],"mmm")</f>
        <v>Jan</v>
      </c>
      <c r="P279">
        <f>YEAR(InputData[[#This Row],[DATE]])</f>
        <v>2022</v>
      </c>
    </row>
    <row r="280" spans="1:16" x14ac:dyDescent="0.3">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8">
        <f>VLOOKUP(InputData[[#This Row],[PRODUCT ID]],MasterData[],5,0)</f>
        <v>126</v>
      </c>
      <c r="K280" s="8">
        <f>VLOOKUP(InputData[[#This Row],[PRODUCT ID]],MasterData[],6,0)</f>
        <v>162.54</v>
      </c>
      <c r="L280" s="8">
        <f>InputData[[#This Row],[BUYING PRIZE]]*InputData[[#This Row],[QUANTITY]]</f>
        <v>252</v>
      </c>
      <c r="M280" s="8">
        <f>InputData[[#This Row],[SELLING PRICE]]*InputData[[#This Row],[QUANTITY]]*(1-InputData[[#This Row],[DISCOUNT %]])</f>
        <v>325.08</v>
      </c>
      <c r="N280">
        <f>DAY(InputData[[#This Row],[DATE]])</f>
        <v>20</v>
      </c>
      <c r="O280" t="str">
        <f>TEXT(InputData[[#This Row],[DATE]],"mmm")</f>
        <v>Jan</v>
      </c>
      <c r="P280">
        <f>YEAR(InputData[[#This Row],[DATE]])</f>
        <v>2022</v>
      </c>
    </row>
    <row r="281" spans="1:16" x14ac:dyDescent="0.3">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8">
        <f>VLOOKUP(InputData[[#This Row],[PRODUCT ID]],MasterData[],5,0)</f>
        <v>112</v>
      </c>
      <c r="K281" s="8">
        <f>VLOOKUP(InputData[[#This Row],[PRODUCT ID]],MasterData[],6,0)</f>
        <v>146.72</v>
      </c>
      <c r="L281" s="8">
        <f>InputData[[#This Row],[BUYING PRIZE]]*InputData[[#This Row],[QUANTITY]]</f>
        <v>784</v>
      </c>
      <c r="M281" s="8">
        <f>InputData[[#This Row],[SELLING PRICE]]*InputData[[#This Row],[QUANTITY]]*(1-InputData[[#This Row],[DISCOUNT %]])</f>
        <v>1027.04</v>
      </c>
      <c r="N281">
        <f>DAY(InputData[[#This Row],[DATE]])</f>
        <v>20</v>
      </c>
      <c r="O281" t="str">
        <f>TEXT(InputData[[#This Row],[DATE]],"mmm")</f>
        <v>Jan</v>
      </c>
      <c r="P281">
        <f>YEAR(InputData[[#This Row],[DATE]])</f>
        <v>2022</v>
      </c>
    </row>
    <row r="282" spans="1:16" x14ac:dyDescent="0.3">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8">
        <f>VLOOKUP(InputData[[#This Row],[PRODUCT ID]],MasterData[],5,0)</f>
        <v>98</v>
      </c>
      <c r="K282" s="8">
        <f>VLOOKUP(InputData[[#This Row],[PRODUCT ID]],MasterData[],6,0)</f>
        <v>103.88</v>
      </c>
      <c r="L282" s="8">
        <f>InputData[[#This Row],[BUYING PRIZE]]*InputData[[#This Row],[QUANTITY]]</f>
        <v>588</v>
      </c>
      <c r="M282" s="8">
        <f>InputData[[#This Row],[SELLING PRICE]]*InputData[[#This Row],[QUANTITY]]*(1-InputData[[#This Row],[DISCOUNT %]])</f>
        <v>623.28</v>
      </c>
      <c r="N282">
        <f>DAY(InputData[[#This Row],[DATE]])</f>
        <v>22</v>
      </c>
      <c r="O282" t="str">
        <f>TEXT(InputData[[#This Row],[DATE]],"mmm")</f>
        <v>Jan</v>
      </c>
      <c r="P282">
        <f>YEAR(InputData[[#This Row],[DATE]])</f>
        <v>2022</v>
      </c>
    </row>
    <row r="283" spans="1:16" x14ac:dyDescent="0.3">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8">
        <f>VLOOKUP(InputData[[#This Row],[PRODUCT ID]],MasterData[],5,0)</f>
        <v>105</v>
      </c>
      <c r="K283" s="8">
        <f>VLOOKUP(InputData[[#This Row],[PRODUCT ID]],MasterData[],6,0)</f>
        <v>142.80000000000001</v>
      </c>
      <c r="L283" s="8">
        <f>InputData[[#This Row],[BUYING PRIZE]]*InputData[[#This Row],[QUANTITY]]</f>
        <v>525</v>
      </c>
      <c r="M283" s="8">
        <f>InputData[[#This Row],[SELLING PRICE]]*InputData[[#This Row],[QUANTITY]]*(1-InputData[[#This Row],[DISCOUNT %]])</f>
        <v>714</v>
      </c>
      <c r="N283">
        <f>DAY(InputData[[#This Row],[DATE]])</f>
        <v>23</v>
      </c>
      <c r="O283" t="str">
        <f>TEXT(InputData[[#This Row],[DATE]],"mmm")</f>
        <v>Jan</v>
      </c>
      <c r="P283">
        <f>YEAR(InputData[[#This Row],[DATE]])</f>
        <v>2022</v>
      </c>
    </row>
    <row r="284" spans="1:16" x14ac:dyDescent="0.3">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8">
        <f>VLOOKUP(InputData[[#This Row],[PRODUCT ID]],MasterData[],5,0)</f>
        <v>120</v>
      </c>
      <c r="K284" s="8">
        <f>VLOOKUP(InputData[[#This Row],[PRODUCT ID]],MasterData[],6,0)</f>
        <v>162</v>
      </c>
      <c r="L284" s="8">
        <f>InputData[[#This Row],[BUYING PRIZE]]*InputData[[#This Row],[QUANTITY]]</f>
        <v>960</v>
      </c>
      <c r="M284" s="8">
        <f>InputData[[#This Row],[SELLING PRICE]]*InputData[[#This Row],[QUANTITY]]*(1-InputData[[#This Row],[DISCOUNT %]])</f>
        <v>1296</v>
      </c>
      <c r="N284">
        <f>DAY(InputData[[#This Row],[DATE]])</f>
        <v>23</v>
      </c>
      <c r="O284" t="str">
        <f>TEXT(InputData[[#This Row],[DATE]],"mmm")</f>
        <v>Jan</v>
      </c>
      <c r="P284">
        <f>YEAR(InputData[[#This Row],[DATE]])</f>
        <v>2022</v>
      </c>
    </row>
    <row r="285" spans="1:16" x14ac:dyDescent="0.3">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8">
        <f>VLOOKUP(InputData[[#This Row],[PRODUCT ID]],MasterData[],5,0)</f>
        <v>148</v>
      </c>
      <c r="K285" s="8">
        <f>VLOOKUP(InputData[[#This Row],[PRODUCT ID]],MasterData[],6,0)</f>
        <v>201.28</v>
      </c>
      <c r="L285" s="8">
        <f>InputData[[#This Row],[BUYING PRIZE]]*InputData[[#This Row],[QUANTITY]]</f>
        <v>2220</v>
      </c>
      <c r="M285" s="8">
        <f>InputData[[#This Row],[SELLING PRICE]]*InputData[[#This Row],[QUANTITY]]*(1-InputData[[#This Row],[DISCOUNT %]])</f>
        <v>3019.2</v>
      </c>
      <c r="N285">
        <f>DAY(InputData[[#This Row],[DATE]])</f>
        <v>24</v>
      </c>
      <c r="O285" t="str">
        <f>TEXT(InputData[[#This Row],[DATE]],"mmm")</f>
        <v>Jan</v>
      </c>
      <c r="P285">
        <f>YEAR(InputData[[#This Row],[DATE]])</f>
        <v>2022</v>
      </c>
    </row>
    <row r="286" spans="1:16" x14ac:dyDescent="0.3">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8">
        <f>VLOOKUP(InputData[[#This Row],[PRODUCT ID]],MasterData[],5,0)</f>
        <v>134</v>
      </c>
      <c r="K286" s="8">
        <f>VLOOKUP(InputData[[#This Row],[PRODUCT ID]],MasterData[],6,0)</f>
        <v>156.78</v>
      </c>
      <c r="L286" s="8">
        <f>InputData[[#This Row],[BUYING PRIZE]]*InputData[[#This Row],[QUANTITY]]</f>
        <v>1876</v>
      </c>
      <c r="M286" s="8">
        <f>InputData[[#This Row],[SELLING PRICE]]*InputData[[#This Row],[QUANTITY]]*(1-InputData[[#This Row],[DISCOUNT %]])</f>
        <v>2194.92</v>
      </c>
      <c r="N286">
        <f>DAY(InputData[[#This Row],[DATE]])</f>
        <v>25</v>
      </c>
      <c r="O286" t="str">
        <f>TEXT(InputData[[#This Row],[DATE]],"mmm")</f>
        <v>Jan</v>
      </c>
      <c r="P286">
        <f>YEAR(InputData[[#This Row],[DATE]])</f>
        <v>2022</v>
      </c>
    </row>
    <row r="287" spans="1:16" x14ac:dyDescent="0.3">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8">
        <f>VLOOKUP(InputData[[#This Row],[PRODUCT ID]],MasterData[],5,0)</f>
        <v>13</v>
      </c>
      <c r="K287" s="8">
        <f>VLOOKUP(InputData[[#This Row],[PRODUCT ID]],MasterData[],6,0)</f>
        <v>16.64</v>
      </c>
      <c r="L287" s="8">
        <f>InputData[[#This Row],[BUYING PRIZE]]*InputData[[#This Row],[QUANTITY]]</f>
        <v>143</v>
      </c>
      <c r="M287" s="8">
        <f>InputData[[#This Row],[SELLING PRICE]]*InputData[[#This Row],[QUANTITY]]*(1-InputData[[#This Row],[DISCOUNT %]])</f>
        <v>183.04000000000002</v>
      </c>
      <c r="N287">
        <f>DAY(InputData[[#This Row],[DATE]])</f>
        <v>28</v>
      </c>
      <c r="O287" t="str">
        <f>TEXT(InputData[[#This Row],[DATE]],"mmm")</f>
        <v>Jan</v>
      </c>
      <c r="P287">
        <f>YEAR(InputData[[#This Row],[DATE]])</f>
        <v>2022</v>
      </c>
    </row>
    <row r="288" spans="1:16" x14ac:dyDescent="0.3">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8">
        <f>VLOOKUP(InputData[[#This Row],[PRODUCT ID]],MasterData[],5,0)</f>
        <v>141</v>
      </c>
      <c r="K288" s="8">
        <f>VLOOKUP(InputData[[#This Row],[PRODUCT ID]],MasterData[],6,0)</f>
        <v>149.46</v>
      </c>
      <c r="L288" s="8">
        <f>InputData[[#This Row],[BUYING PRIZE]]*InputData[[#This Row],[QUANTITY]]</f>
        <v>846</v>
      </c>
      <c r="M288" s="8">
        <f>InputData[[#This Row],[SELLING PRICE]]*InputData[[#This Row],[QUANTITY]]*(1-InputData[[#This Row],[DISCOUNT %]])</f>
        <v>896.76</v>
      </c>
      <c r="N288">
        <f>DAY(InputData[[#This Row],[DATE]])</f>
        <v>31</v>
      </c>
      <c r="O288" t="str">
        <f>TEXT(InputData[[#This Row],[DATE]],"mmm")</f>
        <v>Jan</v>
      </c>
      <c r="P288">
        <f>YEAR(InputData[[#This Row],[DATE]])</f>
        <v>2022</v>
      </c>
    </row>
    <row r="289" spans="1:16" x14ac:dyDescent="0.3">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8">
        <f>VLOOKUP(InputData[[#This Row],[PRODUCT ID]],MasterData[],5,0)</f>
        <v>138</v>
      </c>
      <c r="K289" s="8">
        <f>VLOOKUP(InputData[[#This Row],[PRODUCT ID]],MasterData[],6,0)</f>
        <v>173.88</v>
      </c>
      <c r="L289" s="8">
        <f>InputData[[#This Row],[BUYING PRIZE]]*InputData[[#This Row],[QUANTITY]]</f>
        <v>1242</v>
      </c>
      <c r="M289" s="8">
        <f>InputData[[#This Row],[SELLING PRICE]]*InputData[[#This Row],[QUANTITY]]*(1-InputData[[#This Row],[DISCOUNT %]])</f>
        <v>1564.92</v>
      </c>
      <c r="N289">
        <f>DAY(InputData[[#This Row],[DATE]])</f>
        <v>31</v>
      </c>
      <c r="O289" t="str">
        <f>TEXT(InputData[[#This Row],[DATE]],"mmm")</f>
        <v>Jan</v>
      </c>
      <c r="P289">
        <f>YEAR(InputData[[#This Row],[DATE]])</f>
        <v>2022</v>
      </c>
    </row>
    <row r="290" spans="1:16" x14ac:dyDescent="0.3">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8">
        <f>VLOOKUP(InputData[[#This Row],[PRODUCT ID]],MasterData[],5,0)</f>
        <v>133</v>
      </c>
      <c r="K290" s="8">
        <f>VLOOKUP(InputData[[#This Row],[PRODUCT ID]],MasterData[],6,0)</f>
        <v>155.61000000000001</v>
      </c>
      <c r="L290" s="8">
        <f>InputData[[#This Row],[BUYING PRIZE]]*InputData[[#This Row],[QUANTITY]]</f>
        <v>1197</v>
      </c>
      <c r="M290" s="8">
        <f>InputData[[#This Row],[SELLING PRICE]]*InputData[[#This Row],[QUANTITY]]*(1-InputData[[#This Row],[DISCOUNT %]])</f>
        <v>1400.4900000000002</v>
      </c>
      <c r="N290">
        <f>DAY(InputData[[#This Row],[DATE]])</f>
        <v>1</v>
      </c>
      <c r="O290" t="str">
        <f>TEXT(InputData[[#This Row],[DATE]],"mmm")</f>
        <v>Feb</v>
      </c>
      <c r="P290">
        <f>YEAR(InputData[[#This Row],[DATE]])</f>
        <v>2022</v>
      </c>
    </row>
    <row r="291" spans="1:16" x14ac:dyDescent="0.3">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8">
        <f>VLOOKUP(InputData[[#This Row],[PRODUCT ID]],MasterData[],5,0)</f>
        <v>112</v>
      </c>
      <c r="K291" s="8">
        <f>VLOOKUP(InputData[[#This Row],[PRODUCT ID]],MasterData[],6,0)</f>
        <v>146.72</v>
      </c>
      <c r="L291" s="8">
        <f>InputData[[#This Row],[BUYING PRIZE]]*InputData[[#This Row],[QUANTITY]]</f>
        <v>896</v>
      </c>
      <c r="M291" s="8">
        <f>InputData[[#This Row],[SELLING PRICE]]*InputData[[#This Row],[QUANTITY]]*(1-InputData[[#This Row],[DISCOUNT %]])</f>
        <v>1173.76</v>
      </c>
      <c r="N291">
        <f>DAY(InputData[[#This Row],[DATE]])</f>
        <v>3</v>
      </c>
      <c r="O291" t="str">
        <f>TEXT(InputData[[#This Row],[DATE]],"mmm")</f>
        <v>Feb</v>
      </c>
      <c r="P291">
        <f>YEAR(InputData[[#This Row],[DATE]])</f>
        <v>2022</v>
      </c>
    </row>
    <row r="292" spans="1:16" x14ac:dyDescent="0.3">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8">
        <f>VLOOKUP(InputData[[#This Row],[PRODUCT ID]],MasterData[],5,0)</f>
        <v>37</v>
      </c>
      <c r="K292" s="8">
        <f>VLOOKUP(InputData[[#This Row],[PRODUCT ID]],MasterData[],6,0)</f>
        <v>49.21</v>
      </c>
      <c r="L292" s="8">
        <f>InputData[[#This Row],[BUYING PRIZE]]*InputData[[#This Row],[QUANTITY]]</f>
        <v>222</v>
      </c>
      <c r="M292" s="8">
        <f>InputData[[#This Row],[SELLING PRICE]]*InputData[[#This Row],[QUANTITY]]*(1-InputData[[#This Row],[DISCOUNT %]])</f>
        <v>295.26</v>
      </c>
      <c r="N292">
        <f>DAY(InputData[[#This Row],[DATE]])</f>
        <v>5</v>
      </c>
      <c r="O292" t="str">
        <f>TEXT(InputData[[#This Row],[DATE]],"mmm")</f>
        <v>Feb</v>
      </c>
      <c r="P292">
        <f>YEAR(InputData[[#This Row],[DATE]])</f>
        <v>2022</v>
      </c>
    </row>
    <row r="293" spans="1:16" x14ac:dyDescent="0.3">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8">
        <f>VLOOKUP(InputData[[#This Row],[PRODUCT ID]],MasterData[],5,0)</f>
        <v>105</v>
      </c>
      <c r="K293" s="8">
        <f>VLOOKUP(InputData[[#This Row],[PRODUCT ID]],MasterData[],6,0)</f>
        <v>142.80000000000001</v>
      </c>
      <c r="L293" s="8">
        <f>InputData[[#This Row],[BUYING PRIZE]]*InputData[[#This Row],[QUANTITY]]</f>
        <v>630</v>
      </c>
      <c r="M293" s="8">
        <f>InputData[[#This Row],[SELLING PRICE]]*InputData[[#This Row],[QUANTITY]]*(1-InputData[[#This Row],[DISCOUNT %]])</f>
        <v>856.80000000000007</v>
      </c>
      <c r="N293">
        <f>DAY(InputData[[#This Row],[DATE]])</f>
        <v>6</v>
      </c>
      <c r="O293" t="str">
        <f>TEXT(InputData[[#This Row],[DATE]],"mmm")</f>
        <v>Feb</v>
      </c>
      <c r="P293">
        <f>YEAR(InputData[[#This Row],[DATE]])</f>
        <v>2022</v>
      </c>
    </row>
    <row r="294" spans="1:16" x14ac:dyDescent="0.3">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8">
        <f>VLOOKUP(InputData[[#This Row],[PRODUCT ID]],MasterData[],5,0)</f>
        <v>133</v>
      </c>
      <c r="K294" s="8">
        <f>VLOOKUP(InputData[[#This Row],[PRODUCT ID]],MasterData[],6,0)</f>
        <v>155.61000000000001</v>
      </c>
      <c r="L294" s="8">
        <f>InputData[[#This Row],[BUYING PRIZE]]*InputData[[#This Row],[QUANTITY]]</f>
        <v>1463</v>
      </c>
      <c r="M294" s="8">
        <f>InputData[[#This Row],[SELLING PRICE]]*InputData[[#This Row],[QUANTITY]]*(1-InputData[[#This Row],[DISCOUNT %]])</f>
        <v>1711.71</v>
      </c>
      <c r="N294">
        <f>DAY(InputData[[#This Row],[DATE]])</f>
        <v>8</v>
      </c>
      <c r="O294" t="str">
        <f>TEXT(InputData[[#This Row],[DATE]],"mmm")</f>
        <v>Feb</v>
      </c>
      <c r="P294">
        <f>YEAR(InputData[[#This Row],[DATE]])</f>
        <v>2022</v>
      </c>
    </row>
    <row r="295" spans="1:16" x14ac:dyDescent="0.3">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8">
        <f>VLOOKUP(InputData[[#This Row],[PRODUCT ID]],MasterData[],5,0)</f>
        <v>44</v>
      </c>
      <c r="K295" s="8">
        <f>VLOOKUP(InputData[[#This Row],[PRODUCT ID]],MasterData[],6,0)</f>
        <v>48.84</v>
      </c>
      <c r="L295" s="8">
        <f>InputData[[#This Row],[BUYING PRIZE]]*InputData[[#This Row],[QUANTITY]]</f>
        <v>132</v>
      </c>
      <c r="M295" s="8">
        <f>InputData[[#This Row],[SELLING PRICE]]*InputData[[#This Row],[QUANTITY]]*(1-InputData[[#This Row],[DISCOUNT %]])</f>
        <v>146.52000000000001</v>
      </c>
      <c r="N295">
        <f>DAY(InputData[[#This Row],[DATE]])</f>
        <v>8</v>
      </c>
      <c r="O295" t="str">
        <f>TEXT(InputData[[#This Row],[DATE]],"mmm")</f>
        <v>Feb</v>
      </c>
      <c r="P295">
        <f>YEAR(InputData[[#This Row],[DATE]])</f>
        <v>2022</v>
      </c>
    </row>
    <row r="296" spans="1:16" x14ac:dyDescent="0.3">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8">
        <f>VLOOKUP(InputData[[#This Row],[PRODUCT ID]],MasterData[],5,0)</f>
        <v>89</v>
      </c>
      <c r="K296" s="8">
        <f>VLOOKUP(InputData[[#This Row],[PRODUCT ID]],MasterData[],6,0)</f>
        <v>117.48</v>
      </c>
      <c r="L296" s="8">
        <f>InputData[[#This Row],[BUYING PRIZE]]*InputData[[#This Row],[QUANTITY]]</f>
        <v>1246</v>
      </c>
      <c r="M296" s="8">
        <f>InputData[[#This Row],[SELLING PRICE]]*InputData[[#This Row],[QUANTITY]]*(1-InputData[[#This Row],[DISCOUNT %]])</f>
        <v>1644.72</v>
      </c>
      <c r="N296">
        <f>DAY(InputData[[#This Row],[DATE]])</f>
        <v>9</v>
      </c>
      <c r="O296" t="str">
        <f>TEXT(InputData[[#This Row],[DATE]],"mmm")</f>
        <v>Feb</v>
      </c>
      <c r="P296">
        <f>YEAR(InputData[[#This Row],[DATE]])</f>
        <v>2022</v>
      </c>
    </row>
    <row r="297" spans="1:16" x14ac:dyDescent="0.3">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8">
        <f>VLOOKUP(InputData[[#This Row],[PRODUCT ID]],MasterData[],5,0)</f>
        <v>148</v>
      </c>
      <c r="K297" s="8">
        <f>VLOOKUP(InputData[[#This Row],[PRODUCT ID]],MasterData[],6,0)</f>
        <v>164.28</v>
      </c>
      <c r="L297" s="8">
        <f>InputData[[#This Row],[BUYING PRIZE]]*InputData[[#This Row],[QUANTITY]]</f>
        <v>1924</v>
      </c>
      <c r="M297" s="8">
        <f>InputData[[#This Row],[SELLING PRICE]]*InputData[[#This Row],[QUANTITY]]*(1-InputData[[#This Row],[DISCOUNT %]])</f>
        <v>2135.64</v>
      </c>
      <c r="N297">
        <f>DAY(InputData[[#This Row],[DATE]])</f>
        <v>12</v>
      </c>
      <c r="O297" t="str">
        <f>TEXT(InputData[[#This Row],[DATE]],"mmm")</f>
        <v>Feb</v>
      </c>
      <c r="P297">
        <f>YEAR(InputData[[#This Row],[DATE]])</f>
        <v>2022</v>
      </c>
    </row>
    <row r="298" spans="1:16" x14ac:dyDescent="0.3">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8">
        <f>VLOOKUP(InputData[[#This Row],[PRODUCT ID]],MasterData[],5,0)</f>
        <v>18</v>
      </c>
      <c r="K298" s="8">
        <f>VLOOKUP(InputData[[#This Row],[PRODUCT ID]],MasterData[],6,0)</f>
        <v>24.66</v>
      </c>
      <c r="L298" s="8">
        <f>InputData[[#This Row],[BUYING PRIZE]]*InputData[[#This Row],[QUANTITY]]</f>
        <v>144</v>
      </c>
      <c r="M298" s="8">
        <f>InputData[[#This Row],[SELLING PRICE]]*InputData[[#This Row],[QUANTITY]]*(1-InputData[[#This Row],[DISCOUNT %]])</f>
        <v>197.28</v>
      </c>
      <c r="N298">
        <f>DAY(InputData[[#This Row],[DATE]])</f>
        <v>14</v>
      </c>
      <c r="O298" t="str">
        <f>TEXT(InputData[[#This Row],[DATE]],"mmm")</f>
        <v>Feb</v>
      </c>
      <c r="P298">
        <f>YEAR(InputData[[#This Row],[DATE]])</f>
        <v>2022</v>
      </c>
    </row>
    <row r="299" spans="1:16" x14ac:dyDescent="0.3">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8">
        <f>VLOOKUP(InputData[[#This Row],[PRODUCT ID]],MasterData[],5,0)</f>
        <v>37</v>
      </c>
      <c r="K299" s="8">
        <f>VLOOKUP(InputData[[#This Row],[PRODUCT ID]],MasterData[],6,0)</f>
        <v>41.81</v>
      </c>
      <c r="L299" s="8">
        <f>InputData[[#This Row],[BUYING PRIZE]]*InputData[[#This Row],[QUANTITY]]</f>
        <v>111</v>
      </c>
      <c r="M299" s="8">
        <f>InputData[[#This Row],[SELLING PRICE]]*InputData[[#This Row],[QUANTITY]]*(1-InputData[[#This Row],[DISCOUNT %]])</f>
        <v>125.43</v>
      </c>
      <c r="N299">
        <f>DAY(InputData[[#This Row],[DATE]])</f>
        <v>14</v>
      </c>
      <c r="O299" t="str">
        <f>TEXT(InputData[[#This Row],[DATE]],"mmm")</f>
        <v>Feb</v>
      </c>
      <c r="P299">
        <f>YEAR(InputData[[#This Row],[DATE]])</f>
        <v>2022</v>
      </c>
    </row>
    <row r="300" spans="1:16" x14ac:dyDescent="0.3">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8">
        <f>VLOOKUP(InputData[[#This Row],[PRODUCT ID]],MasterData[],5,0)</f>
        <v>89</v>
      </c>
      <c r="K300" s="8">
        <f>VLOOKUP(InputData[[#This Row],[PRODUCT ID]],MasterData[],6,0)</f>
        <v>117.48</v>
      </c>
      <c r="L300" s="8">
        <f>InputData[[#This Row],[BUYING PRIZE]]*InputData[[#This Row],[QUANTITY]]</f>
        <v>89</v>
      </c>
      <c r="M300" s="8">
        <f>InputData[[#This Row],[SELLING PRICE]]*InputData[[#This Row],[QUANTITY]]*(1-InputData[[#This Row],[DISCOUNT %]])</f>
        <v>117.48</v>
      </c>
      <c r="N300">
        <f>DAY(InputData[[#This Row],[DATE]])</f>
        <v>16</v>
      </c>
      <c r="O300" t="str">
        <f>TEXT(InputData[[#This Row],[DATE]],"mmm")</f>
        <v>Feb</v>
      </c>
      <c r="P300">
        <f>YEAR(InputData[[#This Row],[DATE]])</f>
        <v>2022</v>
      </c>
    </row>
    <row r="301" spans="1:16" x14ac:dyDescent="0.3">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8">
        <f>VLOOKUP(InputData[[#This Row],[PRODUCT ID]],MasterData[],5,0)</f>
        <v>105</v>
      </c>
      <c r="K301" s="8">
        <f>VLOOKUP(InputData[[#This Row],[PRODUCT ID]],MasterData[],6,0)</f>
        <v>142.80000000000001</v>
      </c>
      <c r="L301" s="8">
        <f>InputData[[#This Row],[BUYING PRIZE]]*InputData[[#This Row],[QUANTITY]]</f>
        <v>1365</v>
      </c>
      <c r="M301" s="8">
        <f>InputData[[#This Row],[SELLING PRICE]]*InputData[[#This Row],[QUANTITY]]*(1-InputData[[#This Row],[DISCOUNT %]])</f>
        <v>1856.4</v>
      </c>
      <c r="N301">
        <f>DAY(InputData[[#This Row],[DATE]])</f>
        <v>19</v>
      </c>
      <c r="O301" t="str">
        <f>TEXT(InputData[[#This Row],[DATE]],"mmm")</f>
        <v>Feb</v>
      </c>
      <c r="P301">
        <f>YEAR(InputData[[#This Row],[DATE]])</f>
        <v>2022</v>
      </c>
    </row>
    <row r="302" spans="1:16" x14ac:dyDescent="0.3">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8">
        <f>VLOOKUP(InputData[[#This Row],[PRODUCT ID]],MasterData[],5,0)</f>
        <v>73</v>
      </c>
      <c r="K302" s="8">
        <f>VLOOKUP(InputData[[#This Row],[PRODUCT ID]],MasterData[],6,0)</f>
        <v>94.17</v>
      </c>
      <c r="L302" s="8">
        <f>InputData[[#This Row],[BUYING PRIZE]]*InputData[[#This Row],[QUANTITY]]</f>
        <v>438</v>
      </c>
      <c r="M302" s="8">
        <f>InputData[[#This Row],[SELLING PRICE]]*InputData[[#This Row],[QUANTITY]]*(1-InputData[[#This Row],[DISCOUNT %]])</f>
        <v>565.02</v>
      </c>
      <c r="N302">
        <f>DAY(InputData[[#This Row],[DATE]])</f>
        <v>20</v>
      </c>
      <c r="O302" t="str">
        <f>TEXT(InputData[[#This Row],[DATE]],"mmm")</f>
        <v>Feb</v>
      </c>
      <c r="P302">
        <f>YEAR(InputData[[#This Row],[DATE]])</f>
        <v>2022</v>
      </c>
    </row>
    <row r="303" spans="1:16" x14ac:dyDescent="0.3">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8">
        <f>VLOOKUP(InputData[[#This Row],[PRODUCT ID]],MasterData[],5,0)</f>
        <v>112</v>
      </c>
      <c r="K303" s="8">
        <f>VLOOKUP(InputData[[#This Row],[PRODUCT ID]],MasterData[],6,0)</f>
        <v>122.08</v>
      </c>
      <c r="L303" s="8">
        <f>InputData[[#This Row],[BUYING PRIZE]]*InputData[[#This Row],[QUANTITY]]</f>
        <v>672</v>
      </c>
      <c r="M303" s="8">
        <f>InputData[[#This Row],[SELLING PRICE]]*InputData[[#This Row],[QUANTITY]]*(1-InputData[[#This Row],[DISCOUNT %]])</f>
        <v>732.48</v>
      </c>
      <c r="N303">
        <f>DAY(InputData[[#This Row],[DATE]])</f>
        <v>23</v>
      </c>
      <c r="O303" t="str">
        <f>TEXT(InputData[[#This Row],[DATE]],"mmm")</f>
        <v>Feb</v>
      </c>
      <c r="P303">
        <f>YEAR(InputData[[#This Row],[DATE]])</f>
        <v>2022</v>
      </c>
    </row>
    <row r="304" spans="1:16" x14ac:dyDescent="0.3">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8">
        <f>VLOOKUP(InputData[[#This Row],[PRODUCT ID]],MasterData[],5,0)</f>
        <v>13</v>
      </c>
      <c r="K304" s="8">
        <f>VLOOKUP(InputData[[#This Row],[PRODUCT ID]],MasterData[],6,0)</f>
        <v>16.64</v>
      </c>
      <c r="L304" s="8">
        <f>InputData[[#This Row],[BUYING PRIZE]]*InputData[[#This Row],[QUANTITY]]</f>
        <v>195</v>
      </c>
      <c r="M304" s="8">
        <f>InputData[[#This Row],[SELLING PRICE]]*InputData[[#This Row],[QUANTITY]]*(1-InputData[[#This Row],[DISCOUNT %]])</f>
        <v>249.60000000000002</v>
      </c>
      <c r="N304">
        <f>DAY(InputData[[#This Row],[DATE]])</f>
        <v>23</v>
      </c>
      <c r="O304" t="str">
        <f>TEXT(InputData[[#This Row],[DATE]],"mmm")</f>
        <v>Feb</v>
      </c>
      <c r="P304">
        <f>YEAR(InputData[[#This Row],[DATE]])</f>
        <v>2022</v>
      </c>
    </row>
    <row r="305" spans="1:16" x14ac:dyDescent="0.3">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8">
        <f>VLOOKUP(InputData[[#This Row],[PRODUCT ID]],MasterData[],5,0)</f>
        <v>90</v>
      </c>
      <c r="K305" s="8">
        <f>VLOOKUP(InputData[[#This Row],[PRODUCT ID]],MasterData[],6,0)</f>
        <v>96.3</v>
      </c>
      <c r="L305" s="8">
        <f>InputData[[#This Row],[BUYING PRIZE]]*InputData[[#This Row],[QUANTITY]]</f>
        <v>720</v>
      </c>
      <c r="M305" s="8">
        <f>InputData[[#This Row],[SELLING PRICE]]*InputData[[#This Row],[QUANTITY]]*(1-InputData[[#This Row],[DISCOUNT %]])</f>
        <v>770.4</v>
      </c>
      <c r="N305">
        <f>DAY(InputData[[#This Row],[DATE]])</f>
        <v>23</v>
      </c>
      <c r="O305" t="str">
        <f>TEXT(InputData[[#This Row],[DATE]],"mmm")</f>
        <v>Feb</v>
      </c>
      <c r="P305">
        <f>YEAR(InputData[[#This Row],[DATE]])</f>
        <v>2022</v>
      </c>
    </row>
    <row r="306" spans="1:16" x14ac:dyDescent="0.3">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8">
        <f>VLOOKUP(InputData[[#This Row],[PRODUCT ID]],MasterData[],5,0)</f>
        <v>73</v>
      </c>
      <c r="K306" s="8">
        <f>VLOOKUP(InputData[[#This Row],[PRODUCT ID]],MasterData[],6,0)</f>
        <v>94.17</v>
      </c>
      <c r="L306" s="8">
        <f>InputData[[#This Row],[BUYING PRIZE]]*InputData[[#This Row],[QUANTITY]]</f>
        <v>511</v>
      </c>
      <c r="M306" s="8">
        <f>InputData[[#This Row],[SELLING PRICE]]*InputData[[#This Row],[QUANTITY]]*(1-InputData[[#This Row],[DISCOUNT %]])</f>
        <v>659.19</v>
      </c>
      <c r="N306">
        <f>DAY(InputData[[#This Row],[DATE]])</f>
        <v>27</v>
      </c>
      <c r="O306" t="str">
        <f>TEXT(InputData[[#This Row],[DATE]],"mmm")</f>
        <v>Feb</v>
      </c>
      <c r="P306">
        <f>YEAR(InputData[[#This Row],[DATE]])</f>
        <v>2022</v>
      </c>
    </row>
    <row r="307" spans="1:16" x14ac:dyDescent="0.3">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8">
        <f>VLOOKUP(InputData[[#This Row],[PRODUCT ID]],MasterData[],5,0)</f>
        <v>133</v>
      </c>
      <c r="K307" s="8">
        <f>VLOOKUP(InputData[[#This Row],[PRODUCT ID]],MasterData[],6,0)</f>
        <v>155.61000000000001</v>
      </c>
      <c r="L307" s="8">
        <f>InputData[[#This Row],[BUYING PRIZE]]*InputData[[#This Row],[QUANTITY]]</f>
        <v>1995</v>
      </c>
      <c r="M307" s="8">
        <f>InputData[[#This Row],[SELLING PRICE]]*InputData[[#This Row],[QUANTITY]]*(1-InputData[[#This Row],[DISCOUNT %]])</f>
        <v>2334.15</v>
      </c>
      <c r="N307">
        <f>DAY(InputData[[#This Row],[DATE]])</f>
        <v>27</v>
      </c>
      <c r="O307" t="str">
        <f>TEXT(InputData[[#This Row],[DATE]],"mmm")</f>
        <v>Feb</v>
      </c>
      <c r="P307">
        <f>YEAR(InputData[[#This Row],[DATE]])</f>
        <v>2022</v>
      </c>
    </row>
    <row r="308" spans="1:16" x14ac:dyDescent="0.3">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8">
        <f>VLOOKUP(InputData[[#This Row],[PRODUCT ID]],MasterData[],5,0)</f>
        <v>67</v>
      </c>
      <c r="K308" s="8">
        <f>VLOOKUP(InputData[[#This Row],[PRODUCT ID]],MasterData[],6,0)</f>
        <v>85.76</v>
      </c>
      <c r="L308" s="8">
        <f>InputData[[#This Row],[BUYING PRIZE]]*InputData[[#This Row],[QUANTITY]]</f>
        <v>1005</v>
      </c>
      <c r="M308" s="8">
        <f>InputData[[#This Row],[SELLING PRICE]]*InputData[[#This Row],[QUANTITY]]*(1-InputData[[#This Row],[DISCOUNT %]])</f>
        <v>1286.4000000000001</v>
      </c>
      <c r="N308">
        <f>DAY(InputData[[#This Row],[DATE]])</f>
        <v>28</v>
      </c>
      <c r="O308" t="str">
        <f>TEXT(InputData[[#This Row],[DATE]],"mmm")</f>
        <v>Feb</v>
      </c>
      <c r="P308">
        <f>YEAR(InputData[[#This Row],[DATE]])</f>
        <v>2022</v>
      </c>
    </row>
    <row r="309" spans="1:16" x14ac:dyDescent="0.3">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8">
        <f>VLOOKUP(InputData[[#This Row],[PRODUCT ID]],MasterData[],5,0)</f>
        <v>18</v>
      </c>
      <c r="K309" s="8">
        <f>VLOOKUP(InputData[[#This Row],[PRODUCT ID]],MasterData[],6,0)</f>
        <v>24.66</v>
      </c>
      <c r="L309" s="8">
        <f>InputData[[#This Row],[BUYING PRIZE]]*InputData[[#This Row],[QUANTITY]]</f>
        <v>234</v>
      </c>
      <c r="M309" s="8">
        <f>InputData[[#This Row],[SELLING PRICE]]*InputData[[#This Row],[QUANTITY]]*(1-InputData[[#This Row],[DISCOUNT %]])</f>
        <v>320.58</v>
      </c>
      <c r="N309">
        <f>DAY(InputData[[#This Row],[DATE]])</f>
        <v>4</v>
      </c>
      <c r="O309" t="str">
        <f>TEXT(InputData[[#This Row],[DATE]],"mmm")</f>
        <v>Mar</v>
      </c>
      <c r="P309">
        <f>YEAR(InputData[[#This Row],[DATE]])</f>
        <v>2022</v>
      </c>
    </row>
    <row r="310" spans="1:16" x14ac:dyDescent="0.3">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8">
        <f>VLOOKUP(InputData[[#This Row],[PRODUCT ID]],MasterData[],5,0)</f>
        <v>44</v>
      </c>
      <c r="K310" s="8">
        <f>VLOOKUP(InputData[[#This Row],[PRODUCT ID]],MasterData[],6,0)</f>
        <v>48.84</v>
      </c>
      <c r="L310" s="8">
        <f>InputData[[#This Row],[BUYING PRIZE]]*InputData[[#This Row],[QUANTITY]]</f>
        <v>88</v>
      </c>
      <c r="M310" s="8">
        <f>InputData[[#This Row],[SELLING PRICE]]*InputData[[#This Row],[QUANTITY]]*(1-InputData[[#This Row],[DISCOUNT %]])</f>
        <v>97.68</v>
      </c>
      <c r="N310">
        <f>DAY(InputData[[#This Row],[DATE]])</f>
        <v>6</v>
      </c>
      <c r="O310" t="str">
        <f>TEXT(InputData[[#This Row],[DATE]],"mmm")</f>
        <v>Mar</v>
      </c>
      <c r="P310">
        <f>YEAR(InputData[[#This Row],[DATE]])</f>
        <v>2022</v>
      </c>
    </row>
    <row r="311" spans="1:16" x14ac:dyDescent="0.3">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8">
        <f>VLOOKUP(InputData[[#This Row],[PRODUCT ID]],MasterData[],5,0)</f>
        <v>71</v>
      </c>
      <c r="K311" s="8">
        <f>VLOOKUP(InputData[[#This Row],[PRODUCT ID]],MasterData[],6,0)</f>
        <v>80.94</v>
      </c>
      <c r="L311" s="8">
        <f>InputData[[#This Row],[BUYING PRIZE]]*InputData[[#This Row],[QUANTITY]]</f>
        <v>71</v>
      </c>
      <c r="M311" s="8">
        <f>InputData[[#This Row],[SELLING PRICE]]*InputData[[#This Row],[QUANTITY]]*(1-InputData[[#This Row],[DISCOUNT %]])</f>
        <v>80.94</v>
      </c>
      <c r="N311">
        <f>DAY(InputData[[#This Row],[DATE]])</f>
        <v>7</v>
      </c>
      <c r="O311" t="str">
        <f>TEXT(InputData[[#This Row],[DATE]],"mmm")</f>
        <v>Mar</v>
      </c>
      <c r="P311">
        <f>YEAR(InputData[[#This Row],[DATE]])</f>
        <v>2022</v>
      </c>
    </row>
    <row r="312" spans="1:16" x14ac:dyDescent="0.3">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8">
        <f>VLOOKUP(InputData[[#This Row],[PRODUCT ID]],MasterData[],5,0)</f>
        <v>76</v>
      </c>
      <c r="K312" s="8">
        <f>VLOOKUP(InputData[[#This Row],[PRODUCT ID]],MasterData[],6,0)</f>
        <v>82.08</v>
      </c>
      <c r="L312" s="8">
        <f>InputData[[#This Row],[BUYING PRIZE]]*InputData[[#This Row],[QUANTITY]]</f>
        <v>456</v>
      </c>
      <c r="M312" s="8">
        <f>InputData[[#This Row],[SELLING PRICE]]*InputData[[#This Row],[QUANTITY]]*(1-InputData[[#This Row],[DISCOUNT %]])</f>
        <v>492.48</v>
      </c>
      <c r="N312">
        <f>DAY(InputData[[#This Row],[DATE]])</f>
        <v>8</v>
      </c>
      <c r="O312" t="str">
        <f>TEXT(InputData[[#This Row],[DATE]],"mmm")</f>
        <v>Mar</v>
      </c>
      <c r="P312">
        <f>YEAR(InputData[[#This Row],[DATE]])</f>
        <v>2022</v>
      </c>
    </row>
    <row r="313" spans="1:16" x14ac:dyDescent="0.3">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8">
        <f>VLOOKUP(InputData[[#This Row],[PRODUCT ID]],MasterData[],5,0)</f>
        <v>148</v>
      </c>
      <c r="K313" s="8">
        <f>VLOOKUP(InputData[[#This Row],[PRODUCT ID]],MasterData[],6,0)</f>
        <v>201.28</v>
      </c>
      <c r="L313" s="8">
        <f>InputData[[#This Row],[BUYING PRIZE]]*InputData[[#This Row],[QUANTITY]]</f>
        <v>444</v>
      </c>
      <c r="M313" s="8">
        <f>InputData[[#This Row],[SELLING PRICE]]*InputData[[#This Row],[QUANTITY]]*(1-InputData[[#This Row],[DISCOUNT %]])</f>
        <v>603.84</v>
      </c>
      <c r="N313">
        <f>DAY(InputData[[#This Row],[DATE]])</f>
        <v>9</v>
      </c>
      <c r="O313" t="str">
        <f>TEXT(InputData[[#This Row],[DATE]],"mmm")</f>
        <v>Mar</v>
      </c>
      <c r="P313">
        <f>YEAR(InputData[[#This Row],[DATE]])</f>
        <v>2022</v>
      </c>
    </row>
    <row r="314" spans="1:16" x14ac:dyDescent="0.3">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8">
        <f>VLOOKUP(InputData[[#This Row],[PRODUCT ID]],MasterData[],5,0)</f>
        <v>44</v>
      </c>
      <c r="K314" s="8">
        <f>VLOOKUP(InputData[[#This Row],[PRODUCT ID]],MasterData[],6,0)</f>
        <v>48.84</v>
      </c>
      <c r="L314" s="8">
        <f>InputData[[#This Row],[BUYING PRIZE]]*InputData[[#This Row],[QUANTITY]]</f>
        <v>484</v>
      </c>
      <c r="M314" s="8">
        <f>InputData[[#This Row],[SELLING PRICE]]*InputData[[#This Row],[QUANTITY]]*(1-InputData[[#This Row],[DISCOUNT %]])</f>
        <v>537.24</v>
      </c>
      <c r="N314">
        <f>DAY(InputData[[#This Row],[DATE]])</f>
        <v>9</v>
      </c>
      <c r="O314" t="str">
        <f>TEXT(InputData[[#This Row],[DATE]],"mmm")</f>
        <v>Mar</v>
      </c>
      <c r="P314">
        <f>YEAR(InputData[[#This Row],[DATE]])</f>
        <v>2022</v>
      </c>
    </row>
    <row r="315" spans="1:16" x14ac:dyDescent="0.3">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8">
        <f>VLOOKUP(InputData[[#This Row],[PRODUCT ID]],MasterData[],5,0)</f>
        <v>95</v>
      </c>
      <c r="K315" s="8">
        <f>VLOOKUP(InputData[[#This Row],[PRODUCT ID]],MasterData[],6,0)</f>
        <v>119.7</v>
      </c>
      <c r="L315" s="8">
        <f>InputData[[#This Row],[BUYING PRIZE]]*InputData[[#This Row],[QUANTITY]]</f>
        <v>1140</v>
      </c>
      <c r="M315" s="8">
        <f>InputData[[#This Row],[SELLING PRICE]]*InputData[[#This Row],[QUANTITY]]*(1-InputData[[#This Row],[DISCOUNT %]])</f>
        <v>1436.4</v>
      </c>
      <c r="N315">
        <f>DAY(InputData[[#This Row],[DATE]])</f>
        <v>10</v>
      </c>
      <c r="O315" t="str">
        <f>TEXT(InputData[[#This Row],[DATE]],"mmm")</f>
        <v>Mar</v>
      </c>
      <c r="P315">
        <f>YEAR(InputData[[#This Row],[DATE]])</f>
        <v>2022</v>
      </c>
    </row>
    <row r="316" spans="1:16" x14ac:dyDescent="0.3">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8">
        <f>VLOOKUP(InputData[[#This Row],[PRODUCT ID]],MasterData[],5,0)</f>
        <v>13</v>
      </c>
      <c r="K316" s="8">
        <f>VLOOKUP(InputData[[#This Row],[PRODUCT ID]],MasterData[],6,0)</f>
        <v>16.64</v>
      </c>
      <c r="L316" s="8">
        <f>InputData[[#This Row],[BUYING PRIZE]]*InputData[[#This Row],[QUANTITY]]</f>
        <v>26</v>
      </c>
      <c r="M316" s="8">
        <f>InputData[[#This Row],[SELLING PRICE]]*InputData[[#This Row],[QUANTITY]]*(1-InputData[[#This Row],[DISCOUNT %]])</f>
        <v>33.28</v>
      </c>
      <c r="N316">
        <f>DAY(InputData[[#This Row],[DATE]])</f>
        <v>14</v>
      </c>
      <c r="O316" t="str">
        <f>TEXT(InputData[[#This Row],[DATE]],"mmm")</f>
        <v>Mar</v>
      </c>
      <c r="P316">
        <f>YEAR(InputData[[#This Row],[DATE]])</f>
        <v>2022</v>
      </c>
    </row>
    <row r="317" spans="1:16" x14ac:dyDescent="0.3">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8">
        <f>VLOOKUP(InputData[[#This Row],[PRODUCT ID]],MasterData[],5,0)</f>
        <v>18</v>
      </c>
      <c r="K317" s="8">
        <f>VLOOKUP(InputData[[#This Row],[PRODUCT ID]],MasterData[],6,0)</f>
        <v>24.66</v>
      </c>
      <c r="L317" s="8">
        <f>InputData[[#This Row],[BUYING PRIZE]]*InputData[[#This Row],[QUANTITY]]</f>
        <v>234</v>
      </c>
      <c r="M317" s="8">
        <f>InputData[[#This Row],[SELLING PRICE]]*InputData[[#This Row],[QUANTITY]]*(1-InputData[[#This Row],[DISCOUNT %]])</f>
        <v>320.58</v>
      </c>
      <c r="N317">
        <f>DAY(InputData[[#This Row],[DATE]])</f>
        <v>14</v>
      </c>
      <c r="O317" t="str">
        <f>TEXT(InputData[[#This Row],[DATE]],"mmm")</f>
        <v>Mar</v>
      </c>
      <c r="P317">
        <f>YEAR(InputData[[#This Row],[DATE]])</f>
        <v>2022</v>
      </c>
    </row>
    <row r="318" spans="1:16" x14ac:dyDescent="0.3">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8">
        <f>VLOOKUP(InputData[[#This Row],[PRODUCT ID]],MasterData[],5,0)</f>
        <v>150</v>
      </c>
      <c r="K318" s="8">
        <f>VLOOKUP(InputData[[#This Row],[PRODUCT ID]],MasterData[],6,0)</f>
        <v>210</v>
      </c>
      <c r="L318" s="8">
        <f>InputData[[#This Row],[BUYING PRIZE]]*InputData[[#This Row],[QUANTITY]]</f>
        <v>300</v>
      </c>
      <c r="M318" s="8">
        <f>InputData[[#This Row],[SELLING PRICE]]*InputData[[#This Row],[QUANTITY]]*(1-InputData[[#This Row],[DISCOUNT %]])</f>
        <v>420</v>
      </c>
      <c r="N318">
        <f>DAY(InputData[[#This Row],[DATE]])</f>
        <v>18</v>
      </c>
      <c r="O318" t="str">
        <f>TEXT(InputData[[#This Row],[DATE]],"mmm")</f>
        <v>Mar</v>
      </c>
      <c r="P318">
        <f>YEAR(InputData[[#This Row],[DATE]])</f>
        <v>2022</v>
      </c>
    </row>
    <row r="319" spans="1:16" x14ac:dyDescent="0.3">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8">
        <f>VLOOKUP(InputData[[#This Row],[PRODUCT ID]],MasterData[],5,0)</f>
        <v>48</v>
      </c>
      <c r="K319" s="8">
        <f>VLOOKUP(InputData[[#This Row],[PRODUCT ID]],MasterData[],6,0)</f>
        <v>57.120000000000005</v>
      </c>
      <c r="L319" s="8">
        <f>InputData[[#This Row],[BUYING PRIZE]]*InputData[[#This Row],[QUANTITY]]</f>
        <v>480</v>
      </c>
      <c r="M319" s="8">
        <f>InputData[[#This Row],[SELLING PRICE]]*InputData[[#This Row],[QUANTITY]]*(1-InputData[[#This Row],[DISCOUNT %]])</f>
        <v>571.20000000000005</v>
      </c>
      <c r="N319">
        <f>DAY(InputData[[#This Row],[DATE]])</f>
        <v>18</v>
      </c>
      <c r="O319" t="str">
        <f>TEXT(InputData[[#This Row],[DATE]],"mmm")</f>
        <v>Mar</v>
      </c>
      <c r="P319">
        <f>YEAR(InputData[[#This Row],[DATE]])</f>
        <v>2022</v>
      </c>
    </row>
    <row r="320" spans="1:16" x14ac:dyDescent="0.3">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8">
        <f>VLOOKUP(InputData[[#This Row],[PRODUCT ID]],MasterData[],5,0)</f>
        <v>138</v>
      </c>
      <c r="K320" s="8">
        <f>VLOOKUP(InputData[[#This Row],[PRODUCT ID]],MasterData[],6,0)</f>
        <v>173.88</v>
      </c>
      <c r="L320" s="8">
        <f>InputData[[#This Row],[BUYING PRIZE]]*InputData[[#This Row],[QUANTITY]]</f>
        <v>828</v>
      </c>
      <c r="M320" s="8">
        <f>InputData[[#This Row],[SELLING PRICE]]*InputData[[#This Row],[QUANTITY]]*(1-InputData[[#This Row],[DISCOUNT %]])</f>
        <v>1043.28</v>
      </c>
      <c r="N320">
        <f>DAY(InputData[[#This Row],[DATE]])</f>
        <v>19</v>
      </c>
      <c r="O320" t="str">
        <f>TEXT(InputData[[#This Row],[DATE]],"mmm")</f>
        <v>Mar</v>
      </c>
      <c r="P320">
        <f>YEAR(InputData[[#This Row],[DATE]])</f>
        <v>2022</v>
      </c>
    </row>
    <row r="321" spans="1:16" x14ac:dyDescent="0.3">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8">
        <f>VLOOKUP(InputData[[#This Row],[PRODUCT ID]],MasterData[],5,0)</f>
        <v>89</v>
      </c>
      <c r="K321" s="8">
        <f>VLOOKUP(InputData[[#This Row],[PRODUCT ID]],MasterData[],6,0)</f>
        <v>117.48</v>
      </c>
      <c r="L321" s="8">
        <f>InputData[[#This Row],[BUYING PRIZE]]*InputData[[#This Row],[QUANTITY]]</f>
        <v>801</v>
      </c>
      <c r="M321" s="8">
        <f>InputData[[#This Row],[SELLING PRICE]]*InputData[[#This Row],[QUANTITY]]*(1-InputData[[#This Row],[DISCOUNT %]])</f>
        <v>1057.32</v>
      </c>
      <c r="N321">
        <f>DAY(InputData[[#This Row],[DATE]])</f>
        <v>23</v>
      </c>
      <c r="O321" t="str">
        <f>TEXT(InputData[[#This Row],[DATE]],"mmm")</f>
        <v>Mar</v>
      </c>
      <c r="P321">
        <f>YEAR(InputData[[#This Row],[DATE]])</f>
        <v>2022</v>
      </c>
    </row>
    <row r="322" spans="1:16" x14ac:dyDescent="0.3">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8">
        <f>VLOOKUP(InputData[[#This Row],[PRODUCT ID]],MasterData[],5,0)</f>
        <v>98</v>
      </c>
      <c r="K322" s="8">
        <f>VLOOKUP(InputData[[#This Row],[PRODUCT ID]],MasterData[],6,0)</f>
        <v>103.88</v>
      </c>
      <c r="L322" s="8">
        <f>InputData[[#This Row],[BUYING PRIZE]]*InputData[[#This Row],[QUANTITY]]</f>
        <v>196</v>
      </c>
      <c r="M322" s="8">
        <f>InputData[[#This Row],[SELLING PRICE]]*InputData[[#This Row],[QUANTITY]]*(1-InputData[[#This Row],[DISCOUNT %]])</f>
        <v>207.76</v>
      </c>
      <c r="N322">
        <f>DAY(InputData[[#This Row],[DATE]])</f>
        <v>25</v>
      </c>
      <c r="O322" t="str">
        <f>TEXT(InputData[[#This Row],[DATE]],"mmm")</f>
        <v>Mar</v>
      </c>
      <c r="P322">
        <f>YEAR(InputData[[#This Row],[DATE]])</f>
        <v>2022</v>
      </c>
    </row>
    <row r="323" spans="1:16" x14ac:dyDescent="0.3">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8">
        <f>VLOOKUP(InputData[[#This Row],[PRODUCT ID]],MasterData[],5,0)</f>
        <v>148</v>
      </c>
      <c r="K323" s="8">
        <f>VLOOKUP(InputData[[#This Row],[PRODUCT ID]],MasterData[],6,0)</f>
        <v>201.28</v>
      </c>
      <c r="L323" s="8">
        <f>InputData[[#This Row],[BUYING PRIZE]]*InputData[[#This Row],[QUANTITY]]</f>
        <v>1628</v>
      </c>
      <c r="M323" s="8">
        <f>InputData[[#This Row],[SELLING PRICE]]*InputData[[#This Row],[QUANTITY]]*(1-InputData[[#This Row],[DISCOUNT %]])</f>
        <v>2214.08</v>
      </c>
      <c r="N323">
        <f>DAY(InputData[[#This Row],[DATE]])</f>
        <v>25</v>
      </c>
      <c r="O323" t="str">
        <f>TEXT(InputData[[#This Row],[DATE]],"mmm")</f>
        <v>Mar</v>
      </c>
      <c r="P323">
        <f>YEAR(InputData[[#This Row],[DATE]])</f>
        <v>2022</v>
      </c>
    </row>
    <row r="324" spans="1:16" x14ac:dyDescent="0.3">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8">
        <f>VLOOKUP(InputData[[#This Row],[PRODUCT ID]],MasterData[],5,0)</f>
        <v>89</v>
      </c>
      <c r="K324" s="8">
        <f>VLOOKUP(InputData[[#This Row],[PRODUCT ID]],MasterData[],6,0)</f>
        <v>117.48</v>
      </c>
      <c r="L324" s="8">
        <f>InputData[[#This Row],[BUYING PRIZE]]*InputData[[#This Row],[QUANTITY]]</f>
        <v>1068</v>
      </c>
      <c r="M324" s="8">
        <f>InputData[[#This Row],[SELLING PRICE]]*InputData[[#This Row],[QUANTITY]]*(1-InputData[[#This Row],[DISCOUNT %]])</f>
        <v>1409.76</v>
      </c>
      <c r="N324">
        <f>DAY(InputData[[#This Row],[DATE]])</f>
        <v>29</v>
      </c>
      <c r="O324" t="str">
        <f>TEXT(InputData[[#This Row],[DATE]],"mmm")</f>
        <v>Mar</v>
      </c>
      <c r="P324">
        <f>YEAR(InputData[[#This Row],[DATE]])</f>
        <v>2022</v>
      </c>
    </row>
    <row r="325" spans="1:16" x14ac:dyDescent="0.3">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8">
        <f>VLOOKUP(InputData[[#This Row],[PRODUCT ID]],MasterData[],5,0)</f>
        <v>98</v>
      </c>
      <c r="K325" s="8">
        <f>VLOOKUP(InputData[[#This Row],[PRODUCT ID]],MasterData[],6,0)</f>
        <v>103.88</v>
      </c>
      <c r="L325" s="8">
        <f>InputData[[#This Row],[BUYING PRIZE]]*InputData[[#This Row],[QUANTITY]]</f>
        <v>1274</v>
      </c>
      <c r="M325" s="8">
        <f>InputData[[#This Row],[SELLING PRICE]]*InputData[[#This Row],[QUANTITY]]*(1-InputData[[#This Row],[DISCOUNT %]])</f>
        <v>1350.44</v>
      </c>
      <c r="N325">
        <f>DAY(InputData[[#This Row],[DATE]])</f>
        <v>30</v>
      </c>
      <c r="O325" t="str">
        <f>TEXT(InputData[[#This Row],[DATE]],"mmm")</f>
        <v>Mar</v>
      </c>
      <c r="P325">
        <f>YEAR(InputData[[#This Row],[DATE]])</f>
        <v>2022</v>
      </c>
    </row>
    <row r="326" spans="1:16" x14ac:dyDescent="0.3">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8">
        <f>VLOOKUP(InputData[[#This Row],[PRODUCT ID]],MasterData[],5,0)</f>
        <v>105</v>
      </c>
      <c r="K326" s="8">
        <f>VLOOKUP(InputData[[#This Row],[PRODUCT ID]],MasterData[],6,0)</f>
        <v>142.80000000000001</v>
      </c>
      <c r="L326" s="8">
        <f>InputData[[#This Row],[BUYING PRIZE]]*InputData[[#This Row],[QUANTITY]]</f>
        <v>210</v>
      </c>
      <c r="M326" s="8">
        <f>InputData[[#This Row],[SELLING PRICE]]*InputData[[#This Row],[QUANTITY]]*(1-InputData[[#This Row],[DISCOUNT %]])</f>
        <v>285.60000000000002</v>
      </c>
      <c r="N326">
        <f>DAY(InputData[[#This Row],[DATE]])</f>
        <v>1</v>
      </c>
      <c r="O326" t="str">
        <f>TEXT(InputData[[#This Row],[DATE]],"mmm")</f>
        <v>Apr</v>
      </c>
      <c r="P326">
        <f>YEAR(InputData[[#This Row],[DATE]])</f>
        <v>2022</v>
      </c>
    </row>
    <row r="327" spans="1:16" x14ac:dyDescent="0.3">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8">
        <f>VLOOKUP(InputData[[#This Row],[PRODUCT ID]],MasterData[],5,0)</f>
        <v>105</v>
      </c>
      <c r="K327" s="8">
        <f>VLOOKUP(InputData[[#This Row],[PRODUCT ID]],MasterData[],6,0)</f>
        <v>142.80000000000001</v>
      </c>
      <c r="L327" s="8">
        <f>InputData[[#This Row],[BUYING PRIZE]]*InputData[[#This Row],[QUANTITY]]</f>
        <v>315</v>
      </c>
      <c r="M327" s="8">
        <f>InputData[[#This Row],[SELLING PRICE]]*InputData[[#This Row],[QUANTITY]]*(1-InputData[[#This Row],[DISCOUNT %]])</f>
        <v>428.40000000000003</v>
      </c>
      <c r="N327">
        <f>DAY(InputData[[#This Row],[DATE]])</f>
        <v>2</v>
      </c>
      <c r="O327" t="str">
        <f>TEXT(InputData[[#This Row],[DATE]],"mmm")</f>
        <v>Apr</v>
      </c>
      <c r="P327">
        <f>YEAR(InputData[[#This Row],[DATE]])</f>
        <v>2022</v>
      </c>
    </row>
    <row r="328" spans="1:16" x14ac:dyDescent="0.3">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8">
        <f>VLOOKUP(InputData[[#This Row],[PRODUCT ID]],MasterData[],5,0)</f>
        <v>90</v>
      </c>
      <c r="K328" s="8">
        <f>VLOOKUP(InputData[[#This Row],[PRODUCT ID]],MasterData[],6,0)</f>
        <v>115.2</v>
      </c>
      <c r="L328" s="8">
        <f>InputData[[#This Row],[BUYING PRIZE]]*InputData[[#This Row],[QUANTITY]]</f>
        <v>180</v>
      </c>
      <c r="M328" s="8">
        <f>InputData[[#This Row],[SELLING PRICE]]*InputData[[#This Row],[QUANTITY]]*(1-InputData[[#This Row],[DISCOUNT %]])</f>
        <v>230.4</v>
      </c>
      <c r="N328">
        <f>DAY(InputData[[#This Row],[DATE]])</f>
        <v>6</v>
      </c>
      <c r="O328" t="str">
        <f>TEXT(InputData[[#This Row],[DATE]],"mmm")</f>
        <v>Apr</v>
      </c>
      <c r="P328">
        <f>YEAR(InputData[[#This Row],[DATE]])</f>
        <v>2022</v>
      </c>
    </row>
    <row r="329" spans="1:16" x14ac:dyDescent="0.3">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8">
        <f>VLOOKUP(InputData[[#This Row],[PRODUCT ID]],MasterData[],5,0)</f>
        <v>18</v>
      </c>
      <c r="K329" s="8">
        <f>VLOOKUP(InputData[[#This Row],[PRODUCT ID]],MasterData[],6,0)</f>
        <v>24.66</v>
      </c>
      <c r="L329" s="8">
        <f>InputData[[#This Row],[BUYING PRIZE]]*InputData[[#This Row],[QUANTITY]]</f>
        <v>126</v>
      </c>
      <c r="M329" s="8">
        <f>InputData[[#This Row],[SELLING PRICE]]*InputData[[#This Row],[QUANTITY]]*(1-InputData[[#This Row],[DISCOUNT %]])</f>
        <v>172.62</v>
      </c>
      <c r="N329">
        <f>DAY(InputData[[#This Row],[DATE]])</f>
        <v>7</v>
      </c>
      <c r="O329" t="str">
        <f>TEXT(InputData[[#This Row],[DATE]],"mmm")</f>
        <v>Apr</v>
      </c>
      <c r="P329">
        <f>YEAR(InputData[[#This Row],[DATE]])</f>
        <v>2022</v>
      </c>
    </row>
    <row r="330" spans="1:16" x14ac:dyDescent="0.3">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8">
        <f>VLOOKUP(InputData[[#This Row],[PRODUCT ID]],MasterData[],5,0)</f>
        <v>37</v>
      </c>
      <c r="K330" s="8">
        <f>VLOOKUP(InputData[[#This Row],[PRODUCT ID]],MasterData[],6,0)</f>
        <v>42.55</v>
      </c>
      <c r="L330" s="8">
        <f>InputData[[#This Row],[BUYING PRIZE]]*InputData[[#This Row],[QUANTITY]]</f>
        <v>444</v>
      </c>
      <c r="M330" s="8">
        <f>InputData[[#This Row],[SELLING PRICE]]*InputData[[#This Row],[QUANTITY]]*(1-InputData[[#This Row],[DISCOUNT %]])</f>
        <v>510.59999999999997</v>
      </c>
      <c r="N330">
        <f>DAY(InputData[[#This Row],[DATE]])</f>
        <v>9</v>
      </c>
      <c r="O330" t="str">
        <f>TEXT(InputData[[#This Row],[DATE]],"mmm")</f>
        <v>Apr</v>
      </c>
      <c r="P330">
        <f>YEAR(InputData[[#This Row],[DATE]])</f>
        <v>2022</v>
      </c>
    </row>
    <row r="331" spans="1:16" x14ac:dyDescent="0.3">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8">
        <f>VLOOKUP(InputData[[#This Row],[PRODUCT ID]],MasterData[],5,0)</f>
        <v>105</v>
      </c>
      <c r="K331" s="8">
        <f>VLOOKUP(InputData[[#This Row],[PRODUCT ID]],MasterData[],6,0)</f>
        <v>142.80000000000001</v>
      </c>
      <c r="L331" s="8">
        <f>InputData[[#This Row],[BUYING PRIZE]]*InputData[[#This Row],[QUANTITY]]</f>
        <v>945</v>
      </c>
      <c r="M331" s="8">
        <f>InputData[[#This Row],[SELLING PRICE]]*InputData[[#This Row],[QUANTITY]]*(1-InputData[[#This Row],[DISCOUNT %]])</f>
        <v>1285.2</v>
      </c>
      <c r="N331">
        <f>DAY(InputData[[#This Row],[DATE]])</f>
        <v>9</v>
      </c>
      <c r="O331" t="str">
        <f>TEXT(InputData[[#This Row],[DATE]],"mmm")</f>
        <v>Apr</v>
      </c>
      <c r="P331">
        <f>YEAR(InputData[[#This Row],[DATE]])</f>
        <v>2022</v>
      </c>
    </row>
    <row r="332" spans="1:16" x14ac:dyDescent="0.3">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8">
        <f>VLOOKUP(InputData[[#This Row],[PRODUCT ID]],MasterData[],5,0)</f>
        <v>13</v>
      </c>
      <c r="K332" s="8">
        <f>VLOOKUP(InputData[[#This Row],[PRODUCT ID]],MasterData[],6,0)</f>
        <v>16.64</v>
      </c>
      <c r="L332" s="8">
        <f>InputData[[#This Row],[BUYING PRIZE]]*InputData[[#This Row],[QUANTITY]]</f>
        <v>182</v>
      </c>
      <c r="M332" s="8">
        <f>InputData[[#This Row],[SELLING PRICE]]*InputData[[#This Row],[QUANTITY]]*(1-InputData[[#This Row],[DISCOUNT %]])</f>
        <v>232.96</v>
      </c>
      <c r="N332">
        <f>DAY(InputData[[#This Row],[DATE]])</f>
        <v>13</v>
      </c>
      <c r="O332" t="str">
        <f>TEXT(InputData[[#This Row],[DATE]],"mmm")</f>
        <v>Apr</v>
      </c>
      <c r="P332">
        <f>YEAR(InputData[[#This Row],[DATE]])</f>
        <v>2022</v>
      </c>
    </row>
    <row r="333" spans="1:16" x14ac:dyDescent="0.3">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8">
        <f>VLOOKUP(InputData[[#This Row],[PRODUCT ID]],MasterData[],5,0)</f>
        <v>138</v>
      </c>
      <c r="K333" s="8">
        <f>VLOOKUP(InputData[[#This Row],[PRODUCT ID]],MasterData[],6,0)</f>
        <v>173.88</v>
      </c>
      <c r="L333" s="8">
        <f>InputData[[#This Row],[BUYING PRIZE]]*InputData[[#This Row],[QUANTITY]]</f>
        <v>1242</v>
      </c>
      <c r="M333" s="8">
        <f>InputData[[#This Row],[SELLING PRICE]]*InputData[[#This Row],[QUANTITY]]*(1-InputData[[#This Row],[DISCOUNT %]])</f>
        <v>1564.92</v>
      </c>
      <c r="N333">
        <f>DAY(InputData[[#This Row],[DATE]])</f>
        <v>18</v>
      </c>
      <c r="O333" t="str">
        <f>TEXT(InputData[[#This Row],[DATE]],"mmm")</f>
        <v>Apr</v>
      </c>
      <c r="P333">
        <f>YEAR(InputData[[#This Row],[DATE]])</f>
        <v>2022</v>
      </c>
    </row>
    <row r="334" spans="1:16" x14ac:dyDescent="0.3">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8">
        <f>VLOOKUP(InputData[[#This Row],[PRODUCT ID]],MasterData[],5,0)</f>
        <v>37</v>
      </c>
      <c r="K334" s="8">
        <f>VLOOKUP(InputData[[#This Row],[PRODUCT ID]],MasterData[],6,0)</f>
        <v>49.21</v>
      </c>
      <c r="L334" s="8">
        <f>InputData[[#This Row],[BUYING PRIZE]]*InputData[[#This Row],[QUANTITY]]</f>
        <v>74</v>
      </c>
      <c r="M334" s="8">
        <f>InputData[[#This Row],[SELLING PRICE]]*InputData[[#This Row],[QUANTITY]]*(1-InputData[[#This Row],[DISCOUNT %]])</f>
        <v>98.42</v>
      </c>
      <c r="N334">
        <f>DAY(InputData[[#This Row],[DATE]])</f>
        <v>20</v>
      </c>
      <c r="O334" t="str">
        <f>TEXT(InputData[[#This Row],[DATE]],"mmm")</f>
        <v>Apr</v>
      </c>
      <c r="P334">
        <f>YEAR(InputData[[#This Row],[DATE]])</f>
        <v>2022</v>
      </c>
    </row>
    <row r="335" spans="1:16" x14ac:dyDescent="0.3">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8">
        <f>VLOOKUP(InputData[[#This Row],[PRODUCT ID]],MasterData[],5,0)</f>
        <v>73</v>
      </c>
      <c r="K335" s="8">
        <f>VLOOKUP(InputData[[#This Row],[PRODUCT ID]],MasterData[],6,0)</f>
        <v>94.17</v>
      </c>
      <c r="L335" s="8">
        <f>InputData[[#This Row],[BUYING PRIZE]]*InputData[[#This Row],[QUANTITY]]</f>
        <v>292</v>
      </c>
      <c r="M335" s="8">
        <f>InputData[[#This Row],[SELLING PRICE]]*InputData[[#This Row],[QUANTITY]]*(1-InputData[[#This Row],[DISCOUNT %]])</f>
        <v>376.68</v>
      </c>
      <c r="N335">
        <f>DAY(InputData[[#This Row],[DATE]])</f>
        <v>20</v>
      </c>
      <c r="O335" t="str">
        <f>TEXT(InputData[[#This Row],[DATE]],"mmm")</f>
        <v>Apr</v>
      </c>
      <c r="P335">
        <f>YEAR(InputData[[#This Row],[DATE]])</f>
        <v>2022</v>
      </c>
    </row>
    <row r="336" spans="1:16" x14ac:dyDescent="0.3">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8">
        <f>VLOOKUP(InputData[[#This Row],[PRODUCT ID]],MasterData[],5,0)</f>
        <v>148</v>
      </c>
      <c r="K336" s="8">
        <f>VLOOKUP(InputData[[#This Row],[PRODUCT ID]],MasterData[],6,0)</f>
        <v>201.28</v>
      </c>
      <c r="L336" s="8">
        <f>InputData[[#This Row],[BUYING PRIZE]]*InputData[[#This Row],[QUANTITY]]</f>
        <v>296</v>
      </c>
      <c r="M336" s="8">
        <f>InputData[[#This Row],[SELLING PRICE]]*InputData[[#This Row],[QUANTITY]]*(1-InputData[[#This Row],[DISCOUNT %]])</f>
        <v>402.56</v>
      </c>
      <c r="N336">
        <f>DAY(InputData[[#This Row],[DATE]])</f>
        <v>21</v>
      </c>
      <c r="O336" t="str">
        <f>TEXT(InputData[[#This Row],[DATE]],"mmm")</f>
        <v>Apr</v>
      </c>
      <c r="P336">
        <f>YEAR(InputData[[#This Row],[DATE]])</f>
        <v>2022</v>
      </c>
    </row>
    <row r="337" spans="1:16" x14ac:dyDescent="0.3">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8">
        <f>VLOOKUP(InputData[[#This Row],[PRODUCT ID]],MasterData[],5,0)</f>
        <v>18</v>
      </c>
      <c r="K337" s="8">
        <f>VLOOKUP(InputData[[#This Row],[PRODUCT ID]],MasterData[],6,0)</f>
        <v>24.66</v>
      </c>
      <c r="L337" s="8">
        <f>InputData[[#This Row],[BUYING PRIZE]]*InputData[[#This Row],[QUANTITY]]</f>
        <v>252</v>
      </c>
      <c r="M337" s="8">
        <f>InputData[[#This Row],[SELLING PRICE]]*InputData[[#This Row],[QUANTITY]]*(1-InputData[[#This Row],[DISCOUNT %]])</f>
        <v>345.24</v>
      </c>
      <c r="N337">
        <f>DAY(InputData[[#This Row],[DATE]])</f>
        <v>21</v>
      </c>
      <c r="O337" t="str">
        <f>TEXT(InputData[[#This Row],[DATE]],"mmm")</f>
        <v>Apr</v>
      </c>
      <c r="P337">
        <f>YEAR(InputData[[#This Row],[DATE]])</f>
        <v>2022</v>
      </c>
    </row>
    <row r="338" spans="1:16" x14ac:dyDescent="0.3">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8">
        <f>VLOOKUP(InputData[[#This Row],[PRODUCT ID]],MasterData[],5,0)</f>
        <v>76</v>
      </c>
      <c r="K338" s="8">
        <f>VLOOKUP(InputData[[#This Row],[PRODUCT ID]],MasterData[],6,0)</f>
        <v>82.08</v>
      </c>
      <c r="L338" s="8">
        <f>InputData[[#This Row],[BUYING PRIZE]]*InputData[[#This Row],[QUANTITY]]</f>
        <v>1140</v>
      </c>
      <c r="M338" s="8">
        <f>InputData[[#This Row],[SELLING PRICE]]*InputData[[#This Row],[QUANTITY]]*(1-InputData[[#This Row],[DISCOUNT %]])</f>
        <v>1231.2</v>
      </c>
      <c r="N338">
        <f>DAY(InputData[[#This Row],[DATE]])</f>
        <v>23</v>
      </c>
      <c r="O338" t="str">
        <f>TEXT(InputData[[#This Row],[DATE]],"mmm")</f>
        <v>Apr</v>
      </c>
      <c r="P338">
        <f>YEAR(InputData[[#This Row],[DATE]])</f>
        <v>2022</v>
      </c>
    </row>
    <row r="339" spans="1:16" x14ac:dyDescent="0.3">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8">
        <f>VLOOKUP(InputData[[#This Row],[PRODUCT ID]],MasterData[],5,0)</f>
        <v>55</v>
      </c>
      <c r="K339" s="8">
        <f>VLOOKUP(InputData[[#This Row],[PRODUCT ID]],MasterData[],6,0)</f>
        <v>58.3</v>
      </c>
      <c r="L339" s="8">
        <f>InputData[[#This Row],[BUYING PRIZE]]*InputData[[#This Row],[QUANTITY]]</f>
        <v>220</v>
      </c>
      <c r="M339" s="8">
        <f>InputData[[#This Row],[SELLING PRICE]]*InputData[[#This Row],[QUANTITY]]*(1-InputData[[#This Row],[DISCOUNT %]])</f>
        <v>233.2</v>
      </c>
      <c r="N339">
        <f>DAY(InputData[[#This Row],[DATE]])</f>
        <v>24</v>
      </c>
      <c r="O339" t="str">
        <f>TEXT(InputData[[#This Row],[DATE]],"mmm")</f>
        <v>Apr</v>
      </c>
      <c r="P339">
        <f>YEAR(InputData[[#This Row],[DATE]])</f>
        <v>2022</v>
      </c>
    </row>
    <row r="340" spans="1:16" x14ac:dyDescent="0.3">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8">
        <f>VLOOKUP(InputData[[#This Row],[PRODUCT ID]],MasterData[],5,0)</f>
        <v>44</v>
      </c>
      <c r="K340" s="8">
        <f>VLOOKUP(InputData[[#This Row],[PRODUCT ID]],MasterData[],6,0)</f>
        <v>48.84</v>
      </c>
      <c r="L340" s="8">
        <f>InputData[[#This Row],[BUYING PRIZE]]*InputData[[#This Row],[QUANTITY]]</f>
        <v>396</v>
      </c>
      <c r="M340" s="8">
        <f>InputData[[#This Row],[SELLING PRICE]]*InputData[[#This Row],[QUANTITY]]*(1-InputData[[#This Row],[DISCOUNT %]])</f>
        <v>439.56000000000006</v>
      </c>
      <c r="N340">
        <f>DAY(InputData[[#This Row],[DATE]])</f>
        <v>25</v>
      </c>
      <c r="O340" t="str">
        <f>TEXT(InputData[[#This Row],[DATE]],"mmm")</f>
        <v>Apr</v>
      </c>
      <c r="P340">
        <f>YEAR(InputData[[#This Row],[DATE]])</f>
        <v>2022</v>
      </c>
    </row>
    <row r="341" spans="1:16" x14ac:dyDescent="0.3">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8">
        <f>VLOOKUP(InputData[[#This Row],[PRODUCT ID]],MasterData[],5,0)</f>
        <v>71</v>
      </c>
      <c r="K341" s="8">
        <f>VLOOKUP(InputData[[#This Row],[PRODUCT ID]],MasterData[],6,0)</f>
        <v>80.94</v>
      </c>
      <c r="L341" s="8">
        <f>InputData[[#This Row],[BUYING PRIZE]]*InputData[[#This Row],[QUANTITY]]</f>
        <v>568</v>
      </c>
      <c r="M341" s="8">
        <f>InputData[[#This Row],[SELLING PRICE]]*InputData[[#This Row],[QUANTITY]]*(1-InputData[[#This Row],[DISCOUNT %]])</f>
        <v>647.52</v>
      </c>
      <c r="N341">
        <f>DAY(InputData[[#This Row],[DATE]])</f>
        <v>25</v>
      </c>
      <c r="O341" t="str">
        <f>TEXT(InputData[[#This Row],[DATE]],"mmm")</f>
        <v>Apr</v>
      </c>
      <c r="P341">
        <f>YEAR(InputData[[#This Row],[DATE]])</f>
        <v>2022</v>
      </c>
    </row>
    <row r="342" spans="1:16" x14ac:dyDescent="0.3">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8">
        <f>VLOOKUP(InputData[[#This Row],[PRODUCT ID]],MasterData[],5,0)</f>
        <v>48</v>
      </c>
      <c r="K342" s="8">
        <f>VLOOKUP(InputData[[#This Row],[PRODUCT ID]],MasterData[],6,0)</f>
        <v>57.120000000000005</v>
      </c>
      <c r="L342" s="8">
        <f>InputData[[#This Row],[BUYING PRIZE]]*InputData[[#This Row],[QUANTITY]]</f>
        <v>96</v>
      </c>
      <c r="M342" s="8">
        <f>InputData[[#This Row],[SELLING PRICE]]*InputData[[#This Row],[QUANTITY]]*(1-InputData[[#This Row],[DISCOUNT %]])</f>
        <v>114.24000000000001</v>
      </c>
      <c r="N342">
        <f>DAY(InputData[[#This Row],[DATE]])</f>
        <v>26</v>
      </c>
      <c r="O342" t="str">
        <f>TEXT(InputData[[#This Row],[DATE]],"mmm")</f>
        <v>Apr</v>
      </c>
      <c r="P342">
        <f>YEAR(InputData[[#This Row],[DATE]])</f>
        <v>2022</v>
      </c>
    </row>
    <row r="343" spans="1:16" x14ac:dyDescent="0.3">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8">
        <f>VLOOKUP(InputData[[#This Row],[PRODUCT ID]],MasterData[],5,0)</f>
        <v>112</v>
      </c>
      <c r="K343" s="8">
        <f>VLOOKUP(InputData[[#This Row],[PRODUCT ID]],MasterData[],6,0)</f>
        <v>146.72</v>
      </c>
      <c r="L343" s="8">
        <f>InputData[[#This Row],[BUYING PRIZE]]*InputData[[#This Row],[QUANTITY]]</f>
        <v>1568</v>
      </c>
      <c r="M343" s="8">
        <f>InputData[[#This Row],[SELLING PRICE]]*InputData[[#This Row],[QUANTITY]]*(1-InputData[[#This Row],[DISCOUNT %]])</f>
        <v>2054.08</v>
      </c>
      <c r="N343">
        <f>DAY(InputData[[#This Row],[DATE]])</f>
        <v>28</v>
      </c>
      <c r="O343" t="str">
        <f>TEXT(InputData[[#This Row],[DATE]],"mmm")</f>
        <v>Apr</v>
      </c>
      <c r="P343">
        <f>YEAR(InputData[[#This Row],[DATE]])</f>
        <v>2022</v>
      </c>
    </row>
    <row r="344" spans="1:16" x14ac:dyDescent="0.3">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8">
        <f>VLOOKUP(InputData[[#This Row],[PRODUCT ID]],MasterData[],5,0)</f>
        <v>13</v>
      </c>
      <c r="K344" s="8">
        <f>VLOOKUP(InputData[[#This Row],[PRODUCT ID]],MasterData[],6,0)</f>
        <v>16.64</v>
      </c>
      <c r="L344" s="8">
        <f>InputData[[#This Row],[BUYING PRIZE]]*InputData[[#This Row],[QUANTITY]]</f>
        <v>169</v>
      </c>
      <c r="M344" s="8">
        <f>InputData[[#This Row],[SELLING PRICE]]*InputData[[#This Row],[QUANTITY]]*(1-InputData[[#This Row],[DISCOUNT %]])</f>
        <v>216.32</v>
      </c>
      <c r="N344">
        <f>DAY(InputData[[#This Row],[DATE]])</f>
        <v>30</v>
      </c>
      <c r="O344" t="str">
        <f>TEXT(InputData[[#This Row],[DATE]],"mmm")</f>
        <v>Apr</v>
      </c>
      <c r="P344">
        <f>YEAR(InputData[[#This Row],[DATE]])</f>
        <v>2022</v>
      </c>
    </row>
    <row r="345" spans="1:16" x14ac:dyDescent="0.3">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8">
        <f>VLOOKUP(InputData[[#This Row],[PRODUCT ID]],MasterData[],5,0)</f>
        <v>48</v>
      </c>
      <c r="K345" s="8">
        <f>VLOOKUP(InputData[[#This Row],[PRODUCT ID]],MasterData[],6,0)</f>
        <v>57.120000000000005</v>
      </c>
      <c r="L345" s="8">
        <f>InputData[[#This Row],[BUYING PRIZE]]*InputData[[#This Row],[QUANTITY]]</f>
        <v>384</v>
      </c>
      <c r="M345" s="8">
        <f>InputData[[#This Row],[SELLING PRICE]]*InputData[[#This Row],[QUANTITY]]*(1-InputData[[#This Row],[DISCOUNT %]])</f>
        <v>456.96000000000004</v>
      </c>
      <c r="N345">
        <f>DAY(InputData[[#This Row],[DATE]])</f>
        <v>30</v>
      </c>
      <c r="O345" t="str">
        <f>TEXT(InputData[[#This Row],[DATE]],"mmm")</f>
        <v>Apr</v>
      </c>
      <c r="P345">
        <f>YEAR(InputData[[#This Row],[DATE]])</f>
        <v>2022</v>
      </c>
    </row>
    <row r="346" spans="1:16" x14ac:dyDescent="0.3">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8">
        <f>VLOOKUP(InputData[[#This Row],[PRODUCT ID]],MasterData[],5,0)</f>
        <v>55</v>
      </c>
      <c r="K346" s="8">
        <f>VLOOKUP(InputData[[#This Row],[PRODUCT ID]],MasterData[],6,0)</f>
        <v>58.3</v>
      </c>
      <c r="L346" s="8">
        <f>InputData[[#This Row],[BUYING PRIZE]]*InputData[[#This Row],[QUANTITY]]</f>
        <v>495</v>
      </c>
      <c r="M346" s="8">
        <f>InputData[[#This Row],[SELLING PRICE]]*InputData[[#This Row],[QUANTITY]]*(1-InputData[[#This Row],[DISCOUNT %]])</f>
        <v>524.69999999999993</v>
      </c>
      <c r="N346">
        <f>DAY(InputData[[#This Row],[DATE]])</f>
        <v>1</v>
      </c>
      <c r="O346" t="str">
        <f>TEXT(InputData[[#This Row],[DATE]],"mmm")</f>
        <v>May</v>
      </c>
      <c r="P346">
        <f>YEAR(InputData[[#This Row],[DATE]])</f>
        <v>2022</v>
      </c>
    </row>
    <row r="347" spans="1:16" x14ac:dyDescent="0.3">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8">
        <f>VLOOKUP(InputData[[#This Row],[PRODUCT ID]],MasterData[],5,0)</f>
        <v>95</v>
      </c>
      <c r="K347" s="8">
        <f>VLOOKUP(InputData[[#This Row],[PRODUCT ID]],MasterData[],6,0)</f>
        <v>119.7</v>
      </c>
      <c r="L347" s="8">
        <f>InputData[[#This Row],[BUYING PRIZE]]*InputData[[#This Row],[QUANTITY]]</f>
        <v>570</v>
      </c>
      <c r="M347" s="8">
        <f>InputData[[#This Row],[SELLING PRICE]]*InputData[[#This Row],[QUANTITY]]*(1-InputData[[#This Row],[DISCOUNT %]])</f>
        <v>718.2</v>
      </c>
      <c r="N347">
        <f>DAY(InputData[[#This Row],[DATE]])</f>
        <v>1</v>
      </c>
      <c r="O347" t="str">
        <f>TEXT(InputData[[#This Row],[DATE]],"mmm")</f>
        <v>May</v>
      </c>
      <c r="P347">
        <f>YEAR(InputData[[#This Row],[DATE]])</f>
        <v>2022</v>
      </c>
    </row>
    <row r="348" spans="1:16" x14ac:dyDescent="0.3">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8">
        <f>VLOOKUP(InputData[[#This Row],[PRODUCT ID]],MasterData[],5,0)</f>
        <v>112</v>
      </c>
      <c r="K348" s="8">
        <f>VLOOKUP(InputData[[#This Row],[PRODUCT ID]],MasterData[],6,0)</f>
        <v>122.08</v>
      </c>
      <c r="L348" s="8">
        <f>InputData[[#This Row],[BUYING PRIZE]]*InputData[[#This Row],[QUANTITY]]</f>
        <v>448</v>
      </c>
      <c r="M348" s="8">
        <f>InputData[[#This Row],[SELLING PRICE]]*InputData[[#This Row],[QUANTITY]]*(1-InputData[[#This Row],[DISCOUNT %]])</f>
        <v>488.32</v>
      </c>
      <c r="N348">
        <f>DAY(InputData[[#This Row],[DATE]])</f>
        <v>2</v>
      </c>
      <c r="O348" t="str">
        <f>TEXT(InputData[[#This Row],[DATE]],"mmm")</f>
        <v>May</v>
      </c>
      <c r="P348">
        <f>YEAR(InputData[[#This Row],[DATE]])</f>
        <v>2022</v>
      </c>
    </row>
    <row r="349" spans="1:16" x14ac:dyDescent="0.3">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8">
        <f>VLOOKUP(InputData[[#This Row],[PRODUCT ID]],MasterData[],5,0)</f>
        <v>61</v>
      </c>
      <c r="K349" s="8">
        <f>VLOOKUP(InputData[[#This Row],[PRODUCT ID]],MasterData[],6,0)</f>
        <v>76.25</v>
      </c>
      <c r="L349" s="8">
        <f>InputData[[#This Row],[BUYING PRIZE]]*InputData[[#This Row],[QUANTITY]]</f>
        <v>610</v>
      </c>
      <c r="M349" s="8">
        <f>InputData[[#This Row],[SELLING PRICE]]*InputData[[#This Row],[QUANTITY]]*(1-InputData[[#This Row],[DISCOUNT %]])</f>
        <v>762.5</v>
      </c>
      <c r="N349">
        <f>DAY(InputData[[#This Row],[DATE]])</f>
        <v>4</v>
      </c>
      <c r="O349" t="str">
        <f>TEXT(InputData[[#This Row],[DATE]],"mmm")</f>
        <v>May</v>
      </c>
      <c r="P349">
        <f>YEAR(InputData[[#This Row],[DATE]])</f>
        <v>2022</v>
      </c>
    </row>
    <row r="350" spans="1:16" x14ac:dyDescent="0.3">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8">
        <f>VLOOKUP(InputData[[#This Row],[PRODUCT ID]],MasterData[],5,0)</f>
        <v>55</v>
      </c>
      <c r="K350" s="8">
        <f>VLOOKUP(InputData[[#This Row],[PRODUCT ID]],MasterData[],6,0)</f>
        <v>58.3</v>
      </c>
      <c r="L350" s="8">
        <f>InputData[[#This Row],[BUYING PRIZE]]*InputData[[#This Row],[QUANTITY]]</f>
        <v>385</v>
      </c>
      <c r="M350" s="8">
        <f>InputData[[#This Row],[SELLING PRICE]]*InputData[[#This Row],[QUANTITY]]*(1-InputData[[#This Row],[DISCOUNT %]])</f>
        <v>408.09999999999997</v>
      </c>
      <c r="N350">
        <f>DAY(InputData[[#This Row],[DATE]])</f>
        <v>6</v>
      </c>
      <c r="O350" t="str">
        <f>TEXT(InputData[[#This Row],[DATE]],"mmm")</f>
        <v>May</v>
      </c>
      <c r="P350">
        <f>YEAR(InputData[[#This Row],[DATE]])</f>
        <v>2022</v>
      </c>
    </row>
    <row r="351" spans="1:16" x14ac:dyDescent="0.3">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8">
        <f>VLOOKUP(InputData[[#This Row],[PRODUCT ID]],MasterData[],5,0)</f>
        <v>12</v>
      </c>
      <c r="K351" s="8">
        <f>VLOOKUP(InputData[[#This Row],[PRODUCT ID]],MasterData[],6,0)</f>
        <v>15.719999999999999</v>
      </c>
      <c r="L351" s="8">
        <f>InputData[[#This Row],[BUYING PRIZE]]*InputData[[#This Row],[QUANTITY]]</f>
        <v>48</v>
      </c>
      <c r="M351" s="8">
        <f>InputData[[#This Row],[SELLING PRICE]]*InputData[[#This Row],[QUANTITY]]*(1-InputData[[#This Row],[DISCOUNT %]])</f>
        <v>62.879999999999995</v>
      </c>
      <c r="N351">
        <f>DAY(InputData[[#This Row],[DATE]])</f>
        <v>7</v>
      </c>
      <c r="O351" t="str">
        <f>TEXT(InputData[[#This Row],[DATE]],"mmm")</f>
        <v>May</v>
      </c>
      <c r="P351">
        <f>YEAR(InputData[[#This Row],[DATE]])</f>
        <v>2022</v>
      </c>
    </row>
    <row r="352" spans="1:16" x14ac:dyDescent="0.3">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8">
        <f>VLOOKUP(InputData[[#This Row],[PRODUCT ID]],MasterData[],5,0)</f>
        <v>48</v>
      </c>
      <c r="K352" s="8">
        <f>VLOOKUP(InputData[[#This Row],[PRODUCT ID]],MasterData[],6,0)</f>
        <v>57.120000000000005</v>
      </c>
      <c r="L352" s="8">
        <f>InputData[[#This Row],[BUYING PRIZE]]*InputData[[#This Row],[QUANTITY]]</f>
        <v>48</v>
      </c>
      <c r="M352" s="8">
        <f>InputData[[#This Row],[SELLING PRICE]]*InputData[[#This Row],[QUANTITY]]*(1-InputData[[#This Row],[DISCOUNT %]])</f>
        <v>57.120000000000005</v>
      </c>
      <c r="N352">
        <f>DAY(InputData[[#This Row],[DATE]])</f>
        <v>7</v>
      </c>
      <c r="O352" t="str">
        <f>TEXT(InputData[[#This Row],[DATE]],"mmm")</f>
        <v>May</v>
      </c>
      <c r="P352">
        <f>YEAR(InputData[[#This Row],[DATE]])</f>
        <v>2022</v>
      </c>
    </row>
    <row r="353" spans="1:16" x14ac:dyDescent="0.3">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8">
        <f>VLOOKUP(InputData[[#This Row],[PRODUCT ID]],MasterData[],5,0)</f>
        <v>121</v>
      </c>
      <c r="K353" s="8">
        <f>VLOOKUP(InputData[[#This Row],[PRODUCT ID]],MasterData[],6,0)</f>
        <v>141.57</v>
      </c>
      <c r="L353" s="8">
        <f>InputData[[#This Row],[BUYING PRIZE]]*InputData[[#This Row],[QUANTITY]]</f>
        <v>847</v>
      </c>
      <c r="M353" s="8">
        <f>InputData[[#This Row],[SELLING PRICE]]*InputData[[#This Row],[QUANTITY]]*(1-InputData[[#This Row],[DISCOUNT %]])</f>
        <v>990.99</v>
      </c>
      <c r="N353">
        <f>DAY(InputData[[#This Row],[DATE]])</f>
        <v>8</v>
      </c>
      <c r="O353" t="str">
        <f>TEXT(InputData[[#This Row],[DATE]],"mmm")</f>
        <v>May</v>
      </c>
      <c r="P353">
        <f>YEAR(InputData[[#This Row],[DATE]])</f>
        <v>2022</v>
      </c>
    </row>
    <row r="354" spans="1:16" x14ac:dyDescent="0.3">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8">
        <f>VLOOKUP(InputData[[#This Row],[PRODUCT ID]],MasterData[],5,0)</f>
        <v>134</v>
      </c>
      <c r="K354" s="8">
        <f>VLOOKUP(InputData[[#This Row],[PRODUCT ID]],MasterData[],6,0)</f>
        <v>156.78</v>
      </c>
      <c r="L354" s="8">
        <f>InputData[[#This Row],[BUYING PRIZE]]*InputData[[#This Row],[QUANTITY]]</f>
        <v>1608</v>
      </c>
      <c r="M354" s="8">
        <f>InputData[[#This Row],[SELLING PRICE]]*InputData[[#This Row],[QUANTITY]]*(1-InputData[[#This Row],[DISCOUNT %]])</f>
        <v>1881.3600000000001</v>
      </c>
      <c r="N354">
        <f>DAY(InputData[[#This Row],[DATE]])</f>
        <v>9</v>
      </c>
      <c r="O354" t="str">
        <f>TEXT(InputData[[#This Row],[DATE]],"mmm")</f>
        <v>May</v>
      </c>
      <c r="P354">
        <f>YEAR(InputData[[#This Row],[DATE]])</f>
        <v>2022</v>
      </c>
    </row>
    <row r="355" spans="1:16" x14ac:dyDescent="0.3">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8">
        <f>VLOOKUP(InputData[[#This Row],[PRODUCT ID]],MasterData[],5,0)</f>
        <v>6</v>
      </c>
      <c r="K355" s="8">
        <f>VLOOKUP(InputData[[#This Row],[PRODUCT ID]],MasterData[],6,0)</f>
        <v>7.8599999999999994</v>
      </c>
      <c r="L355" s="8">
        <f>InputData[[#This Row],[BUYING PRIZE]]*InputData[[#This Row],[QUANTITY]]</f>
        <v>36</v>
      </c>
      <c r="M355" s="8">
        <f>InputData[[#This Row],[SELLING PRICE]]*InputData[[#This Row],[QUANTITY]]*(1-InputData[[#This Row],[DISCOUNT %]])</f>
        <v>47.16</v>
      </c>
      <c r="N355">
        <f>DAY(InputData[[#This Row],[DATE]])</f>
        <v>10</v>
      </c>
      <c r="O355" t="str">
        <f>TEXT(InputData[[#This Row],[DATE]],"mmm")</f>
        <v>May</v>
      </c>
      <c r="P355">
        <f>YEAR(InputData[[#This Row],[DATE]])</f>
        <v>2022</v>
      </c>
    </row>
    <row r="356" spans="1:16" x14ac:dyDescent="0.3">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8">
        <f>VLOOKUP(InputData[[#This Row],[PRODUCT ID]],MasterData[],5,0)</f>
        <v>44</v>
      </c>
      <c r="K356" s="8">
        <f>VLOOKUP(InputData[[#This Row],[PRODUCT ID]],MasterData[],6,0)</f>
        <v>48.4</v>
      </c>
      <c r="L356" s="8">
        <f>InputData[[#This Row],[BUYING PRIZE]]*InputData[[#This Row],[QUANTITY]]</f>
        <v>308</v>
      </c>
      <c r="M356" s="8">
        <f>InputData[[#This Row],[SELLING PRICE]]*InputData[[#This Row],[QUANTITY]]*(1-InputData[[#This Row],[DISCOUNT %]])</f>
        <v>338.8</v>
      </c>
      <c r="N356">
        <f>DAY(InputData[[#This Row],[DATE]])</f>
        <v>12</v>
      </c>
      <c r="O356" t="str">
        <f>TEXT(InputData[[#This Row],[DATE]],"mmm")</f>
        <v>May</v>
      </c>
      <c r="P356">
        <f>YEAR(InputData[[#This Row],[DATE]])</f>
        <v>2022</v>
      </c>
    </row>
    <row r="357" spans="1:16" x14ac:dyDescent="0.3">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8">
        <f>VLOOKUP(InputData[[#This Row],[PRODUCT ID]],MasterData[],5,0)</f>
        <v>73</v>
      </c>
      <c r="K357" s="8">
        <f>VLOOKUP(InputData[[#This Row],[PRODUCT ID]],MasterData[],6,0)</f>
        <v>94.17</v>
      </c>
      <c r="L357" s="8">
        <f>InputData[[#This Row],[BUYING PRIZE]]*InputData[[#This Row],[QUANTITY]]</f>
        <v>365</v>
      </c>
      <c r="M357" s="8">
        <f>InputData[[#This Row],[SELLING PRICE]]*InputData[[#This Row],[QUANTITY]]*(1-InputData[[#This Row],[DISCOUNT %]])</f>
        <v>470.85</v>
      </c>
      <c r="N357">
        <f>DAY(InputData[[#This Row],[DATE]])</f>
        <v>13</v>
      </c>
      <c r="O357" t="str">
        <f>TEXT(InputData[[#This Row],[DATE]],"mmm")</f>
        <v>May</v>
      </c>
      <c r="P357">
        <f>YEAR(InputData[[#This Row],[DATE]])</f>
        <v>2022</v>
      </c>
    </row>
    <row r="358" spans="1:16" x14ac:dyDescent="0.3">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8">
        <f>VLOOKUP(InputData[[#This Row],[PRODUCT ID]],MasterData[],5,0)</f>
        <v>83</v>
      </c>
      <c r="K358" s="8">
        <f>VLOOKUP(InputData[[#This Row],[PRODUCT ID]],MasterData[],6,0)</f>
        <v>94.62</v>
      </c>
      <c r="L358" s="8">
        <f>InputData[[#This Row],[BUYING PRIZE]]*InputData[[#This Row],[QUANTITY]]</f>
        <v>1162</v>
      </c>
      <c r="M358" s="8">
        <f>InputData[[#This Row],[SELLING PRICE]]*InputData[[#This Row],[QUANTITY]]*(1-InputData[[#This Row],[DISCOUNT %]])</f>
        <v>1324.68</v>
      </c>
      <c r="N358">
        <f>DAY(InputData[[#This Row],[DATE]])</f>
        <v>14</v>
      </c>
      <c r="O358" t="str">
        <f>TEXT(InputData[[#This Row],[DATE]],"mmm")</f>
        <v>May</v>
      </c>
      <c r="P358">
        <f>YEAR(InputData[[#This Row],[DATE]])</f>
        <v>2022</v>
      </c>
    </row>
    <row r="359" spans="1:16" x14ac:dyDescent="0.3">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8">
        <f>VLOOKUP(InputData[[#This Row],[PRODUCT ID]],MasterData[],5,0)</f>
        <v>61</v>
      </c>
      <c r="K359" s="8">
        <f>VLOOKUP(InputData[[#This Row],[PRODUCT ID]],MasterData[],6,0)</f>
        <v>76.25</v>
      </c>
      <c r="L359" s="8">
        <f>InputData[[#This Row],[BUYING PRIZE]]*InputData[[#This Row],[QUANTITY]]</f>
        <v>305</v>
      </c>
      <c r="M359" s="8">
        <f>InputData[[#This Row],[SELLING PRICE]]*InputData[[#This Row],[QUANTITY]]*(1-InputData[[#This Row],[DISCOUNT %]])</f>
        <v>381.25</v>
      </c>
      <c r="N359">
        <f>DAY(InputData[[#This Row],[DATE]])</f>
        <v>15</v>
      </c>
      <c r="O359" t="str">
        <f>TEXT(InputData[[#This Row],[DATE]],"mmm")</f>
        <v>May</v>
      </c>
      <c r="P359">
        <f>YEAR(InputData[[#This Row],[DATE]])</f>
        <v>2022</v>
      </c>
    </row>
    <row r="360" spans="1:16" x14ac:dyDescent="0.3">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8">
        <f>VLOOKUP(InputData[[#This Row],[PRODUCT ID]],MasterData[],5,0)</f>
        <v>148</v>
      </c>
      <c r="K360" s="8">
        <f>VLOOKUP(InputData[[#This Row],[PRODUCT ID]],MasterData[],6,0)</f>
        <v>164.28</v>
      </c>
      <c r="L360" s="8">
        <f>InputData[[#This Row],[BUYING PRIZE]]*InputData[[#This Row],[QUANTITY]]</f>
        <v>1924</v>
      </c>
      <c r="M360" s="8">
        <f>InputData[[#This Row],[SELLING PRICE]]*InputData[[#This Row],[QUANTITY]]*(1-InputData[[#This Row],[DISCOUNT %]])</f>
        <v>2135.64</v>
      </c>
      <c r="N360">
        <f>DAY(InputData[[#This Row],[DATE]])</f>
        <v>16</v>
      </c>
      <c r="O360" t="str">
        <f>TEXT(InputData[[#This Row],[DATE]],"mmm")</f>
        <v>May</v>
      </c>
      <c r="P360">
        <f>YEAR(InputData[[#This Row],[DATE]])</f>
        <v>2022</v>
      </c>
    </row>
    <row r="361" spans="1:16" x14ac:dyDescent="0.3">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8">
        <f>VLOOKUP(InputData[[#This Row],[PRODUCT ID]],MasterData[],5,0)</f>
        <v>93</v>
      </c>
      <c r="K361" s="8">
        <f>VLOOKUP(InputData[[#This Row],[PRODUCT ID]],MasterData[],6,0)</f>
        <v>104.16</v>
      </c>
      <c r="L361" s="8">
        <f>InputData[[#This Row],[BUYING PRIZE]]*InputData[[#This Row],[QUANTITY]]</f>
        <v>1209</v>
      </c>
      <c r="M361" s="8">
        <f>InputData[[#This Row],[SELLING PRICE]]*InputData[[#This Row],[QUANTITY]]*(1-InputData[[#This Row],[DISCOUNT %]])</f>
        <v>1354.08</v>
      </c>
      <c r="N361">
        <f>DAY(InputData[[#This Row],[DATE]])</f>
        <v>16</v>
      </c>
      <c r="O361" t="str">
        <f>TEXT(InputData[[#This Row],[DATE]],"mmm")</f>
        <v>May</v>
      </c>
      <c r="P361">
        <f>YEAR(InputData[[#This Row],[DATE]])</f>
        <v>2022</v>
      </c>
    </row>
    <row r="362" spans="1:16" x14ac:dyDescent="0.3">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8">
        <f>VLOOKUP(InputData[[#This Row],[PRODUCT ID]],MasterData[],5,0)</f>
        <v>48</v>
      </c>
      <c r="K362" s="8">
        <f>VLOOKUP(InputData[[#This Row],[PRODUCT ID]],MasterData[],6,0)</f>
        <v>57.120000000000005</v>
      </c>
      <c r="L362" s="8">
        <f>InputData[[#This Row],[BUYING PRIZE]]*InputData[[#This Row],[QUANTITY]]</f>
        <v>384</v>
      </c>
      <c r="M362" s="8">
        <f>InputData[[#This Row],[SELLING PRICE]]*InputData[[#This Row],[QUANTITY]]*(1-InputData[[#This Row],[DISCOUNT %]])</f>
        <v>456.96000000000004</v>
      </c>
      <c r="N362">
        <f>DAY(InputData[[#This Row],[DATE]])</f>
        <v>17</v>
      </c>
      <c r="O362" t="str">
        <f>TEXT(InputData[[#This Row],[DATE]],"mmm")</f>
        <v>May</v>
      </c>
      <c r="P362">
        <f>YEAR(InputData[[#This Row],[DATE]])</f>
        <v>2022</v>
      </c>
    </row>
    <row r="363" spans="1:16" x14ac:dyDescent="0.3">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8">
        <f>VLOOKUP(InputData[[#This Row],[PRODUCT ID]],MasterData[],5,0)</f>
        <v>48</v>
      </c>
      <c r="K363" s="8">
        <f>VLOOKUP(InputData[[#This Row],[PRODUCT ID]],MasterData[],6,0)</f>
        <v>57.120000000000005</v>
      </c>
      <c r="L363" s="8">
        <f>InputData[[#This Row],[BUYING PRIZE]]*InputData[[#This Row],[QUANTITY]]</f>
        <v>192</v>
      </c>
      <c r="M363" s="8">
        <f>InputData[[#This Row],[SELLING PRICE]]*InputData[[#This Row],[QUANTITY]]*(1-InputData[[#This Row],[DISCOUNT %]])</f>
        <v>228.48000000000002</v>
      </c>
      <c r="N363">
        <f>DAY(InputData[[#This Row],[DATE]])</f>
        <v>18</v>
      </c>
      <c r="O363" t="str">
        <f>TEXT(InputData[[#This Row],[DATE]],"mmm")</f>
        <v>May</v>
      </c>
      <c r="P363">
        <f>YEAR(InputData[[#This Row],[DATE]])</f>
        <v>2022</v>
      </c>
    </row>
    <row r="364" spans="1:16" x14ac:dyDescent="0.3">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8">
        <f>VLOOKUP(InputData[[#This Row],[PRODUCT ID]],MasterData[],5,0)</f>
        <v>72</v>
      </c>
      <c r="K364" s="8">
        <f>VLOOKUP(InputData[[#This Row],[PRODUCT ID]],MasterData[],6,0)</f>
        <v>79.92</v>
      </c>
      <c r="L364" s="8">
        <f>InputData[[#This Row],[BUYING PRIZE]]*InputData[[#This Row],[QUANTITY]]</f>
        <v>576</v>
      </c>
      <c r="M364" s="8">
        <f>InputData[[#This Row],[SELLING PRICE]]*InputData[[#This Row],[QUANTITY]]*(1-InputData[[#This Row],[DISCOUNT %]])</f>
        <v>639.36</v>
      </c>
      <c r="N364">
        <f>DAY(InputData[[#This Row],[DATE]])</f>
        <v>18</v>
      </c>
      <c r="O364" t="str">
        <f>TEXT(InputData[[#This Row],[DATE]],"mmm")</f>
        <v>May</v>
      </c>
      <c r="P364">
        <f>YEAR(InputData[[#This Row],[DATE]])</f>
        <v>2022</v>
      </c>
    </row>
    <row r="365" spans="1:16" x14ac:dyDescent="0.3">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8">
        <f>VLOOKUP(InputData[[#This Row],[PRODUCT ID]],MasterData[],5,0)</f>
        <v>76</v>
      </c>
      <c r="K365" s="8">
        <f>VLOOKUP(InputData[[#This Row],[PRODUCT ID]],MasterData[],6,0)</f>
        <v>82.08</v>
      </c>
      <c r="L365" s="8">
        <f>InputData[[#This Row],[BUYING PRIZE]]*InputData[[#This Row],[QUANTITY]]</f>
        <v>1140</v>
      </c>
      <c r="M365" s="8">
        <f>InputData[[#This Row],[SELLING PRICE]]*InputData[[#This Row],[QUANTITY]]*(1-InputData[[#This Row],[DISCOUNT %]])</f>
        <v>1231.2</v>
      </c>
      <c r="N365">
        <f>DAY(InputData[[#This Row],[DATE]])</f>
        <v>20</v>
      </c>
      <c r="O365" t="str">
        <f>TEXT(InputData[[#This Row],[DATE]],"mmm")</f>
        <v>May</v>
      </c>
      <c r="P365">
        <f>YEAR(InputData[[#This Row],[DATE]])</f>
        <v>2022</v>
      </c>
    </row>
    <row r="366" spans="1:16" x14ac:dyDescent="0.3">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8">
        <f>VLOOKUP(InputData[[#This Row],[PRODUCT ID]],MasterData[],5,0)</f>
        <v>12</v>
      </c>
      <c r="K366" s="8">
        <f>VLOOKUP(InputData[[#This Row],[PRODUCT ID]],MasterData[],6,0)</f>
        <v>15.719999999999999</v>
      </c>
      <c r="L366" s="8">
        <f>InputData[[#This Row],[BUYING PRIZE]]*InputData[[#This Row],[QUANTITY]]</f>
        <v>144</v>
      </c>
      <c r="M366" s="8">
        <f>InputData[[#This Row],[SELLING PRICE]]*InputData[[#This Row],[QUANTITY]]*(1-InputData[[#This Row],[DISCOUNT %]])</f>
        <v>188.64</v>
      </c>
      <c r="N366">
        <f>DAY(InputData[[#This Row],[DATE]])</f>
        <v>22</v>
      </c>
      <c r="O366" t="str">
        <f>TEXT(InputData[[#This Row],[DATE]],"mmm")</f>
        <v>May</v>
      </c>
      <c r="P366">
        <f>YEAR(InputData[[#This Row],[DATE]])</f>
        <v>2022</v>
      </c>
    </row>
    <row r="367" spans="1:16" x14ac:dyDescent="0.3">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8">
        <f>VLOOKUP(InputData[[#This Row],[PRODUCT ID]],MasterData[],5,0)</f>
        <v>105</v>
      </c>
      <c r="K367" s="8">
        <f>VLOOKUP(InputData[[#This Row],[PRODUCT ID]],MasterData[],6,0)</f>
        <v>142.80000000000001</v>
      </c>
      <c r="L367" s="8">
        <f>InputData[[#This Row],[BUYING PRIZE]]*InputData[[#This Row],[QUANTITY]]</f>
        <v>735</v>
      </c>
      <c r="M367" s="8">
        <f>InputData[[#This Row],[SELLING PRICE]]*InputData[[#This Row],[QUANTITY]]*(1-InputData[[#This Row],[DISCOUNT %]])</f>
        <v>999.60000000000014</v>
      </c>
      <c r="N367">
        <f>DAY(InputData[[#This Row],[DATE]])</f>
        <v>25</v>
      </c>
      <c r="O367" t="str">
        <f>TEXT(InputData[[#This Row],[DATE]],"mmm")</f>
        <v>May</v>
      </c>
      <c r="P367">
        <f>YEAR(InputData[[#This Row],[DATE]])</f>
        <v>2022</v>
      </c>
    </row>
    <row r="368" spans="1:16" x14ac:dyDescent="0.3">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8">
        <f>VLOOKUP(InputData[[#This Row],[PRODUCT ID]],MasterData[],5,0)</f>
        <v>37</v>
      </c>
      <c r="K368" s="8">
        <f>VLOOKUP(InputData[[#This Row],[PRODUCT ID]],MasterData[],6,0)</f>
        <v>41.81</v>
      </c>
      <c r="L368" s="8">
        <f>InputData[[#This Row],[BUYING PRIZE]]*InputData[[#This Row],[QUANTITY]]</f>
        <v>74</v>
      </c>
      <c r="M368" s="8">
        <f>InputData[[#This Row],[SELLING PRICE]]*InputData[[#This Row],[QUANTITY]]*(1-InputData[[#This Row],[DISCOUNT %]])</f>
        <v>83.62</v>
      </c>
      <c r="N368">
        <f>DAY(InputData[[#This Row],[DATE]])</f>
        <v>26</v>
      </c>
      <c r="O368" t="str">
        <f>TEXT(InputData[[#This Row],[DATE]],"mmm")</f>
        <v>May</v>
      </c>
      <c r="P368">
        <f>YEAR(InputData[[#This Row],[DATE]])</f>
        <v>2022</v>
      </c>
    </row>
    <row r="369" spans="1:16" x14ac:dyDescent="0.3">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8">
        <f>VLOOKUP(InputData[[#This Row],[PRODUCT ID]],MasterData[],5,0)</f>
        <v>48</v>
      </c>
      <c r="K369" s="8">
        <f>VLOOKUP(InputData[[#This Row],[PRODUCT ID]],MasterData[],6,0)</f>
        <v>57.120000000000005</v>
      </c>
      <c r="L369" s="8">
        <f>InputData[[#This Row],[BUYING PRIZE]]*InputData[[#This Row],[QUANTITY]]</f>
        <v>96</v>
      </c>
      <c r="M369" s="8">
        <f>InputData[[#This Row],[SELLING PRICE]]*InputData[[#This Row],[QUANTITY]]*(1-InputData[[#This Row],[DISCOUNT %]])</f>
        <v>114.24000000000001</v>
      </c>
      <c r="N369">
        <f>DAY(InputData[[#This Row],[DATE]])</f>
        <v>26</v>
      </c>
      <c r="O369" t="str">
        <f>TEXT(InputData[[#This Row],[DATE]],"mmm")</f>
        <v>May</v>
      </c>
      <c r="P369">
        <f>YEAR(InputData[[#This Row],[DATE]])</f>
        <v>2022</v>
      </c>
    </row>
    <row r="370" spans="1:16" x14ac:dyDescent="0.3">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8">
        <f>VLOOKUP(InputData[[#This Row],[PRODUCT ID]],MasterData[],5,0)</f>
        <v>138</v>
      </c>
      <c r="K370" s="8">
        <f>VLOOKUP(InputData[[#This Row],[PRODUCT ID]],MasterData[],6,0)</f>
        <v>173.88</v>
      </c>
      <c r="L370" s="8">
        <f>InputData[[#This Row],[BUYING PRIZE]]*InputData[[#This Row],[QUANTITY]]</f>
        <v>1380</v>
      </c>
      <c r="M370" s="8">
        <f>InputData[[#This Row],[SELLING PRICE]]*InputData[[#This Row],[QUANTITY]]*(1-InputData[[#This Row],[DISCOUNT %]])</f>
        <v>1738.8</v>
      </c>
      <c r="N370">
        <f>DAY(InputData[[#This Row],[DATE]])</f>
        <v>28</v>
      </c>
      <c r="O370" t="str">
        <f>TEXT(InputData[[#This Row],[DATE]],"mmm")</f>
        <v>May</v>
      </c>
      <c r="P370">
        <f>YEAR(InputData[[#This Row],[DATE]])</f>
        <v>2022</v>
      </c>
    </row>
    <row r="371" spans="1:16" x14ac:dyDescent="0.3">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8">
        <f>VLOOKUP(InputData[[#This Row],[PRODUCT ID]],MasterData[],5,0)</f>
        <v>83</v>
      </c>
      <c r="K371" s="8">
        <f>VLOOKUP(InputData[[#This Row],[PRODUCT ID]],MasterData[],6,0)</f>
        <v>94.62</v>
      </c>
      <c r="L371" s="8">
        <f>InputData[[#This Row],[BUYING PRIZE]]*InputData[[#This Row],[QUANTITY]]</f>
        <v>415</v>
      </c>
      <c r="M371" s="8">
        <f>InputData[[#This Row],[SELLING PRICE]]*InputData[[#This Row],[QUANTITY]]*(1-InputData[[#This Row],[DISCOUNT %]])</f>
        <v>473.1</v>
      </c>
      <c r="N371">
        <f>DAY(InputData[[#This Row],[DATE]])</f>
        <v>28</v>
      </c>
      <c r="O371" t="str">
        <f>TEXT(InputData[[#This Row],[DATE]],"mmm")</f>
        <v>May</v>
      </c>
      <c r="P371">
        <f>YEAR(InputData[[#This Row],[DATE]])</f>
        <v>2022</v>
      </c>
    </row>
    <row r="372" spans="1:16" x14ac:dyDescent="0.3">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8">
        <f>VLOOKUP(InputData[[#This Row],[PRODUCT ID]],MasterData[],5,0)</f>
        <v>148</v>
      </c>
      <c r="K372" s="8">
        <f>VLOOKUP(InputData[[#This Row],[PRODUCT ID]],MasterData[],6,0)</f>
        <v>164.28</v>
      </c>
      <c r="L372" s="8">
        <f>InputData[[#This Row],[BUYING PRIZE]]*InputData[[#This Row],[QUANTITY]]</f>
        <v>1332</v>
      </c>
      <c r="M372" s="8">
        <f>InputData[[#This Row],[SELLING PRICE]]*InputData[[#This Row],[QUANTITY]]*(1-InputData[[#This Row],[DISCOUNT %]])</f>
        <v>1478.52</v>
      </c>
      <c r="N372">
        <f>DAY(InputData[[#This Row],[DATE]])</f>
        <v>28</v>
      </c>
      <c r="O372" t="str">
        <f>TEXT(InputData[[#This Row],[DATE]],"mmm")</f>
        <v>May</v>
      </c>
      <c r="P372">
        <f>YEAR(InputData[[#This Row],[DATE]])</f>
        <v>2022</v>
      </c>
    </row>
    <row r="373" spans="1:16" x14ac:dyDescent="0.3">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8">
        <f>VLOOKUP(InputData[[#This Row],[PRODUCT ID]],MasterData[],5,0)</f>
        <v>44</v>
      </c>
      <c r="K373" s="8">
        <f>VLOOKUP(InputData[[#This Row],[PRODUCT ID]],MasterData[],6,0)</f>
        <v>48.84</v>
      </c>
      <c r="L373" s="8">
        <f>InputData[[#This Row],[BUYING PRIZE]]*InputData[[#This Row],[QUANTITY]]</f>
        <v>528</v>
      </c>
      <c r="M373" s="8">
        <f>InputData[[#This Row],[SELLING PRICE]]*InputData[[#This Row],[QUANTITY]]*(1-InputData[[#This Row],[DISCOUNT %]])</f>
        <v>586.08000000000004</v>
      </c>
      <c r="N373">
        <f>DAY(InputData[[#This Row],[DATE]])</f>
        <v>28</v>
      </c>
      <c r="O373" t="str">
        <f>TEXT(InputData[[#This Row],[DATE]],"mmm")</f>
        <v>May</v>
      </c>
      <c r="P373">
        <f>YEAR(InputData[[#This Row],[DATE]])</f>
        <v>2022</v>
      </c>
    </row>
    <row r="374" spans="1:16" x14ac:dyDescent="0.3">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8">
        <f>VLOOKUP(InputData[[#This Row],[PRODUCT ID]],MasterData[],5,0)</f>
        <v>61</v>
      </c>
      <c r="K374" s="8">
        <f>VLOOKUP(InputData[[#This Row],[PRODUCT ID]],MasterData[],6,0)</f>
        <v>76.25</v>
      </c>
      <c r="L374" s="8">
        <f>InputData[[#This Row],[BUYING PRIZE]]*InputData[[#This Row],[QUANTITY]]</f>
        <v>854</v>
      </c>
      <c r="M374" s="8">
        <f>InputData[[#This Row],[SELLING PRICE]]*InputData[[#This Row],[QUANTITY]]*(1-InputData[[#This Row],[DISCOUNT %]])</f>
        <v>1067.5</v>
      </c>
      <c r="N374">
        <f>DAY(InputData[[#This Row],[DATE]])</f>
        <v>28</v>
      </c>
      <c r="O374" t="str">
        <f>TEXT(InputData[[#This Row],[DATE]],"mmm")</f>
        <v>May</v>
      </c>
      <c r="P374">
        <f>YEAR(InputData[[#This Row],[DATE]])</f>
        <v>2022</v>
      </c>
    </row>
    <row r="375" spans="1:16" x14ac:dyDescent="0.3">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8">
        <f>VLOOKUP(InputData[[#This Row],[PRODUCT ID]],MasterData[],5,0)</f>
        <v>76</v>
      </c>
      <c r="K375" s="8">
        <f>VLOOKUP(InputData[[#This Row],[PRODUCT ID]],MasterData[],6,0)</f>
        <v>82.08</v>
      </c>
      <c r="L375" s="8">
        <f>InputData[[#This Row],[BUYING PRIZE]]*InputData[[#This Row],[QUANTITY]]</f>
        <v>684</v>
      </c>
      <c r="M375" s="8">
        <f>InputData[[#This Row],[SELLING PRICE]]*InputData[[#This Row],[QUANTITY]]*(1-InputData[[#This Row],[DISCOUNT %]])</f>
        <v>738.72</v>
      </c>
      <c r="N375">
        <f>DAY(InputData[[#This Row],[DATE]])</f>
        <v>30</v>
      </c>
      <c r="O375" t="str">
        <f>TEXT(InputData[[#This Row],[DATE]],"mmm")</f>
        <v>May</v>
      </c>
      <c r="P375">
        <f>YEAR(InputData[[#This Row],[DATE]])</f>
        <v>2022</v>
      </c>
    </row>
    <row r="376" spans="1:16" x14ac:dyDescent="0.3">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8">
        <f>VLOOKUP(InputData[[#This Row],[PRODUCT ID]],MasterData[],5,0)</f>
        <v>133</v>
      </c>
      <c r="K376" s="8">
        <f>VLOOKUP(InputData[[#This Row],[PRODUCT ID]],MasterData[],6,0)</f>
        <v>155.61000000000001</v>
      </c>
      <c r="L376" s="8">
        <f>InputData[[#This Row],[BUYING PRIZE]]*InputData[[#This Row],[QUANTITY]]</f>
        <v>532</v>
      </c>
      <c r="M376" s="8">
        <f>InputData[[#This Row],[SELLING PRICE]]*InputData[[#This Row],[QUANTITY]]*(1-InputData[[#This Row],[DISCOUNT %]])</f>
        <v>622.44000000000005</v>
      </c>
      <c r="N376">
        <f>DAY(InputData[[#This Row],[DATE]])</f>
        <v>30</v>
      </c>
      <c r="O376" t="str">
        <f>TEXT(InputData[[#This Row],[DATE]],"mmm")</f>
        <v>May</v>
      </c>
      <c r="P376">
        <f>YEAR(InputData[[#This Row],[DATE]])</f>
        <v>2022</v>
      </c>
    </row>
    <row r="377" spans="1:16" x14ac:dyDescent="0.3">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8">
        <f>VLOOKUP(InputData[[#This Row],[PRODUCT ID]],MasterData[],5,0)</f>
        <v>95</v>
      </c>
      <c r="K377" s="8">
        <f>VLOOKUP(InputData[[#This Row],[PRODUCT ID]],MasterData[],6,0)</f>
        <v>119.7</v>
      </c>
      <c r="L377" s="8">
        <f>InputData[[#This Row],[BUYING PRIZE]]*InputData[[#This Row],[QUANTITY]]</f>
        <v>285</v>
      </c>
      <c r="M377" s="8">
        <f>InputData[[#This Row],[SELLING PRICE]]*InputData[[#This Row],[QUANTITY]]*(1-InputData[[#This Row],[DISCOUNT %]])</f>
        <v>359.1</v>
      </c>
      <c r="N377">
        <f>DAY(InputData[[#This Row],[DATE]])</f>
        <v>30</v>
      </c>
      <c r="O377" t="str">
        <f>TEXT(InputData[[#This Row],[DATE]],"mmm")</f>
        <v>May</v>
      </c>
      <c r="P377">
        <f>YEAR(InputData[[#This Row],[DATE]])</f>
        <v>2022</v>
      </c>
    </row>
    <row r="378" spans="1:16" x14ac:dyDescent="0.3">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8">
        <f>VLOOKUP(InputData[[#This Row],[PRODUCT ID]],MasterData[],5,0)</f>
        <v>83</v>
      </c>
      <c r="K378" s="8">
        <f>VLOOKUP(InputData[[#This Row],[PRODUCT ID]],MasterData[],6,0)</f>
        <v>94.62</v>
      </c>
      <c r="L378" s="8">
        <f>InputData[[#This Row],[BUYING PRIZE]]*InputData[[#This Row],[QUANTITY]]</f>
        <v>1162</v>
      </c>
      <c r="M378" s="8">
        <f>InputData[[#This Row],[SELLING PRICE]]*InputData[[#This Row],[QUANTITY]]*(1-InputData[[#This Row],[DISCOUNT %]])</f>
        <v>1324.68</v>
      </c>
      <c r="N378">
        <f>DAY(InputData[[#This Row],[DATE]])</f>
        <v>3</v>
      </c>
      <c r="O378" t="str">
        <f>TEXT(InputData[[#This Row],[DATE]],"mmm")</f>
        <v>Jun</v>
      </c>
      <c r="P378">
        <f>YEAR(InputData[[#This Row],[DATE]])</f>
        <v>2022</v>
      </c>
    </row>
    <row r="379" spans="1:16" x14ac:dyDescent="0.3">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8">
        <f>VLOOKUP(InputData[[#This Row],[PRODUCT ID]],MasterData[],5,0)</f>
        <v>37</v>
      </c>
      <c r="K379" s="8">
        <f>VLOOKUP(InputData[[#This Row],[PRODUCT ID]],MasterData[],6,0)</f>
        <v>41.81</v>
      </c>
      <c r="L379" s="8">
        <f>InputData[[#This Row],[BUYING PRIZE]]*InputData[[#This Row],[QUANTITY]]</f>
        <v>296</v>
      </c>
      <c r="M379" s="8">
        <f>InputData[[#This Row],[SELLING PRICE]]*InputData[[#This Row],[QUANTITY]]*(1-InputData[[#This Row],[DISCOUNT %]])</f>
        <v>334.48</v>
      </c>
      <c r="N379">
        <f>DAY(InputData[[#This Row],[DATE]])</f>
        <v>10</v>
      </c>
      <c r="O379" t="str">
        <f>TEXT(InputData[[#This Row],[DATE]],"mmm")</f>
        <v>Jun</v>
      </c>
      <c r="P379">
        <f>YEAR(InputData[[#This Row],[DATE]])</f>
        <v>2022</v>
      </c>
    </row>
    <row r="380" spans="1:16" x14ac:dyDescent="0.3">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8">
        <f>VLOOKUP(InputData[[#This Row],[PRODUCT ID]],MasterData[],5,0)</f>
        <v>37</v>
      </c>
      <c r="K380" s="8">
        <f>VLOOKUP(InputData[[#This Row],[PRODUCT ID]],MasterData[],6,0)</f>
        <v>42.55</v>
      </c>
      <c r="L380" s="8">
        <f>InputData[[#This Row],[BUYING PRIZE]]*InputData[[#This Row],[QUANTITY]]</f>
        <v>481</v>
      </c>
      <c r="M380" s="8">
        <f>InputData[[#This Row],[SELLING PRICE]]*InputData[[#This Row],[QUANTITY]]*(1-InputData[[#This Row],[DISCOUNT %]])</f>
        <v>553.15</v>
      </c>
      <c r="N380">
        <f>DAY(InputData[[#This Row],[DATE]])</f>
        <v>11</v>
      </c>
      <c r="O380" t="str">
        <f>TEXT(InputData[[#This Row],[DATE]],"mmm")</f>
        <v>Jun</v>
      </c>
      <c r="P380">
        <f>YEAR(InputData[[#This Row],[DATE]])</f>
        <v>2022</v>
      </c>
    </row>
    <row r="381" spans="1:16" x14ac:dyDescent="0.3">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8">
        <f>VLOOKUP(InputData[[#This Row],[PRODUCT ID]],MasterData[],5,0)</f>
        <v>126</v>
      </c>
      <c r="K381" s="8">
        <f>VLOOKUP(InputData[[#This Row],[PRODUCT ID]],MasterData[],6,0)</f>
        <v>162.54</v>
      </c>
      <c r="L381" s="8">
        <f>InputData[[#This Row],[BUYING PRIZE]]*InputData[[#This Row],[QUANTITY]]</f>
        <v>756</v>
      </c>
      <c r="M381" s="8">
        <f>InputData[[#This Row],[SELLING PRICE]]*InputData[[#This Row],[QUANTITY]]*(1-InputData[[#This Row],[DISCOUNT %]])</f>
        <v>975.24</v>
      </c>
      <c r="N381">
        <f>DAY(InputData[[#This Row],[DATE]])</f>
        <v>11</v>
      </c>
      <c r="O381" t="str">
        <f>TEXT(InputData[[#This Row],[DATE]],"mmm")</f>
        <v>Jun</v>
      </c>
      <c r="P381">
        <f>YEAR(InputData[[#This Row],[DATE]])</f>
        <v>2022</v>
      </c>
    </row>
    <row r="382" spans="1:16" x14ac:dyDescent="0.3">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8">
        <f>VLOOKUP(InputData[[#This Row],[PRODUCT ID]],MasterData[],5,0)</f>
        <v>18</v>
      </c>
      <c r="K382" s="8">
        <f>VLOOKUP(InputData[[#This Row],[PRODUCT ID]],MasterData[],6,0)</f>
        <v>24.66</v>
      </c>
      <c r="L382" s="8">
        <f>InputData[[#This Row],[BUYING PRIZE]]*InputData[[#This Row],[QUANTITY]]</f>
        <v>108</v>
      </c>
      <c r="M382" s="8">
        <f>InputData[[#This Row],[SELLING PRICE]]*InputData[[#This Row],[QUANTITY]]*(1-InputData[[#This Row],[DISCOUNT %]])</f>
        <v>147.96</v>
      </c>
      <c r="N382">
        <f>DAY(InputData[[#This Row],[DATE]])</f>
        <v>13</v>
      </c>
      <c r="O382" t="str">
        <f>TEXT(InputData[[#This Row],[DATE]],"mmm")</f>
        <v>Jun</v>
      </c>
      <c r="P382">
        <f>YEAR(InputData[[#This Row],[DATE]])</f>
        <v>2022</v>
      </c>
    </row>
    <row r="383" spans="1:16" x14ac:dyDescent="0.3">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8">
        <f>VLOOKUP(InputData[[#This Row],[PRODUCT ID]],MasterData[],5,0)</f>
        <v>120</v>
      </c>
      <c r="K383" s="8">
        <f>VLOOKUP(InputData[[#This Row],[PRODUCT ID]],MasterData[],6,0)</f>
        <v>162</v>
      </c>
      <c r="L383" s="8">
        <f>InputData[[#This Row],[BUYING PRIZE]]*InputData[[#This Row],[QUANTITY]]</f>
        <v>1800</v>
      </c>
      <c r="M383" s="8">
        <f>InputData[[#This Row],[SELLING PRICE]]*InputData[[#This Row],[QUANTITY]]*(1-InputData[[#This Row],[DISCOUNT %]])</f>
        <v>2430</v>
      </c>
      <c r="N383">
        <f>DAY(InputData[[#This Row],[DATE]])</f>
        <v>15</v>
      </c>
      <c r="O383" t="str">
        <f>TEXT(InputData[[#This Row],[DATE]],"mmm")</f>
        <v>Jun</v>
      </c>
      <c r="P383">
        <f>YEAR(InputData[[#This Row],[DATE]])</f>
        <v>2022</v>
      </c>
    </row>
    <row r="384" spans="1:16" x14ac:dyDescent="0.3">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8">
        <f>VLOOKUP(InputData[[#This Row],[PRODUCT ID]],MasterData[],5,0)</f>
        <v>47</v>
      </c>
      <c r="K384" s="8">
        <f>VLOOKUP(InputData[[#This Row],[PRODUCT ID]],MasterData[],6,0)</f>
        <v>53.11</v>
      </c>
      <c r="L384" s="8">
        <f>InputData[[#This Row],[BUYING PRIZE]]*InputData[[#This Row],[QUANTITY]]</f>
        <v>705</v>
      </c>
      <c r="M384" s="8">
        <f>InputData[[#This Row],[SELLING PRICE]]*InputData[[#This Row],[QUANTITY]]*(1-InputData[[#This Row],[DISCOUNT %]])</f>
        <v>796.65</v>
      </c>
      <c r="N384">
        <f>DAY(InputData[[#This Row],[DATE]])</f>
        <v>16</v>
      </c>
      <c r="O384" t="str">
        <f>TEXT(InputData[[#This Row],[DATE]],"mmm")</f>
        <v>Jun</v>
      </c>
      <c r="P384">
        <f>YEAR(InputData[[#This Row],[DATE]])</f>
        <v>2022</v>
      </c>
    </row>
    <row r="385" spans="1:16" x14ac:dyDescent="0.3">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8">
        <f>VLOOKUP(InputData[[#This Row],[PRODUCT ID]],MasterData[],5,0)</f>
        <v>105</v>
      </c>
      <c r="K385" s="8">
        <f>VLOOKUP(InputData[[#This Row],[PRODUCT ID]],MasterData[],6,0)</f>
        <v>142.80000000000001</v>
      </c>
      <c r="L385" s="8">
        <f>InputData[[#This Row],[BUYING PRIZE]]*InputData[[#This Row],[QUANTITY]]</f>
        <v>840</v>
      </c>
      <c r="M385" s="8">
        <f>InputData[[#This Row],[SELLING PRICE]]*InputData[[#This Row],[QUANTITY]]*(1-InputData[[#This Row],[DISCOUNT %]])</f>
        <v>1142.4000000000001</v>
      </c>
      <c r="N385">
        <f>DAY(InputData[[#This Row],[DATE]])</f>
        <v>19</v>
      </c>
      <c r="O385" t="str">
        <f>TEXT(InputData[[#This Row],[DATE]],"mmm")</f>
        <v>Jun</v>
      </c>
      <c r="P385">
        <f>YEAR(InputData[[#This Row],[DATE]])</f>
        <v>2022</v>
      </c>
    </row>
    <row r="386" spans="1:16" x14ac:dyDescent="0.3">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8">
        <f>VLOOKUP(InputData[[#This Row],[PRODUCT ID]],MasterData[],5,0)</f>
        <v>134</v>
      </c>
      <c r="K386" s="8">
        <f>VLOOKUP(InputData[[#This Row],[PRODUCT ID]],MasterData[],6,0)</f>
        <v>156.78</v>
      </c>
      <c r="L386" s="8">
        <f>InputData[[#This Row],[BUYING PRIZE]]*InputData[[#This Row],[QUANTITY]]</f>
        <v>1876</v>
      </c>
      <c r="M386" s="8">
        <f>InputData[[#This Row],[SELLING PRICE]]*InputData[[#This Row],[QUANTITY]]*(1-InputData[[#This Row],[DISCOUNT %]])</f>
        <v>2194.92</v>
      </c>
      <c r="N386">
        <f>DAY(InputData[[#This Row],[DATE]])</f>
        <v>21</v>
      </c>
      <c r="O386" t="str">
        <f>TEXT(InputData[[#This Row],[DATE]],"mmm")</f>
        <v>Jun</v>
      </c>
      <c r="P386">
        <f>YEAR(InputData[[#This Row],[DATE]])</f>
        <v>2022</v>
      </c>
    </row>
    <row r="387" spans="1:16" x14ac:dyDescent="0.3">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8">
        <f>VLOOKUP(InputData[[#This Row],[PRODUCT ID]],MasterData[],5,0)</f>
        <v>90</v>
      </c>
      <c r="K387" s="8">
        <f>VLOOKUP(InputData[[#This Row],[PRODUCT ID]],MasterData[],6,0)</f>
        <v>115.2</v>
      </c>
      <c r="L387" s="8">
        <f>InputData[[#This Row],[BUYING PRIZE]]*InputData[[#This Row],[QUANTITY]]</f>
        <v>900</v>
      </c>
      <c r="M387" s="8">
        <f>InputData[[#This Row],[SELLING PRICE]]*InputData[[#This Row],[QUANTITY]]*(1-InputData[[#This Row],[DISCOUNT %]])</f>
        <v>1152</v>
      </c>
      <c r="N387">
        <f>DAY(InputData[[#This Row],[DATE]])</f>
        <v>22</v>
      </c>
      <c r="O387" t="str">
        <f>TEXT(InputData[[#This Row],[DATE]],"mmm")</f>
        <v>Jun</v>
      </c>
      <c r="P387">
        <f>YEAR(InputData[[#This Row],[DATE]])</f>
        <v>2022</v>
      </c>
    </row>
    <row r="388" spans="1:16" x14ac:dyDescent="0.3">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8">
        <f>VLOOKUP(InputData[[#This Row],[PRODUCT ID]],MasterData[],5,0)</f>
        <v>98</v>
      </c>
      <c r="K388" s="8">
        <f>VLOOKUP(InputData[[#This Row],[PRODUCT ID]],MasterData[],6,0)</f>
        <v>103.88</v>
      </c>
      <c r="L388" s="8">
        <f>InputData[[#This Row],[BUYING PRIZE]]*InputData[[#This Row],[QUANTITY]]</f>
        <v>392</v>
      </c>
      <c r="M388" s="8">
        <f>InputData[[#This Row],[SELLING PRICE]]*InputData[[#This Row],[QUANTITY]]*(1-InputData[[#This Row],[DISCOUNT %]])</f>
        <v>415.52</v>
      </c>
      <c r="N388">
        <f>DAY(InputData[[#This Row],[DATE]])</f>
        <v>22</v>
      </c>
      <c r="O388" t="str">
        <f>TEXT(InputData[[#This Row],[DATE]],"mmm")</f>
        <v>Jun</v>
      </c>
      <c r="P388">
        <f>YEAR(InputData[[#This Row],[DATE]])</f>
        <v>2022</v>
      </c>
    </row>
    <row r="389" spans="1:16" x14ac:dyDescent="0.3">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8">
        <f>VLOOKUP(InputData[[#This Row],[PRODUCT ID]],MasterData[],5,0)</f>
        <v>44</v>
      </c>
      <c r="K389" s="8">
        <f>VLOOKUP(InputData[[#This Row],[PRODUCT ID]],MasterData[],6,0)</f>
        <v>48.84</v>
      </c>
      <c r="L389" s="8">
        <f>InputData[[#This Row],[BUYING PRIZE]]*InputData[[#This Row],[QUANTITY]]</f>
        <v>352</v>
      </c>
      <c r="M389" s="8">
        <f>InputData[[#This Row],[SELLING PRICE]]*InputData[[#This Row],[QUANTITY]]*(1-InputData[[#This Row],[DISCOUNT %]])</f>
        <v>390.72</v>
      </c>
      <c r="N389">
        <f>DAY(InputData[[#This Row],[DATE]])</f>
        <v>23</v>
      </c>
      <c r="O389" t="str">
        <f>TEXT(InputData[[#This Row],[DATE]],"mmm")</f>
        <v>Jun</v>
      </c>
      <c r="P389">
        <f>YEAR(InputData[[#This Row],[DATE]])</f>
        <v>2022</v>
      </c>
    </row>
    <row r="390" spans="1:16" x14ac:dyDescent="0.3">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8">
        <f>VLOOKUP(InputData[[#This Row],[PRODUCT ID]],MasterData[],5,0)</f>
        <v>37</v>
      </c>
      <c r="K390" s="8">
        <f>VLOOKUP(InputData[[#This Row],[PRODUCT ID]],MasterData[],6,0)</f>
        <v>49.21</v>
      </c>
      <c r="L390" s="8">
        <f>InputData[[#This Row],[BUYING PRIZE]]*InputData[[#This Row],[QUANTITY]]</f>
        <v>259</v>
      </c>
      <c r="M390" s="8">
        <f>InputData[[#This Row],[SELLING PRICE]]*InputData[[#This Row],[QUANTITY]]*(1-InputData[[#This Row],[DISCOUNT %]])</f>
        <v>344.47</v>
      </c>
      <c r="N390">
        <f>DAY(InputData[[#This Row],[DATE]])</f>
        <v>24</v>
      </c>
      <c r="O390" t="str">
        <f>TEXT(InputData[[#This Row],[DATE]],"mmm")</f>
        <v>Jun</v>
      </c>
      <c r="P390">
        <f>YEAR(InputData[[#This Row],[DATE]])</f>
        <v>2022</v>
      </c>
    </row>
    <row r="391" spans="1:16" x14ac:dyDescent="0.3">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8">
        <f>VLOOKUP(InputData[[#This Row],[PRODUCT ID]],MasterData[],5,0)</f>
        <v>73</v>
      </c>
      <c r="K391" s="8">
        <f>VLOOKUP(InputData[[#This Row],[PRODUCT ID]],MasterData[],6,0)</f>
        <v>94.17</v>
      </c>
      <c r="L391" s="8">
        <f>InputData[[#This Row],[BUYING PRIZE]]*InputData[[#This Row],[QUANTITY]]</f>
        <v>511</v>
      </c>
      <c r="M391" s="8">
        <f>InputData[[#This Row],[SELLING PRICE]]*InputData[[#This Row],[QUANTITY]]*(1-InputData[[#This Row],[DISCOUNT %]])</f>
        <v>659.19</v>
      </c>
      <c r="N391">
        <f>DAY(InputData[[#This Row],[DATE]])</f>
        <v>25</v>
      </c>
      <c r="O391" t="str">
        <f>TEXT(InputData[[#This Row],[DATE]],"mmm")</f>
        <v>Jun</v>
      </c>
      <c r="P391">
        <f>YEAR(InputData[[#This Row],[DATE]])</f>
        <v>2022</v>
      </c>
    </row>
    <row r="392" spans="1:16" x14ac:dyDescent="0.3">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8">
        <f>VLOOKUP(InputData[[#This Row],[PRODUCT ID]],MasterData[],5,0)</f>
        <v>55</v>
      </c>
      <c r="K392" s="8">
        <f>VLOOKUP(InputData[[#This Row],[PRODUCT ID]],MasterData[],6,0)</f>
        <v>58.3</v>
      </c>
      <c r="L392" s="8">
        <f>InputData[[#This Row],[BUYING PRIZE]]*InputData[[#This Row],[QUANTITY]]</f>
        <v>220</v>
      </c>
      <c r="M392" s="8">
        <f>InputData[[#This Row],[SELLING PRICE]]*InputData[[#This Row],[QUANTITY]]*(1-InputData[[#This Row],[DISCOUNT %]])</f>
        <v>233.2</v>
      </c>
      <c r="N392">
        <f>DAY(InputData[[#This Row],[DATE]])</f>
        <v>26</v>
      </c>
      <c r="O392" t="str">
        <f>TEXT(InputData[[#This Row],[DATE]],"mmm")</f>
        <v>Jun</v>
      </c>
      <c r="P392">
        <f>YEAR(InputData[[#This Row],[DATE]])</f>
        <v>2022</v>
      </c>
    </row>
    <row r="393" spans="1:16" x14ac:dyDescent="0.3">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8">
        <f>VLOOKUP(InputData[[#This Row],[PRODUCT ID]],MasterData[],5,0)</f>
        <v>67</v>
      </c>
      <c r="K393" s="8">
        <f>VLOOKUP(InputData[[#This Row],[PRODUCT ID]],MasterData[],6,0)</f>
        <v>83.08</v>
      </c>
      <c r="L393" s="8">
        <f>InputData[[#This Row],[BUYING PRIZE]]*InputData[[#This Row],[QUANTITY]]</f>
        <v>804</v>
      </c>
      <c r="M393" s="8">
        <f>InputData[[#This Row],[SELLING PRICE]]*InputData[[#This Row],[QUANTITY]]*(1-InputData[[#This Row],[DISCOUNT %]])</f>
        <v>996.96</v>
      </c>
      <c r="N393">
        <f>DAY(InputData[[#This Row],[DATE]])</f>
        <v>26</v>
      </c>
      <c r="O393" t="str">
        <f>TEXT(InputData[[#This Row],[DATE]],"mmm")</f>
        <v>Jun</v>
      </c>
      <c r="P393">
        <f>YEAR(InputData[[#This Row],[DATE]])</f>
        <v>2022</v>
      </c>
    </row>
    <row r="394" spans="1:16" x14ac:dyDescent="0.3">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8">
        <f>VLOOKUP(InputData[[#This Row],[PRODUCT ID]],MasterData[],5,0)</f>
        <v>95</v>
      </c>
      <c r="K394" s="8">
        <f>VLOOKUP(InputData[[#This Row],[PRODUCT ID]],MasterData[],6,0)</f>
        <v>119.7</v>
      </c>
      <c r="L394" s="8">
        <f>InputData[[#This Row],[BUYING PRIZE]]*InputData[[#This Row],[QUANTITY]]</f>
        <v>1425</v>
      </c>
      <c r="M394" s="8">
        <f>InputData[[#This Row],[SELLING PRICE]]*InputData[[#This Row],[QUANTITY]]*(1-InputData[[#This Row],[DISCOUNT %]])</f>
        <v>1795.5</v>
      </c>
      <c r="N394">
        <f>DAY(InputData[[#This Row],[DATE]])</f>
        <v>3</v>
      </c>
      <c r="O394" t="str">
        <f>TEXT(InputData[[#This Row],[DATE]],"mmm")</f>
        <v>Jul</v>
      </c>
      <c r="P394">
        <f>YEAR(InputData[[#This Row],[DATE]])</f>
        <v>2022</v>
      </c>
    </row>
    <row r="395" spans="1:16" x14ac:dyDescent="0.3">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8">
        <f>VLOOKUP(InputData[[#This Row],[PRODUCT ID]],MasterData[],5,0)</f>
        <v>43</v>
      </c>
      <c r="K395" s="8">
        <f>VLOOKUP(InputData[[#This Row],[PRODUCT ID]],MasterData[],6,0)</f>
        <v>47.730000000000004</v>
      </c>
      <c r="L395" s="8">
        <f>InputData[[#This Row],[BUYING PRIZE]]*InputData[[#This Row],[QUANTITY]]</f>
        <v>301</v>
      </c>
      <c r="M395" s="8">
        <f>InputData[[#This Row],[SELLING PRICE]]*InputData[[#This Row],[QUANTITY]]*(1-InputData[[#This Row],[DISCOUNT %]])</f>
        <v>334.11</v>
      </c>
      <c r="N395">
        <f>DAY(InputData[[#This Row],[DATE]])</f>
        <v>4</v>
      </c>
      <c r="O395" t="str">
        <f>TEXT(InputData[[#This Row],[DATE]],"mmm")</f>
        <v>Jul</v>
      </c>
      <c r="P395">
        <f>YEAR(InputData[[#This Row],[DATE]])</f>
        <v>2022</v>
      </c>
    </row>
    <row r="396" spans="1:16" x14ac:dyDescent="0.3">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8">
        <f>VLOOKUP(InputData[[#This Row],[PRODUCT ID]],MasterData[],5,0)</f>
        <v>7</v>
      </c>
      <c r="K396" s="8">
        <f>VLOOKUP(InputData[[#This Row],[PRODUCT ID]],MasterData[],6,0)</f>
        <v>8.33</v>
      </c>
      <c r="L396" s="8">
        <f>InputData[[#This Row],[BUYING PRIZE]]*InputData[[#This Row],[QUANTITY]]</f>
        <v>49</v>
      </c>
      <c r="M396" s="8">
        <f>InputData[[#This Row],[SELLING PRICE]]*InputData[[#This Row],[QUANTITY]]*(1-InputData[[#This Row],[DISCOUNT %]])</f>
        <v>58.31</v>
      </c>
      <c r="N396">
        <f>DAY(InputData[[#This Row],[DATE]])</f>
        <v>5</v>
      </c>
      <c r="O396" t="str">
        <f>TEXT(InputData[[#This Row],[DATE]],"mmm")</f>
        <v>Jul</v>
      </c>
      <c r="P396">
        <f>YEAR(InputData[[#This Row],[DATE]])</f>
        <v>2022</v>
      </c>
    </row>
    <row r="397" spans="1:16" x14ac:dyDescent="0.3">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8">
        <f>VLOOKUP(InputData[[#This Row],[PRODUCT ID]],MasterData[],5,0)</f>
        <v>12</v>
      </c>
      <c r="K397" s="8">
        <f>VLOOKUP(InputData[[#This Row],[PRODUCT ID]],MasterData[],6,0)</f>
        <v>15.719999999999999</v>
      </c>
      <c r="L397" s="8">
        <f>InputData[[#This Row],[BUYING PRIZE]]*InputData[[#This Row],[QUANTITY]]</f>
        <v>96</v>
      </c>
      <c r="M397" s="8">
        <f>InputData[[#This Row],[SELLING PRICE]]*InputData[[#This Row],[QUANTITY]]*(1-InputData[[#This Row],[DISCOUNT %]])</f>
        <v>125.75999999999999</v>
      </c>
      <c r="N397">
        <f>DAY(InputData[[#This Row],[DATE]])</f>
        <v>5</v>
      </c>
      <c r="O397" t="str">
        <f>TEXT(InputData[[#This Row],[DATE]],"mmm")</f>
        <v>Jul</v>
      </c>
      <c r="P397">
        <f>YEAR(InputData[[#This Row],[DATE]])</f>
        <v>2022</v>
      </c>
    </row>
    <row r="398" spans="1:16" x14ac:dyDescent="0.3">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8">
        <f>VLOOKUP(InputData[[#This Row],[PRODUCT ID]],MasterData[],5,0)</f>
        <v>138</v>
      </c>
      <c r="K398" s="8">
        <f>VLOOKUP(InputData[[#This Row],[PRODUCT ID]],MasterData[],6,0)</f>
        <v>173.88</v>
      </c>
      <c r="L398" s="8">
        <f>InputData[[#This Row],[BUYING PRIZE]]*InputData[[#This Row],[QUANTITY]]</f>
        <v>276</v>
      </c>
      <c r="M398" s="8">
        <f>InputData[[#This Row],[SELLING PRICE]]*InputData[[#This Row],[QUANTITY]]*(1-InputData[[#This Row],[DISCOUNT %]])</f>
        <v>347.76</v>
      </c>
      <c r="N398">
        <f>DAY(InputData[[#This Row],[DATE]])</f>
        <v>6</v>
      </c>
      <c r="O398" t="str">
        <f>TEXT(InputData[[#This Row],[DATE]],"mmm")</f>
        <v>Jul</v>
      </c>
      <c r="P398">
        <f>YEAR(InputData[[#This Row],[DATE]])</f>
        <v>2022</v>
      </c>
    </row>
    <row r="399" spans="1:16" x14ac:dyDescent="0.3">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8">
        <f>VLOOKUP(InputData[[#This Row],[PRODUCT ID]],MasterData[],5,0)</f>
        <v>37</v>
      </c>
      <c r="K399" s="8">
        <f>VLOOKUP(InputData[[#This Row],[PRODUCT ID]],MasterData[],6,0)</f>
        <v>49.21</v>
      </c>
      <c r="L399" s="8">
        <f>InputData[[#This Row],[BUYING PRIZE]]*InputData[[#This Row],[QUANTITY]]</f>
        <v>74</v>
      </c>
      <c r="M399" s="8">
        <f>InputData[[#This Row],[SELLING PRICE]]*InputData[[#This Row],[QUANTITY]]*(1-InputData[[#This Row],[DISCOUNT %]])</f>
        <v>98.42</v>
      </c>
      <c r="N399">
        <f>DAY(InputData[[#This Row],[DATE]])</f>
        <v>8</v>
      </c>
      <c r="O399" t="str">
        <f>TEXT(InputData[[#This Row],[DATE]],"mmm")</f>
        <v>Jul</v>
      </c>
      <c r="P399">
        <f>YEAR(InputData[[#This Row],[DATE]])</f>
        <v>2022</v>
      </c>
    </row>
    <row r="400" spans="1:16" x14ac:dyDescent="0.3">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8">
        <f>VLOOKUP(InputData[[#This Row],[PRODUCT ID]],MasterData[],5,0)</f>
        <v>89</v>
      </c>
      <c r="K400" s="8">
        <f>VLOOKUP(InputData[[#This Row],[PRODUCT ID]],MasterData[],6,0)</f>
        <v>117.48</v>
      </c>
      <c r="L400" s="8">
        <f>InputData[[#This Row],[BUYING PRIZE]]*InputData[[#This Row],[QUANTITY]]</f>
        <v>1068</v>
      </c>
      <c r="M400" s="8">
        <f>InputData[[#This Row],[SELLING PRICE]]*InputData[[#This Row],[QUANTITY]]*(1-InputData[[#This Row],[DISCOUNT %]])</f>
        <v>1409.76</v>
      </c>
      <c r="N400">
        <f>DAY(InputData[[#This Row],[DATE]])</f>
        <v>10</v>
      </c>
      <c r="O400" t="str">
        <f>TEXT(InputData[[#This Row],[DATE]],"mmm")</f>
        <v>Jul</v>
      </c>
      <c r="P400">
        <f>YEAR(InputData[[#This Row],[DATE]])</f>
        <v>2022</v>
      </c>
    </row>
    <row r="401" spans="1:16" x14ac:dyDescent="0.3">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8">
        <f>VLOOKUP(InputData[[#This Row],[PRODUCT ID]],MasterData[],5,0)</f>
        <v>37</v>
      </c>
      <c r="K401" s="8">
        <f>VLOOKUP(InputData[[#This Row],[PRODUCT ID]],MasterData[],6,0)</f>
        <v>41.81</v>
      </c>
      <c r="L401" s="8">
        <f>InputData[[#This Row],[BUYING PRIZE]]*InputData[[#This Row],[QUANTITY]]</f>
        <v>444</v>
      </c>
      <c r="M401" s="8">
        <f>InputData[[#This Row],[SELLING PRICE]]*InputData[[#This Row],[QUANTITY]]*(1-InputData[[#This Row],[DISCOUNT %]])</f>
        <v>501.72</v>
      </c>
      <c r="N401">
        <f>DAY(InputData[[#This Row],[DATE]])</f>
        <v>12</v>
      </c>
      <c r="O401" t="str">
        <f>TEXT(InputData[[#This Row],[DATE]],"mmm")</f>
        <v>Jul</v>
      </c>
      <c r="P401">
        <f>YEAR(InputData[[#This Row],[DATE]])</f>
        <v>2022</v>
      </c>
    </row>
    <row r="402" spans="1:16" x14ac:dyDescent="0.3">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8">
        <f>VLOOKUP(InputData[[#This Row],[PRODUCT ID]],MasterData[],5,0)</f>
        <v>7</v>
      </c>
      <c r="K402" s="8">
        <f>VLOOKUP(InputData[[#This Row],[PRODUCT ID]],MasterData[],6,0)</f>
        <v>8.33</v>
      </c>
      <c r="L402" s="8">
        <f>InputData[[#This Row],[BUYING PRIZE]]*InputData[[#This Row],[QUANTITY]]</f>
        <v>49</v>
      </c>
      <c r="M402" s="8">
        <f>InputData[[#This Row],[SELLING PRICE]]*InputData[[#This Row],[QUANTITY]]*(1-InputData[[#This Row],[DISCOUNT %]])</f>
        <v>58.31</v>
      </c>
      <c r="N402">
        <f>DAY(InputData[[#This Row],[DATE]])</f>
        <v>13</v>
      </c>
      <c r="O402" t="str">
        <f>TEXT(InputData[[#This Row],[DATE]],"mmm")</f>
        <v>Jul</v>
      </c>
      <c r="P402">
        <f>YEAR(InputData[[#This Row],[DATE]])</f>
        <v>2022</v>
      </c>
    </row>
    <row r="403" spans="1:16" x14ac:dyDescent="0.3">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8">
        <f>VLOOKUP(InputData[[#This Row],[PRODUCT ID]],MasterData[],5,0)</f>
        <v>95</v>
      </c>
      <c r="K403" s="8">
        <f>VLOOKUP(InputData[[#This Row],[PRODUCT ID]],MasterData[],6,0)</f>
        <v>119.7</v>
      </c>
      <c r="L403" s="8">
        <f>InputData[[#This Row],[BUYING PRIZE]]*InputData[[#This Row],[QUANTITY]]</f>
        <v>855</v>
      </c>
      <c r="M403" s="8">
        <f>InputData[[#This Row],[SELLING PRICE]]*InputData[[#This Row],[QUANTITY]]*(1-InputData[[#This Row],[DISCOUNT %]])</f>
        <v>1077.3</v>
      </c>
      <c r="N403">
        <f>DAY(InputData[[#This Row],[DATE]])</f>
        <v>14</v>
      </c>
      <c r="O403" t="str">
        <f>TEXT(InputData[[#This Row],[DATE]],"mmm")</f>
        <v>Jul</v>
      </c>
      <c r="P403">
        <f>YEAR(InputData[[#This Row],[DATE]])</f>
        <v>2022</v>
      </c>
    </row>
    <row r="404" spans="1:16" x14ac:dyDescent="0.3">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8">
        <f>VLOOKUP(InputData[[#This Row],[PRODUCT ID]],MasterData[],5,0)</f>
        <v>44</v>
      </c>
      <c r="K404" s="8">
        <f>VLOOKUP(InputData[[#This Row],[PRODUCT ID]],MasterData[],6,0)</f>
        <v>48.84</v>
      </c>
      <c r="L404" s="8">
        <f>InputData[[#This Row],[BUYING PRIZE]]*InputData[[#This Row],[QUANTITY]]</f>
        <v>88</v>
      </c>
      <c r="M404" s="8">
        <f>InputData[[#This Row],[SELLING PRICE]]*InputData[[#This Row],[QUANTITY]]*(1-InputData[[#This Row],[DISCOUNT %]])</f>
        <v>97.68</v>
      </c>
      <c r="N404">
        <f>DAY(InputData[[#This Row],[DATE]])</f>
        <v>15</v>
      </c>
      <c r="O404" t="str">
        <f>TEXT(InputData[[#This Row],[DATE]],"mmm")</f>
        <v>Jul</v>
      </c>
      <c r="P404">
        <f>YEAR(InputData[[#This Row],[DATE]])</f>
        <v>2022</v>
      </c>
    </row>
    <row r="405" spans="1:16" x14ac:dyDescent="0.3">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8">
        <f>VLOOKUP(InputData[[#This Row],[PRODUCT ID]],MasterData[],5,0)</f>
        <v>138</v>
      </c>
      <c r="K405" s="8">
        <f>VLOOKUP(InputData[[#This Row],[PRODUCT ID]],MasterData[],6,0)</f>
        <v>173.88</v>
      </c>
      <c r="L405" s="8">
        <f>InputData[[#This Row],[BUYING PRIZE]]*InputData[[#This Row],[QUANTITY]]</f>
        <v>1104</v>
      </c>
      <c r="M405" s="8">
        <f>InputData[[#This Row],[SELLING PRICE]]*InputData[[#This Row],[QUANTITY]]*(1-InputData[[#This Row],[DISCOUNT %]])</f>
        <v>1391.04</v>
      </c>
      <c r="N405">
        <f>DAY(InputData[[#This Row],[DATE]])</f>
        <v>17</v>
      </c>
      <c r="O405" t="str">
        <f>TEXT(InputData[[#This Row],[DATE]],"mmm")</f>
        <v>Jul</v>
      </c>
      <c r="P405">
        <f>YEAR(InputData[[#This Row],[DATE]])</f>
        <v>2022</v>
      </c>
    </row>
    <row r="406" spans="1:16" x14ac:dyDescent="0.3">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8">
        <f>VLOOKUP(InputData[[#This Row],[PRODUCT ID]],MasterData[],5,0)</f>
        <v>148</v>
      </c>
      <c r="K406" s="8">
        <f>VLOOKUP(InputData[[#This Row],[PRODUCT ID]],MasterData[],6,0)</f>
        <v>164.28</v>
      </c>
      <c r="L406" s="8">
        <f>InputData[[#This Row],[BUYING PRIZE]]*InputData[[#This Row],[QUANTITY]]</f>
        <v>1776</v>
      </c>
      <c r="M406" s="8">
        <f>InputData[[#This Row],[SELLING PRICE]]*InputData[[#This Row],[QUANTITY]]*(1-InputData[[#This Row],[DISCOUNT %]])</f>
        <v>1971.3600000000001</v>
      </c>
      <c r="N406">
        <f>DAY(InputData[[#This Row],[DATE]])</f>
        <v>18</v>
      </c>
      <c r="O406" t="str">
        <f>TEXT(InputData[[#This Row],[DATE]],"mmm")</f>
        <v>Jul</v>
      </c>
      <c r="P406">
        <f>YEAR(InputData[[#This Row],[DATE]])</f>
        <v>2022</v>
      </c>
    </row>
    <row r="407" spans="1:16" x14ac:dyDescent="0.3">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8">
        <f>VLOOKUP(InputData[[#This Row],[PRODUCT ID]],MasterData[],5,0)</f>
        <v>120</v>
      </c>
      <c r="K407" s="8">
        <f>VLOOKUP(InputData[[#This Row],[PRODUCT ID]],MasterData[],6,0)</f>
        <v>162</v>
      </c>
      <c r="L407" s="8">
        <f>InputData[[#This Row],[BUYING PRIZE]]*InputData[[#This Row],[QUANTITY]]</f>
        <v>960</v>
      </c>
      <c r="M407" s="8">
        <f>InputData[[#This Row],[SELLING PRICE]]*InputData[[#This Row],[QUANTITY]]*(1-InputData[[#This Row],[DISCOUNT %]])</f>
        <v>1296</v>
      </c>
      <c r="N407">
        <f>DAY(InputData[[#This Row],[DATE]])</f>
        <v>20</v>
      </c>
      <c r="O407" t="str">
        <f>TEXT(InputData[[#This Row],[DATE]],"mmm")</f>
        <v>Jul</v>
      </c>
      <c r="P407">
        <f>YEAR(InputData[[#This Row],[DATE]])</f>
        <v>2022</v>
      </c>
    </row>
    <row r="408" spans="1:16" x14ac:dyDescent="0.3">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8">
        <f>VLOOKUP(InputData[[#This Row],[PRODUCT ID]],MasterData[],5,0)</f>
        <v>55</v>
      </c>
      <c r="K408" s="8">
        <f>VLOOKUP(InputData[[#This Row],[PRODUCT ID]],MasterData[],6,0)</f>
        <v>58.3</v>
      </c>
      <c r="L408" s="8">
        <f>InputData[[#This Row],[BUYING PRIZE]]*InputData[[#This Row],[QUANTITY]]</f>
        <v>330</v>
      </c>
      <c r="M408" s="8">
        <f>InputData[[#This Row],[SELLING PRICE]]*InputData[[#This Row],[QUANTITY]]*(1-InputData[[#This Row],[DISCOUNT %]])</f>
        <v>349.79999999999995</v>
      </c>
      <c r="N408">
        <f>DAY(InputData[[#This Row],[DATE]])</f>
        <v>22</v>
      </c>
      <c r="O408" t="str">
        <f>TEXT(InputData[[#This Row],[DATE]],"mmm")</f>
        <v>Jul</v>
      </c>
      <c r="P408">
        <f>YEAR(InputData[[#This Row],[DATE]])</f>
        <v>2022</v>
      </c>
    </row>
    <row r="409" spans="1:16" x14ac:dyDescent="0.3">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8">
        <f>VLOOKUP(InputData[[#This Row],[PRODUCT ID]],MasterData[],5,0)</f>
        <v>37</v>
      </c>
      <c r="K409" s="8">
        <f>VLOOKUP(InputData[[#This Row],[PRODUCT ID]],MasterData[],6,0)</f>
        <v>49.21</v>
      </c>
      <c r="L409" s="8">
        <f>InputData[[#This Row],[BUYING PRIZE]]*InputData[[#This Row],[QUANTITY]]</f>
        <v>74</v>
      </c>
      <c r="M409" s="8">
        <f>InputData[[#This Row],[SELLING PRICE]]*InputData[[#This Row],[QUANTITY]]*(1-InputData[[#This Row],[DISCOUNT %]])</f>
        <v>98.42</v>
      </c>
      <c r="N409">
        <f>DAY(InputData[[#This Row],[DATE]])</f>
        <v>23</v>
      </c>
      <c r="O409" t="str">
        <f>TEXT(InputData[[#This Row],[DATE]],"mmm")</f>
        <v>Jul</v>
      </c>
      <c r="P409">
        <f>YEAR(InputData[[#This Row],[DATE]])</f>
        <v>2022</v>
      </c>
    </row>
    <row r="410" spans="1:16" x14ac:dyDescent="0.3">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8">
        <f>VLOOKUP(InputData[[#This Row],[PRODUCT ID]],MasterData[],5,0)</f>
        <v>75</v>
      </c>
      <c r="K410" s="8">
        <f>VLOOKUP(InputData[[#This Row],[PRODUCT ID]],MasterData[],6,0)</f>
        <v>85.5</v>
      </c>
      <c r="L410" s="8">
        <f>InputData[[#This Row],[BUYING PRIZE]]*InputData[[#This Row],[QUANTITY]]</f>
        <v>1050</v>
      </c>
      <c r="M410" s="8">
        <f>InputData[[#This Row],[SELLING PRICE]]*InputData[[#This Row],[QUANTITY]]*(1-InputData[[#This Row],[DISCOUNT %]])</f>
        <v>1197</v>
      </c>
      <c r="N410">
        <f>DAY(InputData[[#This Row],[DATE]])</f>
        <v>24</v>
      </c>
      <c r="O410" t="str">
        <f>TEXT(InputData[[#This Row],[DATE]],"mmm")</f>
        <v>Jul</v>
      </c>
      <c r="P410">
        <f>YEAR(InputData[[#This Row],[DATE]])</f>
        <v>2022</v>
      </c>
    </row>
    <row r="411" spans="1:16" x14ac:dyDescent="0.3">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8">
        <f>VLOOKUP(InputData[[#This Row],[PRODUCT ID]],MasterData[],5,0)</f>
        <v>48</v>
      </c>
      <c r="K411" s="8">
        <f>VLOOKUP(InputData[[#This Row],[PRODUCT ID]],MasterData[],6,0)</f>
        <v>57.120000000000005</v>
      </c>
      <c r="L411" s="8">
        <f>InputData[[#This Row],[BUYING PRIZE]]*InputData[[#This Row],[QUANTITY]]</f>
        <v>48</v>
      </c>
      <c r="M411" s="8">
        <f>InputData[[#This Row],[SELLING PRICE]]*InputData[[#This Row],[QUANTITY]]*(1-InputData[[#This Row],[DISCOUNT %]])</f>
        <v>57.120000000000005</v>
      </c>
      <c r="N411">
        <f>DAY(InputData[[#This Row],[DATE]])</f>
        <v>24</v>
      </c>
      <c r="O411" t="str">
        <f>TEXT(InputData[[#This Row],[DATE]],"mmm")</f>
        <v>Jul</v>
      </c>
      <c r="P411">
        <f>YEAR(InputData[[#This Row],[DATE]])</f>
        <v>2022</v>
      </c>
    </row>
    <row r="412" spans="1:16" x14ac:dyDescent="0.3">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8">
        <f>VLOOKUP(InputData[[#This Row],[PRODUCT ID]],MasterData[],5,0)</f>
        <v>76</v>
      </c>
      <c r="K412" s="8">
        <f>VLOOKUP(InputData[[#This Row],[PRODUCT ID]],MasterData[],6,0)</f>
        <v>82.08</v>
      </c>
      <c r="L412" s="8">
        <f>InputData[[#This Row],[BUYING PRIZE]]*InputData[[#This Row],[QUANTITY]]</f>
        <v>152</v>
      </c>
      <c r="M412" s="8">
        <f>InputData[[#This Row],[SELLING PRICE]]*InputData[[#This Row],[QUANTITY]]*(1-InputData[[#This Row],[DISCOUNT %]])</f>
        <v>164.16</v>
      </c>
      <c r="N412">
        <f>DAY(InputData[[#This Row],[DATE]])</f>
        <v>25</v>
      </c>
      <c r="O412" t="str">
        <f>TEXT(InputData[[#This Row],[DATE]],"mmm")</f>
        <v>Jul</v>
      </c>
      <c r="P412">
        <f>YEAR(InputData[[#This Row],[DATE]])</f>
        <v>2022</v>
      </c>
    </row>
    <row r="413" spans="1:16" x14ac:dyDescent="0.3">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8">
        <f>VLOOKUP(InputData[[#This Row],[PRODUCT ID]],MasterData[],5,0)</f>
        <v>134</v>
      </c>
      <c r="K413" s="8">
        <f>VLOOKUP(InputData[[#This Row],[PRODUCT ID]],MasterData[],6,0)</f>
        <v>156.78</v>
      </c>
      <c r="L413" s="8">
        <f>InputData[[#This Row],[BUYING PRIZE]]*InputData[[#This Row],[QUANTITY]]</f>
        <v>1608</v>
      </c>
      <c r="M413" s="8">
        <f>InputData[[#This Row],[SELLING PRICE]]*InputData[[#This Row],[QUANTITY]]*(1-InputData[[#This Row],[DISCOUNT %]])</f>
        <v>1881.3600000000001</v>
      </c>
      <c r="N413">
        <f>DAY(InputData[[#This Row],[DATE]])</f>
        <v>25</v>
      </c>
      <c r="O413" t="str">
        <f>TEXT(InputData[[#This Row],[DATE]],"mmm")</f>
        <v>Jul</v>
      </c>
      <c r="P413">
        <f>YEAR(InputData[[#This Row],[DATE]])</f>
        <v>2022</v>
      </c>
    </row>
    <row r="414" spans="1:16" x14ac:dyDescent="0.3">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8">
        <f>VLOOKUP(InputData[[#This Row],[PRODUCT ID]],MasterData[],5,0)</f>
        <v>71</v>
      </c>
      <c r="K414" s="8">
        <f>VLOOKUP(InputData[[#This Row],[PRODUCT ID]],MasterData[],6,0)</f>
        <v>80.94</v>
      </c>
      <c r="L414" s="8">
        <f>InputData[[#This Row],[BUYING PRIZE]]*InputData[[#This Row],[QUANTITY]]</f>
        <v>923</v>
      </c>
      <c r="M414" s="8">
        <f>InputData[[#This Row],[SELLING PRICE]]*InputData[[#This Row],[QUANTITY]]*(1-InputData[[#This Row],[DISCOUNT %]])</f>
        <v>1052.22</v>
      </c>
      <c r="N414">
        <f>DAY(InputData[[#This Row],[DATE]])</f>
        <v>25</v>
      </c>
      <c r="O414" t="str">
        <f>TEXT(InputData[[#This Row],[DATE]],"mmm")</f>
        <v>Jul</v>
      </c>
      <c r="P414">
        <f>YEAR(InputData[[#This Row],[DATE]])</f>
        <v>2022</v>
      </c>
    </row>
    <row r="415" spans="1:16" x14ac:dyDescent="0.3">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8">
        <f>VLOOKUP(InputData[[#This Row],[PRODUCT ID]],MasterData[],5,0)</f>
        <v>71</v>
      </c>
      <c r="K415" s="8">
        <f>VLOOKUP(InputData[[#This Row],[PRODUCT ID]],MasterData[],6,0)</f>
        <v>80.94</v>
      </c>
      <c r="L415" s="8">
        <f>InputData[[#This Row],[BUYING PRIZE]]*InputData[[#This Row],[QUANTITY]]</f>
        <v>710</v>
      </c>
      <c r="M415" s="8">
        <f>InputData[[#This Row],[SELLING PRICE]]*InputData[[#This Row],[QUANTITY]]*(1-InputData[[#This Row],[DISCOUNT %]])</f>
        <v>809.4</v>
      </c>
      <c r="N415">
        <f>DAY(InputData[[#This Row],[DATE]])</f>
        <v>26</v>
      </c>
      <c r="O415" t="str">
        <f>TEXT(InputData[[#This Row],[DATE]],"mmm")</f>
        <v>Jul</v>
      </c>
      <c r="P415">
        <f>YEAR(InputData[[#This Row],[DATE]])</f>
        <v>2022</v>
      </c>
    </row>
    <row r="416" spans="1:16" x14ac:dyDescent="0.3">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8">
        <f>VLOOKUP(InputData[[#This Row],[PRODUCT ID]],MasterData[],5,0)</f>
        <v>18</v>
      </c>
      <c r="K416" s="8">
        <f>VLOOKUP(InputData[[#This Row],[PRODUCT ID]],MasterData[],6,0)</f>
        <v>24.66</v>
      </c>
      <c r="L416" s="8">
        <f>InputData[[#This Row],[BUYING PRIZE]]*InputData[[#This Row],[QUANTITY]]</f>
        <v>18</v>
      </c>
      <c r="M416" s="8">
        <f>InputData[[#This Row],[SELLING PRICE]]*InputData[[#This Row],[QUANTITY]]*(1-InputData[[#This Row],[DISCOUNT %]])</f>
        <v>24.66</v>
      </c>
      <c r="N416">
        <f>DAY(InputData[[#This Row],[DATE]])</f>
        <v>26</v>
      </c>
      <c r="O416" t="str">
        <f>TEXT(InputData[[#This Row],[DATE]],"mmm")</f>
        <v>Jul</v>
      </c>
      <c r="P416">
        <f>YEAR(InputData[[#This Row],[DATE]])</f>
        <v>2022</v>
      </c>
    </row>
    <row r="417" spans="1:16" x14ac:dyDescent="0.3">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8">
        <f>VLOOKUP(InputData[[#This Row],[PRODUCT ID]],MasterData[],5,0)</f>
        <v>73</v>
      </c>
      <c r="K417" s="8">
        <f>VLOOKUP(InputData[[#This Row],[PRODUCT ID]],MasterData[],6,0)</f>
        <v>94.17</v>
      </c>
      <c r="L417" s="8">
        <f>InputData[[#This Row],[BUYING PRIZE]]*InputData[[#This Row],[QUANTITY]]</f>
        <v>365</v>
      </c>
      <c r="M417" s="8">
        <f>InputData[[#This Row],[SELLING PRICE]]*InputData[[#This Row],[QUANTITY]]*(1-InputData[[#This Row],[DISCOUNT %]])</f>
        <v>470.85</v>
      </c>
      <c r="N417">
        <f>DAY(InputData[[#This Row],[DATE]])</f>
        <v>3</v>
      </c>
      <c r="O417" t="str">
        <f>TEXT(InputData[[#This Row],[DATE]],"mmm")</f>
        <v>Aug</v>
      </c>
      <c r="P417">
        <f>YEAR(InputData[[#This Row],[DATE]])</f>
        <v>2022</v>
      </c>
    </row>
    <row r="418" spans="1:16" x14ac:dyDescent="0.3">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8">
        <f>VLOOKUP(InputData[[#This Row],[PRODUCT ID]],MasterData[],5,0)</f>
        <v>13</v>
      </c>
      <c r="K418" s="8">
        <f>VLOOKUP(InputData[[#This Row],[PRODUCT ID]],MasterData[],6,0)</f>
        <v>16.64</v>
      </c>
      <c r="L418" s="8">
        <f>InputData[[#This Row],[BUYING PRIZE]]*InputData[[#This Row],[QUANTITY]]</f>
        <v>117</v>
      </c>
      <c r="M418" s="8">
        <f>InputData[[#This Row],[SELLING PRICE]]*InputData[[#This Row],[QUANTITY]]*(1-InputData[[#This Row],[DISCOUNT %]])</f>
        <v>149.76</v>
      </c>
      <c r="N418">
        <f>DAY(InputData[[#This Row],[DATE]])</f>
        <v>6</v>
      </c>
      <c r="O418" t="str">
        <f>TEXT(InputData[[#This Row],[DATE]],"mmm")</f>
        <v>Aug</v>
      </c>
      <c r="P418">
        <f>YEAR(InputData[[#This Row],[DATE]])</f>
        <v>2022</v>
      </c>
    </row>
    <row r="419" spans="1:16" x14ac:dyDescent="0.3">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8">
        <f>VLOOKUP(InputData[[#This Row],[PRODUCT ID]],MasterData[],5,0)</f>
        <v>13</v>
      </c>
      <c r="K419" s="8">
        <f>VLOOKUP(InputData[[#This Row],[PRODUCT ID]],MasterData[],6,0)</f>
        <v>16.64</v>
      </c>
      <c r="L419" s="8">
        <f>InputData[[#This Row],[BUYING PRIZE]]*InputData[[#This Row],[QUANTITY]]</f>
        <v>26</v>
      </c>
      <c r="M419" s="8">
        <f>InputData[[#This Row],[SELLING PRICE]]*InputData[[#This Row],[QUANTITY]]*(1-InputData[[#This Row],[DISCOUNT %]])</f>
        <v>33.28</v>
      </c>
      <c r="N419">
        <f>DAY(InputData[[#This Row],[DATE]])</f>
        <v>8</v>
      </c>
      <c r="O419" t="str">
        <f>TEXT(InputData[[#This Row],[DATE]],"mmm")</f>
        <v>Aug</v>
      </c>
      <c r="P419">
        <f>YEAR(InputData[[#This Row],[DATE]])</f>
        <v>2022</v>
      </c>
    </row>
    <row r="420" spans="1:16" x14ac:dyDescent="0.3">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8">
        <f>VLOOKUP(InputData[[#This Row],[PRODUCT ID]],MasterData[],5,0)</f>
        <v>89</v>
      </c>
      <c r="K420" s="8">
        <f>VLOOKUP(InputData[[#This Row],[PRODUCT ID]],MasterData[],6,0)</f>
        <v>117.48</v>
      </c>
      <c r="L420" s="8">
        <f>InputData[[#This Row],[BUYING PRIZE]]*InputData[[#This Row],[QUANTITY]]</f>
        <v>1068</v>
      </c>
      <c r="M420" s="8">
        <f>InputData[[#This Row],[SELLING PRICE]]*InputData[[#This Row],[QUANTITY]]*(1-InputData[[#This Row],[DISCOUNT %]])</f>
        <v>1409.76</v>
      </c>
      <c r="N420">
        <f>DAY(InputData[[#This Row],[DATE]])</f>
        <v>8</v>
      </c>
      <c r="O420" t="str">
        <f>TEXT(InputData[[#This Row],[DATE]],"mmm")</f>
        <v>Aug</v>
      </c>
      <c r="P420">
        <f>YEAR(InputData[[#This Row],[DATE]])</f>
        <v>2022</v>
      </c>
    </row>
    <row r="421" spans="1:16" x14ac:dyDescent="0.3">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8">
        <f>VLOOKUP(InputData[[#This Row],[PRODUCT ID]],MasterData[],5,0)</f>
        <v>126</v>
      </c>
      <c r="K421" s="8">
        <f>VLOOKUP(InputData[[#This Row],[PRODUCT ID]],MasterData[],6,0)</f>
        <v>162.54</v>
      </c>
      <c r="L421" s="8">
        <f>InputData[[#This Row],[BUYING PRIZE]]*InputData[[#This Row],[QUANTITY]]</f>
        <v>1386</v>
      </c>
      <c r="M421" s="8">
        <f>InputData[[#This Row],[SELLING PRICE]]*InputData[[#This Row],[QUANTITY]]*(1-InputData[[#This Row],[DISCOUNT %]])</f>
        <v>1787.9399999999998</v>
      </c>
      <c r="N421">
        <f>DAY(InputData[[#This Row],[DATE]])</f>
        <v>8</v>
      </c>
      <c r="O421" t="str">
        <f>TEXT(InputData[[#This Row],[DATE]],"mmm")</f>
        <v>Aug</v>
      </c>
      <c r="P421">
        <f>YEAR(InputData[[#This Row],[DATE]])</f>
        <v>2022</v>
      </c>
    </row>
    <row r="422" spans="1:16" x14ac:dyDescent="0.3">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8">
        <f>VLOOKUP(InputData[[#This Row],[PRODUCT ID]],MasterData[],5,0)</f>
        <v>148</v>
      </c>
      <c r="K422" s="8">
        <f>VLOOKUP(InputData[[#This Row],[PRODUCT ID]],MasterData[],6,0)</f>
        <v>201.28</v>
      </c>
      <c r="L422" s="8">
        <f>InputData[[#This Row],[BUYING PRIZE]]*InputData[[#This Row],[QUANTITY]]</f>
        <v>2072</v>
      </c>
      <c r="M422" s="8">
        <f>InputData[[#This Row],[SELLING PRICE]]*InputData[[#This Row],[QUANTITY]]*(1-InputData[[#This Row],[DISCOUNT %]])</f>
        <v>2817.92</v>
      </c>
      <c r="N422">
        <f>DAY(InputData[[#This Row],[DATE]])</f>
        <v>14</v>
      </c>
      <c r="O422" t="str">
        <f>TEXT(InputData[[#This Row],[DATE]],"mmm")</f>
        <v>Aug</v>
      </c>
      <c r="P422">
        <f>YEAR(InputData[[#This Row],[DATE]])</f>
        <v>2022</v>
      </c>
    </row>
    <row r="423" spans="1:16" x14ac:dyDescent="0.3">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8">
        <f>VLOOKUP(InputData[[#This Row],[PRODUCT ID]],MasterData[],5,0)</f>
        <v>44</v>
      </c>
      <c r="K423" s="8">
        <f>VLOOKUP(InputData[[#This Row],[PRODUCT ID]],MasterData[],6,0)</f>
        <v>48.4</v>
      </c>
      <c r="L423" s="8">
        <f>InputData[[#This Row],[BUYING PRIZE]]*InputData[[#This Row],[QUANTITY]]</f>
        <v>440</v>
      </c>
      <c r="M423" s="8">
        <f>InputData[[#This Row],[SELLING PRICE]]*InputData[[#This Row],[QUANTITY]]*(1-InputData[[#This Row],[DISCOUNT %]])</f>
        <v>484</v>
      </c>
      <c r="N423">
        <f>DAY(InputData[[#This Row],[DATE]])</f>
        <v>15</v>
      </c>
      <c r="O423" t="str">
        <f>TEXT(InputData[[#This Row],[DATE]],"mmm")</f>
        <v>Aug</v>
      </c>
      <c r="P423">
        <f>YEAR(InputData[[#This Row],[DATE]])</f>
        <v>2022</v>
      </c>
    </row>
    <row r="424" spans="1:16" x14ac:dyDescent="0.3">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8">
        <f>VLOOKUP(InputData[[#This Row],[PRODUCT ID]],MasterData[],5,0)</f>
        <v>12</v>
      </c>
      <c r="K424" s="8">
        <f>VLOOKUP(InputData[[#This Row],[PRODUCT ID]],MasterData[],6,0)</f>
        <v>15.719999999999999</v>
      </c>
      <c r="L424" s="8">
        <f>InputData[[#This Row],[BUYING PRIZE]]*InputData[[#This Row],[QUANTITY]]</f>
        <v>84</v>
      </c>
      <c r="M424" s="8">
        <f>InputData[[#This Row],[SELLING PRICE]]*InputData[[#This Row],[QUANTITY]]*(1-InputData[[#This Row],[DISCOUNT %]])</f>
        <v>110.03999999999999</v>
      </c>
      <c r="N424">
        <f>DAY(InputData[[#This Row],[DATE]])</f>
        <v>15</v>
      </c>
      <c r="O424" t="str">
        <f>TEXT(InputData[[#This Row],[DATE]],"mmm")</f>
        <v>Aug</v>
      </c>
      <c r="P424">
        <f>YEAR(InputData[[#This Row],[DATE]])</f>
        <v>2022</v>
      </c>
    </row>
    <row r="425" spans="1:16" x14ac:dyDescent="0.3">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8">
        <f>VLOOKUP(InputData[[#This Row],[PRODUCT ID]],MasterData[],5,0)</f>
        <v>47</v>
      </c>
      <c r="K425" s="8">
        <f>VLOOKUP(InputData[[#This Row],[PRODUCT ID]],MasterData[],6,0)</f>
        <v>53.11</v>
      </c>
      <c r="L425" s="8">
        <f>InputData[[#This Row],[BUYING PRIZE]]*InputData[[#This Row],[QUANTITY]]</f>
        <v>376</v>
      </c>
      <c r="M425" s="8">
        <f>InputData[[#This Row],[SELLING PRICE]]*InputData[[#This Row],[QUANTITY]]*(1-InputData[[#This Row],[DISCOUNT %]])</f>
        <v>424.88</v>
      </c>
      <c r="N425">
        <f>DAY(InputData[[#This Row],[DATE]])</f>
        <v>18</v>
      </c>
      <c r="O425" t="str">
        <f>TEXT(InputData[[#This Row],[DATE]],"mmm")</f>
        <v>Aug</v>
      </c>
      <c r="P425">
        <f>YEAR(InputData[[#This Row],[DATE]])</f>
        <v>2022</v>
      </c>
    </row>
    <row r="426" spans="1:16" x14ac:dyDescent="0.3">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8">
        <f>VLOOKUP(InputData[[#This Row],[PRODUCT ID]],MasterData[],5,0)</f>
        <v>148</v>
      </c>
      <c r="K426" s="8">
        <f>VLOOKUP(InputData[[#This Row],[PRODUCT ID]],MasterData[],6,0)</f>
        <v>164.28</v>
      </c>
      <c r="L426" s="8">
        <f>InputData[[#This Row],[BUYING PRIZE]]*InputData[[#This Row],[QUANTITY]]</f>
        <v>296</v>
      </c>
      <c r="M426" s="8">
        <f>InputData[[#This Row],[SELLING PRICE]]*InputData[[#This Row],[QUANTITY]]*(1-InputData[[#This Row],[DISCOUNT %]])</f>
        <v>328.56</v>
      </c>
      <c r="N426">
        <f>DAY(InputData[[#This Row],[DATE]])</f>
        <v>18</v>
      </c>
      <c r="O426" t="str">
        <f>TEXT(InputData[[#This Row],[DATE]],"mmm")</f>
        <v>Aug</v>
      </c>
      <c r="P426">
        <f>YEAR(InputData[[#This Row],[DATE]])</f>
        <v>2022</v>
      </c>
    </row>
    <row r="427" spans="1:16" x14ac:dyDescent="0.3">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8">
        <f>VLOOKUP(InputData[[#This Row],[PRODUCT ID]],MasterData[],5,0)</f>
        <v>43</v>
      </c>
      <c r="K427" s="8">
        <f>VLOOKUP(InputData[[#This Row],[PRODUCT ID]],MasterData[],6,0)</f>
        <v>47.730000000000004</v>
      </c>
      <c r="L427" s="8">
        <f>InputData[[#This Row],[BUYING PRIZE]]*InputData[[#This Row],[QUANTITY]]</f>
        <v>129</v>
      </c>
      <c r="M427" s="8">
        <f>InputData[[#This Row],[SELLING PRICE]]*InputData[[#This Row],[QUANTITY]]*(1-InputData[[#This Row],[DISCOUNT %]])</f>
        <v>143.19</v>
      </c>
      <c r="N427">
        <f>DAY(InputData[[#This Row],[DATE]])</f>
        <v>19</v>
      </c>
      <c r="O427" t="str">
        <f>TEXT(InputData[[#This Row],[DATE]],"mmm")</f>
        <v>Aug</v>
      </c>
      <c r="P427">
        <f>YEAR(InputData[[#This Row],[DATE]])</f>
        <v>2022</v>
      </c>
    </row>
    <row r="428" spans="1:16" x14ac:dyDescent="0.3">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8">
        <f>VLOOKUP(InputData[[#This Row],[PRODUCT ID]],MasterData[],5,0)</f>
        <v>141</v>
      </c>
      <c r="K428" s="8">
        <f>VLOOKUP(InputData[[#This Row],[PRODUCT ID]],MasterData[],6,0)</f>
        <v>149.46</v>
      </c>
      <c r="L428" s="8">
        <f>InputData[[#This Row],[BUYING PRIZE]]*InputData[[#This Row],[QUANTITY]]</f>
        <v>1833</v>
      </c>
      <c r="M428" s="8">
        <f>InputData[[#This Row],[SELLING PRICE]]*InputData[[#This Row],[QUANTITY]]*(1-InputData[[#This Row],[DISCOUNT %]])</f>
        <v>1942.98</v>
      </c>
      <c r="N428">
        <f>DAY(InputData[[#This Row],[DATE]])</f>
        <v>20</v>
      </c>
      <c r="O428" t="str">
        <f>TEXT(InputData[[#This Row],[DATE]],"mmm")</f>
        <v>Aug</v>
      </c>
      <c r="P428">
        <f>YEAR(InputData[[#This Row],[DATE]])</f>
        <v>2022</v>
      </c>
    </row>
    <row r="429" spans="1:16" x14ac:dyDescent="0.3">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8">
        <f>VLOOKUP(InputData[[#This Row],[PRODUCT ID]],MasterData[],5,0)</f>
        <v>95</v>
      </c>
      <c r="K429" s="8">
        <f>VLOOKUP(InputData[[#This Row],[PRODUCT ID]],MasterData[],6,0)</f>
        <v>119.7</v>
      </c>
      <c r="L429" s="8">
        <f>InputData[[#This Row],[BUYING PRIZE]]*InputData[[#This Row],[QUANTITY]]</f>
        <v>1330</v>
      </c>
      <c r="M429" s="8">
        <f>InputData[[#This Row],[SELLING PRICE]]*InputData[[#This Row],[QUANTITY]]*(1-InputData[[#This Row],[DISCOUNT %]])</f>
        <v>1675.8</v>
      </c>
      <c r="N429">
        <f>DAY(InputData[[#This Row],[DATE]])</f>
        <v>20</v>
      </c>
      <c r="O429" t="str">
        <f>TEXT(InputData[[#This Row],[DATE]],"mmm")</f>
        <v>Aug</v>
      </c>
      <c r="P429">
        <f>YEAR(InputData[[#This Row],[DATE]])</f>
        <v>2022</v>
      </c>
    </row>
    <row r="430" spans="1:16" x14ac:dyDescent="0.3">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8">
        <f>VLOOKUP(InputData[[#This Row],[PRODUCT ID]],MasterData[],5,0)</f>
        <v>13</v>
      </c>
      <c r="K430" s="8">
        <f>VLOOKUP(InputData[[#This Row],[PRODUCT ID]],MasterData[],6,0)</f>
        <v>16.64</v>
      </c>
      <c r="L430" s="8">
        <f>InputData[[#This Row],[BUYING PRIZE]]*InputData[[#This Row],[QUANTITY]]</f>
        <v>52</v>
      </c>
      <c r="M430" s="8">
        <f>InputData[[#This Row],[SELLING PRICE]]*InputData[[#This Row],[QUANTITY]]*(1-InputData[[#This Row],[DISCOUNT %]])</f>
        <v>66.56</v>
      </c>
      <c r="N430">
        <f>DAY(InputData[[#This Row],[DATE]])</f>
        <v>21</v>
      </c>
      <c r="O430" t="str">
        <f>TEXT(InputData[[#This Row],[DATE]],"mmm")</f>
        <v>Aug</v>
      </c>
      <c r="P430">
        <f>YEAR(InputData[[#This Row],[DATE]])</f>
        <v>2022</v>
      </c>
    </row>
    <row r="431" spans="1:16" x14ac:dyDescent="0.3">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8">
        <f>VLOOKUP(InputData[[#This Row],[PRODUCT ID]],MasterData[],5,0)</f>
        <v>76</v>
      </c>
      <c r="K431" s="8">
        <f>VLOOKUP(InputData[[#This Row],[PRODUCT ID]],MasterData[],6,0)</f>
        <v>82.08</v>
      </c>
      <c r="L431" s="8">
        <f>InputData[[#This Row],[BUYING PRIZE]]*InputData[[#This Row],[QUANTITY]]</f>
        <v>836</v>
      </c>
      <c r="M431" s="8">
        <f>InputData[[#This Row],[SELLING PRICE]]*InputData[[#This Row],[QUANTITY]]*(1-InputData[[#This Row],[DISCOUNT %]])</f>
        <v>902.88</v>
      </c>
      <c r="N431">
        <f>DAY(InputData[[#This Row],[DATE]])</f>
        <v>23</v>
      </c>
      <c r="O431" t="str">
        <f>TEXT(InputData[[#This Row],[DATE]],"mmm")</f>
        <v>Aug</v>
      </c>
      <c r="P431">
        <f>YEAR(InputData[[#This Row],[DATE]])</f>
        <v>2022</v>
      </c>
    </row>
    <row r="432" spans="1:16" x14ac:dyDescent="0.3">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8">
        <f>VLOOKUP(InputData[[#This Row],[PRODUCT ID]],MasterData[],5,0)</f>
        <v>47</v>
      </c>
      <c r="K432" s="8">
        <f>VLOOKUP(InputData[[#This Row],[PRODUCT ID]],MasterData[],6,0)</f>
        <v>53.11</v>
      </c>
      <c r="L432" s="8">
        <f>InputData[[#This Row],[BUYING PRIZE]]*InputData[[#This Row],[QUANTITY]]</f>
        <v>658</v>
      </c>
      <c r="M432" s="8">
        <f>InputData[[#This Row],[SELLING PRICE]]*InputData[[#This Row],[QUANTITY]]*(1-InputData[[#This Row],[DISCOUNT %]])</f>
        <v>743.54</v>
      </c>
      <c r="N432">
        <f>DAY(InputData[[#This Row],[DATE]])</f>
        <v>23</v>
      </c>
      <c r="O432" t="str">
        <f>TEXT(InputData[[#This Row],[DATE]],"mmm")</f>
        <v>Aug</v>
      </c>
      <c r="P432">
        <f>YEAR(InputData[[#This Row],[DATE]])</f>
        <v>2022</v>
      </c>
    </row>
    <row r="433" spans="1:16" x14ac:dyDescent="0.3">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8">
        <f>VLOOKUP(InputData[[#This Row],[PRODUCT ID]],MasterData[],5,0)</f>
        <v>133</v>
      </c>
      <c r="K433" s="8">
        <f>VLOOKUP(InputData[[#This Row],[PRODUCT ID]],MasterData[],6,0)</f>
        <v>155.61000000000001</v>
      </c>
      <c r="L433" s="8">
        <f>InputData[[#This Row],[BUYING PRIZE]]*InputData[[#This Row],[QUANTITY]]</f>
        <v>665</v>
      </c>
      <c r="M433" s="8">
        <f>InputData[[#This Row],[SELLING PRICE]]*InputData[[#This Row],[QUANTITY]]*(1-InputData[[#This Row],[DISCOUNT %]])</f>
        <v>778.05000000000007</v>
      </c>
      <c r="N433">
        <f>DAY(InputData[[#This Row],[DATE]])</f>
        <v>24</v>
      </c>
      <c r="O433" t="str">
        <f>TEXT(InputData[[#This Row],[DATE]],"mmm")</f>
        <v>Aug</v>
      </c>
      <c r="P433">
        <f>YEAR(InputData[[#This Row],[DATE]])</f>
        <v>2022</v>
      </c>
    </row>
    <row r="434" spans="1:16" x14ac:dyDescent="0.3">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8">
        <f>VLOOKUP(InputData[[#This Row],[PRODUCT ID]],MasterData[],5,0)</f>
        <v>150</v>
      </c>
      <c r="K434" s="8">
        <f>VLOOKUP(InputData[[#This Row],[PRODUCT ID]],MasterData[],6,0)</f>
        <v>210</v>
      </c>
      <c r="L434" s="8">
        <f>InputData[[#This Row],[BUYING PRIZE]]*InputData[[#This Row],[QUANTITY]]</f>
        <v>1950</v>
      </c>
      <c r="M434" s="8">
        <f>InputData[[#This Row],[SELLING PRICE]]*InputData[[#This Row],[QUANTITY]]*(1-InputData[[#This Row],[DISCOUNT %]])</f>
        <v>2730</v>
      </c>
      <c r="N434">
        <f>DAY(InputData[[#This Row],[DATE]])</f>
        <v>26</v>
      </c>
      <c r="O434" t="str">
        <f>TEXT(InputData[[#This Row],[DATE]],"mmm")</f>
        <v>Aug</v>
      </c>
      <c r="P434">
        <f>YEAR(InputData[[#This Row],[DATE]])</f>
        <v>2022</v>
      </c>
    </row>
    <row r="435" spans="1:16" x14ac:dyDescent="0.3">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8">
        <f>VLOOKUP(InputData[[#This Row],[PRODUCT ID]],MasterData[],5,0)</f>
        <v>67</v>
      </c>
      <c r="K435" s="8">
        <f>VLOOKUP(InputData[[#This Row],[PRODUCT ID]],MasterData[],6,0)</f>
        <v>85.76</v>
      </c>
      <c r="L435" s="8">
        <f>InputData[[#This Row],[BUYING PRIZE]]*InputData[[#This Row],[QUANTITY]]</f>
        <v>536</v>
      </c>
      <c r="M435" s="8">
        <f>InputData[[#This Row],[SELLING PRICE]]*InputData[[#This Row],[QUANTITY]]*(1-InputData[[#This Row],[DISCOUNT %]])</f>
        <v>686.08</v>
      </c>
      <c r="N435">
        <f>DAY(InputData[[#This Row],[DATE]])</f>
        <v>26</v>
      </c>
      <c r="O435" t="str">
        <f>TEXT(InputData[[#This Row],[DATE]],"mmm")</f>
        <v>Aug</v>
      </c>
      <c r="P435">
        <f>YEAR(InputData[[#This Row],[DATE]])</f>
        <v>2022</v>
      </c>
    </row>
    <row r="436" spans="1:16" x14ac:dyDescent="0.3">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8">
        <f>VLOOKUP(InputData[[#This Row],[PRODUCT ID]],MasterData[],5,0)</f>
        <v>37</v>
      </c>
      <c r="K436" s="8">
        <f>VLOOKUP(InputData[[#This Row],[PRODUCT ID]],MasterData[],6,0)</f>
        <v>42.55</v>
      </c>
      <c r="L436" s="8">
        <f>InputData[[#This Row],[BUYING PRIZE]]*InputData[[#This Row],[QUANTITY]]</f>
        <v>555</v>
      </c>
      <c r="M436" s="8">
        <f>InputData[[#This Row],[SELLING PRICE]]*InputData[[#This Row],[QUANTITY]]*(1-InputData[[#This Row],[DISCOUNT %]])</f>
        <v>638.25</v>
      </c>
      <c r="N436">
        <f>DAY(InputData[[#This Row],[DATE]])</f>
        <v>27</v>
      </c>
      <c r="O436" t="str">
        <f>TEXT(InputData[[#This Row],[DATE]],"mmm")</f>
        <v>Aug</v>
      </c>
      <c r="P436">
        <f>YEAR(InputData[[#This Row],[DATE]])</f>
        <v>2022</v>
      </c>
    </row>
    <row r="437" spans="1:16" x14ac:dyDescent="0.3">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8">
        <f>VLOOKUP(InputData[[#This Row],[PRODUCT ID]],MasterData[],5,0)</f>
        <v>133</v>
      </c>
      <c r="K437" s="8">
        <f>VLOOKUP(InputData[[#This Row],[PRODUCT ID]],MasterData[],6,0)</f>
        <v>155.61000000000001</v>
      </c>
      <c r="L437" s="8">
        <f>InputData[[#This Row],[BUYING PRIZE]]*InputData[[#This Row],[QUANTITY]]</f>
        <v>1197</v>
      </c>
      <c r="M437" s="8">
        <f>InputData[[#This Row],[SELLING PRICE]]*InputData[[#This Row],[QUANTITY]]*(1-InputData[[#This Row],[DISCOUNT %]])</f>
        <v>1400.4900000000002</v>
      </c>
      <c r="N437">
        <f>DAY(InputData[[#This Row],[DATE]])</f>
        <v>28</v>
      </c>
      <c r="O437" t="str">
        <f>TEXT(InputData[[#This Row],[DATE]],"mmm")</f>
        <v>Aug</v>
      </c>
      <c r="P437">
        <f>YEAR(InputData[[#This Row],[DATE]])</f>
        <v>2022</v>
      </c>
    </row>
    <row r="438" spans="1:16" x14ac:dyDescent="0.3">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8">
        <f>VLOOKUP(InputData[[#This Row],[PRODUCT ID]],MasterData[],5,0)</f>
        <v>37</v>
      </c>
      <c r="K438" s="8">
        <f>VLOOKUP(InputData[[#This Row],[PRODUCT ID]],MasterData[],6,0)</f>
        <v>42.55</v>
      </c>
      <c r="L438" s="8">
        <f>InputData[[#This Row],[BUYING PRIZE]]*InputData[[#This Row],[QUANTITY]]</f>
        <v>185</v>
      </c>
      <c r="M438" s="8">
        <f>InputData[[#This Row],[SELLING PRICE]]*InputData[[#This Row],[QUANTITY]]*(1-InputData[[#This Row],[DISCOUNT %]])</f>
        <v>212.75</v>
      </c>
      <c r="N438">
        <f>DAY(InputData[[#This Row],[DATE]])</f>
        <v>28</v>
      </c>
      <c r="O438" t="str">
        <f>TEXT(InputData[[#This Row],[DATE]],"mmm")</f>
        <v>Aug</v>
      </c>
      <c r="P438">
        <f>YEAR(InputData[[#This Row],[DATE]])</f>
        <v>2022</v>
      </c>
    </row>
    <row r="439" spans="1:16" x14ac:dyDescent="0.3">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8">
        <f>VLOOKUP(InputData[[#This Row],[PRODUCT ID]],MasterData[],5,0)</f>
        <v>75</v>
      </c>
      <c r="K439" s="8">
        <f>VLOOKUP(InputData[[#This Row],[PRODUCT ID]],MasterData[],6,0)</f>
        <v>85.5</v>
      </c>
      <c r="L439" s="8">
        <f>InputData[[#This Row],[BUYING PRIZE]]*InputData[[#This Row],[QUANTITY]]</f>
        <v>450</v>
      </c>
      <c r="M439" s="8">
        <f>InputData[[#This Row],[SELLING PRICE]]*InputData[[#This Row],[QUANTITY]]*(1-InputData[[#This Row],[DISCOUNT %]])</f>
        <v>513</v>
      </c>
      <c r="N439">
        <f>DAY(InputData[[#This Row],[DATE]])</f>
        <v>30</v>
      </c>
      <c r="O439" t="str">
        <f>TEXT(InputData[[#This Row],[DATE]],"mmm")</f>
        <v>Aug</v>
      </c>
      <c r="P439">
        <f>YEAR(InputData[[#This Row],[DATE]])</f>
        <v>2022</v>
      </c>
    </row>
    <row r="440" spans="1:16" x14ac:dyDescent="0.3">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8">
        <f>VLOOKUP(InputData[[#This Row],[PRODUCT ID]],MasterData[],5,0)</f>
        <v>67</v>
      </c>
      <c r="K440" s="8">
        <f>VLOOKUP(InputData[[#This Row],[PRODUCT ID]],MasterData[],6,0)</f>
        <v>83.08</v>
      </c>
      <c r="L440" s="8">
        <f>InputData[[#This Row],[BUYING PRIZE]]*InputData[[#This Row],[QUANTITY]]</f>
        <v>402</v>
      </c>
      <c r="M440" s="8">
        <f>InputData[[#This Row],[SELLING PRICE]]*InputData[[#This Row],[QUANTITY]]*(1-InputData[[#This Row],[DISCOUNT %]])</f>
        <v>498.48</v>
      </c>
      <c r="N440">
        <f>DAY(InputData[[#This Row],[DATE]])</f>
        <v>30</v>
      </c>
      <c r="O440" t="str">
        <f>TEXT(InputData[[#This Row],[DATE]],"mmm")</f>
        <v>Aug</v>
      </c>
      <c r="P440">
        <f>YEAR(InputData[[#This Row],[DATE]])</f>
        <v>2022</v>
      </c>
    </row>
    <row r="441" spans="1:16" x14ac:dyDescent="0.3">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8">
        <f>VLOOKUP(InputData[[#This Row],[PRODUCT ID]],MasterData[],5,0)</f>
        <v>7</v>
      </c>
      <c r="K441" s="8">
        <f>VLOOKUP(InputData[[#This Row],[PRODUCT ID]],MasterData[],6,0)</f>
        <v>8.33</v>
      </c>
      <c r="L441" s="8">
        <f>InputData[[#This Row],[BUYING PRIZE]]*InputData[[#This Row],[QUANTITY]]</f>
        <v>35</v>
      </c>
      <c r="M441" s="8">
        <f>InputData[[#This Row],[SELLING PRICE]]*InputData[[#This Row],[QUANTITY]]*(1-InputData[[#This Row],[DISCOUNT %]])</f>
        <v>41.65</v>
      </c>
      <c r="N441">
        <f>DAY(InputData[[#This Row],[DATE]])</f>
        <v>30</v>
      </c>
      <c r="O441" t="str">
        <f>TEXT(InputData[[#This Row],[DATE]],"mmm")</f>
        <v>Aug</v>
      </c>
      <c r="P441">
        <f>YEAR(InputData[[#This Row],[DATE]])</f>
        <v>2022</v>
      </c>
    </row>
    <row r="442" spans="1:16" x14ac:dyDescent="0.3">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8">
        <f>VLOOKUP(InputData[[#This Row],[PRODUCT ID]],MasterData[],5,0)</f>
        <v>12</v>
      </c>
      <c r="K442" s="8">
        <f>VLOOKUP(InputData[[#This Row],[PRODUCT ID]],MasterData[],6,0)</f>
        <v>15.719999999999999</v>
      </c>
      <c r="L442" s="8">
        <f>InputData[[#This Row],[BUYING PRIZE]]*InputData[[#This Row],[QUANTITY]]</f>
        <v>156</v>
      </c>
      <c r="M442" s="8">
        <f>InputData[[#This Row],[SELLING PRICE]]*InputData[[#This Row],[QUANTITY]]*(1-InputData[[#This Row],[DISCOUNT %]])</f>
        <v>204.35999999999999</v>
      </c>
      <c r="N442">
        <f>DAY(InputData[[#This Row],[DATE]])</f>
        <v>31</v>
      </c>
      <c r="O442" t="str">
        <f>TEXT(InputData[[#This Row],[DATE]],"mmm")</f>
        <v>Aug</v>
      </c>
      <c r="P442">
        <f>YEAR(InputData[[#This Row],[DATE]])</f>
        <v>2022</v>
      </c>
    </row>
    <row r="443" spans="1:16" x14ac:dyDescent="0.3">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8">
        <f>VLOOKUP(InputData[[#This Row],[PRODUCT ID]],MasterData[],5,0)</f>
        <v>105</v>
      </c>
      <c r="K443" s="8">
        <f>VLOOKUP(InputData[[#This Row],[PRODUCT ID]],MasterData[],6,0)</f>
        <v>142.80000000000001</v>
      </c>
      <c r="L443" s="8">
        <f>InputData[[#This Row],[BUYING PRIZE]]*InputData[[#This Row],[QUANTITY]]</f>
        <v>105</v>
      </c>
      <c r="M443" s="8">
        <f>InputData[[#This Row],[SELLING PRICE]]*InputData[[#This Row],[QUANTITY]]*(1-InputData[[#This Row],[DISCOUNT %]])</f>
        <v>142.80000000000001</v>
      </c>
      <c r="N443">
        <f>DAY(InputData[[#This Row],[DATE]])</f>
        <v>4</v>
      </c>
      <c r="O443" t="str">
        <f>TEXT(InputData[[#This Row],[DATE]],"mmm")</f>
        <v>Sep</v>
      </c>
      <c r="P443">
        <f>YEAR(InputData[[#This Row],[DATE]])</f>
        <v>2022</v>
      </c>
    </row>
    <row r="444" spans="1:16" x14ac:dyDescent="0.3">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8">
        <f>VLOOKUP(InputData[[#This Row],[PRODUCT ID]],MasterData[],5,0)</f>
        <v>133</v>
      </c>
      <c r="K444" s="8">
        <f>VLOOKUP(InputData[[#This Row],[PRODUCT ID]],MasterData[],6,0)</f>
        <v>155.61000000000001</v>
      </c>
      <c r="L444" s="8">
        <f>InputData[[#This Row],[BUYING PRIZE]]*InputData[[#This Row],[QUANTITY]]</f>
        <v>1596</v>
      </c>
      <c r="M444" s="8">
        <f>InputData[[#This Row],[SELLING PRICE]]*InputData[[#This Row],[QUANTITY]]*(1-InputData[[#This Row],[DISCOUNT %]])</f>
        <v>1867.3200000000002</v>
      </c>
      <c r="N444">
        <f>DAY(InputData[[#This Row],[DATE]])</f>
        <v>6</v>
      </c>
      <c r="O444" t="str">
        <f>TEXT(InputData[[#This Row],[DATE]],"mmm")</f>
        <v>Sep</v>
      </c>
      <c r="P444">
        <f>YEAR(InputData[[#This Row],[DATE]])</f>
        <v>2022</v>
      </c>
    </row>
    <row r="445" spans="1:16" x14ac:dyDescent="0.3">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8">
        <f>VLOOKUP(InputData[[#This Row],[PRODUCT ID]],MasterData[],5,0)</f>
        <v>138</v>
      </c>
      <c r="K445" s="8">
        <f>VLOOKUP(InputData[[#This Row],[PRODUCT ID]],MasterData[],6,0)</f>
        <v>173.88</v>
      </c>
      <c r="L445" s="8">
        <f>InputData[[#This Row],[BUYING PRIZE]]*InputData[[#This Row],[QUANTITY]]</f>
        <v>1242</v>
      </c>
      <c r="M445" s="8">
        <f>InputData[[#This Row],[SELLING PRICE]]*InputData[[#This Row],[QUANTITY]]*(1-InputData[[#This Row],[DISCOUNT %]])</f>
        <v>1564.92</v>
      </c>
      <c r="N445">
        <f>DAY(InputData[[#This Row],[DATE]])</f>
        <v>9</v>
      </c>
      <c r="O445" t="str">
        <f>TEXT(InputData[[#This Row],[DATE]],"mmm")</f>
        <v>Sep</v>
      </c>
      <c r="P445">
        <f>YEAR(InputData[[#This Row],[DATE]])</f>
        <v>2022</v>
      </c>
    </row>
    <row r="446" spans="1:16" x14ac:dyDescent="0.3">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8">
        <f>VLOOKUP(InputData[[#This Row],[PRODUCT ID]],MasterData[],5,0)</f>
        <v>71</v>
      </c>
      <c r="K446" s="8">
        <f>VLOOKUP(InputData[[#This Row],[PRODUCT ID]],MasterData[],6,0)</f>
        <v>80.94</v>
      </c>
      <c r="L446" s="8">
        <f>InputData[[#This Row],[BUYING PRIZE]]*InputData[[#This Row],[QUANTITY]]</f>
        <v>213</v>
      </c>
      <c r="M446" s="8">
        <f>InputData[[#This Row],[SELLING PRICE]]*InputData[[#This Row],[QUANTITY]]*(1-InputData[[#This Row],[DISCOUNT %]])</f>
        <v>242.82</v>
      </c>
      <c r="N446">
        <f>DAY(InputData[[#This Row],[DATE]])</f>
        <v>9</v>
      </c>
      <c r="O446" t="str">
        <f>TEXT(InputData[[#This Row],[DATE]],"mmm")</f>
        <v>Sep</v>
      </c>
      <c r="P446">
        <f>YEAR(InputData[[#This Row],[DATE]])</f>
        <v>2022</v>
      </c>
    </row>
    <row r="447" spans="1:16" x14ac:dyDescent="0.3">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8">
        <f>VLOOKUP(InputData[[#This Row],[PRODUCT ID]],MasterData[],5,0)</f>
        <v>5</v>
      </c>
      <c r="K447" s="8">
        <f>VLOOKUP(InputData[[#This Row],[PRODUCT ID]],MasterData[],6,0)</f>
        <v>6.7</v>
      </c>
      <c r="L447" s="8">
        <f>InputData[[#This Row],[BUYING PRIZE]]*InputData[[#This Row],[QUANTITY]]</f>
        <v>75</v>
      </c>
      <c r="M447" s="8">
        <f>InputData[[#This Row],[SELLING PRICE]]*InputData[[#This Row],[QUANTITY]]*(1-InputData[[#This Row],[DISCOUNT %]])</f>
        <v>100.5</v>
      </c>
      <c r="N447">
        <f>DAY(InputData[[#This Row],[DATE]])</f>
        <v>10</v>
      </c>
      <c r="O447" t="str">
        <f>TEXT(InputData[[#This Row],[DATE]],"mmm")</f>
        <v>Sep</v>
      </c>
      <c r="P447">
        <f>YEAR(InputData[[#This Row],[DATE]])</f>
        <v>2022</v>
      </c>
    </row>
    <row r="448" spans="1:16" x14ac:dyDescent="0.3">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8">
        <f>VLOOKUP(InputData[[#This Row],[PRODUCT ID]],MasterData[],5,0)</f>
        <v>72</v>
      </c>
      <c r="K448" s="8">
        <f>VLOOKUP(InputData[[#This Row],[PRODUCT ID]],MasterData[],6,0)</f>
        <v>79.92</v>
      </c>
      <c r="L448" s="8">
        <f>InputData[[#This Row],[BUYING PRIZE]]*InputData[[#This Row],[QUANTITY]]</f>
        <v>288</v>
      </c>
      <c r="M448" s="8">
        <f>InputData[[#This Row],[SELLING PRICE]]*InputData[[#This Row],[QUANTITY]]*(1-InputData[[#This Row],[DISCOUNT %]])</f>
        <v>319.68</v>
      </c>
      <c r="N448">
        <f>DAY(InputData[[#This Row],[DATE]])</f>
        <v>10</v>
      </c>
      <c r="O448" t="str">
        <f>TEXT(InputData[[#This Row],[DATE]],"mmm")</f>
        <v>Sep</v>
      </c>
      <c r="P448">
        <f>YEAR(InputData[[#This Row],[DATE]])</f>
        <v>2022</v>
      </c>
    </row>
    <row r="449" spans="1:16" x14ac:dyDescent="0.3">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8">
        <f>VLOOKUP(InputData[[#This Row],[PRODUCT ID]],MasterData[],5,0)</f>
        <v>47</v>
      </c>
      <c r="K449" s="8">
        <f>VLOOKUP(InputData[[#This Row],[PRODUCT ID]],MasterData[],6,0)</f>
        <v>53.11</v>
      </c>
      <c r="L449" s="8">
        <f>InputData[[#This Row],[BUYING PRIZE]]*InputData[[#This Row],[QUANTITY]]</f>
        <v>141</v>
      </c>
      <c r="M449" s="8">
        <f>InputData[[#This Row],[SELLING PRICE]]*InputData[[#This Row],[QUANTITY]]*(1-InputData[[#This Row],[DISCOUNT %]])</f>
        <v>159.32999999999998</v>
      </c>
      <c r="N449">
        <f>DAY(InputData[[#This Row],[DATE]])</f>
        <v>14</v>
      </c>
      <c r="O449" t="str">
        <f>TEXT(InputData[[#This Row],[DATE]],"mmm")</f>
        <v>Sep</v>
      </c>
      <c r="P449">
        <f>YEAR(InputData[[#This Row],[DATE]])</f>
        <v>2022</v>
      </c>
    </row>
    <row r="450" spans="1:16" x14ac:dyDescent="0.3">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8">
        <f>VLOOKUP(InputData[[#This Row],[PRODUCT ID]],MasterData[],5,0)</f>
        <v>67</v>
      </c>
      <c r="K450" s="8">
        <f>VLOOKUP(InputData[[#This Row],[PRODUCT ID]],MasterData[],6,0)</f>
        <v>85.76</v>
      </c>
      <c r="L450" s="8">
        <f>InputData[[#This Row],[BUYING PRIZE]]*InputData[[#This Row],[QUANTITY]]</f>
        <v>1005</v>
      </c>
      <c r="M450" s="8">
        <f>InputData[[#This Row],[SELLING PRICE]]*InputData[[#This Row],[QUANTITY]]*(1-InputData[[#This Row],[DISCOUNT %]])</f>
        <v>1286.4000000000001</v>
      </c>
      <c r="N450">
        <f>DAY(InputData[[#This Row],[DATE]])</f>
        <v>15</v>
      </c>
      <c r="O450" t="str">
        <f>TEXT(InputData[[#This Row],[DATE]],"mmm")</f>
        <v>Sep</v>
      </c>
      <c r="P450">
        <f>YEAR(InputData[[#This Row],[DATE]])</f>
        <v>2022</v>
      </c>
    </row>
    <row r="451" spans="1:16" x14ac:dyDescent="0.3">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8">
        <f>VLOOKUP(InputData[[#This Row],[PRODUCT ID]],MasterData[],5,0)</f>
        <v>18</v>
      </c>
      <c r="K451" s="8">
        <f>VLOOKUP(InputData[[#This Row],[PRODUCT ID]],MasterData[],6,0)</f>
        <v>24.66</v>
      </c>
      <c r="L451" s="8">
        <f>InputData[[#This Row],[BUYING PRIZE]]*InputData[[#This Row],[QUANTITY]]</f>
        <v>252</v>
      </c>
      <c r="M451" s="8">
        <f>InputData[[#This Row],[SELLING PRICE]]*InputData[[#This Row],[QUANTITY]]*(1-InputData[[#This Row],[DISCOUNT %]])</f>
        <v>345.24</v>
      </c>
      <c r="N451">
        <f>DAY(InputData[[#This Row],[DATE]])</f>
        <v>18</v>
      </c>
      <c r="O451" t="str">
        <f>TEXT(InputData[[#This Row],[DATE]],"mmm")</f>
        <v>Sep</v>
      </c>
      <c r="P451">
        <f>YEAR(InputData[[#This Row],[DATE]])</f>
        <v>2022</v>
      </c>
    </row>
    <row r="452" spans="1:16" x14ac:dyDescent="0.3">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8">
        <f>VLOOKUP(InputData[[#This Row],[PRODUCT ID]],MasterData[],5,0)</f>
        <v>95</v>
      </c>
      <c r="K452" s="8">
        <f>VLOOKUP(InputData[[#This Row],[PRODUCT ID]],MasterData[],6,0)</f>
        <v>119.7</v>
      </c>
      <c r="L452" s="8">
        <f>InputData[[#This Row],[BUYING PRIZE]]*InputData[[#This Row],[QUANTITY]]</f>
        <v>760</v>
      </c>
      <c r="M452" s="8">
        <f>InputData[[#This Row],[SELLING PRICE]]*InputData[[#This Row],[QUANTITY]]*(1-InputData[[#This Row],[DISCOUNT %]])</f>
        <v>957.6</v>
      </c>
      <c r="N452">
        <f>DAY(InputData[[#This Row],[DATE]])</f>
        <v>19</v>
      </c>
      <c r="O452" t="str">
        <f>TEXT(InputData[[#This Row],[DATE]],"mmm")</f>
        <v>Sep</v>
      </c>
      <c r="P452">
        <f>YEAR(InputData[[#This Row],[DATE]])</f>
        <v>2022</v>
      </c>
    </row>
    <row r="453" spans="1:16" x14ac:dyDescent="0.3">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8">
        <f>VLOOKUP(InputData[[#This Row],[PRODUCT ID]],MasterData[],5,0)</f>
        <v>95</v>
      </c>
      <c r="K453" s="8">
        <f>VLOOKUP(InputData[[#This Row],[PRODUCT ID]],MasterData[],6,0)</f>
        <v>119.7</v>
      </c>
      <c r="L453" s="8">
        <f>InputData[[#This Row],[BUYING PRIZE]]*InputData[[#This Row],[QUANTITY]]</f>
        <v>570</v>
      </c>
      <c r="M453" s="8">
        <f>InputData[[#This Row],[SELLING PRICE]]*InputData[[#This Row],[QUANTITY]]*(1-InputData[[#This Row],[DISCOUNT %]])</f>
        <v>718.2</v>
      </c>
      <c r="N453">
        <f>DAY(InputData[[#This Row],[DATE]])</f>
        <v>20</v>
      </c>
      <c r="O453" t="str">
        <f>TEXT(InputData[[#This Row],[DATE]],"mmm")</f>
        <v>Sep</v>
      </c>
      <c r="P453">
        <f>YEAR(InputData[[#This Row],[DATE]])</f>
        <v>2022</v>
      </c>
    </row>
    <row r="454" spans="1:16" x14ac:dyDescent="0.3">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8">
        <f>VLOOKUP(InputData[[#This Row],[PRODUCT ID]],MasterData[],5,0)</f>
        <v>98</v>
      </c>
      <c r="K454" s="8">
        <f>VLOOKUP(InputData[[#This Row],[PRODUCT ID]],MasterData[],6,0)</f>
        <v>103.88</v>
      </c>
      <c r="L454" s="8">
        <f>InputData[[#This Row],[BUYING PRIZE]]*InputData[[#This Row],[QUANTITY]]</f>
        <v>980</v>
      </c>
      <c r="M454" s="8">
        <f>InputData[[#This Row],[SELLING PRICE]]*InputData[[#This Row],[QUANTITY]]*(1-InputData[[#This Row],[DISCOUNT %]])</f>
        <v>1038.8</v>
      </c>
      <c r="N454">
        <f>DAY(InputData[[#This Row],[DATE]])</f>
        <v>20</v>
      </c>
      <c r="O454" t="str">
        <f>TEXT(InputData[[#This Row],[DATE]],"mmm")</f>
        <v>Sep</v>
      </c>
      <c r="P454">
        <f>YEAR(InputData[[#This Row],[DATE]])</f>
        <v>2022</v>
      </c>
    </row>
    <row r="455" spans="1:16" x14ac:dyDescent="0.3">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8">
        <f>VLOOKUP(InputData[[#This Row],[PRODUCT ID]],MasterData[],5,0)</f>
        <v>37</v>
      </c>
      <c r="K455" s="8">
        <f>VLOOKUP(InputData[[#This Row],[PRODUCT ID]],MasterData[],6,0)</f>
        <v>49.21</v>
      </c>
      <c r="L455" s="8">
        <f>InputData[[#This Row],[BUYING PRIZE]]*InputData[[#This Row],[QUANTITY]]</f>
        <v>518</v>
      </c>
      <c r="M455" s="8">
        <f>InputData[[#This Row],[SELLING PRICE]]*InputData[[#This Row],[QUANTITY]]*(1-InputData[[#This Row],[DISCOUNT %]])</f>
        <v>688.94</v>
      </c>
      <c r="N455">
        <f>DAY(InputData[[#This Row],[DATE]])</f>
        <v>21</v>
      </c>
      <c r="O455" t="str">
        <f>TEXT(InputData[[#This Row],[DATE]],"mmm")</f>
        <v>Sep</v>
      </c>
      <c r="P455">
        <f>YEAR(InputData[[#This Row],[DATE]])</f>
        <v>2022</v>
      </c>
    </row>
    <row r="456" spans="1:16" x14ac:dyDescent="0.3">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8">
        <f>VLOOKUP(InputData[[#This Row],[PRODUCT ID]],MasterData[],5,0)</f>
        <v>18</v>
      </c>
      <c r="K456" s="8">
        <f>VLOOKUP(InputData[[#This Row],[PRODUCT ID]],MasterData[],6,0)</f>
        <v>24.66</v>
      </c>
      <c r="L456" s="8">
        <f>InputData[[#This Row],[BUYING PRIZE]]*InputData[[#This Row],[QUANTITY]]</f>
        <v>90</v>
      </c>
      <c r="M456" s="8">
        <f>InputData[[#This Row],[SELLING PRICE]]*InputData[[#This Row],[QUANTITY]]*(1-InputData[[#This Row],[DISCOUNT %]])</f>
        <v>123.3</v>
      </c>
      <c r="N456">
        <f>DAY(InputData[[#This Row],[DATE]])</f>
        <v>21</v>
      </c>
      <c r="O456" t="str">
        <f>TEXT(InputData[[#This Row],[DATE]],"mmm")</f>
        <v>Sep</v>
      </c>
      <c r="P456">
        <f>YEAR(InputData[[#This Row],[DATE]])</f>
        <v>2022</v>
      </c>
    </row>
    <row r="457" spans="1:16" x14ac:dyDescent="0.3">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8">
        <f>VLOOKUP(InputData[[#This Row],[PRODUCT ID]],MasterData[],5,0)</f>
        <v>67</v>
      </c>
      <c r="K457" s="8">
        <f>VLOOKUP(InputData[[#This Row],[PRODUCT ID]],MasterData[],6,0)</f>
        <v>83.08</v>
      </c>
      <c r="L457" s="8">
        <f>InputData[[#This Row],[BUYING PRIZE]]*InputData[[#This Row],[QUANTITY]]</f>
        <v>804</v>
      </c>
      <c r="M457" s="8">
        <f>InputData[[#This Row],[SELLING PRICE]]*InputData[[#This Row],[QUANTITY]]*(1-InputData[[#This Row],[DISCOUNT %]])</f>
        <v>996.96</v>
      </c>
      <c r="N457">
        <f>DAY(InputData[[#This Row],[DATE]])</f>
        <v>22</v>
      </c>
      <c r="O457" t="str">
        <f>TEXT(InputData[[#This Row],[DATE]],"mmm")</f>
        <v>Sep</v>
      </c>
      <c r="P457">
        <f>YEAR(InputData[[#This Row],[DATE]])</f>
        <v>2022</v>
      </c>
    </row>
    <row r="458" spans="1:16" x14ac:dyDescent="0.3">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8">
        <f>VLOOKUP(InputData[[#This Row],[PRODUCT ID]],MasterData[],5,0)</f>
        <v>73</v>
      </c>
      <c r="K458" s="8">
        <f>VLOOKUP(InputData[[#This Row],[PRODUCT ID]],MasterData[],6,0)</f>
        <v>94.17</v>
      </c>
      <c r="L458" s="8">
        <f>InputData[[#This Row],[BUYING PRIZE]]*InputData[[#This Row],[QUANTITY]]</f>
        <v>876</v>
      </c>
      <c r="M458" s="8">
        <f>InputData[[#This Row],[SELLING PRICE]]*InputData[[#This Row],[QUANTITY]]*(1-InputData[[#This Row],[DISCOUNT %]])</f>
        <v>1130.04</v>
      </c>
      <c r="N458">
        <f>DAY(InputData[[#This Row],[DATE]])</f>
        <v>23</v>
      </c>
      <c r="O458" t="str">
        <f>TEXT(InputData[[#This Row],[DATE]],"mmm")</f>
        <v>Sep</v>
      </c>
      <c r="P458">
        <f>YEAR(InputData[[#This Row],[DATE]])</f>
        <v>2022</v>
      </c>
    </row>
    <row r="459" spans="1:16" x14ac:dyDescent="0.3">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8">
        <f>VLOOKUP(InputData[[#This Row],[PRODUCT ID]],MasterData[],5,0)</f>
        <v>89</v>
      </c>
      <c r="K459" s="8">
        <f>VLOOKUP(InputData[[#This Row],[PRODUCT ID]],MasterData[],6,0)</f>
        <v>117.48</v>
      </c>
      <c r="L459" s="8">
        <f>InputData[[#This Row],[BUYING PRIZE]]*InputData[[#This Row],[QUANTITY]]</f>
        <v>1246</v>
      </c>
      <c r="M459" s="8">
        <f>InputData[[#This Row],[SELLING PRICE]]*InputData[[#This Row],[QUANTITY]]*(1-InputData[[#This Row],[DISCOUNT %]])</f>
        <v>1644.72</v>
      </c>
      <c r="N459">
        <f>DAY(InputData[[#This Row],[DATE]])</f>
        <v>24</v>
      </c>
      <c r="O459" t="str">
        <f>TEXT(InputData[[#This Row],[DATE]],"mmm")</f>
        <v>Sep</v>
      </c>
      <c r="P459">
        <f>YEAR(InputData[[#This Row],[DATE]])</f>
        <v>2022</v>
      </c>
    </row>
    <row r="460" spans="1:16" x14ac:dyDescent="0.3">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8">
        <f>VLOOKUP(InputData[[#This Row],[PRODUCT ID]],MasterData[],5,0)</f>
        <v>89</v>
      </c>
      <c r="K460" s="8">
        <f>VLOOKUP(InputData[[#This Row],[PRODUCT ID]],MasterData[],6,0)</f>
        <v>117.48</v>
      </c>
      <c r="L460" s="8">
        <f>InputData[[#This Row],[BUYING PRIZE]]*InputData[[#This Row],[QUANTITY]]</f>
        <v>712</v>
      </c>
      <c r="M460" s="8">
        <f>InputData[[#This Row],[SELLING PRICE]]*InputData[[#This Row],[QUANTITY]]*(1-InputData[[#This Row],[DISCOUNT %]])</f>
        <v>939.84</v>
      </c>
      <c r="N460">
        <f>DAY(InputData[[#This Row],[DATE]])</f>
        <v>24</v>
      </c>
      <c r="O460" t="str">
        <f>TEXT(InputData[[#This Row],[DATE]],"mmm")</f>
        <v>Sep</v>
      </c>
      <c r="P460">
        <f>YEAR(InputData[[#This Row],[DATE]])</f>
        <v>2022</v>
      </c>
    </row>
    <row r="461" spans="1:16" x14ac:dyDescent="0.3">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8">
        <f>VLOOKUP(InputData[[#This Row],[PRODUCT ID]],MasterData[],5,0)</f>
        <v>90</v>
      </c>
      <c r="K461" s="8">
        <f>VLOOKUP(InputData[[#This Row],[PRODUCT ID]],MasterData[],6,0)</f>
        <v>96.3</v>
      </c>
      <c r="L461" s="8">
        <f>InputData[[#This Row],[BUYING PRIZE]]*InputData[[#This Row],[QUANTITY]]</f>
        <v>360</v>
      </c>
      <c r="M461" s="8">
        <f>InputData[[#This Row],[SELLING PRICE]]*InputData[[#This Row],[QUANTITY]]*(1-InputData[[#This Row],[DISCOUNT %]])</f>
        <v>385.2</v>
      </c>
      <c r="N461">
        <f>DAY(InputData[[#This Row],[DATE]])</f>
        <v>27</v>
      </c>
      <c r="O461" t="str">
        <f>TEXT(InputData[[#This Row],[DATE]],"mmm")</f>
        <v>Sep</v>
      </c>
      <c r="P461">
        <f>YEAR(InputData[[#This Row],[DATE]])</f>
        <v>2022</v>
      </c>
    </row>
    <row r="462" spans="1:16" x14ac:dyDescent="0.3">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8">
        <f>VLOOKUP(InputData[[#This Row],[PRODUCT ID]],MasterData[],5,0)</f>
        <v>76</v>
      </c>
      <c r="K462" s="8">
        <f>VLOOKUP(InputData[[#This Row],[PRODUCT ID]],MasterData[],6,0)</f>
        <v>82.08</v>
      </c>
      <c r="L462" s="8">
        <f>InputData[[#This Row],[BUYING PRIZE]]*InputData[[#This Row],[QUANTITY]]</f>
        <v>684</v>
      </c>
      <c r="M462" s="8">
        <f>InputData[[#This Row],[SELLING PRICE]]*InputData[[#This Row],[QUANTITY]]*(1-InputData[[#This Row],[DISCOUNT %]])</f>
        <v>738.72</v>
      </c>
      <c r="N462">
        <f>DAY(InputData[[#This Row],[DATE]])</f>
        <v>27</v>
      </c>
      <c r="O462" t="str">
        <f>TEXT(InputData[[#This Row],[DATE]],"mmm")</f>
        <v>Sep</v>
      </c>
      <c r="P462">
        <f>YEAR(InputData[[#This Row],[DATE]])</f>
        <v>2022</v>
      </c>
    </row>
    <row r="463" spans="1:16" x14ac:dyDescent="0.3">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8">
        <f>VLOOKUP(InputData[[#This Row],[PRODUCT ID]],MasterData[],5,0)</f>
        <v>72</v>
      </c>
      <c r="K463" s="8">
        <f>VLOOKUP(InputData[[#This Row],[PRODUCT ID]],MasterData[],6,0)</f>
        <v>79.92</v>
      </c>
      <c r="L463" s="8">
        <f>InputData[[#This Row],[BUYING PRIZE]]*InputData[[#This Row],[QUANTITY]]</f>
        <v>216</v>
      </c>
      <c r="M463" s="8">
        <f>InputData[[#This Row],[SELLING PRICE]]*InputData[[#This Row],[QUANTITY]]*(1-InputData[[#This Row],[DISCOUNT %]])</f>
        <v>239.76</v>
      </c>
      <c r="N463">
        <f>DAY(InputData[[#This Row],[DATE]])</f>
        <v>27</v>
      </c>
      <c r="O463" t="str">
        <f>TEXT(InputData[[#This Row],[DATE]],"mmm")</f>
        <v>Sep</v>
      </c>
      <c r="P463">
        <f>YEAR(InputData[[#This Row],[DATE]])</f>
        <v>2022</v>
      </c>
    </row>
    <row r="464" spans="1:16" x14ac:dyDescent="0.3">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8">
        <f>VLOOKUP(InputData[[#This Row],[PRODUCT ID]],MasterData[],5,0)</f>
        <v>55</v>
      </c>
      <c r="K464" s="8">
        <f>VLOOKUP(InputData[[#This Row],[PRODUCT ID]],MasterData[],6,0)</f>
        <v>58.3</v>
      </c>
      <c r="L464" s="8">
        <f>InputData[[#This Row],[BUYING PRIZE]]*InputData[[#This Row],[QUANTITY]]</f>
        <v>715</v>
      </c>
      <c r="M464" s="8">
        <f>InputData[[#This Row],[SELLING PRICE]]*InputData[[#This Row],[QUANTITY]]*(1-InputData[[#This Row],[DISCOUNT %]])</f>
        <v>757.9</v>
      </c>
      <c r="N464">
        <f>DAY(InputData[[#This Row],[DATE]])</f>
        <v>29</v>
      </c>
      <c r="O464" t="str">
        <f>TEXT(InputData[[#This Row],[DATE]],"mmm")</f>
        <v>Sep</v>
      </c>
      <c r="P464">
        <f>YEAR(InputData[[#This Row],[DATE]])</f>
        <v>2022</v>
      </c>
    </row>
    <row r="465" spans="1:16" x14ac:dyDescent="0.3">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8">
        <f>VLOOKUP(InputData[[#This Row],[PRODUCT ID]],MasterData[],5,0)</f>
        <v>44</v>
      </c>
      <c r="K465" s="8">
        <f>VLOOKUP(InputData[[#This Row],[PRODUCT ID]],MasterData[],6,0)</f>
        <v>48.4</v>
      </c>
      <c r="L465" s="8">
        <f>InputData[[#This Row],[BUYING PRIZE]]*InputData[[#This Row],[QUANTITY]]</f>
        <v>220</v>
      </c>
      <c r="M465" s="8">
        <f>InputData[[#This Row],[SELLING PRICE]]*InputData[[#This Row],[QUANTITY]]*(1-InputData[[#This Row],[DISCOUNT %]])</f>
        <v>242</v>
      </c>
      <c r="N465">
        <f>DAY(InputData[[#This Row],[DATE]])</f>
        <v>3</v>
      </c>
      <c r="O465" t="str">
        <f>TEXT(InputData[[#This Row],[DATE]],"mmm")</f>
        <v>Oct</v>
      </c>
      <c r="P465">
        <f>YEAR(InputData[[#This Row],[DATE]])</f>
        <v>2022</v>
      </c>
    </row>
    <row r="466" spans="1:16" x14ac:dyDescent="0.3">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8">
        <f>VLOOKUP(InputData[[#This Row],[PRODUCT ID]],MasterData[],5,0)</f>
        <v>43</v>
      </c>
      <c r="K466" s="8">
        <f>VLOOKUP(InputData[[#This Row],[PRODUCT ID]],MasterData[],6,0)</f>
        <v>47.730000000000004</v>
      </c>
      <c r="L466" s="8">
        <f>InputData[[#This Row],[BUYING PRIZE]]*InputData[[#This Row],[QUANTITY]]</f>
        <v>645</v>
      </c>
      <c r="M466" s="8">
        <f>InputData[[#This Row],[SELLING PRICE]]*InputData[[#This Row],[QUANTITY]]*(1-InputData[[#This Row],[DISCOUNT %]])</f>
        <v>715.95</v>
      </c>
      <c r="N466">
        <f>DAY(InputData[[#This Row],[DATE]])</f>
        <v>4</v>
      </c>
      <c r="O466" t="str">
        <f>TEXT(InputData[[#This Row],[DATE]],"mmm")</f>
        <v>Oct</v>
      </c>
      <c r="P466">
        <f>YEAR(InputData[[#This Row],[DATE]])</f>
        <v>2022</v>
      </c>
    </row>
    <row r="467" spans="1:16" x14ac:dyDescent="0.3">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8">
        <f>VLOOKUP(InputData[[#This Row],[PRODUCT ID]],MasterData[],5,0)</f>
        <v>5</v>
      </c>
      <c r="K467" s="8">
        <f>VLOOKUP(InputData[[#This Row],[PRODUCT ID]],MasterData[],6,0)</f>
        <v>6.7</v>
      </c>
      <c r="L467" s="8">
        <f>InputData[[#This Row],[BUYING PRIZE]]*InputData[[#This Row],[QUANTITY]]</f>
        <v>5</v>
      </c>
      <c r="M467" s="8">
        <f>InputData[[#This Row],[SELLING PRICE]]*InputData[[#This Row],[QUANTITY]]*(1-InputData[[#This Row],[DISCOUNT %]])</f>
        <v>6.7</v>
      </c>
      <c r="N467">
        <f>DAY(InputData[[#This Row],[DATE]])</f>
        <v>6</v>
      </c>
      <c r="O467" t="str">
        <f>TEXT(InputData[[#This Row],[DATE]],"mmm")</f>
        <v>Oct</v>
      </c>
      <c r="P467">
        <f>YEAR(InputData[[#This Row],[DATE]])</f>
        <v>2022</v>
      </c>
    </row>
    <row r="468" spans="1:16" x14ac:dyDescent="0.3">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8">
        <f>VLOOKUP(InputData[[#This Row],[PRODUCT ID]],MasterData[],5,0)</f>
        <v>72</v>
      </c>
      <c r="K468" s="8">
        <f>VLOOKUP(InputData[[#This Row],[PRODUCT ID]],MasterData[],6,0)</f>
        <v>79.92</v>
      </c>
      <c r="L468" s="8">
        <f>InputData[[#This Row],[BUYING PRIZE]]*InputData[[#This Row],[QUANTITY]]</f>
        <v>1008</v>
      </c>
      <c r="M468" s="8">
        <f>InputData[[#This Row],[SELLING PRICE]]*InputData[[#This Row],[QUANTITY]]*(1-InputData[[#This Row],[DISCOUNT %]])</f>
        <v>1118.8800000000001</v>
      </c>
      <c r="N468">
        <f>DAY(InputData[[#This Row],[DATE]])</f>
        <v>9</v>
      </c>
      <c r="O468" t="str">
        <f>TEXT(InputData[[#This Row],[DATE]],"mmm")</f>
        <v>Oct</v>
      </c>
      <c r="P468">
        <f>YEAR(InputData[[#This Row],[DATE]])</f>
        <v>2022</v>
      </c>
    </row>
    <row r="469" spans="1:16" x14ac:dyDescent="0.3">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8">
        <f>VLOOKUP(InputData[[#This Row],[PRODUCT ID]],MasterData[],5,0)</f>
        <v>150</v>
      </c>
      <c r="K469" s="8">
        <f>VLOOKUP(InputData[[#This Row],[PRODUCT ID]],MasterData[],6,0)</f>
        <v>210</v>
      </c>
      <c r="L469" s="8">
        <f>InputData[[#This Row],[BUYING PRIZE]]*InputData[[#This Row],[QUANTITY]]</f>
        <v>1350</v>
      </c>
      <c r="M469" s="8">
        <f>InputData[[#This Row],[SELLING PRICE]]*InputData[[#This Row],[QUANTITY]]*(1-InputData[[#This Row],[DISCOUNT %]])</f>
        <v>1890</v>
      </c>
      <c r="N469">
        <f>DAY(InputData[[#This Row],[DATE]])</f>
        <v>10</v>
      </c>
      <c r="O469" t="str">
        <f>TEXT(InputData[[#This Row],[DATE]],"mmm")</f>
        <v>Oct</v>
      </c>
      <c r="P469">
        <f>YEAR(InputData[[#This Row],[DATE]])</f>
        <v>2022</v>
      </c>
    </row>
    <row r="470" spans="1:16" x14ac:dyDescent="0.3">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8">
        <f>VLOOKUP(InputData[[#This Row],[PRODUCT ID]],MasterData[],5,0)</f>
        <v>76</v>
      </c>
      <c r="K470" s="8">
        <f>VLOOKUP(InputData[[#This Row],[PRODUCT ID]],MasterData[],6,0)</f>
        <v>82.08</v>
      </c>
      <c r="L470" s="8">
        <f>InputData[[#This Row],[BUYING PRIZE]]*InputData[[#This Row],[QUANTITY]]</f>
        <v>912</v>
      </c>
      <c r="M470" s="8">
        <f>InputData[[#This Row],[SELLING PRICE]]*InputData[[#This Row],[QUANTITY]]*(1-InputData[[#This Row],[DISCOUNT %]])</f>
        <v>984.96</v>
      </c>
      <c r="N470">
        <f>DAY(InputData[[#This Row],[DATE]])</f>
        <v>10</v>
      </c>
      <c r="O470" t="str">
        <f>TEXT(InputData[[#This Row],[DATE]],"mmm")</f>
        <v>Oct</v>
      </c>
      <c r="P470">
        <f>YEAR(InputData[[#This Row],[DATE]])</f>
        <v>2022</v>
      </c>
    </row>
    <row r="471" spans="1:16" x14ac:dyDescent="0.3">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8">
        <f>VLOOKUP(InputData[[#This Row],[PRODUCT ID]],MasterData[],5,0)</f>
        <v>83</v>
      </c>
      <c r="K471" s="8">
        <f>VLOOKUP(InputData[[#This Row],[PRODUCT ID]],MasterData[],6,0)</f>
        <v>94.62</v>
      </c>
      <c r="L471" s="8">
        <f>InputData[[#This Row],[BUYING PRIZE]]*InputData[[#This Row],[QUANTITY]]</f>
        <v>830</v>
      </c>
      <c r="M471" s="8">
        <f>InputData[[#This Row],[SELLING PRICE]]*InputData[[#This Row],[QUANTITY]]*(1-InputData[[#This Row],[DISCOUNT %]])</f>
        <v>946.2</v>
      </c>
      <c r="N471">
        <f>DAY(InputData[[#This Row],[DATE]])</f>
        <v>11</v>
      </c>
      <c r="O471" t="str">
        <f>TEXT(InputData[[#This Row],[DATE]],"mmm")</f>
        <v>Oct</v>
      </c>
      <c r="P471">
        <f>YEAR(InputData[[#This Row],[DATE]])</f>
        <v>2022</v>
      </c>
    </row>
    <row r="472" spans="1:16" x14ac:dyDescent="0.3">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8">
        <f>VLOOKUP(InputData[[#This Row],[PRODUCT ID]],MasterData[],5,0)</f>
        <v>105</v>
      </c>
      <c r="K472" s="8">
        <f>VLOOKUP(InputData[[#This Row],[PRODUCT ID]],MasterData[],6,0)</f>
        <v>142.80000000000001</v>
      </c>
      <c r="L472" s="8">
        <f>InputData[[#This Row],[BUYING PRIZE]]*InputData[[#This Row],[QUANTITY]]</f>
        <v>1575</v>
      </c>
      <c r="M472" s="8">
        <f>InputData[[#This Row],[SELLING PRICE]]*InputData[[#This Row],[QUANTITY]]*(1-InputData[[#This Row],[DISCOUNT %]])</f>
        <v>2142</v>
      </c>
      <c r="N472">
        <f>DAY(InputData[[#This Row],[DATE]])</f>
        <v>13</v>
      </c>
      <c r="O472" t="str">
        <f>TEXT(InputData[[#This Row],[DATE]],"mmm")</f>
        <v>Oct</v>
      </c>
      <c r="P472">
        <f>YEAR(InputData[[#This Row],[DATE]])</f>
        <v>2022</v>
      </c>
    </row>
    <row r="473" spans="1:16" x14ac:dyDescent="0.3">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8">
        <f>VLOOKUP(InputData[[#This Row],[PRODUCT ID]],MasterData[],5,0)</f>
        <v>76</v>
      </c>
      <c r="K473" s="8">
        <f>VLOOKUP(InputData[[#This Row],[PRODUCT ID]],MasterData[],6,0)</f>
        <v>82.08</v>
      </c>
      <c r="L473" s="8">
        <f>InputData[[#This Row],[BUYING PRIZE]]*InputData[[#This Row],[QUANTITY]]</f>
        <v>1140</v>
      </c>
      <c r="M473" s="8">
        <f>InputData[[#This Row],[SELLING PRICE]]*InputData[[#This Row],[QUANTITY]]*(1-InputData[[#This Row],[DISCOUNT %]])</f>
        <v>1231.2</v>
      </c>
      <c r="N473">
        <f>DAY(InputData[[#This Row],[DATE]])</f>
        <v>14</v>
      </c>
      <c r="O473" t="str">
        <f>TEXT(InputData[[#This Row],[DATE]],"mmm")</f>
        <v>Oct</v>
      </c>
      <c r="P473">
        <f>YEAR(InputData[[#This Row],[DATE]])</f>
        <v>2022</v>
      </c>
    </row>
    <row r="474" spans="1:16" x14ac:dyDescent="0.3">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8">
        <f>VLOOKUP(InputData[[#This Row],[PRODUCT ID]],MasterData[],5,0)</f>
        <v>12</v>
      </c>
      <c r="K474" s="8">
        <f>VLOOKUP(InputData[[#This Row],[PRODUCT ID]],MasterData[],6,0)</f>
        <v>15.719999999999999</v>
      </c>
      <c r="L474" s="8">
        <f>InputData[[#This Row],[BUYING PRIZE]]*InputData[[#This Row],[QUANTITY]]</f>
        <v>120</v>
      </c>
      <c r="M474" s="8">
        <f>InputData[[#This Row],[SELLING PRICE]]*InputData[[#This Row],[QUANTITY]]*(1-InputData[[#This Row],[DISCOUNT %]])</f>
        <v>157.19999999999999</v>
      </c>
      <c r="N474">
        <f>DAY(InputData[[#This Row],[DATE]])</f>
        <v>15</v>
      </c>
      <c r="O474" t="str">
        <f>TEXT(InputData[[#This Row],[DATE]],"mmm")</f>
        <v>Oct</v>
      </c>
      <c r="P474">
        <f>YEAR(InputData[[#This Row],[DATE]])</f>
        <v>2022</v>
      </c>
    </row>
    <row r="475" spans="1:16" x14ac:dyDescent="0.3">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8">
        <f>VLOOKUP(InputData[[#This Row],[PRODUCT ID]],MasterData[],5,0)</f>
        <v>90</v>
      </c>
      <c r="K475" s="8">
        <f>VLOOKUP(InputData[[#This Row],[PRODUCT ID]],MasterData[],6,0)</f>
        <v>96.3</v>
      </c>
      <c r="L475" s="8">
        <f>InputData[[#This Row],[BUYING PRIZE]]*InputData[[#This Row],[QUANTITY]]</f>
        <v>270</v>
      </c>
      <c r="M475" s="8">
        <f>InputData[[#This Row],[SELLING PRICE]]*InputData[[#This Row],[QUANTITY]]*(1-InputData[[#This Row],[DISCOUNT %]])</f>
        <v>288.89999999999998</v>
      </c>
      <c r="N475">
        <f>DAY(InputData[[#This Row],[DATE]])</f>
        <v>16</v>
      </c>
      <c r="O475" t="str">
        <f>TEXT(InputData[[#This Row],[DATE]],"mmm")</f>
        <v>Oct</v>
      </c>
      <c r="P475">
        <f>YEAR(InputData[[#This Row],[DATE]])</f>
        <v>2022</v>
      </c>
    </row>
    <row r="476" spans="1:16" x14ac:dyDescent="0.3">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8">
        <f>VLOOKUP(InputData[[#This Row],[PRODUCT ID]],MasterData[],5,0)</f>
        <v>144</v>
      </c>
      <c r="K476" s="8">
        <f>VLOOKUP(InputData[[#This Row],[PRODUCT ID]],MasterData[],6,0)</f>
        <v>156.96</v>
      </c>
      <c r="L476" s="8">
        <f>InputData[[#This Row],[BUYING PRIZE]]*InputData[[#This Row],[QUANTITY]]</f>
        <v>2016</v>
      </c>
      <c r="M476" s="8">
        <f>InputData[[#This Row],[SELLING PRICE]]*InputData[[#This Row],[QUANTITY]]*(1-InputData[[#This Row],[DISCOUNT %]])</f>
        <v>2197.44</v>
      </c>
      <c r="N476">
        <f>DAY(InputData[[#This Row],[DATE]])</f>
        <v>23</v>
      </c>
      <c r="O476" t="str">
        <f>TEXT(InputData[[#This Row],[DATE]],"mmm")</f>
        <v>Oct</v>
      </c>
      <c r="P476">
        <f>YEAR(InputData[[#This Row],[DATE]])</f>
        <v>2022</v>
      </c>
    </row>
    <row r="477" spans="1:16" x14ac:dyDescent="0.3">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8">
        <f>VLOOKUP(InputData[[#This Row],[PRODUCT ID]],MasterData[],5,0)</f>
        <v>120</v>
      </c>
      <c r="K477" s="8">
        <f>VLOOKUP(InputData[[#This Row],[PRODUCT ID]],MasterData[],6,0)</f>
        <v>162</v>
      </c>
      <c r="L477" s="8">
        <f>InputData[[#This Row],[BUYING PRIZE]]*InputData[[#This Row],[QUANTITY]]</f>
        <v>360</v>
      </c>
      <c r="M477" s="8">
        <f>InputData[[#This Row],[SELLING PRICE]]*InputData[[#This Row],[QUANTITY]]*(1-InputData[[#This Row],[DISCOUNT %]])</f>
        <v>486</v>
      </c>
      <c r="N477">
        <f>DAY(InputData[[#This Row],[DATE]])</f>
        <v>30</v>
      </c>
      <c r="O477" t="str">
        <f>TEXT(InputData[[#This Row],[DATE]],"mmm")</f>
        <v>Oct</v>
      </c>
      <c r="P477">
        <f>YEAR(InputData[[#This Row],[DATE]])</f>
        <v>2022</v>
      </c>
    </row>
    <row r="478" spans="1:16" x14ac:dyDescent="0.3">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8">
        <f>VLOOKUP(InputData[[#This Row],[PRODUCT ID]],MasterData[],5,0)</f>
        <v>72</v>
      </c>
      <c r="K478" s="8">
        <f>VLOOKUP(InputData[[#This Row],[PRODUCT ID]],MasterData[],6,0)</f>
        <v>79.92</v>
      </c>
      <c r="L478" s="8">
        <f>InputData[[#This Row],[BUYING PRIZE]]*InputData[[#This Row],[QUANTITY]]</f>
        <v>576</v>
      </c>
      <c r="M478" s="8">
        <f>InputData[[#This Row],[SELLING PRICE]]*InputData[[#This Row],[QUANTITY]]*(1-InputData[[#This Row],[DISCOUNT %]])</f>
        <v>639.36</v>
      </c>
      <c r="N478">
        <f>DAY(InputData[[#This Row],[DATE]])</f>
        <v>31</v>
      </c>
      <c r="O478" t="str">
        <f>TEXT(InputData[[#This Row],[DATE]],"mmm")</f>
        <v>Oct</v>
      </c>
      <c r="P478">
        <f>YEAR(InputData[[#This Row],[DATE]])</f>
        <v>2022</v>
      </c>
    </row>
    <row r="479" spans="1:16" x14ac:dyDescent="0.3">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8">
        <f>VLOOKUP(InputData[[#This Row],[PRODUCT ID]],MasterData[],5,0)</f>
        <v>73</v>
      </c>
      <c r="K479" s="8">
        <f>VLOOKUP(InputData[[#This Row],[PRODUCT ID]],MasterData[],6,0)</f>
        <v>94.17</v>
      </c>
      <c r="L479" s="8">
        <f>InputData[[#This Row],[BUYING PRIZE]]*InputData[[#This Row],[QUANTITY]]</f>
        <v>1095</v>
      </c>
      <c r="M479" s="8">
        <f>InputData[[#This Row],[SELLING PRICE]]*InputData[[#This Row],[QUANTITY]]*(1-InputData[[#This Row],[DISCOUNT %]])</f>
        <v>1412.55</v>
      </c>
      <c r="N479">
        <f>DAY(InputData[[#This Row],[DATE]])</f>
        <v>1</v>
      </c>
      <c r="O479" t="str">
        <f>TEXT(InputData[[#This Row],[DATE]],"mmm")</f>
        <v>Nov</v>
      </c>
      <c r="P479">
        <f>YEAR(InputData[[#This Row],[DATE]])</f>
        <v>2022</v>
      </c>
    </row>
    <row r="480" spans="1:16" x14ac:dyDescent="0.3">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8">
        <f>VLOOKUP(InputData[[#This Row],[PRODUCT ID]],MasterData[],5,0)</f>
        <v>12</v>
      </c>
      <c r="K480" s="8">
        <f>VLOOKUP(InputData[[#This Row],[PRODUCT ID]],MasterData[],6,0)</f>
        <v>15.719999999999999</v>
      </c>
      <c r="L480" s="8">
        <f>InputData[[#This Row],[BUYING PRIZE]]*InputData[[#This Row],[QUANTITY]]</f>
        <v>180</v>
      </c>
      <c r="M480" s="8">
        <f>InputData[[#This Row],[SELLING PRICE]]*InputData[[#This Row],[QUANTITY]]*(1-InputData[[#This Row],[DISCOUNT %]])</f>
        <v>235.79999999999998</v>
      </c>
      <c r="N480">
        <f>DAY(InputData[[#This Row],[DATE]])</f>
        <v>2</v>
      </c>
      <c r="O480" t="str">
        <f>TEXT(InputData[[#This Row],[DATE]],"mmm")</f>
        <v>Nov</v>
      </c>
      <c r="P480">
        <f>YEAR(InputData[[#This Row],[DATE]])</f>
        <v>2022</v>
      </c>
    </row>
    <row r="481" spans="1:16" x14ac:dyDescent="0.3">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8">
        <f>VLOOKUP(InputData[[#This Row],[PRODUCT ID]],MasterData[],5,0)</f>
        <v>148</v>
      </c>
      <c r="K481" s="8">
        <f>VLOOKUP(InputData[[#This Row],[PRODUCT ID]],MasterData[],6,0)</f>
        <v>201.28</v>
      </c>
      <c r="L481" s="8">
        <f>InputData[[#This Row],[BUYING PRIZE]]*InputData[[#This Row],[QUANTITY]]</f>
        <v>2220</v>
      </c>
      <c r="M481" s="8">
        <f>InputData[[#This Row],[SELLING PRICE]]*InputData[[#This Row],[QUANTITY]]*(1-InputData[[#This Row],[DISCOUNT %]])</f>
        <v>3019.2</v>
      </c>
      <c r="N481">
        <f>DAY(InputData[[#This Row],[DATE]])</f>
        <v>2</v>
      </c>
      <c r="O481" t="str">
        <f>TEXT(InputData[[#This Row],[DATE]],"mmm")</f>
        <v>Nov</v>
      </c>
      <c r="P481">
        <f>YEAR(InputData[[#This Row],[DATE]])</f>
        <v>2022</v>
      </c>
    </row>
    <row r="482" spans="1:16" x14ac:dyDescent="0.3">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8">
        <f>VLOOKUP(InputData[[#This Row],[PRODUCT ID]],MasterData[],5,0)</f>
        <v>5</v>
      </c>
      <c r="K482" s="8">
        <f>VLOOKUP(InputData[[#This Row],[PRODUCT ID]],MasterData[],6,0)</f>
        <v>6.7</v>
      </c>
      <c r="L482" s="8">
        <f>InputData[[#This Row],[BUYING PRIZE]]*InputData[[#This Row],[QUANTITY]]</f>
        <v>25</v>
      </c>
      <c r="M482" s="8">
        <f>InputData[[#This Row],[SELLING PRICE]]*InputData[[#This Row],[QUANTITY]]*(1-InputData[[#This Row],[DISCOUNT %]])</f>
        <v>33.5</v>
      </c>
      <c r="N482">
        <f>DAY(InputData[[#This Row],[DATE]])</f>
        <v>2</v>
      </c>
      <c r="O482" t="str">
        <f>TEXT(InputData[[#This Row],[DATE]],"mmm")</f>
        <v>Nov</v>
      </c>
      <c r="P482">
        <f>YEAR(InputData[[#This Row],[DATE]])</f>
        <v>2022</v>
      </c>
    </row>
    <row r="483" spans="1:16" x14ac:dyDescent="0.3">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8">
        <f>VLOOKUP(InputData[[#This Row],[PRODUCT ID]],MasterData[],5,0)</f>
        <v>61</v>
      </c>
      <c r="K483" s="8">
        <f>VLOOKUP(InputData[[#This Row],[PRODUCT ID]],MasterData[],6,0)</f>
        <v>76.25</v>
      </c>
      <c r="L483" s="8">
        <f>InputData[[#This Row],[BUYING PRIZE]]*InputData[[#This Row],[QUANTITY]]</f>
        <v>671</v>
      </c>
      <c r="M483" s="8">
        <f>InputData[[#This Row],[SELLING PRICE]]*InputData[[#This Row],[QUANTITY]]*(1-InputData[[#This Row],[DISCOUNT %]])</f>
        <v>838.75</v>
      </c>
      <c r="N483">
        <f>DAY(InputData[[#This Row],[DATE]])</f>
        <v>3</v>
      </c>
      <c r="O483" t="str">
        <f>TEXT(InputData[[#This Row],[DATE]],"mmm")</f>
        <v>Nov</v>
      </c>
      <c r="P483">
        <f>YEAR(InputData[[#This Row],[DATE]])</f>
        <v>2022</v>
      </c>
    </row>
    <row r="484" spans="1:16" x14ac:dyDescent="0.3">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8">
        <f>VLOOKUP(InputData[[#This Row],[PRODUCT ID]],MasterData[],5,0)</f>
        <v>83</v>
      </c>
      <c r="K484" s="8">
        <f>VLOOKUP(InputData[[#This Row],[PRODUCT ID]],MasterData[],6,0)</f>
        <v>94.62</v>
      </c>
      <c r="L484" s="8">
        <f>InputData[[#This Row],[BUYING PRIZE]]*InputData[[#This Row],[QUANTITY]]</f>
        <v>830</v>
      </c>
      <c r="M484" s="8">
        <f>InputData[[#This Row],[SELLING PRICE]]*InputData[[#This Row],[QUANTITY]]*(1-InputData[[#This Row],[DISCOUNT %]])</f>
        <v>946.2</v>
      </c>
      <c r="N484">
        <f>DAY(InputData[[#This Row],[DATE]])</f>
        <v>4</v>
      </c>
      <c r="O484" t="str">
        <f>TEXT(InputData[[#This Row],[DATE]],"mmm")</f>
        <v>Nov</v>
      </c>
      <c r="P484">
        <f>YEAR(InputData[[#This Row],[DATE]])</f>
        <v>2022</v>
      </c>
    </row>
    <row r="485" spans="1:16" x14ac:dyDescent="0.3">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8">
        <f>VLOOKUP(InputData[[#This Row],[PRODUCT ID]],MasterData[],5,0)</f>
        <v>150</v>
      </c>
      <c r="K485" s="8">
        <f>VLOOKUP(InputData[[#This Row],[PRODUCT ID]],MasterData[],6,0)</f>
        <v>210</v>
      </c>
      <c r="L485" s="8">
        <f>InputData[[#This Row],[BUYING PRIZE]]*InputData[[#This Row],[QUANTITY]]</f>
        <v>2250</v>
      </c>
      <c r="M485" s="8">
        <f>InputData[[#This Row],[SELLING PRICE]]*InputData[[#This Row],[QUANTITY]]*(1-InputData[[#This Row],[DISCOUNT %]])</f>
        <v>3150</v>
      </c>
      <c r="N485">
        <f>DAY(InputData[[#This Row],[DATE]])</f>
        <v>5</v>
      </c>
      <c r="O485" t="str">
        <f>TEXT(InputData[[#This Row],[DATE]],"mmm")</f>
        <v>Nov</v>
      </c>
      <c r="P485">
        <f>YEAR(InputData[[#This Row],[DATE]])</f>
        <v>2022</v>
      </c>
    </row>
    <row r="486" spans="1:16" x14ac:dyDescent="0.3">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8">
        <f>VLOOKUP(InputData[[#This Row],[PRODUCT ID]],MasterData[],5,0)</f>
        <v>67</v>
      </c>
      <c r="K486" s="8">
        <f>VLOOKUP(InputData[[#This Row],[PRODUCT ID]],MasterData[],6,0)</f>
        <v>83.08</v>
      </c>
      <c r="L486" s="8">
        <f>InputData[[#This Row],[BUYING PRIZE]]*InputData[[#This Row],[QUANTITY]]</f>
        <v>871</v>
      </c>
      <c r="M486" s="8">
        <f>InputData[[#This Row],[SELLING PRICE]]*InputData[[#This Row],[QUANTITY]]*(1-InputData[[#This Row],[DISCOUNT %]])</f>
        <v>1080.04</v>
      </c>
      <c r="N486">
        <f>DAY(InputData[[#This Row],[DATE]])</f>
        <v>6</v>
      </c>
      <c r="O486" t="str">
        <f>TEXT(InputData[[#This Row],[DATE]],"mmm")</f>
        <v>Nov</v>
      </c>
      <c r="P486">
        <f>YEAR(InputData[[#This Row],[DATE]])</f>
        <v>2022</v>
      </c>
    </row>
    <row r="487" spans="1:16" x14ac:dyDescent="0.3">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8">
        <f>VLOOKUP(InputData[[#This Row],[PRODUCT ID]],MasterData[],5,0)</f>
        <v>12</v>
      </c>
      <c r="K487" s="8">
        <f>VLOOKUP(InputData[[#This Row],[PRODUCT ID]],MasterData[],6,0)</f>
        <v>15.719999999999999</v>
      </c>
      <c r="L487" s="8">
        <f>InputData[[#This Row],[BUYING PRIZE]]*InputData[[#This Row],[QUANTITY]]</f>
        <v>156</v>
      </c>
      <c r="M487" s="8">
        <f>InputData[[#This Row],[SELLING PRICE]]*InputData[[#This Row],[QUANTITY]]*(1-InputData[[#This Row],[DISCOUNT %]])</f>
        <v>204.35999999999999</v>
      </c>
      <c r="N487">
        <f>DAY(InputData[[#This Row],[DATE]])</f>
        <v>6</v>
      </c>
      <c r="O487" t="str">
        <f>TEXT(InputData[[#This Row],[DATE]],"mmm")</f>
        <v>Nov</v>
      </c>
      <c r="P487">
        <f>YEAR(InputData[[#This Row],[DATE]])</f>
        <v>2022</v>
      </c>
    </row>
    <row r="488" spans="1:16" x14ac:dyDescent="0.3">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8">
        <f>VLOOKUP(InputData[[#This Row],[PRODUCT ID]],MasterData[],5,0)</f>
        <v>120</v>
      </c>
      <c r="K488" s="8">
        <f>VLOOKUP(InputData[[#This Row],[PRODUCT ID]],MasterData[],6,0)</f>
        <v>162</v>
      </c>
      <c r="L488" s="8">
        <f>InputData[[#This Row],[BUYING PRIZE]]*InputData[[#This Row],[QUANTITY]]</f>
        <v>1560</v>
      </c>
      <c r="M488" s="8">
        <f>InputData[[#This Row],[SELLING PRICE]]*InputData[[#This Row],[QUANTITY]]*(1-InputData[[#This Row],[DISCOUNT %]])</f>
        <v>2106</v>
      </c>
      <c r="N488">
        <f>DAY(InputData[[#This Row],[DATE]])</f>
        <v>6</v>
      </c>
      <c r="O488" t="str">
        <f>TEXT(InputData[[#This Row],[DATE]],"mmm")</f>
        <v>Nov</v>
      </c>
      <c r="P488">
        <f>YEAR(InputData[[#This Row],[DATE]])</f>
        <v>2022</v>
      </c>
    </row>
    <row r="489" spans="1:16" x14ac:dyDescent="0.3">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8">
        <f>VLOOKUP(InputData[[#This Row],[PRODUCT ID]],MasterData[],5,0)</f>
        <v>90</v>
      </c>
      <c r="K489" s="8">
        <f>VLOOKUP(InputData[[#This Row],[PRODUCT ID]],MasterData[],6,0)</f>
        <v>115.2</v>
      </c>
      <c r="L489" s="8">
        <f>InputData[[#This Row],[BUYING PRIZE]]*InputData[[#This Row],[QUANTITY]]</f>
        <v>1170</v>
      </c>
      <c r="M489" s="8">
        <f>InputData[[#This Row],[SELLING PRICE]]*InputData[[#This Row],[QUANTITY]]*(1-InputData[[#This Row],[DISCOUNT %]])</f>
        <v>1497.6000000000001</v>
      </c>
      <c r="N489">
        <f>DAY(InputData[[#This Row],[DATE]])</f>
        <v>7</v>
      </c>
      <c r="O489" t="str">
        <f>TEXT(InputData[[#This Row],[DATE]],"mmm")</f>
        <v>Nov</v>
      </c>
      <c r="P489">
        <f>YEAR(InputData[[#This Row],[DATE]])</f>
        <v>2022</v>
      </c>
    </row>
    <row r="490" spans="1:16" x14ac:dyDescent="0.3">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8">
        <f>VLOOKUP(InputData[[#This Row],[PRODUCT ID]],MasterData[],5,0)</f>
        <v>90</v>
      </c>
      <c r="K490" s="8">
        <f>VLOOKUP(InputData[[#This Row],[PRODUCT ID]],MasterData[],6,0)</f>
        <v>96.3</v>
      </c>
      <c r="L490" s="8">
        <f>InputData[[#This Row],[BUYING PRIZE]]*InputData[[#This Row],[QUANTITY]]</f>
        <v>990</v>
      </c>
      <c r="M490" s="8">
        <f>InputData[[#This Row],[SELLING PRICE]]*InputData[[#This Row],[QUANTITY]]*(1-InputData[[#This Row],[DISCOUNT %]])</f>
        <v>1059.3</v>
      </c>
      <c r="N490">
        <f>DAY(InputData[[#This Row],[DATE]])</f>
        <v>8</v>
      </c>
      <c r="O490" t="str">
        <f>TEXT(InputData[[#This Row],[DATE]],"mmm")</f>
        <v>Nov</v>
      </c>
      <c r="P490">
        <f>YEAR(InputData[[#This Row],[DATE]])</f>
        <v>2022</v>
      </c>
    </row>
    <row r="491" spans="1:16" x14ac:dyDescent="0.3">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8">
        <f>VLOOKUP(InputData[[#This Row],[PRODUCT ID]],MasterData[],5,0)</f>
        <v>150</v>
      </c>
      <c r="K491" s="8">
        <f>VLOOKUP(InputData[[#This Row],[PRODUCT ID]],MasterData[],6,0)</f>
        <v>210</v>
      </c>
      <c r="L491" s="8">
        <f>InputData[[#This Row],[BUYING PRIZE]]*InputData[[#This Row],[QUANTITY]]</f>
        <v>1500</v>
      </c>
      <c r="M491" s="8">
        <f>InputData[[#This Row],[SELLING PRICE]]*InputData[[#This Row],[QUANTITY]]*(1-InputData[[#This Row],[DISCOUNT %]])</f>
        <v>2100</v>
      </c>
      <c r="N491">
        <f>DAY(InputData[[#This Row],[DATE]])</f>
        <v>8</v>
      </c>
      <c r="O491" t="str">
        <f>TEXT(InputData[[#This Row],[DATE]],"mmm")</f>
        <v>Nov</v>
      </c>
      <c r="P491">
        <f>YEAR(InputData[[#This Row],[DATE]])</f>
        <v>2022</v>
      </c>
    </row>
    <row r="492" spans="1:16" x14ac:dyDescent="0.3">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8">
        <f>VLOOKUP(InputData[[#This Row],[PRODUCT ID]],MasterData[],5,0)</f>
        <v>48</v>
      </c>
      <c r="K492" s="8">
        <f>VLOOKUP(InputData[[#This Row],[PRODUCT ID]],MasterData[],6,0)</f>
        <v>57.120000000000005</v>
      </c>
      <c r="L492" s="8">
        <f>InputData[[#This Row],[BUYING PRIZE]]*InputData[[#This Row],[QUANTITY]]</f>
        <v>384</v>
      </c>
      <c r="M492" s="8">
        <f>InputData[[#This Row],[SELLING PRICE]]*InputData[[#This Row],[QUANTITY]]*(1-InputData[[#This Row],[DISCOUNT %]])</f>
        <v>456.96000000000004</v>
      </c>
      <c r="N492">
        <f>DAY(InputData[[#This Row],[DATE]])</f>
        <v>9</v>
      </c>
      <c r="O492" t="str">
        <f>TEXT(InputData[[#This Row],[DATE]],"mmm")</f>
        <v>Nov</v>
      </c>
      <c r="P492">
        <f>YEAR(InputData[[#This Row],[DATE]])</f>
        <v>2022</v>
      </c>
    </row>
    <row r="493" spans="1:16" x14ac:dyDescent="0.3">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8">
        <f>VLOOKUP(InputData[[#This Row],[PRODUCT ID]],MasterData[],5,0)</f>
        <v>37</v>
      </c>
      <c r="K493" s="8">
        <f>VLOOKUP(InputData[[#This Row],[PRODUCT ID]],MasterData[],6,0)</f>
        <v>49.21</v>
      </c>
      <c r="L493" s="8">
        <f>InputData[[#This Row],[BUYING PRIZE]]*InputData[[#This Row],[QUANTITY]]</f>
        <v>259</v>
      </c>
      <c r="M493" s="8">
        <f>InputData[[#This Row],[SELLING PRICE]]*InputData[[#This Row],[QUANTITY]]*(1-InputData[[#This Row],[DISCOUNT %]])</f>
        <v>344.47</v>
      </c>
      <c r="N493">
        <f>DAY(InputData[[#This Row],[DATE]])</f>
        <v>10</v>
      </c>
      <c r="O493" t="str">
        <f>TEXT(InputData[[#This Row],[DATE]],"mmm")</f>
        <v>Nov</v>
      </c>
      <c r="P493">
        <f>YEAR(InputData[[#This Row],[DATE]])</f>
        <v>2022</v>
      </c>
    </row>
    <row r="494" spans="1:16" x14ac:dyDescent="0.3">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8">
        <f>VLOOKUP(InputData[[#This Row],[PRODUCT ID]],MasterData[],5,0)</f>
        <v>48</v>
      </c>
      <c r="K494" s="8">
        <f>VLOOKUP(InputData[[#This Row],[PRODUCT ID]],MasterData[],6,0)</f>
        <v>57.120000000000005</v>
      </c>
      <c r="L494" s="8">
        <f>InputData[[#This Row],[BUYING PRIZE]]*InputData[[#This Row],[QUANTITY]]</f>
        <v>480</v>
      </c>
      <c r="M494" s="8">
        <f>InputData[[#This Row],[SELLING PRICE]]*InputData[[#This Row],[QUANTITY]]*(1-InputData[[#This Row],[DISCOUNT %]])</f>
        <v>571.20000000000005</v>
      </c>
      <c r="N494">
        <f>DAY(InputData[[#This Row],[DATE]])</f>
        <v>13</v>
      </c>
      <c r="O494" t="str">
        <f>TEXT(InputData[[#This Row],[DATE]],"mmm")</f>
        <v>Nov</v>
      </c>
      <c r="P494">
        <f>YEAR(InputData[[#This Row],[DATE]])</f>
        <v>2022</v>
      </c>
    </row>
    <row r="495" spans="1:16" x14ac:dyDescent="0.3">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8">
        <f>VLOOKUP(InputData[[#This Row],[PRODUCT ID]],MasterData[],5,0)</f>
        <v>105</v>
      </c>
      <c r="K495" s="8">
        <f>VLOOKUP(InputData[[#This Row],[PRODUCT ID]],MasterData[],6,0)</f>
        <v>142.80000000000001</v>
      </c>
      <c r="L495" s="8">
        <f>InputData[[#This Row],[BUYING PRIZE]]*InputData[[#This Row],[QUANTITY]]</f>
        <v>105</v>
      </c>
      <c r="M495" s="8">
        <f>InputData[[#This Row],[SELLING PRICE]]*InputData[[#This Row],[QUANTITY]]*(1-InputData[[#This Row],[DISCOUNT %]])</f>
        <v>142.80000000000001</v>
      </c>
      <c r="N495">
        <f>DAY(InputData[[#This Row],[DATE]])</f>
        <v>14</v>
      </c>
      <c r="O495" t="str">
        <f>TEXT(InputData[[#This Row],[DATE]],"mmm")</f>
        <v>Nov</v>
      </c>
      <c r="P495">
        <f>YEAR(InputData[[#This Row],[DATE]])</f>
        <v>2022</v>
      </c>
    </row>
    <row r="496" spans="1:16" x14ac:dyDescent="0.3">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8">
        <f>VLOOKUP(InputData[[#This Row],[PRODUCT ID]],MasterData[],5,0)</f>
        <v>73</v>
      </c>
      <c r="K496" s="8">
        <f>VLOOKUP(InputData[[#This Row],[PRODUCT ID]],MasterData[],6,0)</f>
        <v>94.17</v>
      </c>
      <c r="L496" s="8">
        <f>InputData[[#This Row],[BUYING PRIZE]]*InputData[[#This Row],[QUANTITY]]</f>
        <v>1022</v>
      </c>
      <c r="M496" s="8">
        <f>InputData[[#This Row],[SELLING PRICE]]*InputData[[#This Row],[QUANTITY]]*(1-InputData[[#This Row],[DISCOUNT %]])</f>
        <v>1318.38</v>
      </c>
      <c r="N496">
        <f>DAY(InputData[[#This Row],[DATE]])</f>
        <v>15</v>
      </c>
      <c r="O496" t="str">
        <f>TEXT(InputData[[#This Row],[DATE]],"mmm")</f>
        <v>Nov</v>
      </c>
      <c r="P496">
        <f>YEAR(InputData[[#This Row],[DATE]])</f>
        <v>2022</v>
      </c>
    </row>
    <row r="497" spans="1:16" x14ac:dyDescent="0.3">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8">
        <f>VLOOKUP(InputData[[#This Row],[PRODUCT ID]],MasterData[],5,0)</f>
        <v>134</v>
      </c>
      <c r="K497" s="8">
        <f>VLOOKUP(InputData[[#This Row],[PRODUCT ID]],MasterData[],6,0)</f>
        <v>156.78</v>
      </c>
      <c r="L497" s="8">
        <f>InputData[[#This Row],[BUYING PRIZE]]*InputData[[#This Row],[QUANTITY]]</f>
        <v>1072</v>
      </c>
      <c r="M497" s="8">
        <f>InputData[[#This Row],[SELLING PRICE]]*InputData[[#This Row],[QUANTITY]]*(1-InputData[[#This Row],[DISCOUNT %]])</f>
        <v>1254.24</v>
      </c>
      <c r="N497">
        <f>DAY(InputData[[#This Row],[DATE]])</f>
        <v>16</v>
      </c>
      <c r="O497" t="str">
        <f>TEXT(InputData[[#This Row],[DATE]],"mmm")</f>
        <v>Nov</v>
      </c>
      <c r="P497">
        <f>YEAR(InputData[[#This Row],[DATE]])</f>
        <v>2022</v>
      </c>
    </row>
    <row r="498" spans="1:16" x14ac:dyDescent="0.3">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8">
        <f>VLOOKUP(InputData[[#This Row],[PRODUCT ID]],MasterData[],5,0)</f>
        <v>55</v>
      </c>
      <c r="K498" s="8">
        <f>VLOOKUP(InputData[[#This Row],[PRODUCT ID]],MasterData[],6,0)</f>
        <v>58.3</v>
      </c>
      <c r="L498" s="8">
        <f>InputData[[#This Row],[BUYING PRIZE]]*InputData[[#This Row],[QUANTITY]]</f>
        <v>440</v>
      </c>
      <c r="M498" s="8">
        <f>InputData[[#This Row],[SELLING PRICE]]*InputData[[#This Row],[QUANTITY]]*(1-InputData[[#This Row],[DISCOUNT %]])</f>
        <v>466.4</v>
      </c>
      <c r="N498">
        <f>DAY(InputData[[#This Row],[DATE]])</f>
        <v>18</v>
      </c>
      <c r="O498" t="str">
        <f>TEXT(InputData[[#This Row],[DATE]],"mmm")</f>
        <v>Nov</v>
      </c>
      <c r="P498">
        <f>YEAR(InputData[[#This Row],[DATE]])</f>
        <v>2022</v>
      </c>
    </row>
    <row r="499" spans="1:16" x14ac:dyDescent="0.3">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8">
        <f>VLOOKUP(InputData[[#This Row],[PRODUCT ID]],MasterData[],5,0)</f>
        <v>61</v>
      </c>
      <c r="K499" s="8">
        <f>VLOOKUP(InputData[[#This Row],[PRODUCT ID]],MasterData[],6,0)</f>
        <v>76.25</v>
      </c>
      <c r="L499" s="8">
        <f>InputData[[#This Row],[BUYING PRIZE]]*InputData[[#This Row],[QUANTITY]]</f>
        <v>366</v>
      </c>
      <c r="M499" s="8">
        <f>InputData[[#This Row],[SELLING PRICE]]*InputData[[#This Row],[QUANTITY]]*(1-InputData[[#This Row],[DISCOUNT %]])</f>
        <v>457.5</v>
      </c>
      <c r="N499">
        <f>DAY(InputData[[#This Row],[DATE]])</f>
        <v>21</v>
      </c>
      <c r="O499" t="str">
        <f>TEXT(InputData[[#This Row],[DATE]],"mmm")</f>
        <v>Nov</v>
      </c>
      <c r="P499">
        <f>YEAR(InputData[[#This Row],[DATE]])</f>
        <v>2022</v>
      </c>
    </row>
    <row r="500" spans="1:16" x14ac:dyDescent="0.3">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8">
        <f>VLOOKUP(InputData[[#This Row],[PRODUCT ID]],MasterData[],5,0)</f>
        <v>90</v>
      </c>
      <c r="K500" s="8">
        <f>VLOOKUP(InputData[[#This Row],[PRODUCT ID]],MasterData[],6,0)</f>
        <v>96.3</v>
      </c>
      <c r="L500" s="8">
        <f>InputData[[#This Row],[BUYING PRIZE]]*InputData[[#This Row],[QUANTITY]]</f>
        <v>1080</v>
      </c>
      <c r="M500" s="8">
        <f>InputData[[#This Row],[SELLING PRICE]]*InputData[[#This Row],[QUANTITY]]*(1-InputData[[#This Row],[DISCOUNT %]])</f>
        <v>1155.5999999999999</v>
      </c>
      <c r="N500">
        <f>DAY(InputData[[#This Row],[DATE]])</f>
        <v>23</v>
      </c>
      <c r="O500" t="str">
        <f>TEXT(InputData[[#This Row],[DATE]],"mmm")</f>
        <v>Nov</v>
      </c>
      <c r="P500">
        <f>YEAR(InputData[[#This Row],[DATE]])</f>
        <v>2022</v>
      </c>
    </row>
    <row r="501" spans="1:16" x14ac:dyDescent="0.3">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8">
        <f>VLOOKUP(InputData[[#This Row],[PRODUCT ID]],MasterData[],5,0)</f>
        <v>44</v>
      </c>
      <c r="K501" s="8">
        <f>VLOOKUP(InputData[[#This Row],[PRODUCT ID]],MasterData[],6,0)</f>
        <v>48.84</v>
      </c>
      <c r="L501" s="8">
        <f>InputData[[#This Row],[BUYING PRIZE]]*InputData[[#This Row],[QUANTITY]]</f>
        <v>220</v>
      </c>
      <c r="M501" s="8">
        <f>InputData[[#This Row],[SELLING PRICE]]*InputData[[#This Row],[QUANTITY]]*(1-InputData[[#This Row],[DISCOUNT %]])</f>
        <v>244.20000000000002</v>
      </c>
      <c r="N501">
        <f>DAY(InputData[[#This Row],[DATE]])</f>
        <v>25</v>
      </c>
      <c r="O501" t="str">
        <f>TEXT(InputData[[#This Row],[DATE]],"mmm")</f>
        <v>Nov</v>
      </c>
      <c r="P501">
        <f>YEAR(InputData[[#This Row],[DATE]])</f>
        <v>2022</v>
      </c>
    </row>
    <row r="502" spans="1:16" x14ac:dyDescent="0.3">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8">
        <f>VLOOKUP(InputData[[#This Row],[PRODUCT ID]],MasterData[],5,0)</f>
        <v>89</v>
      </c>
      <c r="K502" s="8">
        <f>VLOOKUP(InputData[[#This Row],[PRODUCT ID]],MasterData[],6,0)</f>
        <v>117.48</v>
      </c>
      <c r="L502" s="8">
        <f>InputData[[#This Row],[BUYING PRIZE]]*InputData[[#This Row],[QUANTITY]]</f>
        <v>445</v>
      </c>
      <c r="M502" s="8">
        <f>InputData[[#This Row],[SELLING PRICE]]*InputData[[#This Row],[QUANTITY]]*(1-InputData[[#This Row],[DISCOUNT %]])</f>
        <v>587.4</v>
      </c>
      <c r="N502">
        <f>DAY(InputData[[#This Row],[DATE]])</f>
        <v>26</v>
      </c>
      <c r="O502" t="str">
        <f>TEXT(InputData[[#This Row],[DATE]],"mmm")</f>
        <v>Nov</v>
      </c>
      <c r="P502">
        <f>YEAR(InputData[[#This Row],[DATE]])</f>
        <v>2022</v>
      </c>
    </row>
    <row r="503" spans="1:16" x14ac:dyDescent="0.3">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8">
        <f>VLOOKUP(InputData[[#This Row],[PRODUCT ID]],MasterData[],5,0)</f>
        <v>55</v>
      </c>
      <c r="K503" s="8">
        <f>VLOOKUP(InputData[[#This Row],[PRODUCT ID]],MasterData[],6,0)</f>
        <v>58.3</v>
      </c>
      <c r="L503" s="8">
        <f>InputData[[#This Row],[BUYING PRIZE]]*InputData[[#This Row],[QUANTITY]]</f>
        <v>825</v>
      </c>
      <c r="M503" s="8">
        <f>InputData[[#This Row],[SELLING PRICE]]*InputData[[#This Row],[QUANTITY]]*(1-InputData[[#This Row],[DISCOUNT %]])</f>
        <v>874.5</v>
      </c>
      <c r="N503">
        <f>DAY(InputData[[#This Row],[DATE]])</f>
        <v>27</v>
      </c>
      <c r="O503" t="str">
        <f>TEXT(InputData[[#This Row],[DATE]],"mmm")</f>
        <v>Nov</v>
      </c>
      <c r="P503">
        <f>YEAR(InputData[[#This Row],[DATE]])</f>
        <v>2022</v>
      </c>
    </row>
    <row r="504" spans="1:16" x14ac:dyDescent="0.3">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8">
        <f>VLOOKUP(InputData[[#This Row],[PRODUCT ID]],MasterData[],5,0)</f>
        <v>93</v>
      </c>
      <c r="K504" s="8">
        <f>VLOOKUP(InputData[[#This Row],[PRODUCT ID]],MasterData[],6,0)</f>
        <v>104.16</v>
      </c>
      <c r="L504" s="8">
        <f>InputData[[#This Row],[BUYING PRIZE]]*InputData[[#This Row],[QUANTITY]]</f>
        <v>744</v>
      </c>
      <c r="M504" s="8">
        <f>InputData[[#This Row],[SELLING PRICE]]*InputData[[#This Row],[QUANTITY]]*(1-InputData[[#This Row],[DISCOUNT %]])</f>
        <v>833.28</v>
      </c>
      <c r="N504">
        <f>DAY(InputData[[#This Row],[DATE]])</f>
        <v>28</v>
      </c>
      <c r="O504" t="str">
        <f>TEXT(InputData[[#This Row],[DATE]],"mmm")</f>
        <v>Nov</v>
      </c>
      <c r="P504">
        <f>YEAR(InputData[[#This Row],[DATE]])</f>
        <v>2022</v>
      </c>
    </row>
    <row r="505" spans="1:16" x14ac:dyDescent="0.3">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8">
        <f>VLOOKUP(InputData[[#This Row],[PRODUCT ID]],MasterData[],5,0)</f>
        <v>12</v>
      </c>
      <c r="K505" s="8">
        <f>VLOOKUP(InputData[[#This Row],[PRODUCT ID]],MasterData[],6,0)</f>
        <v>15.719999999999999</v>
      </c>
      <c r="L505" s="8">
        <f>InputData[[#This Row],[BUYING PRIZE]]*InputData[[#This Row],[QUANTITY]]</f>
        <v>24</v>
      </c>
      <c r="M505" s="8">
        <f>InputData[[#This Row],[SELLING PRICE]]*InputData[[#This Row],[QUANTITY]]*(1-InputData[[#This Row],[DISCOUNT %]])</f>
        <v>31.439999999999998</v>
      </c>
      <c r="N505">
        <f>DAY(InputData[[#This Row],[DATE]])</f>
        <v>30</v>
      </c>
      <c r="O505" t="str">
        <f>TEXT(InputData[[#This Row],[DATE]],"mmm")</f>
        <v>Nov</v>
      </c>
      <c r="P505">
        <f>YEAR(InputData[[#This Row],[DATE]])</f>
        <v>2022</v>
      </c>
    </row>
    <row r="506" spans="1:16" x14ac:dyDescent="0.3">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8">
        <f>VLOOKUP(InputData[[#This Row],[PRODUCT ID]],MasterData[],5,0)</f>
        <v>37</v>
      </c>
      <c r="K506" s="8">
        <f>VLOOKUP(InputData[[#This Row],[PRODUCT ID]],MasterData[],6,0)</f>
        <v>41.81</v>
      </c>
      <c r="L506" s="8">
        <f>InputData[[#This Row],[BUYING PRIZE]]*InputData[[#This Row],[QUANTITY]]</f>
        <v>185</v>
      </c>
      <c r="M506" s="8">
        <f>InputData[[#This Row],[SELLING PRICE]]*InputData[[#This Row],[QUANTITY]]*(1-InputData[[#This Row],[DISCOUNT %]])</f>
        <v>209.05</v>
      </c>
      <c r="N506">
        <f>DAY(InputData[[#This Row],[DATE]])</f>
        <v>3</v>
      </c>
      <c r="O506" t="str">
        <f>TEXT(InputData[[#This Row],[DATE]],"mmm")</f>
        <v>Dec</v>
      </c>
      <c r="P506">
        <f>YEAR(InputData[[#This Row],[DATE]])</f>
        <v>2022</v>
      </c>
    </row>
    <row r="507" spans="1:16" x14ac:dyDescent="0.3">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8">
        <f>VLOOKUP(InputData[[#This Row],[PRODUCT ID]],MasterData[],5,0)</f>
        <v>18</v>
      </c>
      <c r="K507" s="8">
        <f>VLOOKUP(InputData[[#This Row],[PRODUCT ID]],MasterData[],6,0)</f>
        <v>24.66</v>
      </c>
      <c r="L507" s="8">
        <f>InputData[[#This Row],[BUYING PRIZE]]*InputData[[#This Row],[QUANTITY]]</f>
        <v>180</v>
      </c>
      <c r="M507" s="8">
        <f>InputData[[#This Row],[SELLING PRICE]]*InputData[[#This Row],[QUANTITY]]*(1-InputData[[#This Row],[DISCOUNT %]])</f>
        <v>246.6</v>
      </c>
      <c r="N507">
        <f>DAY(InputData[[#This Row],[DATE]])</f>
        <v>4</v>
      </c>
      <c r="O507" t="str">
        <f>TEXT(InputData[[#This Row],[DATE]],"mmm")</f>
        <v>Dec</v>
      </c>
      <c r="P507">
        <f>YEAR(InputData[[#This Row],[DATE]])</f>
        <v>2022</v>
      </c>
    </row>
    <row r="508" spans="1:16" x14ac:dyDescent="0.3">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8">
        <f>VLOOKUP(InputData[[#This Row],[PRODUCT ID]],MasterData[],5,0)</f>
        <v>76</v>
      </c>
      <c r="K508" s="8">
        <f>VLOOKUP(InputData[[#This Row],[PRODUCT ID]],MasterData[],6,0)</f>
        <v>82.08</v>
      </c>
      <c r="L508" s="8">
        <f>InputData[[#This Row],[BUYING PRIZE]]*InputData[[#This Row],[QUANTITY]]</f>
        <v>1140</v>
      </c>
      <c r="M508" s="8">
        <f>InputData[[#This Row],[SELLING PRICE]]*InputData[[#This Row],[QUANTITY]]*(1-InputData[[#This Row],[DISCOUNT %]])</f>
        <v>1231.2</v>
      </c>
      <c r="N508">
        <f>DAY(InputData[[#This Row],[DATE]])</f>
        <v>4</v>
      </c>
      <c r="O508" t="str">
        <f>TEXT(InputData[[#This Row],[DATE]],"mmm")</f>
        <v>Dec</v>
      </c>
      <c r="P508">
        <f>YEAR(InputData[[#This Row],[DATE]])</f>
        <v>2022</v>
      </c>
    </row>
    <row r="509" spans="1:16" x14ac:dyDescent="0.3">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8">
        <f>VLOOKUP(InputData[[#This Row],[PRODUCT ID]],MasterData[],5,0)</f>
        <v>72</v>
      </c>
      <c r="K509" s="8">
        <f>VLOOKUP(InputData[[#This Row],[PRODUCT ID]],MasterData[],6,0)</f>
        <v>79.92</v>
      </c>
      <c r="L509" s="8">
        <f>InputData[[#This Row],[BUYING PRIZE]]*InputData[[#This Row],[QUANTITY]]</f>
        <v>864</v>
      </c>
      <c r="M509" s="8">
        <f>InputData[[#This Row],[SELLING PRICE]]*InputData[[#This Row],[QUANTITY]]*(1-InputData[[#This Row],[DISCOUNT %]])</f>
        <v>959.04</v>
      </c>
      <c r="N509">
        <f>DAY(InputData[[#This Row],[DATE]])</f>
        <v>7</v>
      </c>
      <c r="O509" t="str">
        <f>TEXT(InputData[[#This Row],[DATE]],"mmm")</f>
        <v>Dec</v>
      </c>
      <c r="P509">
        <f>YEAR(InputData[[#This Row],[DATE]])</f>
        <v>2022</v>
      </c>
    </row>
    <row r="510" spans="1:16" x14ac:dyDescent="0.3">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8">
        <f>VLOOKUP(InputData[[#This Row],[PRODUCT ID]],MasterData[],5,0)</f>
        <v>13</v>
      </c>
      <c r="K510" s="8">
        <f>VLOOKUP(InputData[[#This Row],[PRODUCT ID]],MasterData[],6,0)</f>
        <v>16.64</v>
      </c>
      <c r="L510" s="8">
        <f>InputData[[#This Row],[BUYING PRIZE]]*InputData[[#This Row],[QUANTITY]]</f>
        <v>169</v>
      </c>
      <c r="M510" s="8">
        <f>InputData[[#This Row],[SELLING PRICE]]*InputData[[#This Row],[QUANTITY]]*(1-InputData[[#This Row],[DISCOUNT %]])</f>
        <v>216.32</v>
      </c>
      <c r="N510">
        <f>DAY(InputData[[#This Row],[DATE]])</f>
        <v>7</v>
      </c>
      <c r="O510" t="str">
        <f>TEXT(InputData[[#This Row],[DATE]],"mmm")</f>
        <v>Dec</v>
      </c>
      <c r="P510">
        <f>YEAR(InputData[[#This Row],[DATE]])</f>
        <v>2022</v>
      </c>
    </row>
    <row r="511" spans="1:16" x14ac:dyDescent="0.3">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8">
        <f>VLOOKUP(InputData[[#This Row],[PRODUCT ID]],MasterData[],5,0)</f>
        <v>72</v>
      </c>
      <c r="K511" s="8">
        <f>VLOOKUP(InputData[[#This Row],[PRODUCT ID]],MasterData[],6,0)</f>
        <v>79.92</v>
      </c>
      <c r="L511" s="8">
        <f>InputData[[#This Row],[BUYING PRIZE]]*InputData[[#This Row],[QUANTITY]]</f>
        <v>360</v>
      </c>
      <c r="M511" s="8">
        <f>InputData[[#This Row],[SELLING PRICE]]*InputData[[#This Row],[QUANTITY]]*(1-InputData[[#This Row],[DISCOUNT %]])</f>
        <v>399.6</v>
      </c>
      <c r="N511">
        <f>DAY(InputData[[#This Row],[DATE]])</f>
        <v>7</v>
      </c>
      <c r="O511" t="str">
        <f>TEXT(InputData[[#This Row],[DATE]],"mmm")</f>
        <v>Dec</v>
      </c>
      <c r="P511">
        <f>YEAR(InputData[[#This Row],[DATE]])</f>
        <v>2022</v>
      </c>
    </row>
    <row r="512" spans="1:16" x14ac:dyDescent="0.3">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8">
        <f>VLOOKUP(InputData[[#This Row],[PRODUCT ID]],MasterData[],5,0)</f>
        <v>48</v>
      </c>
      <c r="K512" s="8">
        <f>VLOOKUP(InputData[[#This Row],[PRODUCT ID]],MasterData[],6,0)</f>
        <v>57.120000000000005</v>
      </c>
      <c r="L512" s="8">
        <f>InputData[[#This Row],[BUYING PRIZE]]*InputData[[#This Row],[QUANTITY]]</f>
        <v>240</v>
      </c>
      <c r="M512" s="8">
        <f>InputData[[#This Row],[SELLING PRICE]]*InputData[[#This Row],[QUANTITY]]*(1-InputData[[#This Row],[DISCOUNT %]])</f>
        <v>285.60000000000002</v>
      </c>
      <c r="N512">
        <f>DAY(InputData[[#This Row],[DATE]])</f>
        <v>11</v>
      </c>
      <c r="O512" t="str">
        <f>TEXT(InputData[[#This Row],[DATE]],"mmm")</f>
        <v>Dec</v>
      </c>
      <c r="P512">
        <f>YEAR(InputData[[#This Row],[DATE]])</f>
        <v>2022</v>
      </c>
    </row>
    <row r="513" spans="1:16" x14ac:dyDescent="0.3">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8">
        <f>VLOOKUP(InputData[[#This Row],[PRODUCT ID]],MasterData[],5,0)</f>
        <v>112</v>
      </c>
      <c r="K513" s="8">
        <f>VLOOKUP(InputData[[#This Row],[PRODUCT ID]],MasterData[],6,0)</f>
        <v>122.08</v>
      </c>
      <c r="L513" s="8">
        <f>InputData[[#This Row],[BUYING PRIZE]]*InputData[[#This Row],[QUANTITY]]</f>
        <v>1008</v>
      </c>
      <c r="M513" s="8">
        <f>InputData[[#This Row],[SELLING PRICE]]*InputData[[#This Row],[QUANTITY]]*(1-InputData[[#This Row],[DISCOUNT %]])</f>
        <v>1098.72</v>
      </c>
      <c r="N513">
        <f>DAY(InputData[[#This Row],[DATE]])</f>
        <v>11</v>
      </c>
      <c r="O513" t="str">
        <f>TEXT(InputData[[#This Row],[DATE]],"mmm")</f>
        <v>Dec</v>
      </c>
      <c r="P513">
        <f>YEAR(InputData[[#This Row],[DATE]])</f>
        <v>2022</v>
      </c>
    </row>
    <row r="514" spans="1:16" x14ac:dyDescent="0.3">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8">
        <f>VLOOKUP(InputData[[#This Row],[PRODUCT ID]],MasterData[],5,0)</f>
        <v>112</v>
      </c>
      <c r="K514" s="8">
        <f>VLOOKUP(InputData[[#This Row],[PRODUCT ID]],MasterData[],6,0)</f>
        <v>146.72</v>
      </c>
      <c r="L514" s="8">
        <f>InputData[[#This Row],[BUYING PRIZE]]*InputData[[#This Row],[QUANTITY]]</f>
        <v>1120</v>
      </c>
      <c r="M514" s="8">
        <f>InputData[[#This Row],[SELLING PRICE]]*InputData[[#This Row],[QUANTITY]]*(1-InputData[[#This Row],[DISCOUNT %]])</f>
        <v>1467.2</v>
      </c>
      <c r="N514">
        <f>DAY(InputData[[#This Row],[DATE]])</f>
        <v>11</v>
      </c>
      <c r="O514" t="str">
        <f>TEXT(InputData[[#This Row],[DATE]],"mmm")</f>
        <v>Dec</v>
      </c>
      <c r="P514">
        <f>YEAR(InputData[[#This Row],[DATE]])</f>
        <v>2022</v>
      </c>
    </row>
    <row r="515" spans="1:16" x14ac:dyDescent="0.3">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8">
        <f>VLOOKUP(InputData[[#This Row],[PRODUCT ID]],MasterData[],5,0)</f>
        <v>148</v>
      </c>
      <c r="K515" s="8">
        <f>VLOOKUP(InputData[[#This Row],[PRODUCT ID]],MasterData[],6,0)</f>
        <v>201.28</v>
      </c>
      <c r="L515" s="8">
        <f>InputData[[#This Row],[BUYING PRIZE]]*InputData[[#This Row],[QUANTITY]]</f>
        <v>1332</v>
      </c>
      <c r="M515" s="8">
        <f>InputData[[#This Row],[SELLING PRICE]]*InputData[[#This Row],[QUANTITY]]*(1-InputData[[#This Row],[DISCOUNT %]])</f>
        <v>1811.52</v>
      </c>
      <c r="N515">
        <f>DAY(InputData[[#This Row],[DATE]])</f>
        <v>12</v>
      </c>
      <c r="O515" t="str">
        <f>TEXT(InputData[[#This Row],[DATE]],"mmm")</f>
        <v>Dec</v>
      </c>
      <c r="P515">
        <f>YEAR(InputData[[#This Row],[DATE]])</f>
        <v>2022</v>
      </c>
    </row>
    <row r="516" spans="1:16" x14ac:dyDescent="0.3">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8">
        <f>VLOOKUP(InputData[[#This Row],[PRODUCT ID]],MasterData[],5,0)</f>
        <v>138</v>
      </c>
      <c r="K516" s="8">
        <f>VLOOKUP(InputData[[#This Row],[PRODUCT ID]],MasterData[],6,0)</f>
        <v>173.88</v>
      </c>
      <c r="L516" s="8">
        <f>InputData[[#This Row],[BUYING PRIZE]]*InputData[[#This Row],[QUANTITY]]</f>
        <v>1380</v>
      </c>
      <c r="M516" s="8">
        <f>InputData[[#This Row],[SELLING PRICE]]*InputData[[#This Row],[QUANTITY]]*(1-InputData[[#This Row],[DISCOUNT %]])</f>
        <v>1738.8</v>
      </c>
      <c r="N516">
        <f>DAY(InputData[[#This Row],[DATE]])</f>
        <v>12</v>
      </c>
      <c r="O516" t="str">
        <f>TEXT(InputData[[#This Row],[DATE]],"mmm")</f>
        <v>Dec</v>
      </c>
      <c r="P516">
        <f>YEAR(InputData[[#This Row],[DATE]])</f>
        <v>2022</v>
      </c>
    </row>
    <row r="517" spans="1:16" x14ac:dyDescent="0.3">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8">
        <f>VLOOKUP(InputData[[#This Row],[PRODUCT ID]],MasterData[],5,0)</f>
        <v>133</v>
      </c>
      <c r="K517" s="8">
        <f>VLOOKUP(InputData[[#This Row],[PRODUCT ID]],MasterData[],6,0)</f>
        <v>155.61000000000001</v>
      </c>
      <c r="L517" s="8">
        <f>InputData[[#This Row],[BUYING PRIZE]]*InputData[[#This Row],[QUANTITY]]</f>
        <v>532</v>
      </c>
      <c r="M517" s="8">
        <f>InputData[[#This Row],[SELLING PRICE]]*InputData[[#This Row],[QUANTITY]]*(1-InputData[[#This Row],[DISCOUNT %]])</f>
        <v>622.44000000000005</v>
      </c>
      <c r="N517">
        <f>DAY(InputData[[#This Row],[DATE]])</f>
        <v>14</v>
      </c>
      <c r="O517" t="str">
        <f>TEXT(InputData[[#This Row],[DATE]],"mmm")</f>
        <v>Dec</v>
      </c>
      <c r="P517">
        <f>YEAR(InputData[[#This Row],[DATE]])</f>
        <v>2022</v>
      </c>
    </row>
    <row r="518" spans="1:16" x14ac:dyDescent="0.3">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8">
        <f>VLOOKUP(InputData[[#This Row],[PRODUCT ID]],MasterData[],5,0)</f>
        <v>6</v>
      </c>
      <c r="K518" s="8">
        <f>VLOOKUP(InputData[[#This Row],[PRODUCT ID]],MasterData[],6,0)</f>
        <v>7.8599999999999994</v>
      </c>
      <c r="L518" s="8">
        <f>InputData[[#This Row],[BUYING PRIZE]]*InputData[[#This Row],[QUANTITY]]</f>
        <v>78</v>
      </c>
      <c r="M518" s="8">
        <f>InputData[[#This Row],[SELLING PRICE]]*InputData[[#This Row],[QUANTITY]]*(1-InputData[[#This Row],[DISCOUNT %]])</f>
        <v>102.17999999999999</v>
      </c>
      <c r="N518">
        <f>DAY(InputData[[#This Row],[DATE]])</f>
        <v>15</v>
      </c>
      <c r="O518" t="str">
        <f>TEXT(InputData[[#This Row],[DATE]],"mmm")</f>
        <v>Dec</v>
      </c>
      <c r="P518">
        <f>YEAR(InputData[[#This Row],[DATE]])</f>
        <v>2022</v>
      </c>
    </row>
    <row r="519" spans="1:16" x14ac:dyDescent="0.3">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8">
        <f>VLOOKUP(InputData[[#This Row],[PRODUCT ID]],MasterData[],5,0)</f>
        <v>76</v>
      </c>
      <c r="K519" s="8">
        <f>VLOOKUP(InputData[[#This Row],[PRODUCT ID]],MasterData[],6,0)</f>
        <v>82.08</v>
      </c>
      <c r="L519" s="8">
        <f>InputData[[#This Row],[BUYING PRIZE]]*InputData[[#This Row],[QUANTITY]]</f>
        <v>532</v>
      </c>
      <c r="M519" s="8">
        <f>InputData[[#This Row],[SELLING PRICE]]*InputData[[#This Row],[QUANTITY]]*(1-InputData[[#This Row],[DISCOUNT %]])</f>
        <v>574.55999999999995</v>
      </c>
      <c r="N519">
        <f>DAY(InputData[[#This Row],[DATE]])</f>
        <v>19</v>
      </c>
      <c r="O519" t="str">
        <f>TEXT(InputData[[#This Row],[DATE]],"mmm")</f>
        <v>Dec</v>
      </c>
      <c r="P519">
        <f>YEAR(InputData[[#This Row],[DATE]])</f>
        <v>2022</v>
      </c>
    </row>
    <row r="520" spans="1:16" x14ac:dyDescent="0.3">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8">
        <f>VLOOKUP(InputData[[#This Row],[PRODUCT ID]],MasterData[],5,0)</f>
        <v>44</v>
      </c>
      <c r="K520" s="8">
        <f>VLOOKUP(InputData[[#This Row],[PRODUCT ID]],MasterData[],6,0)</f>
        <v>48.4</v>
      </c>
      <c r="L520" s="8">
        <f>InputData[[#This Row],[BUYING PRIZE]]*InputData[[#This Row],[QUANTITY]]</f>
        <v>616</v>
      </c>
      <c r="M520" s="8">
        <f>InputData[[#This Row],[SELLING PRICE]]*InputData[[#This Row],[QUANTITY]]*(1-InputData[[#This Row],[DISCOUNT %]])</f>
        <v>677.6</v>
      </c>
      <c r="N520">
        <f>DAY(InputData[[#This Row],[DATE]])</f>
        <v>19</v>
      </c>
      <c r="O520" t="str">
        <f>TEXT(InputData[[#This Row],[DATE]],"mmm")</f>
        <v>Dec</v>
      </c>
      <c r="P520">
        <f>YEAR(InputData[[#This Row],[DATE]])</f>
        <v>2022</v>
      </c>
    </row>
    <row r="521" spans="1:16" x14ac:dyDescent="0.3">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8">
        <f>VLOOKUP(InputData[[#This Row],[PRODUCT ID]],MasterData[],5,0)</f>
        <v>6</v>
      </c>
      <c r="K521" s="8">
        <f>VLOOKUP(InputData[[#This Row],[PRODUCT ID]],MasterData[],6,0)</f>
        <v>7.8599999999999994</v>
      </c>
      <c r="L521" s="8">
        <f>InputData[[#This Row],[BUYING PRIZE]]*InputData[[#This Row],[QUANTITY]]</f>
        <v>66</v>
      </c>
      <c r="M521" s="8">
        <f>InputData[[#This Row],[SELLING PRICE]]*InputData[[#This Row],[QUANTITY]]*(1-InputData[[#This Row],[DISCOUNT %]])</f>
        <v>86.46</v>
      </c>
      <c r="N521">
        <f>DAY(InputData[[#This Row],[DATE]])</f>
        <v>19</v>
      </c>
      <c r="O521" t="str">
        <f>TEXT(InputData[[#This Row],[DATE]],"mmm")</f>
        <v>Dec</v>
      </c>
      <c r="P521">
        <f>YEAR(InputData[[#This Row],[DATE]])</f>
        <v>2022</v>
      </c>
    </row>
    <row r="522" spans="1:16" x14ac:dyDescent="0.3">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8">
        <f>VLOOKUP(InputData[[#This Row],[PRODUCT ID]],MasterData[],5,0)</f>
        <v>75</v>
      </c>
      <c r="K522" s="8">
        <f>VLOOKUP(InputData[[#This Row],[PRODUCT ID]],MasterData[],6,0)</f>
        <v>85.5</v>
      </c>
      <c r="L522" s="8">
        <f>InputData[[#This Row],[BUYING PRIZE]]*InputData[[#This Row],[QUANTITY]]</f>
        <v>750</v>
      </c>
      <c r="M522" s="8">
        <f>InputData[[#This Row],[SELLING PRICE]]*InputData[[#This Row],[QUANTITY]]*(1-InputData[[#This Row],[DISCOUNT %]])</f>
        <v>855</v>
      </c>
      <c r="N522">
        <f>DAY(InputData[[#This Row],[DATE]])</f>
        <v>21</v>
      </c>
      <c r="O522" t="str">
        <f>TEXT(InputData[[#This Row],[DATE]],"mmm")</f>
        <v>Dec</v>
      </c>
      <c r="P522">
        <f>YEAR(InputData[[#This Row],[DATE]])</f>
        <v>2022</v>
      </c>
    </row>
    <row r="523" spans="1:16" x14ac:dyDescent="0.3">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8">
        <f>VLOOKUP(InputData[[#This Row],[PRODUCT ID]],MasterData[],5,0)</f>
        <v>83</v>
      </c>
      <c r="K523" s="8">
        <f>VLOOKUP(InputData[[#This Row],[PRODUCT ID]],MasterData[],6,0)</f>
        <v>94.62</v>
      </c>
      <c r="L523" s="8">
        <f>InputData[[#This Row],[BUYING PRIZE]]*InputData[[#This Row],[QUANTITY]]</f>
        <v>1245</v>
      </c>
      <c r="M523" s="8">
        <f>InputData[[#This Row],[SELLING PRICE]]*InputData[[#This Row],[QUANTITY]]*(1-InputData[[#This Row],[DISCOUNT %]])</f>
        <v>1419.3000000000002</v>
      </c>
      <c r="N523">
        <f>DAY(InputData[[#This Row],[DATE]])</f>
        <v>29</v>
      </c>
      <c r="O523" t="str">
        <f>TEXT(InputData[[#This Row],[DATE]],"mmm")</f>
        <v>Dec</v>
      </c>
      <c r="P523">
        <f>YEAR(InputData[[#This Row],[DATE]])</f>
        <v>2022</v>
      </c>
    </row>
    <row r="524" spans="1:16" x14ac:dyDescent="0.3">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8">
        <f>VLOOKUP(InputData[[#This Row],[PRODUCT ID]],MasterData[],5,0)</f>
        <v>120</v>
      </c>
      <c r="K524" s="8">
        <f>VLOOKUP(InputData[[#This Row],[PRODUCT ID]],MasterData[],6,0)</f>
        <v>162</v>
      </c>
      <c r="L524" s="8">
        <f>InputData[[#This Row],[BUYING PRIZE]]*InputData[[#This Row],[QUANTITY]]</f>
        <v>120</v>
      </c>
      <c r="M524" s="8">
        <f>InputData[[#This Row],[SELLING PRICE]]*InputData[[#This Row],[QUANTITY]]*(1-InputData[[#This Row],[DISCOUNT %]])</f>
        <v>162</v>
      </c>
      <c r="N524">
        <f>DAY(InputData[[#This Row],[DATE]])</f>
        <v>29</v>
      </c>
      <c r="O524" t="str">
        <f>TEXT(InputData[[#This Row],[DATE]],"mmm")</f>
        <v>Dec</v>
      </c>
      <c r="P524">
        <f>YEAR(InputData[[#This Row],[DATE]])</f>
        <v>2022</v>
      </c>
    </row>
    <row r="525" spans="1:16" x14ac:dyDescent="0.3">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8">
        <f>VLOOKUP(InputData[[#This Row],[PRODUCT ID]],MasterData[],5,0)</f>
        <v>138</v>
      </c>
      <c r="K525" s="8">
        <f>VLOOKUP(InputData[[#This Row],[PRODUCT ID]],MasterData[],6,0)</f>
        <v>173.88</v>
      </c>
      <c r="L525" s="8">
        <f>InputData[[#This Row],[BUYING PRIZE]]*InputData[[#This Row],[QUANTITY]]</f>
        <v>1932</v>
      </c>
      <c r="M525" s="8">
        <f>InputData[[#This Row],[SELLING PRICE]]*InputData[[#This Row],[QUANTITY]]*(1-InputData[[#This Row],[DISCOUNT %]])</f>
        <v>2434.3199999999997</v>
      </c>
      <c r="N525">
        <f>DAY(InputData[[#This Row],[DATE]])</f>
        <v>30</v>
      </c>
      <c r="O525" t="str">
        <f>TEXT(InputData[[#This Row],[DATE]],"mmm")</f>
        <v>Dec</v>
      </c>
      <c r="P525">
        <f>YEAR(InputData[[#This Row],[DATE]])</f>
        <v>2022</v>
      </c>
    </row>
    <row r="526" spans="1:16" x14ac:dyDescent="0.3">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8">
        <f>VLOOKUP(InputData[[#This Row],[PRODUCT ID]],MasterData[],5,0)</f>
        <v>95</v>
      </c>
      <c r="K526" s="8">
        <f>VLOOKUP(InputData[[#This Row],[PRODUCT ID]],MasterData[],6,0)</f>
        <v>119.7</v>
      </c>
      <c r="L526" s="8">
        <f>InputData[[#This Row],[BUYING PRIZE]]*InputData[[#This Row],[QUANTITY]]</f>
        <v>1140</v>
      </c>
      <c r="M526" s="8">
        <f>InputData[[#This Row],[SELLING PRICE]]*InputData[[#This Row],[QUANTITY]]*(1-InputData[[#This Row],[DISCOUNT %]])</f>
        <v>1436.4</v>
      </c>
      <c r="N526">
        <f>DAY(InputData[[#This Row],[DATE]])</f>
        <v>31</v>
      </c>
      <c r="O526" t="str">
        <f>TEXT(InputData[[#This Row],[DATE]],"mmm")</f>
        <v>Dec</v>
      </c>
      <c r="P526">
        <f>YEAR(InputData[[#This Row],[DATE]])</f>
        <v>2022</v>
      </c>
    </row>
    <row r="527" spans="1:16" x14ac:dyDescent="0.3">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8">
        <f>VLOOKUP(InputData[[#This Row],[PRODUCT ID]],MasterData[],5,0)</f>
        <v>44</v>
      </c>
      <c r="K527" s="8">
        <f>VLOOKUP(InputData[[#This Row],[PRODUCT ID]],MasterData[],6,0)</f>
        <v>48.4</v>
      </c>
      <c r="L527" s="8">
        <f>InputData[[#This Row],[BUYING PRIZE]]*InputData[[#This Row],[QUANTITY]]</f>
        <v>264</v>
      </c>
      <c r="M527" s="8">
        <f>InputData[[#This Row],[SELLING PRICE]]*InputData[[#This Row],[QUANTITY]]*(1-InputData[[#This Row],[DISCOUNT %]])</f>
        <v>290.39999999999998</v>
      </c>
      <c r="N527">
        <f>DAY(InputData[[#This Row],[DATE]])</f>
        <v>31</v>
      </c>
      <c r="O527" t="str">
        <f>TEXT(InputData[[#This Row],[DATE]],"mmm")</f>
        <v>Dec</v>
      </c>
      <c r="P527">
        <f>YEAR(InputData[[#This Row],[DATE]])</f>
        <v>2022</v>
      </c>
    </row>
    <row r="528" spans="1:16" x14ac:dyDescent="0.3">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8">
        <f>VLOOKUP(InputData[[#This Row],[PRODUCT ID]],MasterData[],5,0)</f>
        <v>44</v>
      </c>
      <c r="K528" s="8">
        <f>VLOOKUP(InputData[[#This Row],[PRODUCT ID]],MasterData[],6,0)</f>
        <v>48.4</v>
      </c>
      <c r="L528" s="8">
        <f>InputData[[#This Row],[BUYING PRIZE]]*InputData[[#This Row],[QUANTITY]]</f>
        <v>132</v>
      </c>
      <c r="M528" s="8">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rgb="FFFFC000"/>
  </sheetPr>
  <dimension ref="A1:G46"/>
  <sheetViews>
    <sheetView topLeftCell="A19" workbookViewId="0">
      <selection activeCell="D42" sqref="D42"/>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 min="7" max="7" width="17.77734375" customWidth="1"/>
  </cols>
  <sheetData>
    <row r="1" spans="1:7" ht="15" thickBot="1" x14ac:dyDescent="0.35">
      <c r="A1" s="1" t="s">
        <v>0</v>
      </c>
      <c r="B1" s="1" t="s">
        <v>1</v>
      </c>
      <c r="C1" s="1" t="s">
        <v>2</v>
      </c>
      <c r="D1" s="1" t="s">
        <v>3</v>
      </c>
      <c r="E1" s="1" t="s">
        <v>4</v>
      </c>
      <c r="F1" s="1" t="s">
        <v>5</v>
      </c>
      <c r="G1" s="1" t="s">
        <v>141</v>
      </c>
    </row>
    <row r="2" spans="1:7" x14ac:dyDescent="0.3">
      <c r="A2" t="s">
        <v>6</v>
      </c>
      <c r="B2" t="s">
        <v>7</v>
      </c>
      <c r="C2" t="s">
        <v>8</v>
      </c>
      <c r="D2" t="s">
        <v>9</v>
      </c>
      <c r="E2">
        <v>98</v>
      </c>
      <c r="F2">
        <v>103.88</v>
      </c>
      <c r="G2" s="15" t="str">
        <f t="shared" ref="G2:G46" si="0">IF(E1&lt;50,"Bad",IF(E1&lt;=100,"Good","Very good"))</f>
        <v>Very good</v>
      </c>
    </row>
    <row r="3" spans="1:7" x14ac:dyDescent="0.3">
      <c r="A3" t="s">
        <v>10</v>
      </c>
      <c r="B3" t="s">
        <v>11</v>
      </c>
      <c r="C3" t="s">
        <v>8</v>
      </c>
      <c r="D3" t="s">
        <v>9</v>
      </c>
      <c r="E3">
        <v>105</v>
      </c>
      <c r="F3">
        <v>142.80000000000001</v>
      </c>
      <c r="G3" s="15" t="str">
        <f t="shared" si="0"/>
        <v>Good</v>
      </c>
    </row>
    <row r="4" spans="1:7" x14ac:dyDescent="0.3">
      <c r="A4" t="s">
        <v>12</v>
      </c>
      <c r="B4" t="s">
        <v>13</v>
      </c>
      <c r="C4" t="s">
        <v>8</v>
      </c>
      <c r="D4" t="s">
        <v>9</v>
      </c>
      <c r="E4">
        <v>71</v>
      </c>
      <c r="F4">
        <v>80.94</v>
      </c>
      <c r="G4" s="15" t="str">
        <f t="shared" si="0"/>
        <v>Very good</v>
      </c>
    </row>
    <row r="5" spans="1:7" x14ac:dyDescent="0.3">
      <c r="A5" t="s">
        <v>14</v>
      </c>
      <c r="B5" t="s">
        <v>15</v>
      </c>
      <c r="C5" t="s">
        <v>8</v>
      </c>
      <c r="D5" t="s">
        <v>109</v>
      </c>
      <c r="E5">
        <v>44</v>
      </c>
      <c r="F5">
        <v>48.84</v>
      </c>
      <c r="G5" s="15" t="str">
        <f t="shared" si="0"/>
        <v>Good</v>
      </c>
    </row>
    <row r="6" spans="1:7" x14ac:dyDescent="0.3">
      <c r="A6" t="s">
        <v>16</v>
      </c>
      <c r="B6" t="s">
        <v>17</v>
      </c>
      <c r="C6" t="s">
        <v>8</v>
      </c>
      <c r="D6" t="s">
        <v>110</v>
      </c>
      <c r="E6">
        <v>133</v>
      </c>
      <c r="F6">
        <v>155.61000000000001</v>
      </c>
      <c r="G6" s="15" t="str">
        <f>IF(E5&lt;50,"Bad",IF(E5&lt;=100,"Good","Very good"))</f>
        <v>Bad</v>
      </c>
    </row>
    <row r="7" spans="1:7" x14ac:dyDescent="0.3">
      <c r="A7" t="s">
        <v>18</v>
      </c>
      <c r="B7" t="s">
        <v>19</v>
      </c>
      <c r="C7" t="s">
        <v>8</v>
      </c>
      <c r="D7" t="s">
        <v>9</v>
      </c>
      <c r="E7">
        <v>75</v>
      </c>
      <c r="F7">
        <v>85.5</v>
      </c>
      <c r="G7" s="15" t="str">
        <f t="shared" si="0"/>
        <v>Very good</v>
      </c>
    </row>
    <row r="8" spans="1:7" x14ac:dyDescent="0.3">
      <c r="A8" t="s">
        <v>20</v>
      </c>
      <c r="B8" t="s">
        <v>21</v>
      </c>
      <c r="C8" t="s">
        <v>8</v>
      </c>
      <c r="D8" t="s">
        <v>109</v>
      </c>
      <c r="E8">
        <v>43</v>
      </c>
      <c r="F8">
        <v>47.730000000000004</v>
      </c>
      <c r="G8" s="15" t="str">
        <f t="shared" si="0"/>
        <v>Good</v>
      </c>
    </row>
    <row r="9" spans="1:7" x14ac:dyDescent="0.3">
      <c r="A9" t="s">
        <v>22</v>
      </c>
      <c r="B9" t="s">
        <v>23</v>
      </c>
      <c r="C9" t="s">
        <v>8</v>
      </c>
      <c r="D9" t="s">
        <v>9</v>
      </c>
      <c r="E9">
        <v>83</v>
      </c>
      <c r="F9">
        <v>94.62</v>
      </c>
      <c r="G9" s="15" t="str">
        <f t="shared" si="0"/>
        <v>Bad</v>
      </c>
    </row>
    <row r="10" spans="1:7" x14ac:dyDescent="0.3">
      <c r="A10" t="s">
        <v>24</v>
      </c>
      <c r="B10" t="s">
        <v>25</v>
      </c>
      <c r="C10" t="s">
        <v>8</v>
      </c>
      <c r="D10" t="s">
        <v>111</v>
      </c>
      <c r="E10">
        <v>6</v>
      </c>
      <c r="F10">
        <v>7.8599999999999994</v>
      </c>
      <c r="G10" s="15" t="str">
        <f t="shared" si="0"/>
        <v>Good</v>
      </c>
    </row>
    <row r="11" spans="1:7" x14ac:dyDescent="0.3">
      <c r="A11" t="s">
        <v>26</v>
      </c>
      <c r="B11" t="s">
        <v>27</v>
      </c>
      <c r="C11" t="s">
        <v>28</v>
      </c>
      <c r="D11" t="s">
        <v>110</v>
      </c>
      <c r="E11">
        <v>148</v>
      </c>
      <c r="F11">
        <v>164.28</v>
      </c>
      <c r="G11" s="15" t="str">
        <f t="shared" si="0"/>
        <v>Bad</v>
      </c>
    </row>
    <row r="12" spans="1:7" x14ac:dyDescent="0.3">
      <c r="A12" t="s">
        <v>29</v>
      </c>
      <c r="B12" t="s">
        <v>30</v>
      </c>
      <c r="C12" t="s">
        <v>28</v>
      </c>
      <c r="D12" t="s">
        <v>109</v>
      </c>
      <c r="E12">
        <v>44</v>
      </c>
      <c r="F12">
        <v>48.4</v>
      </c>
      <c r="G12" s="15" t="str">
        <f t="shared" si="0"/>
        <v>Very good</v>
      </c>
    </row>
    <row r="13" spans="1:7" x14ac:dyDescent="0.3">
      <c r="A13" t="s">
        <v>31</v>
      </c>
      <c r="B13" t="s">
        <v>32</v>
      </c>
      <c r="C13" t="s">
        <v>28</v>
      </c>
      <c r="D13" t="s">
        <v>9</v>
      </c>
      <c r="E13">
        <v>73</v>
      </c>
      <c r="F13">
        <v>94.17</v>
      </c>
      <c r="G13" s="15" t="str">
        <f t="shared" si="0"/>
        <v>Bad</v>
      </c>
    </row>
    <row r="14" spans="1:7" x14ac:dyDescent="0.3">
      <c r="A14" t="s">
        <v>33</v>
      </c>
      <c r="B14" t="s">
        <v>34</v>
      </c>
      <c r="C14" t="s">
        <v>28</v>
      </c>
      <c r="D14" t="s">
        <v>9</v>
      </c>
      <c r="E14">
        <v>112</v>
      </c>
      <c r="F14">
        <v>122.08</v>
      </c>
      <c r="G14" s="15" t="str">
        <f t="shared" si="0"/>
        <v>Good</v>
      </c>
    </row>
    <row r="15" spans="1:7" x14ac:dyDescent="0.3">
      <c r="A15" t="s">
        <v>35</v>
      </c>
      <c r="B15" t="s">
        <v>36</v>
      </c>
      <c r="C15" t="s">
        <v>28</v>
      </c>
      <c r="D15" t="s">
        <v>9</v>
      </c>
      <c r="E15">
        <v>112</v>
      </c>
      <c r="F15">
        <v>146.72</v>
      </c>
      <c r="G15" s="15" t="str">
        <f t="shared" si="0"/>
        <v>Very good</v>
      </c>
    </row>
    <row r="16" spans="1:7" x14ac:dyDescent="0.3">
      <c r="A16" t="s">
        <v>37</v>
      </c>
      <c r="B16" t="s">
        <v>38</v>
      </c>
      <c r="C16" t="s">
        <v>28</v>
      </c>
      <c r="D16" t="s">
        <v>111</v>
      </c>
      <c r="E16">
        <v>12</v>
      </c>
      <c r="F16">
        <v>15.719999999999999</v>
      </c>
      <c r="G16" s="15" t="str">
        <f t="shared" si="0"/>
        <v>Very good</v>
      </c>
    </row>
    <row r="17" spans="1:7" x14ac:dyDescent="0.3">
      <c r="A17" t="s">
        <v>39</v>
      </c>
      <c r="B17" t="s">
        <v>40</v>
      </c>
      <c r="C17" t="s">
        <v>28</v>
      </c>
      <c r="D17" t="s">
        <v>111</v>
      </c>
      <c r="E17">
        <v>13</v>
      </c>
      <c r="F17">
        <v>16.64</v>
      </c>
      <c r="G17" s="15" t="str">
        <f t="shared" si="0"/>
        <v>Bad</v>
      </c>
    </row>
    <row r="18" spans="1:7" x14ac:dyDescent="0.3">
      <c r="A18" t="s">
        <v>41</v>
      </c>
      <c r="B18" t="s">
        <v>42</v>
      </c>
      <c r="C18" t="s">
        <v>28</v>
      </c>
      <c r="D18" t="s">
        <v>110</v>
      </c>
      <c r="E18">
        <v>134</v>
      </c>
      <c r="F18">
        <v>156.78</v>
      </c>
      <c r="G18" s="15" t="str">
        <f t="shared" si="0"/>
        <v>Bad</v>
      </c>
    </row>
    <row r="19" spans="1:7" x14ac:dyDescent="0.3">
      <c r="A19" t="s">
        <v>43</v>
      </c>
      <c r="B19" t="s">
        <v>44</v>
      </c>
      <c r="C19" t="s">
        <v>28</v>
      </c>
      <c r="D19" t="s">
        <v>111</v>
      </c>
      <c r="E19">
        <v>37</v>
      </c>
      <c r="F19">
        <v>49.21</v>
      </c>
      <c r="G19" s="15" t="str">
        <f t="shared" si="0"/>
        <v>Very good</v>
      </c>
    </row>
    <row r="20" spans="1:7" x14ac:dyDescent="0.3">
      <c r="A20" t="s">
        <v>45</v>
      </c>
      <c r="B20" t="s">
        <v>46</v>
      </c>
      <c r="C20" t="s">
        <v>28</v>
      </c>
      <c r="D20" t="s">
        <v>110</v>
      </c>
      <c r="E20">
        <v>150</v>
      </c>
      <c r="F20">
        <v>210</v>
      </c>
      <c r="G20" s="15" t="str">
        <f t="shared" si="0"/>
        <v>Bad</v>
      </c>
    </row>
    <row r="21" spans="1:7" x14ac:dyDescent="0.3">
      <c r="A21" t="s">
        <v>47</v>
      </c>
      <c r="B21" t="s">
        <v>48</v>
      </c>
      <c r="C21" t="s">
        <v>49</v>
      </c>
      <c r="D21" t="s">
        <v>109</v>
      </c>
      <c r="E21">
        <v>61</v>
      </c>
      <c r="F21">
        <v>76.25</v>
      </c>
      <c r="G21" s="15" t="str">
        <f t="shared" si="0"/>
        <v>Very good</v>
      </c>
    </row>
    <row r="22" spans="1:7" x14ac:dyDescent="0.3">
      <c r="A22" t="s">
        <v>50</v>
      </c>
      <c r="B22" t="s">
        <v>51</v>
      </c>
      <c r="C22" t="s">
        <v>49</v>
      </c>
      <c r="D22" t="s">
        <v>110</v>
      </c>
      <c r="E22">
        <v>126</v>
      </c>
      <c r="F22">
        <v>162.54</v>
      </c>
      <c r="G22" s="15" t="str">
        <f t="shared" si="0"/>
        <v>Good</v>
      </c>
    </row>
    <row r="23" spans="1:7" x14ac:dyDescent="0.3">
      <c r="A23" t="s">
        <v>52</v>
      </c>
      <c r="B23" t="s">
        <v>53</v>
      </c>
      <c r="C23" t="s">
        <v>49</v>
      </c>
      <c r="D23" t="s">
        <v>110</v>
      </c>
      <c r="E23">
        <v>121</v>
      </c>
      <c r="F23">
        <v>141.57</v>
      </c>
      <c r="G23" s="15" t="str">
        <f t="shared" si="0"/>
        <v>Very good</v>
      </c>
    </row>
    <row r="24" spans="1:7" x14ac:dyDescent="0.3">
      <c r="A24" t="s">
        <v>54</v>
      </c>
      <c r="B24" t="s">
        <v>55</v>
      </c>
      <c r="C24" t="s">
        <v>49</v>
      </c>
      <c r="D24" t="s">
        <v>110</v>
      </c>
      <c r="E24">
        <v>141</v>
      </c>
      <c r="F24">
        <v>149.46</v>
      </c>
      <c r="G24" s="15" t="str">
        <f t="shared" si="0"/>
        <v>Very good</v>
      </c>
    </row>
    <row r="25" spans="1:7" x14ac:dyDescent="0.3">
      <c r="A25" t="s">
        <v>56</v>
      </c>
      <c r="B25" t="s">
        <v>57</v>
      </c>
      <c r="C25" t="s">
        <v>49</v>
      </c>
      <c r="D25" t="s">
        <v>110</v>
      </c>
      <c r="E25">
        <v>144</v>
      </c>
      <c r="F25">
        <v>156.96</v>
      </c>
      <c r="G25" s="15" t="str">
        <f t="shared" si="0"/>
        <v>Very good</v>
      </c>
    </row>
    <row r="26" spans="1:7" x14ac:dyDescent="0.3">
      <c r="A26" t="s">
        <v>58</v>
      </c>
      <c r="B26" t="s">
        <v>59</v>
      </c>
      <c r="C26" t="s">
        <v>49</v>
      </c>
      <c r="D26" t="s">
        <v>111</v>
      </c>
      <c r="E26">
        <v>7</v>
      </c>
      <c r="F26">
        <v>8.33</v>
      </c>
      <c r="G26" s="15" t="str">
        <f t="shared" si="0"/>
        <v>Very good</v>
      </c>
    </row>
    <row r="27" spans="1:7" x14ac:dyDescent="0.3">
      <c r="A27" t="s">
        <v>60</v>
      </c>
      <c r="B27" t="s">
        <v>61</v>
      </c>
      <c r="C27" t="s">
        <v>62</v>
      </c>
      <c r="D27" t="s">
        <v>111</v>
      </c>
      <c r="E27">
        <v>18</v>
      </c>
      <c r="F27">
        <v>24.66</v>
      </c>
      <c r="G27" s="15" t="str">
        <f t="shared" si="0"/>
        <v>Bad</v>
      </c>
    </row>
    <row r="28" spans="1:7" x14ac:dyDescent="0.3">
      <c r="A28" t="s">
        <v>63</v>
      </c>
      <c r="B28" t="s">
        <v>64</v>
      </c>
      <c r="C28" t="s">
        <v>62</v>
      </c>
      <c r="D28" t="s">
        <v>109</v>
      </c>
      <c r="E28">
        <v>48</v>
      </c>
      <c r="F28">
        <v>57.120000000000005</v>
      </c>
      <c r="G28" s="15" t="str">
        <f t="shared" si="0"/>
        <v>Bad</v>
      </c>
    </row>
    <row r="29" spans="1:7" x14ac:dyDescent="0.3">
      <c r="A29" t="s">
        <v>65</v>
      </c>
      <c r="B29" t="s">
        <v>66</v>
      </c>
      <c r="C29" t="s">
        <v>62</v>
      </c>
      <c r="D29" t="s">
        <v>111</v>
      </c>
      <c r="E29">
        <v>37</v>
      </c>
      <c r="F29">
        <v>41.81</v>
      </c>
      <c r="G29" s="15" t="str">
        <f t="shared" si="0"/>
        <v>Bad</v>
      </c>
    </row>
    <row r="30" spans="1:7" x14ac:dyDescent="0.3">
      <c r="A30" t="s">
        <v>67</v>
      </c>
      <c r="B30" t="s">
        <v>68</v>
      </c>
      <c r="C30" t="s">
        <v>62</v>
      </c>
      <c r="D30" t="s">
        <v>109</v>
      </c>
      <c r="E30">
        <v>47</v>
      </c>
      <c r="F30">
        <v>53.11</v>
      </c>
      <c r="G30" s="15" t="str">
        <f t="shared" si="0"/>
        <v>Bad</v>
      </c>
    </row>
    <row r="31" spans="1:7" x14ac:dyDescent="0.3">
      <c r="A31" t="s">
        <v>69</v>
      </c>
      <c r="B31" t="s">
        <v>70</v>
      </c>
      <c r="C31" t="s">
        <v>62</v>
      </c>
      <c r="D31" t="s">
        <v>110</v>
      </c>
      <c r="E31">
        <v>148</v>
      </c>
      <c r="F31">
        <v>201.28</v>
      </c>
      <c r="G31" s="15" t="str">
        <f t="shared" si="0"/>
        <v>Bad</v>
      </c>
    </row>
    <row r="32" spans="1:7" x14ac:dyDescent="0.3">
      <c r="A32" t="s">
        <v>71</v>
      </c>
      <c r="B32" t="s">
        <v>72</v>
      </c>
      <c r="C32" t="s">
        <v>62</v>
      </c>
      <c r="D32" t="s">
        <v>9</v>
      </c>
      <c r="E32">
        <v>93</v>
      </c>
      <c r="F32">
        <v>104.16</v>
      </c>
      <c r="G32" s="15" t="str">
        <f t="shared" si="0"/>
        <v>Very good</v>
      </c>
    </row>
    <row r="33" spans="1:7" x14ac:dyDescent="0.3">
      <c r="A33" t="s">
        <v>73</v>
      </c>
      <c r="B33" t="s">
        <v>74</v>
      </c>
      <c r="C33" t="s">
        <v>62</v>
      </c>
      <c r="D33" t="s">
        <v>9</v>
      </c>
      <c r="E33">
        <v>89</v>
      </c>
      <c r="F33">
        <v>117.48</v>
      </c>
      <c r="G33" s="15" t="str">
        <f t="shared" si="0"/>
        <v>Good</v>
      </c>
    </row>
    <row r="34" spans="1:7" x14ac:dyDescent="0.3">
      <c r="A34" t="s">
        <v>75</v>
      </c>
      <c r="B34" t="s">
        <v>76</v>
      </c>
      <c r="C34" t="s">
        <v>62</v>
      </c>
      <c r="D34" t="s">
        <v>9</v>
      </c>
      <c r="E34">
        <v>95</v>
      </c>
      <c r="F34">
        <v>119.7</v>
      </c>
      <c r="G34" s="15" t="str">
        <f t="shared" si="0"/>
        <v>Good</v>
      </c>
    </row>
    <row r="35" spans="1:7" x14ac:dyDescent="0.3">
      <c r="A35" t="s">
        <v>77</v>
      </c>
      <c r="B35" t="s">
        <v>78</v>
      </c>
      <c r="C35" t="s">
        <v>62</v>
      </c>
      <c r="D35" t="s">
        <v>109</v>
      </c>
      <c r="E35">
        <v>55</v>
      </c>
      <c r="F35">
        <v>58.3</v>
      </c>
      <c r="G35" s="15" t="str">
        <f t="shared" si="0"/>
        <v>Good</v>
      </c>
    </row>
    <row r="36" spans="1:7" x14ac:dyDescent="0.3">
      <c r="A36" t="s">
        <v>79</v>
      </c>
      <c r="B36" t="s">
        <v>80</v>
      </c>
      <c r="C36" t="s">
        <v>62</v>
      </c>
      <c r="D36" t="s">
        <v>111</v>
      </c>
      <c r="E36">
        <v>5</v>
      </c>
      <c r="F36">
        <v>6.7</v>
      </c>
      <c r="G36" s="15" t="str">
        <f t="shared" si="0"/>
        <v>Good</v>
      </c>
    </row>
    <row r="37" spans="1:7" x14ac:dyDescent="0.3">
      <c r="A37" t="s">
        <v>81</v>
      </c>
      <c r="B37" t="s">
        <v>82</v>
      </c>
      <c r="C37" t="s">
        <v>62</v>
      </c>
      <c r="D37" t="s">
        <v>9</v>
      </c>
      <c r="E37">
        <v>90</v>
      </c>
      <c r="F37">
        <v>96.3</v>
      </c>
      <c r="G37" s="15" t="str">
        <f t="shared" si="0"/>
        <v>Bad</v>
      </c>
    </row>
    <row r="38" spans="1:7" x14ac:dyDescent="0.3">
      <c r="A38" t="s">
        <v>83</v>
      </c>
      <c r="B38" t="s">
        <v>84</v>
      </c>
      <c r="C38" t="s">
        <v>85</v>
      </c>
      <c r="D38" t="s">
        <v>9</v>
      </c>
      <c r="E38">
        <v>67</v>
      </c>
      <c r="F38">
        <v>85.76</v>
      </c>
      <c r="G38" s="15" t="str">
        <f t="shared" si="0"/>
        <v>Good</v>
      </c>
    </row>
    <row r="39" spans="1:7" x14ac:dyDescent="0.3">
      <c r="A39" t="s">
        <v>86</v>
      </c>
      <c r="B39" t="s">
        <v>87</v>
      </c>
      <c r="C39" t="s">
        <v>85</v>
      </c>
      <c r="D39" t="s">
        <v>9</v>
      </c>
      <c r="E39">
        <v>72</v>
      </c>
      <c r="F39">
        <v>79.92</v>
      </c>
      <c r="G39" s="15" t="str">
        <f t="shared" si="0"/>
        <v>Good</v>
      </c>
    </row>
    <row r="40" spans="1:7" x14ac:dyDescent="0.3">
      <c r="A40" t="s">
        <v>88</v>
      </c>
      <c r="B40" t="s">
        <v>89</v>
      </c>
      <c r="C40" t="s">
        <v>85</v>
      </c>
      <c r="D40" t="s">
        <v>111</v>
      </c>
      <c r="E40">
        <v>37</v>
      </c>
      <c r="F40">
        <v>42.55</v>
      </c>
      <c r="G40" s="15" t="str">
        <f t="shared" si="0"/>
        <v>Good</v>
      </c>
    </row>
    <row r="41" spans="1:7" x14ac:dyDescent="0.3">
      <c r="A41" t="s">
        <v>90</v>
      </c>
      <c r="B41" t="s">
        <v>91</v>
      </c>
      <c r="C41" t="s">
        <v>85</v>
      </c>
      <c r="D41" t="s">
        <v>9</v>
      </c>
      <c r="E41">
        <v>90</v>
      </c>
      <c r="F41">
        <v>115.2</v>
      </c>
      <c r="G41" s="15" t="str">
        <f t="shared" si="0"/>
        <v>Bad</v>
      </c>
    </row>
    <row r="42" spans="1:7" x14ac:dyDescent="0.3">
      <c r="A42" t="s">
        <v>92</v>
      </c>
      <c r="B42" t="s">
        <v>93</v>
      </c>
      <c r="C42" t="s">
        <v>85</v>
      </c>
      <c r="D42" t="s">
        <v>110</v>
      </c>
      <c r="E42">
        <v>138</v>
      </c>
      <c r="F42">
        <v>173.88</v>
      </c>
      <c r="G42" s="15" t="str">
        <f t="shared" si="0"/>
        <v>Good</v>
      </c>
    </row>
    <row r="43" spans="1:7" x14ac:dyDescent="0.3">
      <c r="A43" t="s">
        <v>94</v>
      </c>
      <c r="B43" t="s">
        <v>95</v>
      </c>
      <c r="C43" t="s">
        <v>85</v>
      </c>
      <c r="D43" t="s">
        <v>110</v>
      </c>
      <c r="E43">
        <v>120</v>
      </c>
      <c r="F43">
        <v>162</v>
      </c>
      <c r="G43" s="15" t="str">
        <f t="shared" si="0"/>
        <v>Very good</v>
      </c>
    </row>
    <row r="44" spans="1:7" x14ac:dyDescent="0.3">
      <c r="A44" t="s">
        <v>96</v>
      </c>
      <c r="B44" t="s">
        <v>97</v>
      </c>
      <c r="C44" t="s">
        <v>85</v>
      </c>
      <c r="D44" t="s">
        <v>9</v>
      </c>
      <c r="E44">
        <v>67</v>
      </c>
      <c r="F44">
        <v>83.08</v>
      </c>
      <c r="G44" s="15" t="str">
        <f t="shared" si="0"/>
        <v>Very good</v>
      </c>
    </row>
    <row r="45" spans="1:7" x14ac:dyDescent="0.3">
      <c r="A45" t="s">
        <v>98</v>
      </c>
      <c r="B45" t="s">
        <v>99</v>
      </c>
      <c r="C45" t="s">
        <v>85</v>
      </c>
      <c r="D45" t="s">
        <v>9</v>
      </c>
      <c r="E45">
        <v>76</v>
      </c>
      <c r="F45">
        <v>82.08</v>
      </c>
      <c r="G45" s="15" t="str">
        <f t="shared" si="0"/>
        <v>Good</v>
      </c>
    </row>
    <row r="46" spans="1:7" x14ac:dyDescent="0.3">
      <c r="A46" t="s">
        <v>112</v>
      </c>
      <c r="B46" t="s">
        <v>113</v>
      </c>
      <c r="C46" t="s">
        <v>85</v>
      </c>
      <c r="D46" t="s">
        <v>9</v>
      </c>
      <c r="E46">
        <v>50</v>
      </c>
      <c r="F46">
        <v>62</v>
      </c>
      <c r="G46" s="15"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Analysis</vt:lpstr>
      <vt:lpstr>Dashboard</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Tousif Pathan</cp:lastModifiedBy>
  <dcterms:created xsi:type="dcterms:W3CDTF">2021-11-03T11:40:02Z</dcterms:created>
  <dcterms:modified xsi:type="dcterms:W3CDTF">2025-05-12T06:06:24Z</dcterms:modified>
</cp:coreProperties>
</file>