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BPC" sheetId="3" r:id="rId2"/>
    <sheet name="price" sheetId="2" r:id="rId3"/>
  </sheets>
  <calcPr calcId="152511"/>
</workbook>
</file>

<file path=xl/calcChain.xml><?xml version="1.0" encoding="utf-8"?>
<calcChain xmlns="http://schemas.openxmlformats.org/spreadsheetml/2006/main">
  <c r="H7" i="1" l="1"/>
  <c r="L6" i="3"/>
  <c r="M6" i="3"/>
  <c r="I7" i="1" s="1"/>
  <c r="F7" i="1"/>
  <c r="G7" i="1"/>
  <c r="M3" i="3"/>
  <c r="M5" i="3"/>
  <c r="M4" i="3"/>
  <c r="F6" i="1"/>
  <c r="G6" i="1"/>
  <c r="L5" i="3"/>
  <c r="L3" i="3"/>
  <c r="I4" i="1" s="1"/>
  <c r="L4" i="3"/>
  <c r="I5" i="1" s="1"/>
  <c r="G4" i="1"/>
  <c r="G5" i="1"/>
  <c r="F4" i="1"/>
  <c r="F5" i="1"/>
  <c r="I6" i="1" l="1"/>
  <c r="H6" i="1"/>
  <c r="H5" i="1"/>
  <c r="H4" i="1"/>
</calcChain>
</file>

<file path=xl/sharedStrings.xml><?xml version="1.0" encoding="utf-8"?>
<sst xmlns="http://schemas.openxmlformats.org/spreadsheetml/2006/main" count="50" uniqueCount="27">
  <si>
    <t>faction</t>
  </si>
  <si>
    <t>buy_amarr</t>
  </si>
  <si>
    <t>sell_amarr</t>
  </si>
  <si>
    <t>mat</t>
  </si>
  <si>
    <t>sell</t>
  </si>
  <si>
    <t>buy</t>
  </si>
  <si>
    <t>Omen Navy Issue</t>
  </si>
  <si>
    <t>Coercer Navy Issue</t>
  </si>
  <si>
    <t>Life Support Backup Unit</t>
  </si>
  <si>
    <t>Auto-Integrity Preservation Seal</t>
  </si>
  <si>
    <t>Zydrine</t>
  </si>
  <si>
    <t>Megacyte</t>
  </si>
  <si>
    <t>Nocxium</t>
  </si>
  <si>
    <t>Isogen</t>
  </si>
  <si>
    <t>Mexallon</t>
  </si>
  <si>
    <t>Pyerite</t>
  </si>
  <si>
    <t>Tritanium</t>
  </si>
  <si>
    <t>ship_type</t>
  </si>
  <si>
    <t>Amarr</t>
  </si>
  <si>
    <t>mat_sell_amarr</t>
  </si>
  <si>
    <t>mat_buy_amarr</t>
  </si>
  <si>
    <t>amarr_sell</t>
  </si>
  <si>
    <t>amarr_buy</t>
  </si>
  <si>
    <t>Augoror Navy Issue</t>
  </si>
  <si>
    <t>LP</t>
  </si>
  <si>
    <t>BPC_price</t>
  </si>
  <si>
    <t>Prophecy Navy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</si>
</sst>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6" formatCode="_-* #,##0\ _₽_-;\-* #,##0\ _₽_-;_-* &quot;-&quot;??\ _₽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0" fontId="0" fillId="0" borderId="0" xfId="0" applyNumberFormat="1"/>
    <xf numFmtId="166" fontId="2" fillId="0" borderId="0" xfId="1" applyNumberFormat="1" applyFont="1"/>
  </cellXfs>
  <cellStyles count="2">
    <cellStyle name="Обычный" xfId="0" builtinId="0"/>
    <cellStyle name="Финансовый" xfId="1" builtinId="3"/>
  </cellStyles>
  <dxfs count="7">
    <dxf>
      <numFmt numFmtId="166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\ _₽_-;\-* #,##0\ _₽_-;_-* &quot;-&quot;??\ _₽_-;_-@_-"/>
    </dxf>
    <dxf>
      <numFmt numFmtId="0" formatCode="General"/>
    </dxf>
    <dxf>
      <numFmt numFmtId="0" formatCode="General"/>
    </dxf>
    <dxf>
      <numFmt numFmtId="166" formatCode="_-* #,##0\ _₽_-;\-* #,##0\ _₽_-;_-* &quot;-&quot;??\ _₽_-;_-@_-"/>
    </dxf>
    <dxf>
      <numFmt numFmtId="166" formatCode="_-* #,##0\ _₽_-;\-* #,##0\ _₽_-;_-* &quot;-&quot;??\ _₽_-;_-@_-"/>
    </dxf>
    <dxf>
      <numFmt numFmtId="166" formatCode="_-* #,##0\ _₽_-;\-* #,##0\ _₽_-;_-* &quot;-&quot;??\ _₽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profit" displayName="profit" ref="B3:I7" totalsRowShown="0">
  <autoFilter ref="B3:I7"/>
  <tableColumns count="8">
    <tableColumn id="1" name="ship_type"/>
    <tableColumn id="2" name="faction"/>
    <tableColumn id="7" name="LP"/>
    <tableColumn id="8" name="BPC_price"/>
    <tableColumn id="3" name="sell_amarr" dataDxfId="5" dataCellStyle="Финансовый">
      <calculatedColumnFormula>VLOOKUP(profit[[#This Row],[ship_type]],price[],2,0)</calculatedColumnFormula>
    </tableColumn>
    <tableColumn id="4" name="buy_amarr" dataDxfId="4" dataCellStyle="Финансовый">
      <calculatedColumnFormula>VLOOKUP(profit[[#This Row],[ship_type]],price[],3,0)</calculatedColumnFormula>
    </tableColumn>
    <tableColumn id="5" name="mat_sell_amarr" dataDxfId="3">
      <calculatedColumnFormula>VLOOKUP(profit[[#This Row],[ship_type]],BPC[],11,0)</calculatedColumnFormula>
    </tableColumn>
    <tableColumn id="6" name="mat_buy_amarr" dataDxfId="2">
      <calculatedColumnFormula>VLOOKUP(profit[[#This Row],[ship_type]],BPC[],12,0)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PC" displayName="BPC" ref="B2:O6" totalsRowShown="0">
  <autoFilter ref="B2:O6"/>
  <tableColumns count="14">
    <tableColumn id="1" name="ship_type"/>
    <tableColumn id="2" name="Tritanium"/>
    <tableColumn id="3" name="Pyerite"/>
    <tableColumn id="4" name="Mexallon"/>
    <tableColumn id="5" name="Isogen"/>
    <tableColumn id="6" name="Nocxium"/>
    <tableColumn id="7" name="Megacyte"/>
    <tableColumn id="8" name="Zydrine"/>
    <tableColumn id="9" name="Auto-Integrity Preservation Seal"/>
    <tableColumn id="10" name="Life Support Backup Unit"/>
    <tableColumn id="11" name="amarr_sell" dataDxfId="0" dataCellStyle="Финансовый">
      <calculatedColumnFormula>VLOOKUP(BPC[[#Headers],[Tritanium]],price[],2,0)*BPC[[#This Row],[Tritanium]]+VLOOKUP(BPC[[#Headers],[Pyerite]],price[],2,0)*BPC[[#This Row],[Pyerite]]+VLOOKUP(BPC[[#Headers],[Mexallon]],price[],2,0)*BPC[[#This Row],[Mexallon]]+VLOOKUP(BPC[[#Headers],[Isogen]],price[],2,0)*BPC[[#This Row],[Isogen]]+VLOOKUP(BPC[[#Headers],[Nocxium]],price[],2,0)*BPC[[#This Row],[Nocxium]]+VLOOKUP(BPC[[#Headers],[Megacyte]],price[],2,0)*BPC[[#This Row],[Megacyte]]+VLOOKUP(BPC[[#Headers],[Zydrine]],price[],2,0)*BPC[[#This Row],[Zydrine]]+VLOOKUP(BPC[[#Headers],[Auto-Integrity Preservation Seal]],price[],2,0)*BPC[[#This Row],[Auto-Integrity Preservation Seal]]+VLOOKUP(BPC[[#Headers],[Life Support Backup Unit]],price[],2,0)*BPC[[#This Row],[Life Support Backup Unit]]</calculatedColumnFormula>
    </tableColumn>
    <tableColumn id="12" name="amarr_buy" dataDxfId="6" dataCellStyle="Финансовый">
      <calculatedColumnFormula>VLOOKUP(BPC[[#Headers],[Tritanium]],price[],2,0)*BPC[[#This Row],[Tritanium]]+VLOOKUP(BPC[[#Headers],[Pyerite]],price[],2,0)*BPC[[#This Row],[Pyerite]]+VLOOKUP(BPC[[#Headers],[Mexallon]],price[],2,0)*BPC[[#This Row],[Mexallon]]+VLOOKUP(BPC[[#Headers],[Isogen]],price[],2,0)*BPC[[#This Row],[Isogen]]+VLOOKUP(BPC[[#Headers],[Nocxium]],price[],2,0)*BPC[[#This Row],[Nocxium]]+VLOOKUP(BPC[[#Headers],[Megacyte]],price[],2,0)*BPC[[#This Row],[Megacyte]]+VLOOKUP(BPC[[#Headers],[Zydrine]],price[],2,0)*BPC[[#This Row],[Zydrine]]+VLOOKUP(BPC[[#Headers],[Auto-Integrity Preservation Seal]],price[],2,0)*BPC[[#This Row],[Auto-Integrity Preservation Seal]]+VLOOKUP(BPC[[#Headers],[Life Support Backup Unit]],price[],2,0)*BPC[[#This Row],[Life Support Backup Unit]]</calculatedColumnFormula>
    </tableColumn>
    <tableColumn id="14" name="LP" dataDxfId="1" dataCellStyle="Финансовый"/>
    <tableColumn id="15" name="BPC_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price" displayName="price" ref="B2:D15" totalsRowShown="0">
  <autoFilter ref="B2:D15"/>
  <tableColumns count="3">
    <tableColumn id="1" name="mat"/>
    <tableColumn id="2" name="sell"/>
    <tableColumn id="3" name="bu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workbookViewId="0">
      <selection activeCell="I11" sqref="I11"/>
    </sheetView>
  </sheetViews>
  <sheetFormatPr defaultRowHeight="15" x14ac:dyDescent="0.25"/>
  <cols>
    <col min="2" max="2" width="21.140625" customWidth="1"/>
    <col min="3" max="4" width="9.28515625" customWidth="1"/>
    <col min="5" max="5" width="12.140625" bestFit="1" customWidth="1"/>
    <col min="6" max="6" width="16.5703125" bestFit="1" customWidth="1"/>
    <col min="7" max="7" width="13.85546875" customWidth="1"/>
    <col min="8" max="8" width="17.140625" bestFit="1" customWidth="1"/>
    <col min="9" max="9" width="17" bestFit="1" customWidth="1"/>
  </cols>
  <sheetData>
    <row r="2" spans="2:9" x14ac:dyDescent="0.25">
      <c r="B2">
        <v>1</v>
      </c>
      <c r="C2">
        <v>2</v>
      </c>
      <c r="F2">
        <v>3</v>
      </c>
      <c r="G2">
        <v>4</v>
      </c>
      <c r="H2">
        <v>5</v>
      </c>
      <c r="I2">
        <v>6</v>
      </c>
    </row>
    <row r="3" spans="2:9" x14ac:dyDescent="0.25">
      <c r="B3" t="s">
        <v>17</v>
      </c>
      <c r="C3" t="s">
        <v>0</v>
      </c>
      <c r="D3" t="s">
        <v>24</v>
      </c>
      <c r="E3" t="s">
        <v>25</v>
      </c>
      <c r="F3" t="s">
        <v>2</v>
      </c>
      <c r="G3" t="s">
        <v>1</v>
      </c>
      <c r="H3" t="s">
        <v>19</v>
      </c>
      <c r="I3" t="s">
        <v>20</v>
      </c>
    </row>
    <row r="4" spans="2:9" x14ac:dyDescent="0.25">
      <c r="B4" t="s">
        <v>7</v>
      </c>
      <c r="C4" t="s">
        <v>18</v>
      </c>
      <c r="F4" s="1">
        <f>VLOOKUP(profit[[#This Row],[ship_type]],price[],2,0)</f>
        <v>23910000</v>
      </c>
      <c r="G4" s="1">
        <f>VLOOKUP(profit[[#This Row],[ship_type]],price[],3,0)</f>
        <v>17110000</v>
      </c>
      <c r="H4">
        <f>VLOOKUP(profit[[#This Row],[ship_type]],BPC[],11,0)</f>
        <v>2911330</v>
      </c>
      <c r="I4">
        <f>VLOOKUP(profit[[#This Row],[ship_type]],BPC[],12,0)</f>
        <v>2386333</v>
      </c>
    </row>
    <row r="5" spans="2:9" x14ac:dyDescent="0.25">
      <c r="B5" t="s">
        <v>6</v>
      </c>
      <c r="C5" t="s">
        <v>18</v>
      </c>
      <c r="F5" s="1">
        <f>VLOOKUP(profit[[#This Row],[ship_type]],price[],2,0)</f>
        <v>61900000</v>
      </c>
      <c r="G5" s="1">
        <f>VLOOKUP(profit[[#This Row],[ship_type]],price[],3,0)</f>
        <v>52030000</v>
      </c>
      <c r="H5">
        <f>VLOOKUP(profit[[#This Row],[ship_type]],BPC[],11,0)</f>
        <v>24778920</v>
      </c>
      <c r="I5">
        <f>VLOOKUP(profit[[#This Row],[ship_type]],BPC[],12,0)</f>
        <v>21290780</v>
      </c>
    </row>
    <row r="6" spans="2:9" x14ac:dyDescent="0.25">
      <c r="B6" t="s">
        <v>23</v>
      </c>
      <c r="C6" t="s">
        <v>18</v>
      </c>
      <c r="F6" s="1">
        <f>VLOOKUP(profit[[#This Row],[ship_type]],price[],2,0)</f>
        <v>49640000</v>
      </c>
      <c r="G6" s="1">
        <f>VLOOKUP(profit[[#This Row],[ship_type]],price[],3,0)</f>
        <v>36640000</v>
      </c>
      <c r="H6">
        <f>VLOOKUP(profit[[#This Row],[ship_type]],BPC[],11,0)</f>
        <v>24778920</v>
      </c>
      <c r="I6">
        <f>VLOOKUP(profit[[#This Row],[ship_type]],BPC[],12,0)</f>
        <v>21290780</v>
      </c>
    </row>
    <row r="7" spans="2:9" x14ac:dyDescent="0.25">
      <c r="B7" t="s">
        <v>26</v>
      </c>
      <c r="C7" t="s">
        <v>18</v>
      </c>
      <c r="F7" s="1">
        <f>VLOOKUP(profit[[#This Row],[ship_type]],price[],2,0)</f>
        <v>152000000</v>
      </c>
      <c r="G7" s="1">
        <f>VLOOKUP(profit[[#This Row],[ship_type]],price[],3,0)</f>
        <v>132700000</v>
      </c>
      <c r="H7" s="2">
        <f>VLOOKUP(profit[[#This Row],[ship_type]],BPC[],11,0)</f>
        <v>75436760</v>
      </c>
      <c r="I7" s="2">
        <f>VLOOKUP(profit[[#This Row],[ship_type]],BPC[],12,0)</f>
        <v>75436760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workbookViewId="0">
      <selection activeCell="N7" sqref="N7"/>
    </sheetView>
  </sheetViews>
  <sheetFormatPr defaultRowHeight="15" x14ac:dyDescent="0.25"/>
  <cols>
    <col min="2" max="2" width="18" bestFit="1" customWidth="1"/>
    <col min="3" max="3" width="11.85546875" bestFit="1" customWidth="1"/>
    <col min="4" max="4" width="9.7109375" bestFit="1" customWidth="1"/>
    <col min="5" max="5" width="11.7109375" bestFit="1" customWidth="1"/>
    <col min="7" max="7" width="11.140625" bestFit="1" customWidth="1"/>
    <col min="8" max="8" width="12" bestFit="1" customWidth="1"/>
    <col min="9" max="9" width="10" bestFit="1" customWidth="1"/>
    <col min="10" max="10" width="14" customWidth="1"/>
    <col min="11" max="11" width="25.42578125" bestFit="1" customWidth="1"/>
    <col min="12" max="12" width="16" customWidth="1"/>
    <col min="13" max="14" width="13.85546875" customWidth="1"/>
  </cols>
  <sheetData>
    <row r="1" spans="2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2:15" x14ac:dyDescent="0.25">
      <c r="B2" t="s">
        <v>17</v>
      </c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K2" t="s">
        <v>8</v>
      </c>
      <c r="L2" t="s">
        <v>21</v>
      </c>
      <c r="M2" t="s">
        <v>22</v>
      </c>
      <c r="N2" t="s">
        <v>24</v>
      </c>
      <c r="O2" t="s">
        <v>25</v>
      </c>
    </row>
    <row r="3" spans="2:15" x14ac:dyDescent="0.25">
      <c r="B3" t="s">
        <v>7</v>
      </c>
      <c r="C3">
        <v>80000</v>
      </c>
      <c r="D3">
        <v>15000</v>
      </c>
      <c r="E3">
        <v>5000</v>
      </c>
      <c r="F3">
        <v>1000</v>
      </c>
      <c r="G3">
        <v>30</v>
      </c>
      <c r="H3">
        <v>10</v>
      </c>
      <c r="I3">
        <v>20</v>
      </c>
      <c r="J3">
        <v>10</v>
      </c>
      <c r="K3">
        <v>5</v>
      </c>
      <c r="L3" s="1">
        <f>VLOOKUP(BPC[[#Headers],[Tritanium]],price[],2,0)*BPC[[#This Row],[Tritanium]]+VLOOKUP(BPC[[#Headers],[Pyerite]],price[],2,0)*BPC[[#This Row],[Pyerite]]+VLOOKUP(BPC[[#Headers],[Mexallon]],price[],2,0)*BPC[[#This Row],[Mexallon]]+VLOOKUP(BPC[[#Headers],[Isogen]],price[],2,0)*BPC[[#This Row],[Isogen]]+VLOOKUP(BPC[[#Headers],[Nocxium]],price[],2,0)*BPC[[#This Row],[Nocxium]]+VLOOKUP(BPC[[#Headers],[Megacyte]],price[],2,0)*BPC[[#This Row],[Megacyte]]+VLOOKUP(BPC[[#Headers],[Zydrine]],price[],2,0)*BPC[[#This Row],[Zydrine]]+VLOOKUP(BPC[[#Headers],[Auto-Integrity Preservation Seal]],price[],2,0)*BPC[[#This Row],[Auto-Integrity Preservation Seal]]+VLOOKUP(BPC[[#Headers],[Life Support Backup Unit]],price[],2,0)*BPC[[#This Row],[Life Support Backup Unit]]</f>
        <v>2911330</v>
      </c>
      <c r="M3" s="1">
        <f>VLOOKUP(BPC[[#Headers],[Tritanium]],price[],3,0)*BPC[[#This Row],[Tritanium]]+VLOOKUP(BPC[[#Headers],[Pyerite]],price[],3,0)*BPC[[#This Row],[Pyerite]]+VLOOKUP(BPC[[#Headers],[Mexallon]],price[],3,0)*BPC[[#This Row],[Mexallon]]+VLOOKUP(BPC[[#Headers],[Isogen]],price[],3,0)*BPC[[#This Row],[Isogen]]+VLOOKUP(BPC[[#Headers],[Nocxium]],price[],3,0)*BPC[[#This Row],[Nocxium]]+VLOOKUP(BPC[[#Headers],[Megacyte]],price[],3,0)*BPC[[#This Row],[Megacyte]]+VLOOKUP(BPC[[#Headers],[Zydrine]],price[],3,0)*BPC[[#This Row],[Zydrine]]+VLOOKUP(BPC[[#Headers],[Auto-Integrity Preservation Seal]],price[],3,0)*BPC[[#This Row],[Auto-Integrity Preservation Seal]]+VLOOKUP(BPC[[#Headers],[Life Support Backup Unit]],price[],3,0)*BPC[[#This Row],[Life Support Backup Unit]]</f>
        <v>2386333</v>
      </c>
      <c r="N3" s="1">
        <v>12000</v>
      </c>
      <c r="O3">
        <v>3500000</v>
      </c>
    </row>
    <row r="4" spans="2:15" x14ac:dyDescent="0.25">
      <c r="B4" t="s">
        <v>6</v>
      </c>
      <c r="C4">
        <v>540000</v>
      </c>
      <c r="D4">
        <v>180000</v>
      </c>
      <c r="E4">
        <v>36000</v>
      </c>
      <c r="F4">
        <v>10000</v>
      </c>
      <c r="G4">
        <v>1500</v>
      </c>
      <c r="H4">
        <v>500</v>
      </c>
      <c r="I4">
        <v>1000</v>
      </c>
      <c r="J4">
        <v>50</v>
      </c>
      <c r="K4">
        <v>25</v>
      </c>
      <c r="L4" s="1">
        <f>VLOOKUP(BPC[[#Headers],[Tritanium]],price[],2,0)*BPC[[#This Row],[Tritanium]]+VLOOKUP(BPC[[#Headers],[Pyerite]],price[],2,0)*BPC[[#This Row],[Pyerite]]+VLOOKUP(BPC[[#Headers],[Mexallon]],price[],2,0)*BPC[[#This Row],[Mexallon]]+VLOOKUP(BPC[[#Headers],[Isogen]],price[],2,0)*BPC[[#This Row],[Isogen]]+VLOOKUP(BPC[[#Headers],[Nocxium]],price[],2,0)*BPC[[#This Row],[Nocxium]]+VLOOKUP(BPC[[#Headers],[Megacyte]],price[],2,0)*BPC[[#This Row],[Megacyte]]+VLOOKUP(BPC[[#Headers],[Zydrine]],price[],2,0)*BPC[[#This Row],[Zydrine]]+VLOOKUP(BPC[[#Headers],[Auto-Integrity Preservation Seal]],price[],2,0)*BPC[[#This Row],[Auto-Integrity Preservation Seal]]+VLOOKUP(BPC[[#Headers],[Life Support Backup Unit]],price[],2,0)*BPC[[#This Row],[Life Support Backup Unit]]</f>
        <v>24778920</v>
      </c>
      <c r="M4" s="1">
        <f>VLOOKUP(BPC[[#Headers],[Tritanium]],price[],3,0)*BPC[[#This Row],[Tritanium]]+VLOOKUP(BPC[[#Headers],[Pyerite]],price[],3,0)*BPC[[#This Row],[Pyerite]]+VLOOKUP(BPC[[#Headers],[Mexallon]],price[],3,0)*BPC[[#This Row],[Mexallon]]+VLOOKUP(BPC[[#Headers],[Isogen]],price[],3,0)*BPC[[#This Row],[Isogen]]+VLOOKUP(BPC[[#Headers],[Nocxium]],price[],3,0)*BPC[[#This Row],[Nocxium]]+VLOOKUP(BPC[[#Headers],[Megacyte]],price[],3,0)*BPC[[#This Row],[Megacyte]]+VLOOKUP(BPC[[#Headers],[Zydrine]],price[],3,0)*BPC[[#This Row],[Zydrine]]+VLOOKUP(BPC[[#Headers],[Auto-Integrity Preservation Seal]],price[],3,0)*BPC[[#This Row],[Auto-Integrity Preservation Seal]]+VLOOKUP(BPC[[#Headers],[Life Support Backup Unit]],price[],3,0)*BPC[[#This Row],[Life Support Backup Unit]]</f>
        <v>21290780</v>
      </c>
      <c r="N4" s="1">
        <v>18000</v>
      </c>
      <c r="O4">
        <v>5000000</v>
      </c>
    </row>
    <row r="5" spans="2:15" x14ac:dyDescent="0.25">
      <c r="B5" t="s">
        <v>23</v>
      </c>
      <c r="C5">
        <v>540000</v>
      </c>
      <c r="D5">
        <v>180000</v>
      </c>
      <c r="E5">
        <v>36000</v>
      </c>
      <c r="F5">
        <v>10000</v>
      </c>
      <c r="G5">
        <v>1500</v>
      </c>
      <c r="H5">
        <v>500</v>
      </c>
      <c r="I5">
        <v>1000</v>
      </c>
      <c r="J5">
        <v>50</v>
      </c>
      <c r="K5">
        <v>25</v>
      </c>
      <c r="L5" s="1">
        <f>VLOOKUP(BPC[[#Headers],[Tritanium]],price[],2,0)*BPC[[#This Row],[Tritanium]]+VLOOKUP(BPC[[#Headers],[Pyerite]],price[],2,0)*BPC[[#This Row],[Pyerite]]+VLOOKUP(BPC[[#Headers],[Mexallon]],price[],2,0)*BPC[[#This Row],[Mexallon]]+VLOOKUP(BPC[[#Headers],[Isogen]],price[],2,0)*BPC[[#This Row],[Isogen]]+VLOOKUP(BPC[[#Headers],[Nocxium]],price[],2,0)*BPC[[#This Row],[Nocxium]]+VLOOKUP(BPC[[#Headers],[Megacyte]],price[],2,0)*BPC[[#This Row],[Megacyte]]+VLOOKUP(BPC[[#Headers],[Zydrine]],price[],2,0)*BPC[[#This Row],[Zydrine]]+VLOOKUP(BPC[[#Headers],[Auto-Integrity Preservation Seal]],price[],2,0)*BPC[[#This Row],[Auto-Integrity Preservation Seal]]+VLOOKUP(BPC[[#Headers],[Life Support Backup Unit]],price[],2,0)*BPC[[#This Row],[Life Support Backup Unit]]</f>
        <v>24778920</v>
      </c>
      <c r="M5" s="1">
        <f>VLOOKUP(BPC[[#Headers],[Tritanium]],price[],3,0)*BPC[[#This Row],[Tritanium]]+VLOOKUP(BPC[[#Headers],[Pyerite]],price[],3,0)*BPC[[#This Row],[Pyerite]]+VLOOKUP(BPC[[#Headers],[Mexallon]],price[],3,0)*BPC[[#This Row],[Mexallon]]+VLOOKUP(BPC[[#Headers],[Isogen]],price[],3,0)*BPC[[#This Row],[Isogen]]+VLOOKUP(BPC[[#Headers],[Nocxium]],price[],3,0)*BPC[[#This Row],[Nocxium]]+VLOOKUP(BPC[[#Headers],[Megacyte]],price[],3,0)*BPC[[#This Row],[Megacyte]]+VLOOKUP(BPC[[#Headers],[Zydrine]],price[],3,0)*BPC[[#This Row],[Zydrine]]+VLOOKUP(BPC[[#Headers],[Auto-Integrity Preservation Seal]],price[],3,0)*BPC[[#This Row],[Auto-Integrity Preservation Seal]]+VLOOKUP(BPC[[#Headers],[Life Support Backup Unit]],price[],3,0)*BPC[[#This Row],[Life Support Backup Unit]]</f>
        <v>21290780</v>
      </c>
      <c r="N5" s="1">
        <v>18000</v>
      </c>
      <c r="O5">
        <v>5000000</v>
      </c>
    </row>
    <row r="6" spans="2:15" x14ac:dyDescent="0.25">
      <c r="B6" t="s">
        <v>26</v>
      </c>
      <c r="C6">
        <v>2800000</v>
      </c>
      <c r="D6">
        <v>1000000</v>
      </c>
      <c r="E6">
        <v>18000</v>
      </c>
      <c r="F6">
        <v>20000</v>
      </c>
      <c r="G6">
        <v>10000</v>
      </c>
      <c r="H6">
        <v>2000</v>
      </c>
      <c r="I6">
        <v>4000</v>
      </c>
      <c r="J6">
        <v>100</v>
      </c>
      <c r="K6">
        <v>50</v>
      </c>
      <c r="L6" s="1">
        <f>VLOOKUP(BPC[[#Headers],[Tritanium]],price[],2,0)*BPC[[#This Row],[Tritanium]]+VLOOKUP(BPC[[#Headers],[Pyerite]],price[],2,0)*BPC[[#This Row],[Pyerite]]+VLOOKUP(BPC[[#Headers],[Mexallon]],price[],2,0)*BPC[[#This Row],[Mexallon]]+VLOOKUP(BPC[[#Headers],[Isogen]],price[],2,0)*BPC[[#This Row],[Isogen]]+VLOOKUP(BPC[[#Headers],[Nocxium]],price[],2,0)*BPC[[#This Row],[Nocxium]]+VLOOKUP(BPC[[#Headers],[Megacyte]],price[],2,0)*BPC[[#This Row],[Megacyte]]+VLOOKUP(BPC[[#Headers],[Zydrine]],price[],2,0)*BPC[[#This Row],[Zydrine]]+VLOOKUP(BPC[[#Headers],[Auto-Integrity Preservation Seal]],price[],2,0)*BPC[[#This Row],[Auto-Integrity Preservation Seal]]+VLOOKUP(BPC[[#Headers],[Life Support Backup Unit]],price[],2,0)*BPC[[#This Row],[Life Support Backup Unit]]</f>
        <v>75436760</v>
      </c>
      <c r="M6" s="1">
        <f>VLOOKUP(BPC[[#Headers],[Tritanium]],price[],2,0)*BPC[[#This Row],[Tritanium]]+VLOOKUP(BPC[[#Headers],[Pyerite]],price[],2,0)*BPC[[#This Row],[Pyerite]]+VLOOKUP(BPC[[#Headers],[Mexallon]],price[],2,0)*BPC[[#This Row],[Mexallon]]+VLOOKUP(BPC[[#Headers],[Isogen]],price[],2,0)*BPC[[#This Row],[Isogen]]+VLOOKUP(BPC[[#Headers],[Nocxium]],price[],2,0)*BPC[[#This Row],[Nocxium]]+VLOOKUP(BPC[[#Headers],[Megacyte]],price[],2,0)*BPC[[#This Row],[Megacyte]]+VLOOKUP(BPC[[#Headers],[Zydrine]],price[],2,0)*BPC[[#This Row],[Zydrine]]+VLOOKUP(BPC[[#Headers],[Auto-Integrity Preservation Seal]],price[],2,0)*BPC[[#This Row],[Auto-Integrity Preservation Seal]]+VLOOKUP(BPC[[#Headers],[Life Support Backup Unit]],price[],2,0)*BPC[[#This Row],[Life Support Backup Unit]]</f>
        <v>75436760</v>
      </c>
      <c r="N6" s="3">
        <v>40000</v>
      </c>
      <c r="O6">
        <v>10000000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zoomScale="145" zoomScaleNormal="145" workbookViewId="0">
      <selection activeCell="C3" sqref="C3"/>
    </sheetView>
  </sheetViews>
  <sheetFormatPr defaultRowHeight="15" x14ac:dyDescent="0.25"/>
  <cols>
    <col min="2" max="2" width="30.140625" bestFit="1" customWidth="1"/>
    <col min="3" max="3" width="12.140625" customWidth="1"/>
    <col min="4" max="4" width="15.5703125" customWidth="1"/>
  </cols>
  <sheetData>
    <row r="1" spans="2:4" x14ac:dyDescent="0.25">
      <c r="B1">
        <v>1</v>
      </c>
      <c r="C1">
        <v>2</v>
      </c>
      <c r="D1">
        <v>3</v>
      </c>
    </row>
    <row r="2" spans="2:4" x14ac:dyDescent="0.25">
      <c r="B2" t="s">
        <v>3</v>
      </c>
      <c r="C2" t="s">
        <v>4</v>
      </c>
      <c r="D2" t="s">
        <v>5</v>
      </c>
    </row>
    <row r="3" spans="2:4" x14ac:dyDescent="0.25">
      <c r="B3" t="s">
        <v>26</v>
      </c>
      <c r="C3">
        <v>152000000</v>
      </c>
      <c r="D3">
        <v>132700000</v>
      </c>
    </row>
    <row r="4" spans="2:4" x14ac:dyDescent="0.25">
      <c r="B4" t="s">
        <v>6</v>
      </c>
      <c r="C4">
        <v>61900000</v>
      </c>
      <c r="D4">
        <v>52030000</v>
      </c>
    </row>
    <row r="5" spans="2:4" x14ac:dyDescent="0.25">
      <c r="B5" t="s">
        <v>23</v>
      </c>
      <c r="C5">
        <v>49640000</v>
      </c>
      <c r="D5">
        <v>36640000</v>
      </c>
    </row>
    <row r="6" spans="2:4" x14ac:dyDescent="0.25">
      <c r="B6" t="s">
        <v>7</v>
      </c>
      <c r="C6">
        <v>23910000</v>
      </c>
      <c r="D6">
        <v>17110000</v>
      </c>
    </row>
    <row r="7" spans="2:4" x14ac:dyDescent="0.25">
      <c r="B7" t="s">
        <v>8</v>
      </c>
      <c r="C7">
        <v>123100</v>
      </c>
      <c r="D7">
        <v>92930</v>
      </c>
    </row>
    <row r="8" spans="2:4" x14ac:dyDescent="0.25">
      <c r="B8" t="s">
        <v>9</v>
      </c>
      <c r="C8">
        <v>84990</v>
      </c>
      <c r="D8">
        <v>59170</v>
      </c>
    </row>
    <row r="9" spans="2:4" x14ac:dyDescent="0.25">
      <c r="B9" t="s">
        <v>10</v>
      </c>
      <c r="C9">
        <v>2811</v>
      </c>
      <c r="D9">
        <v>2538</v>
      </c>
    </row>
    <row r="10" spans="2:4" x14ac:dyDescent="0.25">
      <c r="B10" t="s">
        <v>11</v>
      </c>
      <c r="C10">
        <v>2750</v>
      </c>
      <c r="D10">
        <v>2585</v>
      </c>
    </row>
    <row r="11" spans="2:4" x14ac:dyDescent="0.25">
      <c r="B11" t="s">
        <v>12</v>
      </c>
      <c r="C11">
        <v>1072</v>
      </c>
      <c r="D11">
        <v>999.1</v>
      </c>
    </row>
    <row r="12" spans="2:4" x14ac:dyDescent="0.25">
      <c r="B12" t="s">
        <v>13</v>
      </c>
      <c r="C12">
        <v>535</v>
      </c>
      <c r="D12">
        <v>482.7</v>
      </c>
    </row>
    <row r="13" spans="2:4" x14ac:dyDescent="0.25">
      <c r="B13" t="s">
        <v>14</v>
      </c>
      <c r="C13">
        <v>63.82</v>
      </c>
      <c r="D13">
        <v>61.03</v>
      </c>
    </row>
    <row r="14" spans="2:4" x14ac:dyDescent="0.25">
      <c r="B14" t="s">
        <v>15</v>
      </c>
      <c r="C14">
        <v>10.130000000000001</v>
      </c>
      <c r="D14">
        <v>9.09</v>
      </c>
    </row>
    <row r="15" spans="2:4" x14ac:dyDescent="0.25">
      <c r="B15" t="s">
        <v>16</v>
      </c>
      <c r="C15">
        <v>4.05</v>
      </c>
      <c r="D15">
        <v>3.74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BPC</vt:lpstr>
      <vt:lpstr>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2023-01-01T02:18:25Z</dcterms:modified>
</cp:coreProperties>
</file>