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motoyosi Sanusi\Documents\"/>
    </mc:Choice>
  </mc:AlternateContent>
  <xr:revisionPtr revIDLastSave="0" documentId="8_{3FBDF695-7000-44E7-8567-5F38517D056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Financial Forecast" sheetId="19" r:id="rId1"/>
    <sheet name="Profit &amp; Loss statement" sheetId="17" r:id="rId2"/>
    <sheet name="projectdata-nyse" sheetId="1" r:id="rId3"/>
    <sheet name="Sheet2" sheetId="18" r:id="rId4"/>
  </sheets>
  <definedNames>
    <definedName name="COG_">'projectdata-nyse'!$F:$F</definedName>
    <definedName name="Cogs">'projectdata-nyse'!$F:$F</definedName>
    <definedName name="DEV_">'projectdata-nyse'!$H:$H</definedName>
    <definedName name="Gross_margin">'projectdata-nyse'!$O:$O</definedName>
    <definedName name="operating_margin">'projectdata-nyse'!$P:$P</definedName>
    <definedName name="OTHE_rS">'projectdata-nyse'!$I:$I</definedName>
    <definedName name="OTHEREXP">'projectdata-nyse'!$I:$I</definedName>
    <definedName name="OTHERS_">'projectdata-nyse'!$I:$I</definedName>
    <definedName name="R_D">'projectdata-nyse'!$H:$H</definedName>
    <definedName name="RESEARCH_">'projectdata-nyse'!$H:$H</definedName>
    <definedName name="RR_d">'projectdata-nyse'!$H:$H</definedName>
    <definedName name="SGA_">'projectdata-nyse'!$G:$G</definedName>
    <definedName name="SGAs">'projectdata-nyse'!$G:$G</definedName>
    <definedName name="T_R">'projectdata-nyse'!$E:$E</definedName>
    <definedName name="T_S">'projectdata-nyse'!$B:$B</definedName>
    <definedName name="Ticker_symbol">'projectdata-nyse'!$B:$B</definedName>
    <definedName name="Ticker_symbol1">#REF!</definedName>
    <definedName name="Total_Revenue">'projectdata-nyse'!$E:$E</definedName>
    <definedName name="total_revenue1">#REF!</definedName>
    <definedName name="TS">'projectdata-nyse'!$B:$B</definedName>
    <definedName name="Y_S">'projectdata-nyse'!$C:$C</definedName>
    <definedName name="Years">'projectdata-nyse'!$C:$C</definedName>
    <definedName name="years1">#REF!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I19" i="19" l="1" a="1"/>
  <c r="I19" i="19" s="1"/>
  <c r="H19" i="19" a="1"/>
  <c r="H19" i="19" s="1"/>
  <c r="I21" i="19" a="1"/>
  <c r="I21" i="19" s="1"/>
  <c r="H21" i="19" a="1"/>
  <c r="H21" i="19" s="1"/>
  <c r="I20" i="19" a="1"/>
  <c r="I20" i="19" s="1"/>
  <c r="H20" i="19" a="1"/>
  <c r="H20" i="19" s="1"/>
  <c r="G21" i="19" l="1" a="1"/>
  <c r="G21" i="19" s="1"/>
  <c r="F21" i="19" a="1"/>
  <c r="F21" i="19" s="1"/>
  <c r="E21" i="19" a="1"/>
  <c r="E21" i="19" s="1"/>
  <c r="D21" i="19" a="1"/>
  <c r="D21" i="19" s="1"/>
  <c r="G20" i="19" a="1"/>
  <c r="G20" i="19" s="1"/>
  <c r="F20" i="19" a="1"/>
  <c r="F20" i="19" s="1"/>
  <c r="E20" i="19" a="1"/>
  <c r="E20" i="19" s="1"/>
  <c r="D20" i="19" a="1"/>
  <c r="D20" i="19" s="1"/>
  <c r="N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P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D7" i="19" a="1"/>
  <c r="D7" i="19" s="1"/>
  <c r="G12" i="19" a="1"/>
  <c r="G12" i="19" s="1"/>
  <c r="F12" i="19" a="1"/>
  <c r="F12" i="19" s="1"/>
  <c r="E12" i="19" a="1"/>
  <c r="E12" i="19" s="1"/>
  <c r="D12" i="19" a="1"/>
  <c r="D12" i="19" s="1"/>
  <c r="G11" i="19" a="1"/>
  <c r="G11" i="19" s="1"/>
  <c r="F11" i="19" a="1"/>
  <c r="F11" i="19" s="1"/>
  <c r="E11" i="19" a="1"/>
  <c r="E11" i="19" s="1"/>
  <c r="D11" i="19" a="1"/>
  <c r="D11" i="19" s="1"/>
  <c r="G10" i="19" a="1"/>
  <c r="G10" i="19" s="1"/>
  <c r="G13" i="19" s="1"/>
  <c r="F10" i="19" a="1"/>
  <c r="F10" i="19" s="1"/>
  <c r="F13" i="19" s="1"/>
  <c r="E10" i="19" a="1"/>
  <c r="E10" i="19" s="1"/>
  <c r="E13" i="19" s="1"/>
  <c r="D10" i="19" a="1"/>
  <c r="D10" i="19" s="1"/>
  <c r="D13" i="19" s="1"/>
  <c r="G8" i="19" a="1"/>
  <c r="G8" i="19" s="1"/>
  <c r="F8" i="19" a="1"/>
  <c r="F8" i="19" s="1"/>
  <c r="E8" i="19" a="1"/>
  <c r="E8" i="19" s="1"/>
  <c r="D8" i="19" a="1"/>
  <c r="D8" i="19" s="1"/>
  <c r="G7" i="19" a="1"/>
  <c r="G7" i="19" s="1"/>
  <c r="H7" i="19" s="1"/>
  <c r="F7" i="19" a="1"/>
  <c r="F7" i="19" s="1"/>
  <c r="E7" i="19" a="1"/>
  <c r="E7" i="19" s="1"/>
  <c r="E19" i="19" s="1"/>
  <c r="H14" i="19" l="1"/>
  <c r="H9" i="19"/>
  <c r="I7" i="19"/>
  <c r="F19" i="19"/>
  <c r="G19" i="19"/>
  <c r="E9" i="19"/>
  <c r="E14" i="19" s="1"/>
  <c r="D9" i="19"/>
  <c r="D14" i="19" s="1"/>
  <c r="G9" i="19"/>
  <c r="G14" i="19" s="1"/>
  <c r="F9" i="19"/>
  <c r="F14" i="19" s="1"/>
  <c r="I9" i="17" a="1"/>
  <c r="I9" i="17" s="1"/>
  <c r="H9" i="17" a="1"/>
  <c r="H9" i="17" s="1"/>
  <c r="G9" i="17" a="1"/>
  <c r="G9" i="17" s="1"/>
  <c r="F9" i="17" a="1"/>
  <c r="F9" i="17" s="1"/>
  <c r="I11" i="17" a="1"/>
  <c r="I11" i="17" s="1"/>
  <c r="H11" i="17" a="1"/>
  <c r="H11" i="17" s="1"/>
  <c r="G11" i="17" a="1"/>
  <c r="G11" i="17" s="1"/>
  <c r="F11" i="17" a="1"/>
  <c r="F11" i="17" s="1"/>
  <c r="I10" i="17" a="1"/>
  <c r="I10" i="17" s="1"/>
  <c r="H10" i="17" a="1"/>
  <c r="H10" i="17" s="1"/>
  <c r="G10" i="17" a="1"/>
  <c r="G10" i="17" s="1"/>
  <c r="F10" i="17" a="1"/>
  <c r="F10" i="17" s="1"/>
  <c r="I7" i="17" a="1"/>
  <c r="I7" i="17" s="1"/>
  <c r="H7" i="17" a="1"/>
  <c r="H7" i="17" s="1"/>
  <c r="G7" i="17" a="1"/>
  <c r="G7" i="17" s="1"/>
  <c r="F7" i="17" a="1"/>
  <c r="F7" i="17" s="1"/>
  <c r="I6" i="17" a="1"/>
  <c r="I6" i="17" s="1"/>
  <c r="I8" i="17" s="1"/>
  <c r="H6" i="17" a="1"/>
  <c r="H6" i="17" s="1"/>
  <c r="H8" i="17" s="1"/>
  <c r="G6" i="17" a="1"/>
  <c r="G6" i="17" s="1"/>
  <c r="G8" i="17" s="1"/>
  <c r="F6" i="17" a="1"/>
  <c r="F6" i="17" s="1"/>
  <c r="F8" i="17" s="1"/>
  <c r="I14" i="19" l="1"/>
  <c r="I9" i="19"/>
  <c r="F12" i="17"/>
  <c r="F13" i="17" s="1"/>
  <c r="G12" i="17"/>
  <c r="G13" i="17" s="1"/>
  <c r="H12" i="17"/>
  <c r="H13" i="17" s="1"/>
  <c r="I12" i="17"/>
  <c r="I13" i="17" s="1"/>
</calcChain>
</file>

<file path=xl/sharedStrings.xml><?xml version="1.0" encoding="utf-8"?>
<sst xmlns="http://schemas.openxmlformats.org/spreadsheetml/2006/main" count="7777" uniqueCount="609">
  <si>
    <t>Ticker Symbol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</si>
  <si>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</si>
  <si>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</si>
  <si>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</si>
  <si>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</si>
  <si>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</si>
  <si>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</si>
  <si>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</si>
  <si>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</si>
  <si>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</si>
  <si>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</si>
  <si>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</si>
  <si>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</si>
  <si>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</si>
  <si>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</si>
  <si>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</si>
  <si>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</si>
  <si>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</si>
  <si>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</si>
  <si>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</si>
  <si>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</si>
  <si>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</si>
  <si>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</si>
  <si>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</si>
  <si>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</si>
  <si>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</si>
  <si>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</si>
  <si>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</si>
  <si>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</si>
  <si>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</si>
  <si>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</si>
  <si>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</si>
  <si>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</si>
  <si>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</si>
  <si>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</si>
  <si>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</si>
  <si>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</si>
  <si>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</si>
  <si>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</si>
  <si>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</si>
  <si>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</si>
  <si>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</si>
  <si>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</si>
  <si>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</si>
  <si>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</si>
  <si>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</si>
  <si>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</si>
  <si>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</si>
  <si>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</si>
  <si>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</si>
  <si>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</si>
  <si>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</si>
  <si>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</si>
  <si>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</si>
  <si>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</si>
  <si>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</si>
  <si>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</si>
  <si>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</si>
  <si>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</si>
  <si>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</si>
  <si>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</si>
  <si>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</si>
  <si>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</si>
  <si>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</si>
  <si>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</si>
  <si>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</si>
  <si>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</si>
  <si>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</si>
  <si>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</si>
  <si>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</si>
  <si>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</si>
  <si>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</si>
  <si>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</si>
  <si>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</si>
  <si>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</si>
  <si>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</si>
  <si>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</si>
  <si>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</si>
  <si>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</si>
  <si>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</si>
  <si>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</si>
  <si>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</si>
  <si>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</si>
  <si>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</si>
  <si>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</si>
  <si>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</si>
  <si>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</si>
  <si>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</si>
  <si>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</si>
  <si>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</si>
  <si>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</si>
  <si>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</si>
  <si>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</si>
  <si>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</si>
  <si>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</si>
  <si>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</si>
  <si>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</si>
  <si>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</si>
  <si>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</si>
  <si>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</si>
  <si>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</si>
  <si>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</si>
  <si>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</si>
  <si>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</si>
  <si>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</si>
  <si>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</si>
  <si>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</si>
  <si>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</si>
  <si>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</si>
  <si>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</si>
  <si>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</si>
  <si>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</si>
  <si>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</si>
  <si>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</si>
  <si>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</si>
  <si>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</si>
  <si>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</si>
  <si>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</si>
  <si>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</si>
  <si>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</si>
  <si>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</si>
  <si>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</si>
  <si>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</si>
  <si>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</si>
  <si>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</si>
  <si>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</si>
  <si>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</si>
  <si>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</si>
  <si>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</si>
  <si>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</si>
  <si>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</si>
  <si>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</si>
  <si>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</si>
  <si>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</si>
  <si>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</si>
  <si>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</si>
  <si>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</si>
  <si>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</si>
  <si>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</si>
  <si>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</si>
  <si>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</si>
  <si>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</si>
  <si>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</si>
  <si>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</si>
  <si>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</si>
  <si>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</si>
  <si>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</si>
  <si>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</si>
  <si>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</si>
  <si>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</si>
  <si>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</si>
  <si>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</si>
  <si>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</si>
  <si>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</si>
  <si>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</si>
  <si>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</si>
  <si>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</si>
  <si>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</si>
  <si>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</si>
  <si>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</si>
  <si>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</si>
  <si>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</si>
  <si>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</si>
  <si>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</si>
  <si>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</si>
  <si>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</si>
  <si>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</si>
  <si>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</si>
  <si>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</si>
  <si>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</si>
  <si>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</si>
  <si>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</si>
  <si>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</si>
  <si>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</si>
  <si>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</si>
  <si>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</si>
  <si>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</si>
  <si>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</si>
  <si>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</si>
  <si>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</si>
  <si>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</si>
  <si>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</si>
  <si>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</si>
  <si>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</si>
  <si>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</si>
  <si>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</si>
  <si>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</si>
  <si>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</si>
  <si>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</si>
  <si>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</si>
  <si>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</si>
  <si>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</si>
  <si>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</si>
  <si>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</si>
  <si>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</si>
  <si>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</si>
  <si>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</si>
  <si>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</si>
  <si>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</si>
  <si>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</si>
  <si>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</si>
  <si>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</si>
  <si>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</si>
  <si>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</si>
  <si>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</si>
  <si>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</si>
  <si>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</si>
  <si>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</si>
  <si>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</si>
  <si>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</si>
  <si>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</si>
  <si>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</si>
  <si>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</si>
  <si>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</si>
  <si>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</si>
  <si>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</si>
  <si>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</si>
  <si>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</si>
  <si>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</si>
  <si>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</si>
  <si>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</si>
  <si>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</si>
  <si>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</si>
  <si>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</si>
  <si>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</si>
  <si>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</si>
  <si>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</si>
  <si>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</si>
  <si>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</si>
  <si>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</si>
  <si>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</si>
  <si>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</si>
  <si>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</si>
  <si>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</si>
  <si>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</si>
  <si>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</si>
  <si>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</si>
  <si>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</si>
  <si>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</si>
  <si>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</si>
  <si>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</si>
  <si>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</si>
  <si>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</si>
  <si>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</si>
  <si>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</si>
  <si>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</si>
  <si>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</si>
  <si>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</si>
  <si>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</si>
  <si>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</si>
  <si>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</si>
  <si>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</si>
  <si>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</si>
  <si>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</si>
  <si>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</si>
  <si>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</si>
  <si>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</si>
  <si>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</si>
  <si>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</si>
  <si>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</si>
  <si>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</si>
  <si>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</si>
  <si>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</si>
  <si>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</si>
  <si>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</si>
  <si>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</si>
  <si>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</si>
  <si>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</si>
  <si>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</si>
  <si>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</si>
  <si>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</si>
  <si>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</si>
  <si>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</si>
  <si>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</si>
  <si>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</si>
  <si>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</si>
  <si>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</si>
  <si>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</si>
  <si>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</si>
  <si>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</si>
  <si>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</si>
  <si>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</si>
  <si>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</si>
  <si>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</si>
  <si>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</si>
  <si>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</si>
  <si>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</si>
  <si>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</si>
  <si>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</si>
  <si>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</si>
  <si>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</si>
  <si>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</si>
  <si>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</si>
  <si>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</si>
  <si>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</si>
  <si>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</si>
  <si>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</si>
  <si>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</si>
  <si>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</si>
  <si>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</si>
  <si>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</si>
  <si>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</si>
  <si>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</si>
  <si>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</si>
  <si>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</si>
  <si>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</si>
  <si>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</si>
  <si>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</si>
  <si>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</si>
  <si>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</si>
  <si>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</si>
  <si>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</si>
  <si>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</si>
  <si>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</si>
  <si>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</si>
  <si>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</si>
  <si>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</si>
  <si>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</si>
  <si>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</si>
  <si>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</si>
  <si>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</si>
  <si>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</si>
  <si>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</si>
  <si>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</si>
  <si>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</si>
  <si>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</si>
  <si>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</si>
  <si>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</si>
  <si>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</si>
  <si>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</si>
  <si>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</si>
  <si>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</si>
  <si>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</si>
  <si>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</si>
  <si>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</si>
  <si>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</si>
  <si>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</si>
  <si>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</si>
  <si>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</si>
  <si>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</si>
  <si>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</si>
  <si>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</si>
  <si>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</si>
  <si>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</si>
  <si>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</si>
  <si>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</si>
  <si>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</si>
  <si>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</si>
  <si>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</si>
  <si>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</si>
  <si>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</si>
  <si>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</si>
  <si>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</si>
  <si>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</si>
  <si>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</si>
  <si>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</si>
  <si>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</si>
  <si>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</si>
  <si>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</si>
  <si>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</si>
  <si>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</si>
  <si>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</si>
  <si>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</si>
  <si>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</si>
  <si>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</si>
  <si>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</si>
  <si>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</si>
  <si>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</si>
  <si>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</si>
  <si>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</si>
  <si>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</si>
  <si>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</si>
  <si>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</si>
  <si>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</si>
  <si>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</si>
  <si>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</si>
  <si>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</si>
  <si>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</si>
  <si>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</si>
  <si>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</si>
  <si>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</si>
  <si>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</si>
  <si>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</si>
  <si>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</si>
  <si>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</si>
  <si>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</si>
  <si>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</si>
  <si>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</si>
  <si>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</si>
  <si>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</si>
  <si>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</si>
  <si>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</si>
  <si>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</si>
  <si>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</si>
  <si>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</si>
  <si>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</si>
  <si>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</si>
  <si>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</si>
  <si>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</si>
  <si>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</si>
  <si>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</si>
  <si>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</si>
  <si>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</si>
  <si>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</si>
  <si>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</si>
  <si>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</si>
  <si>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</si>
  <si>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</si>
  <si>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</si>
  <si>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</si>
  <si>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</si>
  <si>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</si>
  <si>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</si>
  <si>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</si>
  <si>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</si>
  <si>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</si>
  <si>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</si>
  <si>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</si>
  <si>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</si>
  <si>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</si>
  <si>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</si>
  <si>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</si>
  <si>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</si>
  <si>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</si>
  <si>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</si>
  <si>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</si>
  <si>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</si>
  <si>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</si>
  <si>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</si>
  <si>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</si>
  <si>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</si>
  <si>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</si>
  <si>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</si>
  <si>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</si>
  <si>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</si>
  <si>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</si>
  <si>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</si>
  <si>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</si>
  <si>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</si>
  <si>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</si>
  <si>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</si>
  <si>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</si>
  <si>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</si>
  <si>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</si>
  <si>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</si>
  <si>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</si>
  <si>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</si>
  <si>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</si>
  <si>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</si>
  <si>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</si>
  <si>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</si>
  <si>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</si>
  <si>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</si>
  <si>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</si>
  <si>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</si>
  <si>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</si>
  <si>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</si>
  <si>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</si>
  <si>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</si>
  <si>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</si>
  <si>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</si>
  <si>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</si>
  <si>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</si>
  <si>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</si>
  <si>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</si>
  <si>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</si>
  <si>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</si>
  <si>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</si>
  <si>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</si>
  <si>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</si>
  <si>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</si>
  <si>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</si>
  <si>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</si>
  <si>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</si>
  <si>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</si>
  <si>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</si>
  <si>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</si>
  <si>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</si>
  <si>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</si>
  <si>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</si>
  <si>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</si>
  <si>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</si>
  <si>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</si>
  <si>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</si>
  <si>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</si>
  <si>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</si>
  <si>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</si>
  <si>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</si>
  <si>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</si>
  <si>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</si>
  <si>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</si>
  <si>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</si>
  <si>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</si>
  <si>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</si>
  <si>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</si>
  <si>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</si>
  <si>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</si>
  <si>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</si>
  <si>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</si>
  <si>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</si>
  <si>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</si>
  <si>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</si>
  <si>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</si>
  <si>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</si>
  <si>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</si>
  <si>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</si>
  <si>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</si>
  <si>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</si>
  <si>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</si>
  <si>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</si>
  <si>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</si>
  <si>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</si>
  <si>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</si>
  <si>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</si>
  <si>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</si>
  <si>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</si>
  <si>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</si>
  <si>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</si>
  <si>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</si>
  <si>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</si>
  <si>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</si>
  <si>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</si>
  <si>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</si>
  <si>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</si>
  <si>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</si>
  <si>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</si>
  <si>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</si>
  <si>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</si>
  <si>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</si>
  <si>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</si>
  <si>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</si>
  <si>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</si>
  <si>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</si>
  <si>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</si>
  <si>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</si>
  <si>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</si>
  <si>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</si>
  <si>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</si>
  <si>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</si>
  <si>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</si>
  <si>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</si>
  <si>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</si>
  <si>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</si>
  <si>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</si>
  <si>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</si>
  <si>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</si>
  <si>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</si>
  <si>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</si>
  <si>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</si>
  <si>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</si>
  <si>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</si>
  <si>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</si>
  <si>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</si>
  <si>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</si>
  <si>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</si>
  <si>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</si>
  <si>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</si>
  <si>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</si>
  <si>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</si>
  <si>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</si>
  <si>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</si>
  <si>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</si>
  <si>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</si>
  <si>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</si>
  <si>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</si>
  <si>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</si>
  <si>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</si>
  <si>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</si>
  <si>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</si>
  <si>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</si>
  <si>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</si>
  <si>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</si>
  <si>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</si>
  <si>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</si>
  <si>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</si>
  <si>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</si>
  <si>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Total Revenue</t>
  </si>
  <si>
    <t>COGS</t>
  </si>
  <si>
    <t>Gross Profit</t>
  </si>
  <si>
    <t>SGAs</t>
  </si>
  <si>
    <t>Research &amp; Development</t>
  </si>
  <si>
    <t>Total Operating expenses</t>
  </si>
  <si>
    <t>Operating Income</t>
  </si>
  <si>
    <t>YEARS</t>
  </si>
  <si>
    <t>Other operating items</t>
  </si>
  <si>
    <t>(blank)</t>
  </si>
  <si>
    <t>Year 5</t>
  </si>
  <si>
    <t>Year 6</t>
  </si>
  <si>
    <t>Historical Data</t>
  </si>
  <si>
    <t>Forecast Data</t>
  </si>
  <si>
    <t>Income Statement</t>
  </si>
  <si>
    <t>Operating Statistics</t>
  </si>
  <si>
    <t>Historical</t>
  </si>
  <si>
    <t>Assumptions</t>
  </si>
  <si>
    <t>Revenue growth (%)</t>
  </si>
  <si>
    <t>Gross margin</t>
  </si>
  <si>
    <t>Operating margin</t>
  </si>
  <si>
    <t>Scenario</t>
  </si>
  <si>
    <t>Operating Scenario- Sensitivity Analysis</t>
  </si>
  <si>
    <t>Strong case</t>
  </si>
  <si>
    <t>Base case</t>
  </si>
  <si>
    <t>Weak case</t>
  </si>
  <si>
    <t>Gross Margin</t>
  </si>
  <si>
    <t>Operating Margin</t>
  </si>
  <si>
    <t>Strong Case</t>
  </si>
  <si>
    <t>Base Case</t>
  </si>
  <si>
    <t>Weak Case</t>
  </si>
  <si>
    <t>Gross profit</t>
  </si>
  <si>
    <t>Operating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</si>
</sst>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64" fontId="11" fillId="6" borderId="4" xfId="11" applyNumberFormat="1"/>
    <xf numFmtId="44" fontId="11" fillId="6" borderId="4" xfId="11" applyNumberFormat="1"/>
    <xf numFmtId="0" fontId="1" fillId="12" borderId="0" xfId="21"/>
    <xf numFmtId="164" fontId="0" fillId="0" borderId="0" xfId="42" applyNumberFormat="1" applyFont="1"/>
    <xf numFmtId="164" fontId="11" fillId="6" borderId="4" xfId="42" applyNumberFormat="1" applyFont="1" applyFill="1" applyBorder="1"/>
    <xf numFmtId="0" fontId="5" fillId="0" borderId="0" xfId="5"/>
    <xf numFmtId="0" fontId="11" fillId="6" borderId="4" xfId="11"/>
    <xf numFmtId="0" fontId="1" fillId="16" borderId="0" xfId="25"/>
    <xf numFmtId="0" fontId="1" fillId="19" borderId="0" xfId="28"/>
    <xf numFmtId="9" fontId="0" fillId="0" borderId="0" xfId="43" applyFont="1"/>
    <xf numFmtId="6" fontId="11" fillId="6" borderId="4" xfId="11" applyNumberFormat="1"/>
    <xf numFmtId="0" fontId="1" fillId="31" borderId="0" xfId="40"/>
    <xf numFmtId="2" fontId="18" fillId="0" borderId="0" xfId="0" applyNumberFormat="1" applyFont="1"/>
    <xf numFmtId="9" fontId="19" fillId="0" borderId="0" xfId="43" applyFont="1"/>
    <xf numFmtId="10" fontId="19" fillId="0" borderId="0" xfId="0" applyNumberFormat="1" applyFont="1"/>
    <xf numFmtId="0" fontId="19" fillId="0" borderId="0" xfId="0" applyFont="1"/>
    <xf numFmtId="9" fontId="20" fillId="0" borderId="0" xfId="43" applyFont="1"/>
    <xf numFmtId="2" fontId="20" fillId="0" borderId="0" xfId="0" applyNumberFormat="1" applyFont="1"/>
    <xf numFmtId="0" fontId="17" fillId="17" borderId="0" xfId="26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61.50356863426" createdVersion="8" refreshedVersion="8" minRefreshableVersion="3" recordCount="1711" xr:uid="{00000000-000A-0000-FFFF-FFFF1F000000}">
  <cacheSource type="worksheet">
    <worksheetSource ref="B1:K1048576" sheet="projectdata-nyse"/>
  </cacheSource>
  <cacheFields count="10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x v="0"/>
    <n v="10499000000"/>
    <n v="12977000000"/>
    <n v="0"/>
    <n v="845000000"/>
    <x v="0"/>
    <s v="Airlines"/>
  </r>
  <r>
    <x v="0"/>
    <x v="1"/>
    <d v="2013-12-31T00:00:00"/>
    <x v="1"/>
    <n v="11019000000"/>
    <n v="12913000000"/>
    <n v="0"/>
    <n v="853000000"/>
    <x v="0"/>
    <s v="Airlines"/>
  </r>
  <r>
    <x v="0"/>
    <x v="2"/>
    <d v="2014-12-31T00:00:00"/>
    <x v="2"/>
    <n v="15620000000"/>
    <n v="20686000000"/>
    <n v="0"/>
    <n v="1295000000"/>
    <x v="0"/>
    <s v="Airlines"/>
  </r>
  <r>
    <x v="0"/>
    <x v="3"/>
    <d v="2015-12-31T00:00:00"/>
    <x v="3"/>
    <n v="11096000000"/>
    <n v="21275000000"/>
    <n v="0"/>
    <n v="1364000000"/>
    <x v="0"/>
    <s v="Airlines"/>
  </r>
  <r>
    <x v="1"/>
    <x v="0"/>
    <d v="2012-12-29T00:00:00"/>
    <x v="4"/>
    <n v="3106967000"/>
    <n v="2440721000"/>
    <n v="0"/>
    <n v="0"/>
    <x v="1"/>
    <s v="Automotive Retail"/>
  </r>
  <r>
    <x v="1"/>
    <x v="1"/>
    <d v="2013-12-28T00:00:00"/>
    <x v="5"/>
    <n v="3241668000"/>
    <n v="2591828000"/>
    <n v="0"/>
    <n v="0"/>
    <x v="1"/>
    <s v="Automotive Retail"/>
  </r>
  <r>
    <x v="1"/>
    <x v="2"/>
    <d v="2015-01-03T00:00:00"/>
    <x v="6"/>
    <n v="5390248000"/>
    <n v="3601903000"/>
    <n v="0"/>
    <n v="0"/>
    <x v="1"/>
    <s v="Automotive Retail"/>
  </r>
  <r>
    <x v="1"/>
    <x v="3"/>
    <d v="2016-01-02T00:00:00"/>
    <x v="7"/>
    <n v="5314246000"/>
    <n v="3596992000"/>
    <n v="0"/>
    <n v="0"/>
    <x v="1"/>
    <s v="Automotive Retail"/>
  </r>
  <r>
    <x v="2"/>
    <x v="0"/>
    <d v="2013-09-28T00:00:00"/>
    <x v="8"/>
    <n v="106606000000"/>
    <n v="10830000000"/>
    <n v="4475000000"/>
    <n v="0"/>
    <x v="2"/>
    <s v="Computer Hardware"/>
  </r>
  <r>
    <x v="2"/>
    <x v="1"/>
    <d v="2014-09-27T00:00:00"/>
    <x v="9"/>
    <n v="112258000000"/>
    <n v="11993000000"/>
    <n v="6041000000"/>
    <n v="0"/>
    <x v="2"/>
    <s v="Computer Hardware"/>
  </r>
  <r>
    <x v="2"/>
    <x v="2"/>
    <d v="2015-09-26T00:00:00"/>
    <x v="10"/>
    <n v="140089000000"/>
    <n v="14329000000"/>
    <n v="8067000000"/>
    <n v="0"/>
    <x v="2"/>
    <s v="Computer Hardware"/>
  </r>
  <r>
    <x v="2"/>
    <x v="3"/>
    <d v="2016-09-24T00:00:00"/>
    <x v="11"/>
    <n v="131376000000"/>
    <n v="14194000000"/>
    <n v="10045000000"/>
    <n v="0"/>
    <x v="2"/>
    <s v="Computer Hardware"/>
  </r>
  <r>
    <x v="3"/>
    <x v="0"/>
    <d v="2012-12-31T00:00:00"/>
    <x v="12"/>
    <n v="4508000000"/>
    <n v="4989000000"/>
    <n v="2778000000"/>
    <n v="0"/>
    <x v="3"/>
    <s v="Pharmaceuticals"/>
  </r>
  <r>
    <x v="3"/>
    <x v="1"/>
    <d v="2013-12-31T00:00:00"/>
    <x v="13"/>
    <n v="4581000000"/>
    <n v="5352000000"/>
    <n v="2855000000"/>
    <n v="0"/>
    <x v="3"/>
    <s v="Pharmaceuticals"/>
  </r>
  <r>
    <x v="3"/>
    <x v="2"/>
    <d v="2014-12-31T00:00:00"/>
    <x v="14"/>
    <n v="4426000000"/>
    <n v="8474000000"/>
    <n v="3297000000"/>
    <n v="0"/>
    <x v="3"/>
    <s v="Pharmaceuticals"/>
  </r>
  <r>
    <x v="3"/>
    <x v="3"/>
    <d v="2015-12-31T00:00:00"/>
    <x v="15"/>
    <n v="4500000000"/>
    <n v="6387000000"/>
    <n v="4285000000"/>
    <n v="0"/>
    <x v="3"/>
    <s v="Pharmaceuticals"/>
  </r>
  <r>
    <x v="4"/>
    <x v="0"/>
    <d v="2013-09-30T00:00:00"/>
    <x v="16"/>
    <n v="85451348000"/>
    <n v="1447234000"/>
    <n v="0"/>
    <n v="162186000"/>
    <x v="3"/>
    <s v="Health Care Distributors"/>
  </r>
  <r>
    <x v="4"/>
    <x v="1"/>
    <d v="2014-09-30T00:00:00"/>
    <x v="17"/>
    <n v="116586761000"/>
    <n v="2011595000"/>
    <n v="0"/>
    <n v="188680000"/>
    <x v="3"/>
    <s v="Health Care Distributors"/>
  </r>
  <r>
    <x v="4"/>
    <x v="2"/>
    <d v="2015-09-30T00:00:00"/>
    <x v="18"/>
    <n v="132432490000"/>
    <n v="2858458000"/>
    <n v="0"/>
    <n v="248635000"/>
    <x v="3"/>
    <s v="Health Care Distributors"/>
  </r>
  <r>
    <x v="4"/>
    <x v="3"/>
    <d v="2016-09-30T00:00:00"/>
    <x v="19"/>
    <n v="142577080000"/>
    <n v="2382097000"/>
    <n v="0"/>
    <n v="364735000"/>
    <x v="3"/>
    <s v="Health Care Distributors"/>
  </r>
  <r>
    <x v="5"/>
    <x v="0"/>
    <d v="2012-12-31T00:00:00"/>
    <x v="20"/>
    <n v="8899000000"/>
    <n v="6735000000"/>
    <n v="1461000000"/>
    <n v="595000000"/>
    <x v="3"/>
    <s v="Health Care Equipment"/>
  </r>
  <r>
    <x v="5"/>
    <x v="1"/>
    <d v="2013-12-31T00:00:00"/>
    <x v="21"/>
    <n v="9193000000"/>
    <n v="6372000000"/>
    <n v="1371000000"/>
    <n v="588000000"/>
    <x v="3"/>
    <s v="Health Care Equipment"/>
  </r>
  <r>
    <x v="5"/>
    <x v="2"/>
    <d v="2014-12-31T00:00:00"/>
    <x v="22"/>
    <n v="9218000000"/>
    <n v="6530000000"/>
    <n v="1345000000"/>
    <n v="555000000"/>
    <x v="3"/>
    <s v="Health Care Equipment"/>
  </r>
  <r>
    <x v="5"/>
    <x v="3"/>
    <d v="2015-12-31T00:00:00"/>
    <x v="23"/>
    <n v="8747000000"/>
    <n v="6785000000"/>
    <n v="1405000000"/>
    <n v="601000000"/>
    <x v="3"/>
    <s v="Health Care Equipment"/>
  </r>
  <r>
    <x v="6"/>
    <x v="0"/>
    <d v="2013-11-29T00:00:00"/>
    <x v="24"/>
    <n v="586557000"/>
    <n v="2140578000"/>
    <n v="826631000"/>
    <n v="52254000"/>
    <x v="2"/>
    <s v="Application Software"/>
  </r>
  <r>
    <x v="6"/>
    <x v="1"/>
    <d v="2014-11-28T00:00:00"/>
    <x v="25"/>
    <n v="622080000"/>
    <n v="2195640000"/>
    <n v="844353000"/>
    <n v="52424000"/>
    <x v="2"/>
    <s v="Application Software"/>
  </r>
  <r>
    <x v="6"/>
    <x v="2"/>
    <d v="2015-11-27T00:00:00"/>
    <x v="26"/>
    <n v="744317000"/>
    <n v="2215161000"/>
    <n v="862730000"/>
    <n v="68649000"/>
    <x v="2"/>
    <s v="Application Software"/>
  </r>
  <r>
    <x v="6"/>
    <x v="3"/>
    <d v="2016-12-02T00:00:00"/>
    <x v="27"/>
    <n v="819908000"/>
    <n v="2487907000"/>
    <n v="975987000"/>
    <n v="78534000"/>
    <x v="2"/>
    <s v="Application Software"/>
  </r>
  <r>
    <x v="7"/>
    <x v="0"/>
    <d v="2013-11-02T00:00:00"/>
    <x v="28"/>
    <n v="941278000"/>
    <n v="396233000"/>
    <n v="513035000"/>
    <n v="220000"/>
    <x v="2"/>
    <s v="Semiconductors"/>
  </r>
  <r>
    <x v="7"/>
    <x v="1"/>
    <d v="2014-11-01T00:00:00"/>
    <x v="29"/>
    <n v="1034585000"/>
    <n v="454676000"/>
    <n v="559686000"/>
    <n v="26020000"/>
    <x v="2"/>
    <s v="Semiconductors"/>
  </r>
  <r>
    <x v="7"/>
    <x v="2"/>
    <d v="2015-10-31T00:00:00"/>
    <x v="30"/>
    <n v="1175830000"/>
    <n v="702644000"/>
    <n v="637459000"/>
    <n v="88318000"/>
    <x v="2"/>
    <s v="Semiconductors"/>
  </r>
  <r>
    <x v="7"/>
    <x v="3"/>
    <d v="2016-10-29T00:00:00"/>
    <x v="31"/>
    <n v="1194236000"/>
    <n v="461438000"/>
    <n v="653816000"/>
    <n v="70123000"/>
    <x v="2"/>
    <s v="Semiconductors"/>
  </r>
  <r>
    <x v="8"/>
    <x v="0"/>
    <d v="2012-12-31T00:00:00"/>
    <x v="32"/>
    <n v="86936000000"/>
    <n v="1665000000"/>
    <n v="0"/>
    <n v="0"/>
    <x v="4"/>
    <s v="Agricultural Products"/>
  </r>
  <r>
    <x v="8"/>
    <x v="1"/>
    <d v="2013-12-31T00:00:00"/>
    <x v="33"/>
    <n v="85915000000"/>
    <n v="1759000000"/>
    <n v="0"/>
    <n v="0"/>
    <x v="4"/>
    <s v="Agricultural Products"/>
  </r>
  <r>
    <x v="8"/>
    <x v="2"/>
    <d v="2014-12-31T00:00:00"/>
    <x v="34"/>
    <n v="76433000000"/>
    <n v="1907000000"/>
    <n v="0"/>
    <n v="0"/>
    <x v="4"/>
    <s v="Agricultural Products"/>
  </r>
  <r>
    <x v="8"/>
    <x v="3"/>
    <d v="2015-12-31T00:00:00"/>
    <x v="35"/>
    <n v="63682000000"/>
    <n v="2010000000"/>
    <n v="0"/>
    <n v="0"/>
    <x v="4"/>
    <s v="Agricultural Products"/>
  </r>
  <r>
    <x v="9"/>
    <x v="0"/>
    <d v="2012-12-31T00:00:00"/>
    <x v="36"/>
    <n v="2392091000"/>
    <n v="108059000"/>
    <n v="0"/>
    <n v="166876000"/>
    <x v="2"/>
    <s v="Data Processing &amp; Outsourced Services"/>
  </r>
  <r>
    <x v="9"/>
    <x v="1"/>
    <d v="2013-12-31T00:00:00"/>
    <x v="37"/>
    <n v="2894917000"/>
    <n v="109115000"/>
    <n v="0"/>
    <n v="216119000"/>
    <x v="2"/>
    <s v="Data Processing &amp; Outsourced Services"/>
  </r>
  <r>
    <x v="9"/>
    <x v="2"/>
    <d v="2014-12-31T00:00:00"/>
    <x v="38"/>
    <n v="3643979000"/>
    <n v="247412000"/>
    <n v="0"/>
    <n v="313082000"/>
    <x v="2"/>
    <s v="Data Processing &amp; Outsourced Services"/>
  </r>
  <r>
    <x v="9"/>
    <x v="3"/>
    <d v="2015-12-31T00:00:00"/>
    <x v="39"/>
    <n v="4482700000"/>
    <n v="203046000"/>
    <n v="0"/>
    <n v="492140000"/>
    <x v="2"/>
    <s v="Data Processing &amp; Outsourced Services"/>
  </r>
  <r>
    <x v="10"/>
    <x v="0"/>
    <d v="2013-01-31T00:00:00"/>
    <x v="40"/>
    <n v="238500000"/>
    <n v="1081800000"/>
    <n v="600000000"/>
    <n v="42100000"/>
    <x v="2"/>
    <s v="Application Software"/>
  </r>
  <r>
    <x v="10"/>
    <x v="1"/>
    <d v="2014-01-31T00:00:00"/>
    <x v="41"/>
    <n v="274300000"/>
    <n v="1054400000"/>
    <n v="611100000"/>
    <n v="36500000"/>
    <x v="2"/>
    <s v="Application Software"/>
  </r>
  <r>
    <x v="10"/>
    <x v="2"/>
    <d v="2015-01-31T00:00:00"/>
    <x v="42"/>
    <n v="342100000"/>
    <n v="1281300000"/>
    <n v="725200000"/>
    <n v="39800000"/>
    <x v="2"/>
    <s v="Application Software"/>
  </r>
  <r>
    <x v="10"/>
    <x v="3"/>
    <d v="2016-01-31T00:00:00"/>
    <x v="43"/>
    <n v="370700000"/>
    <n v="1308900000"/>
    <n v="790000000"/>
    <n v="33200000"/>
    <x v="2"/>
    <s v="Application Software"/>
  </r>
  <r>
    <x v="11"/>
    <x v="0"/>
    <d v="2012-12-31T00:00:00"/>
    <x v="44"/>
    <n v="3477000000"/>
    <n v="443000000"/>
    <n v="0"/>
    <n v="673000000"/>
    <x v="5"/>
    <s v="MultiUtilities"/>
  </r>
  <r>
    <x v="11"/>
    <x v="1"/>
    <d v="2013-12-31T00:00:00"/>
    <x v="45"/>
    <n v="3490000000"/>
    <n v="458000000"/>
    <n v="0"/>
    <n v="706000000"/>
    <x v="5"/>
    <s v="MultiUtilities"/>
  </r>
  <r>
    <x v="11"/>
    <x v="2"/>
    <d v="2014-12-31T00:00:00"/>
    <x v="46"/>
    <n v="3586000000"/>
    <n v="468000000"/>
    <n v="0"/>
    <n v="745000000"/>
    <x v="5"/>
    <s v="MultiUtilities"/>
  </r>
  <r>
    <x v="11"/>
    <x v="3"/>
    <d v="2015-12-31T00:00:00"/>
    <x v="47"/>
    <n v="3501000000"/>
    <n v="542000000"/>
    <n v="0"/>
    <n v="796000000"/>
    <x v="5"/>
    <s v="MultiUtilities"/>
  </r>
  <r>
    <x v="12"/>
    <x v="0"/>
    <d v="2012-12-31T00:00:00"/>
    <x v="48"/>
    <n v="6395000000"/>
    <n v="3812000000"/>
    <n v="0"/>
    <n v="1782000000"/>
    <x v="5"/>
    <s v="Electric Utilities"/>
  </r>
  <r>
    <x v="12"/>
    <x v="1"/>
    <d v="2013-12-31T00:00:00"/>
    <x v="49"/>
    <n v="6722300000"/>
    <n v="3329800000"/>
    <n v="0"/>
    <n v="1712500000"/>
    <x v="5"/>
    <s v="Electric Utilities"/>
  </r>
  <r>
    <x v="12"/>
    <x v="2"/>
    <d v="2014-12-31T00:00:00"/>
    <x v="50"/>
    <n v="7685700000"/>
    <n v="3667900000"/>
    <n v="0"/>
    <n v="1897600000"/>
    <x v="5"/>
    <s v="Electric Utilities"/>
  </r>
  <r>
    <x v="12"/>
    <x v="3"/>
    <d v="2015-12-31T00:00:00"/>
    <x v="51"/>
    <n v="7433500000"/>
    <n v="3676500000"/>
    <n v="0"/>
    <n v="2009700000"/>
    <x v="5"/>
    <s v="Electric Utilities"/>
  </r>
  <r>
    <x v="13"/>
    <x v="0"/>
    <d v="2012-12-31T00:00:00"/>
    <x v="52"/>
    <n v="17074000000"/>
    <n v="0"/>
    <n v="0"/>
    <n v="3727000000"/>
    <x v="6"/>
    <s v="Life &amp; Health Insurance"/>
  </r>
  <r>
    <x v="13"/>
    <x v="1"/>
    <d v="2013-12-31T00:00:00"/>
    <x v="53"/>
    <n v="15341000000"/>
    <n v="0"/>
    <n v="0"/>
    <n v="3489000000"/>
    <x v="6"/>
    <s v="Life &amp; Health Insurance"/>
  </r>
  <r>
    <x v="13"/>
    <x v="2"/>
    <d v="2014-12-31T00:00:00"/>
    <x v="54"/>
    <n v="14373000000"/>
    <n v="0"/>
    <n v="0"/>
    <n v="3547000000"/>
    <x v="6"/>
    <s v="Life &amp; Health Insurance"/>
  </r>
  <r>
    <x v="13"/>
    <x v="3"/>
    <d v="2015-12-31T00:00:00"/>
    <x v="55"/>
    <n v="13049000000"/>
    <n v="0"/>
    <n v="0"/>
    <n v="3672000000"/>
    <x v="6"/>
    <s v="Life &amp; Health Insurance"/>
  </r>
  <r>
    <x v="14"/>
    <x v="0"/>
    <d v="2012-12-31T00:00:00"/>
    <x v="56"/>
    <n v="37745000000"/>
    <n v="21491000000"/>
    <n v="0"/>
    <n v="0"/>
    <x v="6"/>
    <s v="Property &amp; Casualty Insurance"/>
  </r>
  <r>
    <x v="14"/>
    <x v="1"/>
    <d v="2013-12-31T00:00:00"/>
    <x v="57"/>
    <n v="34660000000"/>
    <n v="22005000000"/>
    <n v="0"/>
    <n v="0"/>
    <x v="6"/>
    <s v="Property &amp; Casualty Insurance"/>
  </r>
  <r>
    <x v="14"/>
    <x v="2"/>
    <d v="2014-12-31T00:00:00"/>
    <x v="58"/>
    <n v="33611000000"/>
    <n v="18491000000"/>
    <n v="0"/>
    <n v="0"/>
    <x v="6"/>
    <s v="Property &amp; Casualty Insurance"/>
  </r>
  <r>
    <x v="14"/>
    <x v="3"/>
    <d v="2015-12-31T00:00:00"/>
    <x v="59"/>
    <n v="36581000000"/>
    <n v="16417000000"/>
    <n v="0"/>
    <n v="0"/>
    <x v="6"/>
    <s v="Property &amp; Casualty Insurance"/>
  </r>
  <r>
    <x v="15"/>
    <x v="0"/>
    <d v="2012-12-31T00:00:00"/>
    <x v="60"/>
    <n v="386355000"/>
    <n v="61732000"/>
    <n v="0"/>
    <n v="325173000"/>
    <x v="7"/>
    <s v="REITs"/>
  </r>
  <r>
    <x v="15"/>
    <x v="1"/>
    <d v="2013-12-31T00:00:00"/>
    <x v="61"/>
    <n v="380051000"/>
    <n v="53073000"/>
    <n v="0"/>
    <n v="291910000"/>
    <x v="7"/>
    <s v="REITs"/>
  </r>
  <r>
    <x v="15"/>
    <x v="2"/>
    <d v="2014-12-31T00:00:00"/>
    <x v="62"/>
    <n v="380964000"/>
    <n v="56621000"/>
    <n v="0"/>
    <n v="282608000"/>
    <x v="7"/>
    <s v="REITs"/>
  </r>
  <r>
    <x v="15"/>
    <x v="3"/>
    <d v="2015-12-31T00:00:00"/>
    <x v="63"/>
    <n v="365248000"/>
    <n v="53546000"/>
    <n v="0"/>
    <n v="306301000"/>
    <x v="7"/>
    <s v="REITs"/>
  </r>
  <r>
    <x v="16"/>
    <x v="0"/>
    <d v="2013-12-31T00:00:00"/>
    <x v="64"/>
    <n v="6709936000"/>
    <n v="0"/>
    <n v="0"/>
    <n v="1470287000"/>
    <x v="6"/>
    <s v="Multi-line Insurance"/>
  </r>
  <r>
    <x v="16"/>
    <x v="1"/>
    <d v="2014-12-31T00:00:00"/>
    <x v="65"/>
    <n v="8093563000"/>
    <n v="0"/>
    <n v="0"/>
    <n v="1485558000"/>
    <x v="6"/>
    <s v="Multi-line Insurance"/>
  </r>
  <r>
    <x v="16"/>
    <x v="2"/>
    <d v="2015-12-31T00:00:00"/>
    <x v="66"/>
    <n v="8666624000"/>
    <n v="0"/>
    <n v="0"/>
    <n v="1402573000"/>
    <x v="6"/>
    <s v="Multi-line Insurance"/>
  </r>
  <r>
    <x v="16"/>
    <x v="3"/>
    <d v="2016-12-31T00:00:00"/>
    <x v="67"/>
    <n v="5251228000"/>
    <n v="0"/>
    <n v="0"/>
    <n v="1351314000"/>
    <x v="6"/>
    <s v="Multi-line Insurance"/>
  </r>
  <r>
    <x v="17"/>
    <x v="0"/>
    <d v="2012-12-31T00:00:00"/>
    <x v="68"/>
    <n v="529900000"/>
    <n v="433448000"/>
    <n v="74744000"/>
    <n v="20962000"/>
    <x v="2"/>
    <s v="Internet Software &amp; Services"/>
  </r>
  <r>
    <x v="17"/>
    <x v="1"/>
    <d v="2013-12-31T00:00:00"/>
    <x v="69"/>
    <n v="511087000"/>
    <n v="535598000"/>
    <n v="93879000"/>
    <n v="21547000"/>
    <x v="2"/>
    <s v="Internet Software &amp; Services"/>
  </r>
  <r>
    <x v="17"/>
    <x v="2"/>
    <d v="2014-12-31T00:00:00"/>
    <x v="70"/>
    <n v="610943000"/>
    <n v="704880000"/>
    <n v="125286000"/>
    <n v="32057000"/>
    <x v="2"/>
    <s v="Internet Software &amp; Services"/>
  </r>
  <r>
    <x v="17"/>
    <x v="3"/>
    <d v="2015-12-31T00:00:00"/>
    <x v="71"/>
    <n v="725620000"/>
    <n v="829253000"/>
    <n v="148591000"/>
    <n v="27067000"/>
    <x v="2"/>
    <s v="Internet Software &amp; Services"/>
  </r>
  <r>
    <x v="18"/>
    <x v="0"/>
    <d v="2012-12-31T00:00:00"/>
    <x v="72"/>
    <n v="1620311000"/>
    <n v="308456000"/>
    <n v="78919000"/>
    <n v="0"/>
    <x v="8"/>
    <s v="Specialty Chemicals"/>
  </r>
  <r>
    <x v="18"/>
    <x v="1"/>
    <d v="2013-12-31T00:00:00"/>
    <x v="73"/>
    <n v="1543799000"/>
    <n v="158189000"/>
    <n v="82246000"/>
    <n v="0"/>
    <x v="8"/>
    <s v="Specialty Chemicals"/>
  </r>
  <r>
    <x v="18"/>
    <x v="2"/>
    <d v="2014-12-31T00:00:00"/>
    <x v="74"/>
    <n v="1674700000"/>
    <n v="355135000"/>
    <n v="88310000"/>
    <n v="0"/>
    <x v="8"/>
    <s v="Specialty Chemicals"/>
  </r>
  <r>
    <x v="18"/>
    <x v="3"/>
    <d v="2015-12-31T00:00:00"/>
    <x v="75"/>
    <n v="2454463000"/>
    <n v="512274000"/>
    <n v="102871000"/>
    <n v="0"/>
    <x v="8"/>
    <s v="Specialty Chemicals"/>
  </r>
  <r>
    <x v="19"/>
    <x v="0"/>
    <d v="2012-12-31T00:00:00"/>
    <x v="76"/>
    <n v="2319000000"/>
    <n v="1542000000"/>
    <n v="0"/>
    <n v="264000000"/>
    <x v="0"/>
    <s v="Airlines"/>
  </r>
  <r>
    <x v="19"/>
    <x v="1"/>
    <d v="2013-12-31T00:00:00"/>
    <x v="77"/>
    <n v="2355000000"/>
    <n v="1693000000"/>
    <n v="0"/>
    <n v="270000000"/>
    <x v="0"/>
    <s v="Airlines"/>
  </r>
  <r>
    <x v="19"/>
    <x v="2"/>
    <d v="2014-12-31T00:00:00"/>
    <x v="78"/>
    <n v="2325000000"/>
    <n v="1817000000"/>
    <n v="0"/>
    <n v="294000000"/>
    <x v="0"/>
    <s v="Airlines"/>
  </r>
  <r>
    <x v="19"/>
    <x v="3"/>
    <d v="2015-12-31T00:00:00"/>
    <x v="79"/>
    <n v="1935000000"/>
    <n v="2013000000"/>
    <n v="0"/>
    <n v="320000000"/>
    <x v="0"/>
    <s v="Airlines"/>
  </r>
  <r>
    <x v="20"/>
    <x v="0"/>
    <d v="2012-12-31T00:00:00"/>
    <x v="80"/>
    <n v="21618000000"/>
    <n v="0"/>
    <n v="0"/>
    <n v="8002000000"/>
    <x v="6"/>
    <s v="Property &amp; Casualty Insurance"/>
  </r>
  <r>
    <x v="20"/>
    <x v="1"/>
    <d v="2013-12-31T00:00:00"/>
    <x v="81"/>
    <n v="19828000000"/>
    <n v="1278000000"/>
    <n v="0"/>
    <n v="8389000000"/>
    <x v="6"/>
    <s v="Property &amp; Casualty Insurance"/>
  </r>
  <r>
    <x v="20"/>
    <x v="2"/>
    <d v="2014-12-31T00:00:00"/>
    <x v="82"/>
    <n v="21193000000"/>
    <n v="919000000"/>
    <n v="0"/>
    <n v="8476000000"/>
    <x v="6"/>
    <s v="Property &amp; Casualty Insurance"/>
  </r>
  <r>
    <x v="20"/>
    <x v="3"/>
    <d v="2015-12-31T00:00:00"/>
    <x v="83"/>
    <n v="22837000000"/>
    <n v="761000000"/>
    <n v="0"/>
    <n v="8445000000"/>
    <x v="6"/>
    <s v="Property &amp; Casualty Insurance"/>
  </r>
  <r>
    <x v="21"/>
    <x v="0"/>
    <d v="2013-12-31T00:00:00"/>
    <x v="84"/>
    <n v="1208100000"/>
    <n v="483100000"/>
    <n v="0"/>
    <n v="0"/>
    <x v="0"/>
    <s v="Building Products"/>
  </r>
  <r>
    <x v="21"/>
    <x v="1"/>
    <d v="2014-12-31T00:00:00"/>
    <x v="85"/>
    <n v="1264600000"/>
    <n v="527400000"/>
    <n v="0"/>
    <n v="0"/>
    <x v="0"/>
    <s v="Building Products"/>
  </r>
  <r>
    <x v="21"/>
    <x v="2"/>
    <d v="2015-12-31T00:00:00"/>
    <x v="86"/>
    <n v="1199000000"/>
    <n v="510500000"/>
    <n v="0"/>
    <n v="0"/>
    <x v="0"/>
    <s v="Building Products"/>
  </r>
  <r>
    <x v="21"/>
    <x v="3"/>
    <d v="2016-12-31T00:00:00"/>
    <x v="87"/>
    <n v="1252700000"/>
    <n v="559800000"/>
    <n v="0"/>
    <n v="0"/>
    <x v="0"/>
    <s v="Building Products"/>
  </r>
  <r>
    <x v="22"/>
    <x v="0"/>
    <d v="2013-12-31T00:00:00"/>
    <x v="88"/>
    <n v="177556000"/>
    <n v="493726000"/>
    <n v="317093000"/>
    <n v="417000"/>
    <x v="3"/>
    <s v="Biotechnology"/>
  </r>
  <r>
    <x v="22"/>
    <x v="1"/>
    <d v="2014-12-31T00:00:00"/>
    <x v="89"/>
    <n v="174000000"/>
    <n v="650000000"/>
    <n v="514000000"/>
    <n v="0"/>
    <x v="3"/>
    <s v="Biotechnology"/>
  </r>
  <r>
    <x v="22"/>
    <x v="2"/>
    <d v="2015-12-31T00:00:00"/>
    <x v="90"/>
    <n v="233000000"/>
    <n v="927000000"/>
    <n v="709000000"/>
    <n v="117000000"/>
    <x v="3"/>
    <s v="Biotechnology"/>
  </r>
  <r>
    <x v="22"/>
    <x v="3"/>
    <d v="2016-12-31T00:00:00"/>
    <x v="91"/>
    <n v="258000000"/>
    <n v="990000000"/>
    <n v="757000000"/>
    <n v="322000000"/>
    <x v="3"/>
    <s v="Biotechnology"/>
  </r>
  <r>
    <x v="23"/>
    <x v="0"/>
    <d v="2013-10-27T00:00:00"/>
    <x v="92"/>
    <n v="4518000000"/>
    <n v="898000000"/>
    <n v="1320000000"/>
    <n v="0"/>
    <x v="2"/>
    <s v="Semiconductor Equipment"/>
  </r>
  <r>
    <x v="23"/>
    <x v="1"/>
    <d v="2014-10-26T00:00:00"/>
    <x v="93"/>
    <n v="5229000000"/>
    <n v="895000000"/>
    <n v="1428000000"/>
    <n v="0"/>
    <x v="2"/>
    <s v="Semiconductor Equipment"/>
  </r>
  <r>
    <x v="23"/>
    <x v="2"/>
    <d v="2015-10-25T00:00:00"/>
    <x v="94"/>
    <n v="5707000000"/>
    <n v="808000000"/>
    <n v="1451000000"/>
    <n v="0"/>
    <x v="2"/>
    <s v="Semiconductor Equipment"/>
  </r>
  <r>
    <x v="23"/>
    <x v="3"/>
    <d v="2016-10-30T00:00:00"/>
    <x v="95"/>
    <n v="6314000000"/>
    <n v="819000000"/>
    <n v="1540000000"/>
    <n v="0"/>
    <x v="2"/>
    <s v="Semiconductor Equipment"/>
  </r>
  <r>
    <x v="24"/>
    <x v="0"/>
    <d v="2012-12-31T00:00:00"/>
    <x v="96"/>
    <n v="2154132000"/>
    <n v="380532000"/>
    <n v="0"/>
    <n v="53677000"/>
    <x v="0"/>
    <s v="Electrical Components &amp; Equipment"/>
  </r>
  <r>
    <x v="24"/>
    <x v="1"/>
    <d v="2013-12-31T00:00:00"/>
    <x v="97"/>
    <n v="2323642000"/>
    <n v="398177000"/>
    <n v="0"/>
    <n v="57238000"/>
    <x v="0"/>
    <s v="Electrical Components &amp; Equipment"/>
  </r>
  <r>
    <x v="24"/>
    <x v="2"/>
    <d v="2014-12-31T00:00:00"/>
    <x v="98"/>
    <n v="2597017000"/>
    <n v="462637000"/>
    <n v="0"/>
    <n v="63724000"/>
    <x v="0"/>
    <s v="Electrical Components &amp; Equipment"/>
  </r>
  <r>
    <x v="24"/>
    <x v="3"/>
    <d v="2015-12-31T00:00:00"/>
    <x v="99"/>
    <n v="2549280000"/>
    <n v="448592000"/>
    <n v="0"/>
    <n v="68707000"/>
    <x v="0"/>
    <s v="Electrical Components &amp; Equipment"/>
  </r>
  <r>
    <x v="25"/>
    <x v="0"/>
    <d v="2013-12-31T00:00:00"/>
    <x v="100"/>
    <n v="3346000000"/>
    <n v="5380000000"/>
    <n v="4083000000"/>
    <n v="0"/>
    <x v="3"/>
    <s v="Biotechnology"/>
  </r>
  <r>
    <x v="25"/>
    <x v="1"/>
    <d v="2014-12-31T00:00:00"/>
    <x v="101"/>
    <n v="4422000000"/>
    <n v="5153000000"/>
    <n v="4297000000"/>
    <n v="0"/>
    <x v="3"/>
    <s v="Biotechnology"/>
  </r>
  <r>
    <x v="25"/>
    <x v="2"/>
    <d v="2015-12-31T00:00:00"/>
    <x v="102"/>
    <n v="4227000000"/>
    <n v="4895000000"/>
    <n v="4070000000"/>
    <n v="0"/>
    <x v="3"/>
    <s v="Biotechnology"/>
  </r>
  <r>
    <x v="25"/>
    <x v="3"/>
    <d v="2016-12-31T00:00:00"/>
    <x v="103"/>
    <n v="4162000000"/>
    <n v="5195000000"/>
    <n v="3840000000"/>
    <n v="0"/>
    <x v="3"/>
    <s v="Biotechnology"/>
  </r>
  <r>
    <x v="26"/>
    <x v="0"/>
    <d v="2012-12-31T00:00:00"/>
    <x v="104"/>
    <n v="1899000000"/>
    <n v="3927000000"/>
    <n v="0"/>
    <n v="2877000000"/>
    <x v="6"/>
    <s v="Asset Management &amp; Custody Banks"/>
  </r>
  <r>
    <x v="26"/>
    <x v="1"/>
    <d v="2013-12-31T00:00:00"/>
    <x v="105"/>
    <n v="1954000000"/>
    <n v="3862000000"/>
    <n v="0"/>
    <n v="3132000000"/>
    <x v="6"/>
    <s v="Asset Management &amp; Custody Banks"/>
  </r>
  <r>
    <x v="26"/>
    <x v="2"/>
    <d v="2014-12-31T00:00:00"/>
    <x v="106"/>
    <n v="1982000000"/>
    <n v="3808000000"/>
    <n v="0"/>
    <n v="3603000000"/>
    <x v="6"/>
    <s v="Asset Management &amp; Custody Banks"/>
  </r>
  <r>
    <x v="26"/>
    <x v="3"/>
    <d v="2015-12-31T00:00:00"/>
    <x v="107"/>
    <n v="2261000000"/>
    <n v="3750000000"/>
    <n v="0"/>
    <n v="3630000000"/>
    <x v="6"/>
    <s v="Asset Management &amp; Custody Banks"/>
  </r>
  <r>
    <x v="27"/>
    <x v="0"/>
    <d v="2012-12-31T00:00:00"/>
    <x v="108"/>
    <n v="722479000"/>
    <n v="389486000"/>
    <n v="0"/>
    <n v="644276000"/>
    <x v="7"/>
    <s v="Specialized REITs"/>
  </r>
  <r>
    <x v="27"/>
    <x v="1"/>
    <d v="2013-12-31T00:00:00"/>
    <x v="109"/>
    <n v="859873000"/>
    <n v="487084000"/>
    <n v="0"/>
    <n v="800145000"/>
    <x v="7"/>
    <s v="Specialized REITs"/>
  </r>
  <r>
    <x v="27"/>
    <x v="2"/>
    <d v="2014-12-31T00:00:00"/>
    <x v="110"/>
    <n v="1094265000"/>
    <n v="515059000"/>
    <n v="0"/>
    <n v="1003802000"/>
    <x v="7"/>
    <s v="Specialized REITs"/>
  </r>
  <r>
    <x v="27"/>
    <x v="3"/>
    <d v="2015-12-31T00:00:00"/>
    <x v="111"/>
    <n v="1308868000"/>
    <n v="564531000"/>
    <n v="0"/>
    <n v="1285328000"/>
    <x v="7"/>
    <s v="Specialized REITs"/>
  </r>
  <r>
    <x v="28"/>
    <x v="0"/>
    <d v="2013-12-31T00:00:00"/>
    <x v="112"/>
    <n v="54181000000"/>
    <n v="19526000000"/>
    <n v="0"/>
    <n v="0"/>
    <x v="1"/>
    <s v="Internet &amp; Direct Marketing Retail"/>
  </r>
  <r>
    <x v="28"/>
    <x v="1"/>
    <d v="2014-12-31T00:00:00"/>
    <x v="113"/>
    <n v="62752000000"/>
    <n v="26058000000"/>
    <n v="0"/>
    <n v="0"/>
    <x v="1"/>
    <s v="Internet &amp; Direct Marketing Retail"/>
  </r>
  <r>
    <x v="28"/>
    <x v="2"/>
    <d v="2015-12-31T00:00:00"/>
    <x v="114"/>
    <n v="71651000000"/>
    <n v="33122000000"/>
    <n v="0"/>
    <n v="0"/>
    <x v="1"/>
    <s v="Internet &amp; Direct Marketing Retail"/>
  </r>
  <r>
    <x v="28"/>
    <x v="3"/>
    <d v="2016-12-31T00:00:00"/>
    <x v="115"/>
    <n v="88265000000"/>
    <n v="43536000000"/>
    <n v="0"/>
    <n v="0"/>
    <x v="1"/>
    <s v="Internet &amp; Direct Marketing Retail"/>
  </r>
  <r>
    <x v="29"/>
    <x v="0"/>
    <d v="2013-12-31T00:00:00"/>
    <x v="116"/>
    <n v="14757700000"/>
    <n v="1924300000"/>
    <n v="0"/>
    <n v="95300000"/>
    <x v="1"/>
    <s v="Specialty Stores"/>
  </r>
  <r>
    <x v="29"/>
    <x v="1"/>
    <d v="2014-12-31T00:00:00"/>
    <x v="117"/>
    <n v="16120100000"/>
    <n v="2061000000"/>
    <n v="0"/>
    <n v="106900000"/>
    <x v="1"/>
    <s v="Specialty Stores"/>
  </r>
  <r>
    <x v="29"/>
    <x v="2"/>
    <d v="2015-12-31T00:00:00"/>
    <x v="118"/>
    <n v="17600500000"/>
    <n v="2245600000"/>
    <n v="0"/>
    <n v="127400000"/>
    <x v="1"/>
    <s v="Specialty Stores"/>
  </r>
  <r>
    <x v="29"/>
    <x v="3"/>
    <d v="2016-12-31T00:00:00"/>
    <x v="119"/>
    <n v="18295800000"/>
    <n v="2280300000"/>
    <n v="0"/>
    <n v="143400000"/>
    <x v="1"/>
    <s v="Specialty Stores"/>
  </r>
  <r>
    <x v="30"/>
    <x v="0"/>
    <d v="2012-12-31T00:00:00"/>
    <x v="120"/>
    <n v="48213600000"/>
    <n v="8680500000"/>
    <n v="0"/>
    <n v="233000000"/>
    <x v="3"/>
    <s v="Managed Health Care"/>
  </r>
  <r>
    <x v="30"/>
    <x v="1"/>
    <d v="2013-12-31T00:00:00"/>
    <x v="121"/>
    <n v="56237100000"/>
    <n v="9952900000"/>
    <n v="0"/>
    <n v="245300000"/>
    <x v="3"/>
    <s v="Managed Health Care"/>
  </r>
  <r>
    <x v="30"/>
    <x v="2"/>
    <d v="2014-12-31T00:00:00"/>
    <x v="122"/>
    <n v="56854900000"/>
    <n v="11748400000"/>
    <n v="0"/>
    <n v="220900000"/>
    <x v="3"/>
    <s v="Managed Health Care"/>
  </r>
  <r>
    <x v="30"/>
    <x v="3"/>
    <d v="2015-12-31T00:00:00"/>
    <x v="123"/>
    <n v="61116900000"/>
    <n v="12534800000"/>
    <n v="0"/>
    <n v="230100000"/>
    <x v="3"/>
    <s v="Managed Health Care"/>
  </r>
  <r>
    <x v="31"/>
    <x v="0"/>
    <d v="2012-12-31T00:00:00"/>
    <x v="124"/>
    <n v="3079000000"/>
    <n v="1333000000"/>
    <n v="0"/>
    <n v="6881000000"/>
    <x v="9"/>
    <s v="Oil &amp; Gas Exploration &amp; Production"/>
  </r>
  <r>
    <x v="31"/>
    <x v="1"/>
    <d v="2013-12-31T00:00:00"/>
    <x v="125"/>
    <n v="2938000000"/>
    <n v="1286000000"/>
    <n v="0"/>
    <n v="5866000000"/>
    <x v="9"/>
    <s v="Oil &amp; Gas Exploration &amp; Production"/>
  </r>
  <r>
    <x v="31"/>
    <x v="2"/>
    <d v="2014-12-31T00:00:00"/>
    <x v="126"/>
    <n v="2511000000"/>
    <n v="1095000000"/>
    <n v="0"/>
    <n v="9720000000"/>
    <x v="9"/>
    <s v="Oil &amp; Gas Exploration &amp; Production"/>
  </r>
  <r>
    <x v="31"/>
    <x v="3"/>
    <d v="2015-12-31T00:00:00"/>
    <x v="127"/>
    <n v="2065000000"/>
    <n v="791000000"/>
    <n v="0"/>
    <n v="29372000000"/>
    <x v="9"/>
    <s v="Oil &amp; Gas Exploration &amp; Production"/>
  </r>
  <r>
    <x v="32"/>
    <x v="0"/>
    <d v="2013-12-31T00:00:00"/>
    <x v="128"/>
    <n v="2942000000"/>
    <n v="2256000000"/>
    <n v="0"/>
    <n v="3927000000"/>
    <x v="9"/>
    <s v="Oil &amp; Gas Exploration &amp; Production"/>
  </r>
  <r>
    <x v="32"/>
    <x v="1"/>
    <d v="2014-12-31T00:00:00"/>
    <x v="129"/>
    <n v="3317000000"/>
    <n v="2725000000"/>
    <n v="0"/>
    <n v="4550000000"/>
    <x v="9"/>
    <s v="Oil &amp; Gas Exploration &amp; Production"/>
  </r>
  <r>
    <x v="32"/>
    <x v="2"/>
    <d v="2015-12-31T00:00:00"/>
    <x v="130"/>
    <n v="3185000000"/>
    <n v="2000000000"/>
    <n v="0"/>
    <n v="4603000000"/>
    <x v="9"/>
    <s v="Oil &amp; Gas Exploration &amp; Production"/>
  </r>
  <r>
    <x v="32"/>
    <x v="3"/>
    <d v="2016-12-31T00:00:00"/>
    <x v="131"/>
    <n v="2900000000"/>
    <n v="2094000000"/>
    <n v="0"/>
    <n v="4301000000"/>
    <x v="9"/>
    <s v="Oil &amp; Gas Exploration &amp; Production"/>
  </r>
  <r>
    <x v="33"/>
    <x v="0"/>
    <d v="2013-09-30T00:00:00"/>
    <x v="132"/>
    <n v="7472100000"/>
    <n v="1018600000"/>
    <n v="133700000"/>
    <n v="0"/>
    <x v="8"/>
    <s v="Industrial Gases"/>
  </r>
  <r>
    <x v="33"/>
    <x v="1"/>
    <d v="2014-09-30T00:00:00"/>
    <x v="133"/>
    <n v="7629900000"/>
    <n v="1007400000"/>
    <n v="139800000"/>
    <n v="0"/>
    <x v="8"/>
    <s v="Industrial Gases"/>
  </r>
  <r>
    <x v="33"/>
    <x v="2"/>
    <d v="2015-09-30T00:00:00"/>
    <x v="134"/>
    <n v="6939000000"/>
    <n v="895300000"/>
    <n v="137100000"/>
    <n v="0"/>
    <x v="8"/>
    <s v="Industrial Gases"/>
  </r>
  <r>
    <x v="33"/>
    <x v="3"/>
    <d v="2016-09-30T00:00:00"/>
    <x v="135"/>
    <n v="6402700000"/>
    <n v="797600000"/>
    <n v="132000000"/>
    <n v="0"/>
    <x v="8"/>
    <s v="Industrial Gases"/>
  </r>
  <r>
    <x v="34"/>
    <x v="0"/>
    <d v="2012-12-31T00:00:00"/>
    <x v="136"/>
    <n v="2948900000"/>
    <n v="512900000"/>
    <n v="0"/>
    <n v="0"/>
    <x v="2"/>
    <s v="Electronic Components"/>
  </r>
  <r>
    <x v="34"/>
    <x v="1"/>
    <d v="2013-12-31T00:00:00"/>
    <x v="137"/>
    <n v="3163900000"/>
    <n v="548000000"/>
    <n v="0"/>
    <n v="0"/>
    <x v="2"/>
    <s v="Electronic Components"/>
  </r>
  <r>
    <x v="34"/>
    <x v="2"/>
    <d v="2014-12-31T00:00:00"/>
    <x v="138"/>
    <n v="3651700000"/>
    <n v="645100000"/>
    <n v="0"/>
    <n v="0"/>
    <x v="2"/>
    <s v="Electronic Components"/>
  </r>
  <r>
    <x v="34"/>
    <x v="3"/>
    <d v="2015-12-31T00:00:00"/>
    <x v="139"/>
    <n v="3789200000"/>
    <n v="669100000"/>
    <n v="0"/>
    <n v="0"/>
    <x v="2"/>
    <s v="Electronic Components"/>
  </r>
  <r>
    <x v="35"/>
    <x v="0"/>
    <d v="2012-12-31T00:00:00"/>
    <x v="140"/>
    <n v="20401000000"/>
    <n v="997000000"/>
    <n v="197000000"/>
    <n v="1460000000"/>
    <x v="0"/>
    <s v="Aerospace &amp; Defense"/>
  </r>
  <r>
    <x v="35"/>
    <x v="1"/>
    <d v="2013-12-31T00:00:00"/>
    <x v="141"/>
    <n v="19286000000"/>
    <n v="1008000000"/>
    <n v="192000000"/>
    <n v="1421000000"/>
    <x v="0"/>
    <s v="Aerospace &amp; Defense"/>
  </r>
  <r>
    <x v="35"/>
    <x v="2"/>
    <d v="2014-12-31T00:00:00"/>
    <x v="142"/>
    <n v="19137000000"/>
    <n v="995000000"/>
    <n v="218000000"/>
    <n v="1371000000"/>
    <x v="0"/>
    <s v="Aerospace &amp; Defense"/>
  </r>
  <r>
    <x v="35"/>
    <x v="3"/>
    <d v="2015-12-31T00:00:00"/>
    <x v="143"/>
    <n v="18069000000"/>
    <n v="979000000"/>
    <n v="238000000"/>
    <n v="1280000000"/>
    <x v="0"/>
    <s v="Aerospace &amp; Defense"/>
  </r>
  <r>
    <x v="36"/>
    <x v="0"/>
    <d v="2012-12-31T00:00:00"/>
    <x v="144"/>
    <n v="1662000000"/>
    <n v="1139000000"/>
    <n v="604000000"/>
    <n v="0"/>
    <x v="2"/>
    <s v="Home Entertainment Software"/>
  </r>
  <r>
    <x v="36"/>
    <x v="1"/>
    <d v="2013-12-31T00:00:00"/>
    <x v="145"/>
    <n v="1531000000"/>
    <n v="1096000000"/>
    <n v="584000000"/>
    <n v="0"/>
    <x v="2"/>
    <s v="Home Entertainment Software"/>
  </r>
  <r>
    <x v="36"/>
    <x v="2"/>
    <d v="2014-12-31T00:00:00"/>
    <x v="146"/>
    <n v="1525000000"/>
    <n v="1129000000"/>
    <n v="571000000"/>
    <n v="0"/>
    <x v="2"/>
    <s v="Home Entertainment Software"/>
  </r>
  <r>
    <x v="36"/>
    <x v="3"/>
    <d v="2015-12-31T00:00:00"/>
    <x v="147"/>
    <n v="1585000000"/>
    <n v="1114000000"/>
    <n v="646000000"/>
    <n v="0"/>
    <x v="2"/>
    <s v="Home Entertainment Software"/>
  </r>
  <r>
    <x v="37"/>
    <x v="0"/>
    <d v="2015-11-01T00:00:00"/>
    <x v="148"/>
    <n v="3271000000"/>
    <n v="486000000"/>
    <n v="1049000000"/>
    <n v="249000000"/>
    <x v="2"/>
    <s v="Semiconductors"/>
  </r>
  <r>
    <x v="37"/>
    <x v="1"/>
    <d v="2016-10-30T00:00:00"/>
    <x v="149"/>
    <n v="7300000000"/>
    <n v="806000000"/>
    <n v="2674000000"/>
    <n v="1873000000"/>
    <x v="2"/>
    <s v="Semiconductors"/>
  </r>
  <r>
    <x v="38"/>
    <x v="0"/>
    <d v="2012-12-31T00:00:00"/>
    <x v="150"/>
    <n v="4335300000"/>
    <n v="1148900000"/>
    <n v="0"/>
    <n v="0"/>
    <x v="8"/>
    <s v="Paper Packaging"/>
  </r>
  <r>
    <x v="38"/>
    <x v="1"/>
    <d v="2013-12-28T00:00:00"/>
    <x v="151"/>
    <n v="4502300000"/>
    <n v="1174200000"/>
    <n v="0"/>
    <n v="0"/>
    <x v="8"/>
    <s v="Paper Packaging"/>
  </r>
  <r>
    <x v="38"/>
    <x v="2"/>
    <d v="2015-01-03T00:00:00"/>
    <x v="152"/>
    <n v="4679100000"/>
    <n v="1158900000"/>
    <n v="0"/>
    <n v="0"/>
    <x v="8"/>
    <s v="Paper Packaging"/>
  </r>
  <r>
    <x v="38"/>
    <x v="3"/>
    <d v="2016-01-02T00:00:00"/>
    <x v="153"/>
    <n v="4321100000"/>
    <n v="1108100000"/>
    <n v="0"/>
    <n v="0"/>
    <x v="8"/>
    <s v="Paper Packaging"/>
  </r>
  <r>
    <x v="39"/>
    <x v="0"/>
    <d v="2012-12-31T00:00:00"/>
    <x v="154"/>
    <n v="1329500000"/>
    <n v="220758000"/>
    <n v="0"/>
    <n v="380402000"/>
    <x v="5"/>
    <s v="Water Utilities"/>
  </r>
  <r>
    <x v="39"/>
    <x v="1"/>
    <d v="2013-12-31T00:00:00"/>
    <x v="155"/>
    <n v="1289000000"/>
    <n v="234000000"/>
    <n v="0"/>
    <n v="407000000"/>
    <x v="5"/>
    <s v="Water Utilities"/>
  </r>
  <r>
    <x v="39"/>
    <x v="2"/>
    <d v="2014-12-31T00:00:00"/>
    <x v="156"/>
    <n v="1350000000"/>
    <n v="236000000"/>
    <n v="0"/>
    <n v="424000000"/>
    <x v="5"/>
    <s v="Water Utilities"/>
  </r>
  <r>
    <x v="39"/>
    <x v="3"/>
    <d v="2015-12-31T00:00:00"/>
    <x v="157"/>
    <n v="1404000000"/>
    <n v="243000000"/>
    <n v="0"/>
    <n v="440000000"/>
    <x v="5"/>
    <s v="Water Utilities"/>
  </r>
  <r>
    <x v="40"/>
    <x v="0"/>
    <d v="2012-12-31T00:00:00"/>
    <x v="158"/>
    <n v="480000000"/>
    <n v="23392000000"/>
    <n v="0"/>
    <n v="1712000000"/>
    <x v="6"/>
    <s v="Consumer Finance"/>
  </r>
  <r>
    <x v="40"/>
    <x v="1"/>
    <d v="2013-12-31T00:00:00"/>
    <x v="159"/>
    <n v="442000000"/>
    <n v="23150000000"/>
    <n v="0"/>
    <n v="1832000000"/>
    <x v="6"/>
    <s v="Consumer Finance"/>
  </r>
  <r>
    <x v="40"/>
    <x v="2"/>
    <d v="2014-12-31T00:00:00"/>
    <x v="160"/>
    <n v="373000000"/>
    <n v="23153000000"/>
    <n v="0"/>
    <n v="2044000000"/>
    <x v="6"/>
    <s v="Consumer Finance"/>
  </r>
  <r>
    <x v="40"/>
    <x v="3"/>
    <d v="2015-12-31T00:00:00"/>
    <x v="161"/>
    <n v="475000000"/>
    <n v="22892000000"/>
    <n v="0"/>
    <n v="1988000000"/>
    <x v="6"/>
    <s v="Consumer Finance"/>
  </r>
  <r>
    <x v="41"/>
    <x v="0"/>
    <d v="2013-08-31T00:00:00"/>
    <x v="162"/>
    <n v="1251500000"/>
    <n v="607600000"/>
    <n v="0"/>
    <n v="0"/>
    <x v="0"/>
    <s v="Electrical Components &amp; Equipment"/>
  </r>
  <r>
    <x v="41"/>
    <x v="1"/>
    <d v="2014-08-31T00:00:00"/>
    <x v="163"/>
    <n v="1414300000"/>
    <n v="680300000"/>
    <n v="0"/>
    <n v="0"/>
    <x v="0"/>
    <s v="Electrical Components &amp; Equipment"/>
  </r>
  <r>
    <x v="41"/>
    <x v="2"/>
    <d v="2015-08-31T00:00:00"/>
    <x v="164"/>
    <n v="1561100000"/>
    <n v="756900000"/>
    <n v="0"/>
    <n v="0"/>
    <x v="0"/>
    <s v="Electrical Components &amp; Equipment"/>
  </r>
  <r>
    <x v="41"/>
    <x v="3"/>
    <d v="2016-08-31T00:00:00"/>
    <x v="165"/>
    <n v="1855100000"/>
    <n v="946000000"/>
    <n v="0"/>
    <n v="0"/>
    <x v="0"/>
    <s v="Electrical Components &amp; Equipment"/>
  </r>
  <r>
    <x v="42"/>
    <x v="0"/>
    <d v="2013-08-31T00:00:00"/>
    <x v="166"/>
    <n v="4406595000"/>
    <n v="2967837000"/>
    <n v="0"/>
    <n v="0"/>
    <x v="1"/>
    <s v="Specialty Stores"/>
  </r>
  <r>
    <x v="42"/>
    <x v="1"/>
    <d v="2014-08-30T00:00:00"/>
    <x v="167"/>
    <n v="4540406000"/>
    <n v="3104684000"/>
    <n v="0"/>
    <n v="0"/>
    <x v="1"/>
    <s v="Specialty Stores"/>
  </r>
  <r>
    <x v="42"/>
    <x v="2"/>
    <d v="2015-08-29T00:00:00"/>
    <x v="168"/>
    <n v="4860309000"/>
    <n v="3373980000"/>
    <n v="0"/>
    <n v="0"/>
    <x v="1"/>
    <s v="Specialty Stores"/>
  </r>
  <r>
    <x v="42"/>
    <x v="3"/>
    <d v="2016-08-27T00:00:00"/>
    <x v="169"/>
    <n v="5026940000"/>
    <n v="3548341000"/>
    <n v="0"/>
    <n v="0"/>
    <x v="1"/>
    <s v="Specialty Stores"/>
  </r>
  <r>
    <x v="43"/>
    <x v="0"/>
    <d v="2013-12-31T00:00:00"/>
    <x v="170"/>
    <n v="73268000000"/>
    <n v="3742000000"/>
    <n v="3071000000"/>
    <n v="0"/>
    <x v="0"/>
    <s v="Aerospace &amp; Defense"/>
  </r>
  <r>
    <x v="43"/>
    <x v="1"/>
    <d v="2014-12-31T00:00:00"/>
    <x v="171"/>
    <n v="76752000000"/>
    <n v="3480000000"/>
    <n v="3047000000"/>
    <n v="0"/>
    <x v="0"/>
    <s v="Aerospace &amp; Defense"/>
  </r>
  <r>
    <x v="43"/>
    <x v="2"/>
    <d v="2015-12-31T00:00:00"/>
    <x v="172"/>
    <n v="82088000000"/>
    <n v="3251000000"/>
    <n v="3331000000"/>
    <n v="0"/>
    <x v="0"/>
    <s v="Aerospace &amp; Defense"/>
  </r>
  <r>
    <x v="43"/>
    <x v="3"/>
    <d v="2016-12-31T00:00:00"/>
    <x v="173"/>
    <n v="80790000000"/>
    <n v="3313000000"/>
    <n v="4627000000"/>
    <n v="0"/>
    <x v="0"/>
    <s v="Aerospace &amp; Defense"/>
  </r>
  <r>
    <x v="44"/>
    <x v="0"/>
    <d v="2012-12-31T00:00:00"/>
    <x v="174"/>
    <n v="3753000000"/>
    <n v="70829000000"/>
    <n v="0"/>
    <n v="9433000000"/>
    <x v="6"/>
    <s v="Banks"/>
  </r>
  <r>
    <x v="44"/>
    <x v="1"/>
    <d v="2013-12-31T00:00:00"/>
    <x v="175"/>
    <n v="3034000000"/>
    <n v="68128000000"/>
    <n v="0"/>
    <n v="4642000000"/>
    <x v="6"/>
    <s v="Banks"/>
  </r>
  <r>
    <x v="44"/>
    <x v="2"/>
    <d v="2014-12-31T00:00:00"/>
    <x v="176"/>
    <n v="2656000000"/>
    <n v="74181000000"/>
    <n v="0"/>
    <n v="3211000000"/>
    <x v="6"/>
    <s v="Banks"/>
  </r>
  <r>
    <x v="44"/>
    <x v="3"/>
    <d v="2015-12-31T00:00:00"/>
    <x v="177"/>
    <n v="2204000000"/>
    <n v="56358000000"/>
    <n v="0"/>
    <n v="3995000000"/>
    <x v="6"/>
    <s v="Banks"/>
  </r>
  <r>
    <x v="45"/>
    <x v="0"/>
    <d v="2012-12-31T00:00:00"/>
    <x v="178"/>
    <n v="6802000000"/>
    <n v="3283000000"/>
    <n v="1081000000"/>
    <n v="0"/>
    <x v="3"/>
    <s v="Health Care Equipment"/>
  </r>
  <r>
    <x v="45"/>
    <x v="1"/>
    <d v="2013-12-31T00:00:00"/>
    <x v="179"/>
    <n v="5251000000"/>
    <n v="3084000000"/>
    <n v="582000000"/>
    <n v="0"/>
    <x v="3"/>
    <s v="Health Care Equipment"/>
  </r>
  <r>
    <x v="45"/>
    <x v="2"/>
    <d v="2014-12-31T00:00:00"/>
    <x v="180"/>
    <n v="6138000000"/>
    <n v="3315000000"/>
    <n v="610000000"/>
    <n v="0"/>
    <x v="3"/>
    <s v="Health Care Equipment"/>
  </r>
  <r>
    <x v="45"/>
    <x v="3"/>
    <d v="2015-12-31T00:00:00"/>
    <x v="181"/>
    <n v="5822000000"/>
    <n v="3094000000"/>
    <n v="603000000"/>
    <n v="0"/>
    <x v="3"/>
    <s v="Health Care Equipment"/>
  </r>
  <r>
    <x v="46"/>
    <x v="0"/>
    <d v="2013-03-02T00:00:00"/>
    <x v="182"/>
    <n v="6525830000"/>
    <n v="2750537000"/>
    <n v="0"/>
    <n v="0"/>
    <x v="1"/>
    <s v="Specialty Stores"/>
  </r>
  <r>
    <x v="46"/>
    <x v="1"/>
    <d v="2014-03-01T00:00:00"/>
    <x v="183"/>
    <n v="6938381000"/>
    <n v="2950995000"/>
    <n v="0"/>
    <n v="0"/>
    <x v="1"/>
    <s v="Specialty Stores"/>
  </r>
  <r>
    <x v="46"/>
    <x v="2"/>
    <d v="2015-02-28T00:00:00"/>
    <x v="184"/>
    <n v="7261397000"/>
    <n v="3065486000"/>
    <n v="0"/>
    <n v="0"/>
    <x v="1"/>
    <s v="Specialty Stores"/>
  </r>
  <r>
    <x v="46"/>
    <x v="3"/>
    <d v="2016-02-27T00:00:00"/>
    <x v="185"/>
    <n v="7483577000"/>
    <n v="3205407000"/>
    <n v="0"/>
    <n v="0"/>
    <x v="1"/>
    <s v="Specialty Stores"/>
  </r>
  <r>
    <x v="47"/>
    <x v="0"/>
    <d v="2012-12-31T00:00:00"/>
    <x v="186"/>
    <n v="429000000"/>
    <n v="5650000000"/>
    <n v="0"/>
    <n v="1167000000"/>
    <x v="6"/>
    <s v="Banks"/>
  </r>
  <r>
    <x v="47"/>
    <x v="1"/>
    <d v="2013-12-31T00:00:00"/>
    <x v="187"/>
    <n v="301000000"/>
    <n v="5625000000"/>
    <n v="0"/>
    <n v="698000000"/>
    <x v="6"/>
    <s v="Banks"/>
  </r>
  <r>
    <x v="47"/>
    <x v="2"/>
    <d v="2014-12-31T00:00:00"/>
    <x v="188"/>
    <n v="239000000"/>
    <n v="5715000000"/>
    <n v="0"/>
    <n v="342000000"/>
    <x v="6"/>
    <s v="Banks"/>
  </r>
  <r>
    <x v="47"/>
    <x v="3"/>
    <d v="2015-12-31T00:00:00"/>
    <x v="189"/>
    <n v="233000000"/>
    <n v="5996000000"/>
    <n v="0"/>
    <n v="533000000"/>
    <x v="6"/>
    <s v="Banks"/>
  </r>
  <r>
    <x v="48"/>
    <x v="0"/>
    <d v="2012-03-03T00:00:00"/>
    <x v="190"/>
    <n v="34473000000"/>
    <n v="8755000000"/>
    <n v="0"/>
    <n v="0"/>
    <x v="1"/>
    <s v="Computer &amp; Electronics Retail"/>
  </r>
  <r>
    <x v="48"/>
    <x v="1"/>
    <d v="2014-02-01T00:00:00"/>
    <x v="191"/>
    <n v="31212000000"/>
    <n v="8106000000"/>
    <n v="0"/>
    <n v="0"/>
    <x v="1"/>
    <s v="Computer &amp; Electronics Retail"/>
  </r>
  <r>
    <x v="48"/>
    <x v="2"/>
    <d v="2015-01-31T00:00:00"/>
    <x v="192"/>
    <n v="31292000000"/>
    <n v="7592000000"/>
    <n v="0"/>
    <n v="0"/>
    <x v="1"/>
    <s v="Computer &amp; Electronics Retail"/>
  </r>
  <r>
    <x v="48"/>
    <x v="3"/>
    <d v="2016-01-30T00:00:00"/>
    <x v="193"/>
    <n v="30337000000"/>
    <n v="7618000000"/>
    <n v="0"/>
    <n v="0"/>
    <x v="1"/>
    <s v="Computer &amp; Electronics Retail"/>
  </r>
  <r>
    <x v="49"/>
    <x v="0"/>
    <d v="2013-12-31T00:00:00"/>
    <x v="194"/>
    <n v="1194400000"/>
    <n v="920300000"/>
    <n v="295700000"/>
    <n v="0"/>
    <x v="3"/>
    <s v="Health Care Equipment"/>
  </r>
  <r>
    <x v="49"/>
    <x v="1"/>
    <d v="2014-12-31T00:00:00"/>
    <x v="195"/>
    <n v="1258600000"/>
    <n v="981500000"/>
    <n v="302000000"/>
    <n v="0"/>
    <x v="3"/>
    <s v="Health Care Equipment"/>
  </r>
  <r>
    <x v="49"/>
    <x v="2"/>
    <d v="2015-12-31T00:00:00"/>
    <x v="196"/>
    <n v="1301200000"/>
    <n v="1012100000"/>
    <n v="259200000"/>
    <n v="0"/>
    <x v="3"/>
    <s v="Health Care Equipment"/>
  </r>
  <r>
    <x v="49"/>
    <x v="3"/>
    <d v="2016-12-31T00:00:00"/>
    <x v="197"/>
    <n v="1371700000"/>
    <n v="1101900000"/>
    <n v="292800000"/>
    <n v="0"/>
    <x v="3"/>
    <s v="Health Care Equipment"/>
  </r>
  <r>
    <x v="50"/>
    <x v="0"/>
    <d v="2013-09-30T00:00:00"/>
    <x v="198"/>
    <n v="3883000000"/>
    <n v="2422000000"/>
    <n v="494000000"/>
    <n v="0"/>
    <x v="3"/>
    <s v="Health Care Equipment"/>
  </r>
  <r>
    <x v="50"/>
    <x v="1"/>
    <d v="2014-09-30T00:00:00"/>
    <x v="199"/>
    <n v="4145000000"/>
    <n v="2145000000"/>
    <n v="550000000"/>
    <n v="0"/>
    <x v="3"/>
    <s v="Health Care Equipment"/>
  </r>
  <r>
    <x v="50"/>
    <x v="2"/>
    <d v="2015-09-30T00:00:00"/>
    <x v="200"/>
    <n v="5587000000"/>
    <n v="2563000000"/>
    <n v="632000000"/>
    <n v="0"/>
    <x v="3"/>
    <s v="Health Care Equipment"/>
  </r>
  <r>
    <x v="50"/>
    <x v="3"/>
    <d v="2016-09-30T00:00:00"/>
    <x v="201"/>
    <n v="6492000000"/>
    <n v="3005000000"/>
    <n v="828000000"/>
    <n v="0"/>
    <x v="3"/>
    <s v="Health Care Equipment"/>
  </r>
  <r>
    <x v="51"/>
    <x v="0"/>
    <d v="2013-12-31T00:00:00"/>
    <x v="202"/>
    <n v="18553000000"/>
    <n v="1306000000"/>
    <n v="556000000"/>
    <n v="0"/>
    <x v="9"/>
    <s v="Oil &amp; Gas Equipment &amp; Services"/>
  </r>
  <r>
    <x v="51"/>
    <x v="1"/>
    <d v="2014-12-31T00:00:00"/>
    <x v="203"/>
    <n v="19746000000"/>
    <n v="1333000000"/>
    <n v="613000000"/>
    <n v="0"/>
    <x v="9"/>
    <s v="Oil &amp; Gas Equipment &amp; Services"/>
  </r>
  <r>
    <x v="51"/>
    <x v="2"/>
    <d v="2015-12-31T00:00:00"/>
    <x v="204"/>
    <n v="14415000000"/>
    <n v="969000000"/>
    <n v="466000000"/>
    <n v="0"/>
    <x v="9"/>
    <s v="Oil &amp; Gas Equipment &amp; Services"/>
  </r>
  <r>
    <x v="51"/>
    <x v="3"/>
    <d v="2016-12-31T00:00:00"/>
    <x v="205"/>
    <n v="9973000000"/>
    <n v="815000000"/>
    <n v="384000000"/>
    <n v="0"/>
    <x v="9"/>
    <s v="Oil &amp; Gas Equipment &amp; Services"/>
  </r>
  <r>
    <x v="52"/>
    <x v="0"/>
    <d v="2013-12-31T00:00:00"/>
    <x v="206"/>
    <n v="857700000"/>
    <n v="1797000000"/>
    <n v="1444100000"/>
    <n v="342900000"/>
    <x v="3"/>
    <s v="Biotechnology"/>
  </r>
  <r>
    <x v="52"/>
    <x v="1"/>
    <d v="2014-12-31T00:00:00"/>
    <x v="207"/>
    <n v="1171000000"/>
    <n v="2193400000"/>
    <n v="1893400000"/>
    <n v="489800000"/>
    <x v="3"/>
    <s v="Biotechnology"/>
  </r>
  <r>
    <x v="52"/>
    <x v="2"/>
    <d v="2015-12-31T00:00:00"/>
    <x v="208"/>
    <n v="1240400000"/>
    <n v="2143600000"/>
    <n v="2012800000"/>
    <n v="382600000"/>
    <x v="3"/>
    <s v="Biotechnology"/>
  </r>
  <r>
    <x v="52"/>
    <x v="3"/>
    <d v="2016-12-31T00:00:00"/>
    <x v="209"/>
    <n v="1478700000"/>
    <n v="1972900000"/>
    <n v="1973300000"/>
    <n v="385600000"/>
    <x v="3"/>
    <s v="Biotechnology"/>
  </r>
  <r>
    <x v="53"/>
    <x v="0"/>
    <d v="2012-12-31T00:00:00"/>
    <x v="210"/>
    <n v="7174000000"/>
    <n v="488300000"/>
    <n v="0"/>
    <n v="282900000"/>
    <x v="8"/>
    <s v="Metal &amp; Glass Containers"/>
  </r>
  <r>
    <x v="53"/>
    <x v="1"/>
    <d v="2013-12-31T00:00:00"/>
    <x v="211"/>
    <n v="6875400000"/>
    <n v="497400000"/>
    <n v="0"/>
    <n v="299900000"/>
    <x v="8"/>
    <s v="Metal &amp; Glass Containers"/>
  </r>
  <r>
    <x v="53"/>
    <x v="2"/>
    <d v="2014-12-31T00:00:00"/>
    <x v="212"/>
    <n v="6903500000"/>
    <n v="547000000"/>
    <n v="0"/>
    <n v="280900000"/>
    <x v="8"/>
    <s v="Metal &amp; Glass Containers"/>
  </r>
  <r>
    <x v="53"/>
    <x v="3"/>
    <d v="2015-12-31T00:00:00"/>
    <x v="213"/>
    <n v="6460300000"/>
    <n v="646000000"/>
    <n v="0"/>
    <n v="285500000"/>
    <x v="8"/>
    <s v="Metal &amp; Glass Containers"/>
  </r>
  <r>
    <x v="54"/>
    <x v="0"/>
    <d v="2012-12-31T00:00:00"/>
    <x v="214"/>
    <n v="4610000000"/>
    <n v="5017000000"/>
    <n v="3904000000"/>
    <n v="0"/>
    <x v="3"/>
    <s v="Health Care Distributors"/>
  </r>
  <r>
    <x v="54"/>
    <x v="1"/>
    <d v="2013-12-31T00:00:00"/>
    <x v="215"/>
    <n v="4619000000"/>
    <n v="4939000000"/>
    <n v="3731000000"/>
    <n v="0"/>
    <x v="3"/>
    <s v="Health Care Distributors"/>
  </r>
  <r>
    <x v="54"/>
    <x v="2"/>
    <d v="2014-12-31T00:00:00"/>
    <x v="216"/>
    <n v="3932000000"/>
    <n v="4822000000"/>
    <n v="4534000000"/>
    <n v="0"/>
    <x v="3"/>
    <s v="Health Care Distributors"/>
  </r>
  <r>
    <x v="54"/>
    <x v="3"/>
    <d v="2015-12-31T00:00:00"/>
    <x v="217"/>
    <n v="3909000000"/>
    <n v="4841000000"/>
    <n v="5920000000"/>
    <n v="0"/>
    <x v="3"/>
    <s v="Health Care Distributors"/>
  </r>
  <r>
    <x v="55"/>
    <x v="0"/>
    <d v="2012-12-31T00:00:00"/>
    <x v="218"/>
    <n v="2349000000"/>
    <n v="2529000000"/>
    <n v="886000000"/>
    <n v="395000000"/>
    <x v="3"/>
    <s v="Health Care Equipment"/>
  </r>
  <r>
    <x v="55"/>
    <x v="1"/>
    <d v="2013-12-31T00:00:00"/>
    <x v="219"/>
    <n v="2174000000"/>
    <n v="2678000000"/>
    <n v="861000000"/>
    <n v="410000000"/>
    <x v="3"/>
    <s v="Health Care Equipment"/>
  </r>
  <r>
    <x v="55"/>
    <x v="2"/>
    <d v="2014-12-31T00:00:00"/>
    <x v="220"/>
    <n v="2210000000"/>
    <n v="2817000000"/>
    <n v="817000000"/>
    <n v="438000000"/>
    <x v="3"/>
    <s v="Health Care Equipment"/>
  </r>
  <r>
    <x v="55"/>
    <x v="3"/>
    <d v="2015-12-31T00:00:00"/>
    <x v="221"/>
    <n v="2173000000"/>
    <n v="2996000000"/>
    <n v="876000000"/>
    <n v="495000000"/>
    <x v="3"/>
    <s v="Health Care Equipment"/>
  </r>
  <r>
    <x v="56"/>
    <x v="0"/>
    <d v="2013-12-31T00:00:00"/>
    <x v="222"/>
    <n v="5879100000"/>
    <n v="702300000"/>
    <n v="0"/>
    <n v="0"/>
    <x v="1"/>
    <s v="Auto Parts &amp; Equipment"/>
  </r>
  <r>
    <x v="56"/>
    <x v="1"/>
    <d v="2014-12-31T00:00:00"/>
    <x v="223"/>
    <n v="6548700000"/>
    <n v="792700000"/>
    <n v="0"/>
    <n v="0"/>
    <x v="1"/>
    <s v="Auto Parts &amp; Equipment"/>
  </r>
  <r>
    <x v="56"/>
    <x v="2"/>
    <d v="2015-12-31T00:00:00"/>
    <x v="224"/>
    <n v="6320100000"/>
    <n v="763400000"/>
    <n v="0"/>
    <n v="0"/>
    <x v="1"/>
    <s v="Auto Parts &amp; Equipment"/>
  </r>
  <r>
    <x v="56"/>
    <x v="3"/>
    <d v="2016-12-31T00:00:00"/>
    <x v="225"/>
    <n v="7137900000"/>
    <n v="1707200000"/>
    <n v="0"/>
    <n v="0"/>
    <x v="1"/>
    <s v="Auto Parts &amp; Equipment"/>
  </r>
  <r>
    <x v="57"/>
    <x v="0"/>
    <d v="2012-12-31T00:00:00"/>
    <x v="226"/>
    <n v="667208000"/>
    <n v="93782000"/>
    <n v="0"/>
    <n v="445875000"/>
    <x v="7"/>
    <s v="REITs"/>
  </r>
  <r>
    <x v="57"/>
    <x v="1"/>
    <d v="2013-12-31T00:00:00"/>
    <x v="227"/>
    <n v="771403000"/>
    <n v="117073000"/>
    <n v="0"/>
    <n v="560637000"/>
    <x v="7"/>
    <s v="REITs"/>
  </r>
  <r>
    <x v="57"/>
    <x v="2"/>
    <d v="2014-12-31T00:00:00"/>
    <x v="228"/>
    <n v="864526000"/>
    <n v="102077000"/>
    <n v="0"/>
    <n v="628573000"/>
    <x v="7"/>
    <s v="REITs"/>
  </r>
  <r>
    <x v="57"/>
    <x v="3"/>
    <d v="2015-12-31T00:00:00"/>
    <x v="229"/>
    <n v="904336000"/>
    <n v="97578000"/>
    <n v="0"/>
    <n v="639542000"/>
    <x v="7"/>
    <s v="REITs"/>
  </r>
  <r>
    <x v="58"/>
    <x v="0"/>
    <d v="2013-05-26T00:00:00"/>
    <x v="230"/>
    <n v="10104400000"/>
    <n v="2065900000"/>
    <n v="0"/>
    <n v="0"/>
    <x v="4"/>
    <s v="Packaged Foods &amp; Meats"/>
  </r>
  <r>
    <x v="58"/>
    <x v="1"/>
    <d v="2014-05-25T00:00:00"/>
    <x v="231"/>
    <n v="8910800000"/>
    <n v="1778900000"/>
    <n v="0"/>
    <n v="0"/>
    <x v="4"/>
    <s v="Packaged Foods &amp; Meats"/>
  </r>
  <r>
    <x v="58"/>
    <x v="2"/>
    <d v="2015-05-31T00:00:00"/>
    <x v="232"/>
    <n v="9061400000"/>
    <n v="1545300000"/>
    <n v="0"/>
    <n v="0"/>
    <x v="4"/>
    <s v="Packaged Foods &amp; Meats"/>
  </r>
  <r>
    <x v="58"/>
    <x v="3"/>
    <d v="2016-05-29T00:00:00"/>
    <x v="233"/>
    <n v="8552100000"/>
    <n v="2209400000"/>
    <n v="0"/>
    <n v="0"/>
    <x v="4"/>
    <s v="Packaged Foods &amp; Meats"/>
  </r>
  <r>
    <x v="59"/>
    <x v="0"/>
    <d v="2013-06-30T00:00:00"/>
    <x v="234"/>
    <n v="96172000000"/>
    <n v="2875000000"/>
    <n v="0"/>
    <n v="158000000"/>
    <x v="3"/>
    <s v="Health Care Distributors"/>
  </r>
  <r>
    <x v="59"/>
    <x v="1"/>
    <d v="2014-06-30T00:00:00"/>
    <x v="235"/>
    <n v="85923000000"/>
    <n v="3028000000"/>
    <n v="0"/>
    <n v="223000000"/>
    <x v="3"/>
    <s v="Health Care Distributors"/>
  </r>
  <r>
    <x v="59"/>
    <x v="2"/>
    <d v="2015-06-30T00:00:00"/>
    <x v="236"/>
    <n v="96819000000"/>
    <n v="3240000000"/>
    <n v="0"/>
    <n v="281000000"/>
    <x v="3"/>
    <s v="Health Care Distributors"/>
  </r>
  <r>
    <x v="59"/>
    <x v="3"/>
    <d v="2016-06-30T00:00:00"/>
    <x v="237"/>
    <n v="115003000000"/>
    <n v="3648000000"/>
    <n v="0"/>
    <n v="459000000"/>
    <x v="3"/>
    <s v="Health Care Distributors"/>
  </r>
  <r>
    <x v="60"/>
    <x v="0"/>
    <d v="2013-12-31T00:00:00"/>
    <x v="238"/>
    <n v="41454000000"/>
    <n v="6528000000"/>
    <n v="2046000000"/>
    <n v="0"/>
    <x v="0"/>
    <s v="Construction &amp; Farm Machinery &amp; Heavy Trucks"/>
  </r>
  <r>
    <x v="60"/>
    <x v="1"/>
    <d v="2014-12-31T00:00:00"/>
    <x v="239"/>
    <n v="41342000000"/>
    <n v="8148000000"/>
    <n v="2380000000"/>
    <n v="0"/>
    <x v="0"/>
    <s v="Construction &amp; Farm Machinery &amp; Heavy Trucks"/>
  </r>
  <r>
    <x v="60"/>
    <x v="2"/>
    <d v="2015-12-31T00:00:00"/>
    <x v="240"/>
    <n v="34133000000"/>
    <n v="6974000000"/>
    <n v="2119000000"/>
    <n v="0"/>
    <x v="0"/>
    <s v="Construction &amp; Farm Machinery &amp; Heavy Trucks"/>
  </r>
  <r>
    <x v="60"/>
    <x v="3"/>
    <d v="2016-12-31T00:00:00"/>
    <x v="241"/>
    <n v="28905000000"/>
    <n v="6588000000"/>
    <n v="1951000000"/>
    <n v="0"/>
    <x v="0"/>
    <s v="Construction &amp; Farm Machinery &amp; Heavy Trucks"/>
  </r>
  <r>
    <x v="61"/>
    <x v="0"/>
    <d v="2012-12-31T00:00:00"/>
    <x v="242"/>
    <n v="12620000000"/>
    <n v="2096000000"/>
    <n v="0"/>
    <n v="-6000000"/>
    <x v="6"/>
    <s v="Property &amp; Casualty Insurance"/>
  </r>
  <r>
    <x v="61"/>
    <x v="1"/>
    <d v="2013-12-31T00:00:00"/>
    <x v="243"/>
    <n v="12522000000"/>
    <n v="2211000000"/>
    <n v="0"/>
    <n v="15000000"/>
    <x v="6"/>
    <s v="Property &amp; Casualty Insurance"/>
  </r>
  <r>
    <x v="61"/>
    <x v="2"/>
    <d v="2014-12-31T00:00:00"/>
    <x v="244"/>
    <n v="13241000000"/>
    <n v="2245000000"/>
    <n v="0"/>
    <n v="-82000000"/>
    <x v="6"/>
    <s v="Property &amp; Casualty Insurance"/>
  </r>
  <r>
    <x v="61"/>
    <x v="3"/>
    <d v="2015-12-31T00:00:00"/>
    <x v="245"/>
    <n v="12968000000"/>
    <n v="2270000000"/>
    <n v="0"/>
    <n v="120000000"/>
    <x v="6"/>
    <s v="Property &amp; Casualty Insurance"/>
  </r>
  <r>
    <x v="62"/>
    <x v="0"/>
    <d v="2012-12-31T00:00:00"/>
    <x v="246"/>
    <n v="5745428000"/>
    <n v="0"/>
    <n v="0"/>
    <n v="169645000"/>
    <x v="7"/>
    <s v="Real Estate Services"/>
  </r>
  <r>
    <x v="62"/>
    <x v="1"/>
    <d v="2013-12-31T00:00:00"/>
    <x v="247"/>
    <n v="6293699000"/>
    <n v="0"/>
    <n v="0"/>
    <n v="190390000"/>
    <x v="7"/>
    <s v="Real Estate Services"/>
  </r>
  <r>
    <x v="62"/>
    <x v="2"/>
    <d v="2014-12-31T00:00:00"/>
    <x v="248"/>
    <n v="8050222000"/>
    <n v="0"/>
    <n v="0"/>
    <n v="265101000"/>
    <x v="7"/>
    <s v="Real Estate Services"/>
  </r>
  <r>
    <x v="62"/>
    <x v="3"/>
    <d v="2015-12-31T00:00:00"/>
    <x v="249"/>
    <n v="9716541000"/>
    <n v="0"/>
    <n v="0"/>
    <n v="314096000"/>
    <x v="7"/>
    <s v="Real Estate Services"/>
  </r>
  <r>
    <x v="63"/>
    <x v="0"/>
    <d v="2012-12-31T00:00:00"/>
    <x v="250"/>
    <n v="728989000"/>
    <n v="212572000"/>
    <n v="0"/>
    <n v="622592000"/>
    <x v="7"/>
    <s v="REITs"/>
  </r>
  <r>
    <x v="63"/>
    <x v="1"/>
    <d v="2013-12-31T00:00:00"/>
    <x v="251"/>
    <n v="991017000"/>
    <n v="213519000"/>
    <n v="0"/>
    <n v="741342000"/>
    <x v="7"/>
    <s v="REITs"/>
  </r>
  <r>
    <x v="63"/>
    <x v="2"/>
    <d v="2014-12-31T00:00:00"/>
    <x v="252"/>
    <n v="1306606000"/>
    <n v="257296000"/>
    <n v="0"/>
    <n v="985781000"/>
    <x v="7"/>
    <s v="REITs"/>
  </r>
  <r>
    <x v="63"/>
    <x v="3"/>
    <d v="2015-12-31T00:00:00"/>
    <x v="253"/>
    <n v="1321426000"/>
    <n v="310921000"/>
    <n v="0"/>
    <n v="1036178000"/>
    <x v="7"/>
    <s v="REITs"/>
  </r>
  <r>
    <x v="64"/>
    <x v="0"/>
    <d v="2013-11-30T00:00:00"/>
    <x v="254"/>
    <n v="10645000000"/>
    <n v="1879000000"/>
    <n v="0"/>
    <n v="1590000000"/>
    <x v="1"/>
    <s v="Hotels, Resorts &amp; Cruise Lines"/>
  </r>
  <r>
    <x v="64"/>
    <x v="1"/>
    <d v="2014-11-30T00:00:00"/>
    <x v="255"/>
    <n v="10421000000"/>
    <n v="2054000000"/>
    <n v="0"/>
    <n v="1637000000"/>
    <x v="1"/>
    <s v="Hotels, Resorts &amp; Cruise Lines"/>
  </r>
  <r>
    <x v="64"/>
    <x v="2"/>
    <d v="2015-11-30T00:00:00"/>
    <x v="256"/>
    <n v="9447000000"/>
    <n v="2067000000"/>
    <n v="0"/>
    <n v="1626000000"/>
    <x v="1"/>
    <s v="Hotels, Resorts &amp; Cruise Lines"/>
  </r>
  <r>
    <x v="64"/>
    <x v="3"/>
    <d v="2016-11-30T00:00:00"/>
    <x v="257"/>
    <n v="9383000000"/>
    <n v="2197000000"/>
    <n v="0"/>
    <n v="1738000000"/>
    <x v="1"/>
    <s v="Hotels, Resorts &amp; Cruise Lines"/>
  </r>
  <r>
    <x v="65"/>
    <x v="0"/>
    <d v="2013-12-31T00:00:00"/>
    <x v="258"/>
    <n v="340400000"/>
    <n v="1684500000"/>
    <n v="2226200000"/>
    <n v="262800000"/>
    <x v="3"/>
    <s v="Biotechnology"/>
  </r>
  <r>
    <x v="65"/>
    <x v="1"/>
    <d v="2014-12-31T00:00:00"/>
    <x v="259"/>
    <n v="385900000"/>
    <n v="2027900000"/>
    <n v="2430600000"/>
    <n v="258300000"/>
    <x v="3"/>
    <s v="Biotechnology"/>
  </r>
  <r>
    <x v="65"/>
    <x v="2"/>
    <d v="2015-12-31T00:00:00"/>
    <x v="260"/>
    <n v="420100000"/>
    <n v="2305400000"/>
    <n v="3697300000"/>
    <n v="279000000"/>
    <x v="3"/>
    <s v="Biotechnology"/>
  </r>
  <r>
    <x v="65"/>
    <x v="3"/>
    <d v="2016-12-31T00:00:00"/>
    <x v="261"/>
    <n v="438000000"/>
    <n v="2657700000"/>
    <n v="4470100000"/>
    <n v="459000000"/>
    <x v="3"/>
    <s v="Biotechnology"/>
  </r>
  <r>
    <x v="66"/>
    <x v="0"/>
    <d v="2013-12-28T00:00:00"/>
    <x v="262"/>
    <n v="514722000"/>
    <n v="1468434000"/>
    <n v="338786000"/>
    <n v="12794000"/>
    <x v="3"/>
    <s v="Health Care Technology"/>
  </r>
  <r>
    <x v="66"/>
    <x v="1"/>
    <d v="2015-01-03T00:00:00"/>
    <x v="263"/>
    <n v="604377000"/>
    <n v="1628961000"/>
    <n v="392805000"/>
    <n v="13476000"/>
    <x v="3"/>
    <s v="Health Care Technology"/>
  </r>
  <r>
    <x v="66"/>
    <x v="2"/>
    <d v="2016-01-02T00:00:00"/>
    <x v="264"/>
    <n v="750781000"/>
    <n v="2262024000"/>
    <n v="539799000"/>
    <n v="91527000"/>
    <x v="3"/>
    <s v="Health Care Technology"/>
  </r>
  <r>
    <x v="66"/>
    <x v="3"/>
    <d v="2016-12-31T00:00:00"/>
    <x v="265"/>
    <n v="779116000"/>
    <n v="2464380000"/>
    <n v="551418000"/>
    <n v="90546000"/>
    <x v="3"/>
    <s v="Health Care Technology"/>
  </r>
  <r>
    <x v="67"/>
    <x v="0"/>
    <d v="2012-12-31T00:00:00"/>
    <x v="266"/>
    <n v="2990700000"/>
    <n v="200900000"/>
    <n v="0"/>
    <n v="0"/>
    <x v="8"/>
    <s v="Fertilizers &amp; Agricultural Chemicals"/>
  </r>
  <r>
    <x v="67"/>
    <x v="1"/>
    <d v="2013-12-31T00:00:00"/>
    <x v="267"/>
    <n v="2954500000"/>
    <n v="150200000"/>
    <n v="0"/>
    <n v="0"/>
    <x v="8"/>
    <s v="Fertilizers &amp; Agricultural Chemicals"/>
  </r>
  <r>
    <x v="67"/>
    <x v="2"/>
    <d v="2014-12-31T00:00:00"/>
    <x v="268"/>
    <n v="2964700000"/>
    <n v="205200000"/>
    <n v="0"/>
    <n v="0"/>
    <x v="8"/>
    <s v="Fertilizers &amp; Agricultural Chemicals"/>
  </r>
  <r>
    <x v="67"/>
    <x v="3"/>
    <d v="2015-12-31T00:00:00"/>
    <x v="269"/>
    <n v="2761200000"/>
    <n v="319000000"/>
    <n v="0"/>
    <n v="0"/>
    <x v="8"/>
    <s v="Fertilizers &amp; Agricultural Chemicals"/>
  </r>
  <r>
    <x v="68"/>
    <x v="0"/>
    <d v="2012-12-31T00:00:00"/>
    <x v="270"/>
    <n v="375000000"/>
    <n v="3380000000"/>
    <n v="0"/>
    <n v="490000000"/>
    <x v="6"/>
    <s v="Regional Banks"/>
  </r>
  <r>
    <x v="68"/>
    <x v="1"/>
    <d v="2013-12-31T00:00:00"/>
    <x v="271"/>
    <n v="216000000"/>
    <n v="3142000000"/>
    <n v="0"/>
    <n v="581000000"/>
    <x v="6"/>
    <s v="Regional Banks"/>
  </r>
  <r>
    <x v="68"/>
    <x v="2"/>
    <d v="2014-12-31T00:00:00"/>
    <x v="272"/>
    <n v="160000000"/>
    <n v="3247000000"/>
    <n v="0"/>
    <n v="464000000"/>
    <x v="6"/>
    <s v="Regional Banks"/>
  </r>
  <r>
    <x v="68"/>
    <x v="3"/>
    <d v="2015-12-31T00:00:00"/>
    <x v="273"/>
    <n v="237000000"/>
    <n v="3113000000"/>
    <n v="0"/>
    <n v="448000000"/>
    <x v="6"/>
    <s v="Regional Banks"/>
  </r>
  <r>
    <x v="69"/>
    <x v="0"/>
    <d v="2012-12-31T00:00:00"/>
    <x v="274"/>
    <n v="1630500000"/>
    <n v="746300000"/>
    <n v="0"/>
    <n v="0"/>
    <x v="4"/>
    <s v="Household Products"/>
  </r>
  <r>
    <x v="69"/>
    <x v="1"/>
    <d v="2013-12-31T00:00:00"/>
    <x v="275"/>
    <n v="1756300000"/>
    <n v="815800000"/>
    <n v="0"/>
    <n v="0"/>
    <x v="4"/>
    <s v="Household Products"/>
  </r>
  <r>
    <x v="69"/>
    <x v="2"/>
    <d v="2014-12-31T00:00:00"/>
    <x v="276"/>
    <n v="1844700000"/>
    <n v="811700000"/>
    <n v="0"/>
    <n v="0"/>
    <x v="4"/>
    <s v="Household Products"/>
  </r>
  <r>
    <x v="69"/>
    <x v="3"/>
    <d v="2015-12-31T00:00:00"/>
    <x v="277"/>
    <n v="1883000000"/>
    <n v="837600000"/>
    <n v="0"/>
    <n v="0"/>
    <x v="4"/>
    <s v="Household Products"/>
  </r>
  <r>
    <x v="70"/>
    <x v="0"/>
    <d v="2012-12-31T00:00:00"/>
    <x v="278"/>
    <n v="7081000000"/>
    <n v="723000000"/>
    <n v="0"/>
    <n v="2811000000"/>
    <x v="9"/>
    <s v="Integrated Oil &amp; Gas"/>
  </r>
  <r>
    <x v="70"/>
    <x v="1"/>
    <d v="2013-12-31T00:00:00"/>
    <x v="279"/>
    <n v="12930000000"/>
    <n v="686000000"/>
    <n v="0"/>
    <n v="2903000000"/>
    <x v="9"/>
    <s v="Integrated Oil &amp; Gas"/>
  </r>
  <r>
    <x v="70"/>
    <x v="2"/>
    <d v="2014-12-31T00:00:00"/>
    <x v="280"/>
    <n v="16049000000"/>
    <n v="554000000"/>
    <n v="0"/>
    <n v="2915000000"/>
    <x v="9"/>
    <s v="Integrated Oil &amp; Gas"/>
  </r>
  <r>
    <x v="70"/>
    <x v="3"/>
    <d v="2015-12-31T00:00:00"/>
    <x v="281"/>
    <n v="10295000000"/>
    <n v="334000000"/>
    <n v="0"/>
    <n v="2229000000"/>
    <x v="9"/>
    <s v="Integrated Oil &amp; Gas"/>
  </r>
  <r>
    <x v="71"/>
    <x v="0"/>
    <d v="2012-12-31T00:00:00"/>
    <x v="282"/>
    <n v="9641542000"/>
    <n v="1042251000"/>
    <n v="0"/>
    <n v="0"/>
    <x v="0"/>
    <s v="Air Freight &amp; Logistics"/>
  </r>
  <r>
    <x v="71"/>
    <x v="1"/>
    <d v="2013-12-31T00:00:00"/>
    <x v="283"/>
    <n v="10915981000"/>
    <n v="1153445000"/>
    <n v="0"/>
    <n v="0"/>
    <x v="0"/>
    <s v="Air Freight &amp; Logistics"/>
  </r>
  <r>
    <x v="71"/>
    <x v="2"/>
    <d v="2014-12-31T00:00:00"/>
    <x v="284"/>
    <n v="11462415000"/>
    <n v="1259234000"/>
    <n v="0"/>
    <n v="0"/>
    <x v="0"/>
    <s v="Air Freight &amp; Logistics"/>
  </r>
  <r>
    <x v="71"/>
    <x v="3"/>
    <d v="2015-12-31T00:00:00"/>
    <x v="285"/>
    <n v="11207604000"/>
    <n v="1410170000"/>
    <n v="0"/>
    <n v="0"/>
    <x v="0"/>
    <s v="Air Freight &amp; Logistics"/>
  </r>
  <r>
    <x v="72"/>
    <x v="0"/>
    <d v="2013-12-31T00:00:00"/>
    <x v="286"/>
    <n v="5345000000"/>
    <n v="47000000"/>
    <n v="0"/>
    <n v="1854000000"/>
    <x v="1"/>
    <s v="Cable &amp; Satellite"/>
  </r>
  <r>
    <x v="72"/>
    <x v="1"/>
    <d v="2014-12-31T00:00:00"/>
    <x v="287"/>
    <n v="5973000000"/>
    <n v="62000000"/>
    <n v="0"/>
    <n v="2102000000"/>
    <x v="1"/>
    <s v="Cable &amp; Satellite"/>
  </r>
  <r>
    <x v="72"/>
    <x v="2"/>
    <d v="2015-12-31T00:00:00"/>
    <x v="288"/>
    <n v="6426000000"/>
    <n v="89000000"/>
    <n v="0"/>
    <n v="2125000000"/>
    <x v="1"/>
    <s v="Cable &amp; Satellite"/>
  </r>
  <r>
    <x v="72"/>
    <x v="3"/>
    <d v="2016-12-31T00:00:00"/>
    <x v="289"/>
    <n v="18655000000"/>
    <n v="86000000"/>
    <n v="0"/>
    <n v="6907000000"/>
    <x v="1"/>
    <s v="Cable &amp; Satellite"/>
  </r>
  <r>
    <x v="73"/>
    <x v="0"/>
    <d v="2012-12-31T00:00:00"/>
    <x v="290"/>
    <n v="17900000000"/>
    <n v="0"/>
    <n v="0"/>
    <n v="8742000000"/>
    <x v="3"/>
    <s v="Managed Health Care"/>
  </r>
  <r>
    <x v="73"/>
    <x v="1"/>
    <d v="2013-12-31T00:00:00"/>
    <x v="291"/>
    <n v="20865000000"/>
    <n v="0"/>
    <n v="0"/>
    <n v="9339000000"/>
    <x v="3"/>
    <s v="Managed Health Care"/>
  </r>
  <r>
    <x v="73"/>
    <x v="2"/>
    <d v="2014-12-31T00:00:00"/>
    <x v="292"/>
    <n v="21334000000"/>
    <n v="0"/>
    <n v="0"/>
    <n v="10276000000"/>
    <x v="3"/>
    <s v="Managed Health Care"/>
  </r>
  <r>
    <x v="73"/>
    <x v="3"/>
    <d v="2015-12-31T00:00:00"/>
    <x v="293"/>
    <n v="23290000000"/>
    <n v="0"/>
    <n v="0"/>
    <n v="11259000000"/>
    <x v="3"/>
    <s v="Managed Health Care"/>
  </r>
  <r>
    <x v="74"/>
    <x v="0"/>
    <d v="2012-12-31T00:00:00"/>
    <x v="294"/>
    <n v="3477000000"/>
    <n v="0"/>
    <n v="0"/>
    <n v="14000000"/>
    <x v="6"/>
    <s v="Property &amp; Casualty Insurance"/>
  </r>
  <r>
    <x v="74"/>
    <x v="1"/>
    <d v="2013-12-31T00:00:00"/>
    <x v="295"/>
    <n v="3748000000"/>
    <n v="0"/>
    <n v="0"/>
    <n v="15000000"/>
    <x v="6"/>
    <s v="Property &amp; Casualty Insurance"/>
  </r>
  <r>
    <x v="74"/>
    <x v="2"/>
    <d v="2014-12-31T00:00:00"/>
    <x v="296"/>
    <n v="4157000000"/>
    <n v="0"/>
    <n v="0"/>
    <n v="14000000"/>
    <x v="6"/>
    <s v="Property &amp; Casualty Insurance"/>
  </r>
  <r>
    <x v="74"/>
    <x v="3"/>
    <d v="2015-12-31T00:00:00"/>
    <x v="297"/>
    <n v="4195000000"/>
    <n v="0"/>
    <n v="0"/>
    <n v="13000000"/>
    <x v="6"/>
    <s v="Property &amp; Casualty Insurance"/>
  </r>
  <r>
    <x v="75"/>
    <x v="0"/>
    <d v="2012-12-31T00:00:00"/>
    <x v="298"/>
    <n v="7153000000"/>
    <n v="6043000000"/>
    <n v="0"/>
    <n v="0"/>
    <x v="4"/>
    <s v="Household Products"/>
  </r>
  <r>
    <x v="75"/>
    <x v="1"/>
    <d v="2013-12-31T00:00:00"/>
    <x v="299"/>
    <n v="7219000000"/>
    <n v="6645000000"/>
    <n v="0"/>
    <n v="0"/>
    <x v="4"/>
    <s v="Household Products"/>
  </r>
  <r>
    <x v="75"/>
    <x v="2"/>
    <d v="2014-12-31T00:00:00"/>
    <x v="300"/>
    <n v="7168000000"/>
    <n v="6552000000"/>
    <n v="0"/>
    <n v="0"/>
    <x v="4"/>
    <s v="Household Products"/>
  </r>
  <r>
    <x v="75"/>
    <x v="3"/>
    <d v="2015-12-31T00:00:00"/>
    <x v="301"/>
    <n v="6635000000"/>
    <n v="6610000000"/>
    <n v="0"/>
    <n v="0"/>
    <x v="4"/>
    <s v="Household Products"/>
  </r>
  <r>
    <x v="76"/>
    <x v="0"/>
    <d v="2013-06-30T00:00:00"/>
    <x v="302"/>
    <n v="3142000000"/>
    <n v="1291000000"/>
    <n v="130000000"/>
    <n v="0"/>
    <x v="4"/>
    <s v="Household Products"/>
  </r>
  <r>
    <x v="76"/>
    <x v="1"/>
    <d v="2014-06-30T00:00:00"/>
    <x v="303"/>
    <n v="3158000000"/>
    <n v="1254000000"/>
    <n v="125000000"/>
    <n v="0"/>
    <x v="4"/>
    <s v="Household Products"/>
  </r>
  <r>
    <x v="76"/>
    <x v="2"/>
    <d v="2015-06-30T00:00:00"/>
    <x v="304"/>
    <n v="3190000000"/>
    <n v="1321000000"/>
    <n v="136000000"/>
    <n v="0"/>
    <x v="4"/>
    <s v="Household Products"/>
  </r>
  <r>
    <x v="76"/>
    <x v="3"/>
    <d v="2016-06-30T00:00:00"/>
    <x v="305"/>
    <n v="3163000000"/>
    <n v="1393000000"/>
    <n v="141000000"/>
    <n v="0"/>
    <x v="4"/>
    <s v="Household Products"/>
  </r>
  <r>
    <x v="77"/>
    <x v="0"/>
    <d v="2013-12-31T00:00:00"/>
    <x v="306"/>
    <n v="55000000"/>
    <n v="1670000000"/>
    <n v="0"/>
    <n v="46000000"/>
    <x v="6"/>
    <s v="Regional Banks"/>
  </r>
  <r>
    <x v="77"/>
    <x v="1"/>
    <d v="2014-12-31T00:00:00"/>
    <x v="307"/>
    <n v="45000000"/>
    <n v="1611000000"/>
    <n v="0"/>
    <n v="27000000"/>
    <x v="6"/>
    <s v="Regional Banks"/>
  </r>
  <r>
    <x v="77"/>
    <x v="2"/>
    <d v="2015-12-31T00:00:00"/>
    <x v="308"/>
    <n v="43000000"/>
    <n v="1859000000"/>
    <n v="0"/>
    <n v="147000000"/>
    <x v="6"/>
    <s v="Regional Banks"/>
  </r>
  <r>
    <x v="77"/>
    <x v="3"/>
    <d v="2016-12-31T00:00:00"/>
    <x v="309"/>
    <n v="40000000"/>
    <n v="1836000000"/>
    <n v="0"/>
    <n v="248000000"/>
    <x v="6"/>
    <s v="Regional Banks"/>
  </r>
  <r>
    <x v="78"/>
    <x v="0"/>
    <d v="2013-12-31T00:00:00"/>
    <x v="310"/>
    <n v="2359822000"/>
    <n v="203733000"/>
    <n v="0"/>
    <n v="96054000"/>
    <x v="1"/>
    <s v="Restaurants"/>
  </r>
  <r>
    <x v="78"/>
    <x v="1"/>
    <d v="2014-12-31T00:00:00"/>
    <x v="311"/>
    <n v="2990513000"/>
    <n v="273897000"/>
    <n v="0"/>
    <n v="110474000"/>
    <x v="1"/>
    <s v="Restaurants"/>
  </r>
  <r>
    <x v="78"/>
    <x v="2"/>
    <d v="2015-12-31T00:00:00"/>
    <x v="312"/>
    <n v="3326936000"/>
    <n v="250214000"/>
    <n v="0"/>
    <n v="130368000"/>
    <x v="1"/>
    <s v="Restaurants"/>
  </r>
  <r>
    <x v="78"/>
    <x v="3"/>
    <d v="2016-12-31T00:00:00"/>
    <x v="313"/>
    <n v="3406170000"/>
    <n v="276240000"/>
    <n v="0"/>
    <n v="146368000"/>
    <x v="1"/>
    <s v="Restaurants"/>
  </r>
  <r>
    <x v="79"/>
    <x v="0"/>
    <d v="2013-12-31T00:00:00"/>
    <x v="314"/>
    <n v="13021000000"/>
    <n v="1827000000"/>
    <n v="713000000"/>
    <n v="0"/>
    <x v="0"/>
    <s v="Industrial Machinery"/>
  </r>
  <r>
    <x v="79"/>
    <x v="1"/>
    <d v="2014-12-31T00:00:00"/>
    <x v="315"/>
    <n v="14360000000"/>
    <n v="2112000000"/>
    <n v="754000000"/>
    <n v="0"/>
    <x v="0"/>
    <s v="Industrial Machinery"/>
  </r>
  <r>
    <x v="79"/>
    <x v="2"/>
    <d v="2015-12-31T00:00:00"/>
    <x v="316"/>
    <n v="14163000000"/>
    <n v="2169000000"/>
    <n v="735000000"/>
    <n v="0"/>
    <x v="0"/>
    <s v="Industrial Machinery"/>
  </r>
  <r>
    <x v="79"/>
    <x v="3"/>
    <d v="2016-12-31T00:00:00"/>
    <x v="317"/>
    <n v="13057000000"/>
    <n v="2189000000"/>
    <n v="636000000"/>
    <n v="0"/>
    <x v="0"/>
    <s v="Industrial Machinery"/>
  </r>
  <r>
    <x v="80"/>
    <x v="0"/>
    <d v="2013-12-31T00:00:00"/>
    <x v="318"/>
    <n v="4562000000"/>
    <n v="234000000"/>
    <n v="0"/>
    <n v="628000000"/>
    <x v="5"/>
    <s v="MultiUtilities"/>
  </r>
  <r>
    <x v="80"/>
    <x v="1"/>
    <d v="2014-12-31T00:00:00"/>
    <x v="319"/>
    <n v="5090000000"/>
    <n v="252000000"/>
    <n v="0"/>
    <n v="685000000"/>
    <x v="5"/>
    <s v="MultiUtilities"/>
  </r>
  <r>
    <x v="80"/>
    <x v="2"/>
    <d v="2015-12-31T00:00:00"/>
    <x v="320"/>
    <n v="4281000000"/>
    <n v="262000000"/>
    <n v="0"/>
    <n v="750000000"/>
    <x v="5"/>
    <s v="MultiUtilities"/>
  </r>
  <r>
    <x v="80"/>
    <x v="3"/>
    <d v="2016-12-31T00:00:00"/>
    <x v="321"/>
    <n v="4010000000"/>
    <n v="281000000"/>
    <n v="0"/>
    <n v="811000000"/>
    <x v="5"/>
    <s v="MultiUtilities"/>
  </r>
  <r>
    <x v="81"/>
    <x v="0"/>
    <d v="2012-12-31T00:00:00"/>
    <x v="322"/>
    <n v="6781000000"/>
    <n v="1105000000"/>
    <n v="0"/>
    <n v="88000000"/>
    <x v="3"/>
    <s v="Managed Health Care"/>
  </r>
  <r>
    <x v="81"/>
    <x v="1"/>
    <d v="2013-12-31T00:00:00"/>
    <x v="323"/>
    <n v="8995000000"/>
    <n v="1264000000"/>
    <n v="0"/>
    <n v="327000000"/>
    <x v="3"/>
    <s v="Managed Health Care"/>
  </r>
  <r>
    <x v="81"/>
    <x v="2"/>
    <d v="2014-12-31T00:00:00"/>
    <x v="217"/>
    <n v="12678000000"/>
    <n v="2012000000"/>
    <n v="0"/>
    <n v="1406000000"/>
    <x v="3"/>
    <s v="Managed Health Care"/>
  </r>
  <r>
    <x v="81"/>
    <x v="3"/>
    <d v="2015-12-31T00:00:00"/>
    <x v="324"/>
    <n v="17242000000"/>
    <n v="2977000000"/>
    <n v="0"/>
    <n v="1836000000"/>
    <x v="3"/>
    <s v="Managed Health Care"/>
  </r>
  <r>
    <x v="82"/>
    <x v="0"/>
    <d v="2012-12-31T00:00:00"/>
    <x v="325"/>
    <n v="4747000000"/>
    <n v="365000000"/>
    <n v="0"/>
    <n v="1050000000"/>
    <x v="5"/>
    <s v="MultiUtilities"/>
  </r>
  <r>
    <x v="82"/>
    <x v="1"/>
    <d v="2013-12-31T00:00:00"/>
    <x v="326"/>
    <n v="5755000000"/>
    <n v="387000000"/>
    <n v="0"/>
    <n v="954000000"/>
    <x v="5"/>
    <s v="MultiUtilities"/>
  </r>
  <r>
    <x v="82"/>
    <x v="2"/>
    <d v="2014-12-31T00:00:00"/>
    <x v="327"/>
    <n v="6890000000"/>
    <n v="388000000"/>
    <n v="0"/>
    <n v="1013000000"/>
    <x v="5"/>
    <s v="MultiUtilities"/>
  </r>
  <r>
    <x v="82"/>
    <x v="3"/>
    <d v="2015-12-31T00:00:00"/>
    <x v="328"/>
    <n v="5109000000"/>
    <n v="374000000"/>
    <n v="0"/>
    <n v="970000000"/>
    <x v="5"/>
    <s v="MultiUtilities"/>
  </r>
  <r>
    <x v="83"/>
    <x v="0"/>
    <d v="2012-12-31T00:00:00"/>
    <x v="329"/>
    <n v="1403000000"/>
    <n v="11188000000"/>
    <n v="0"/>
    <n v="5024000000"/>
    <x v="6"/>
    <s v="Consumer Finance"/>
  </r>
  <r>
    <x v="83"/>
    <x v="1"/>
    <d v="2013-12-31T00:00:00"/>
    <x v="330"/>
    <n v="1241000000"/>
    <n v="11682000000"/>
    <n v="0"/>
    <n v="4124000000"/>
    <x v="6"/>
    <s v="Consumer Finance"/>
  </r>
  <r>
    <x v="83"/>
    <x v="2"/>
    <d v="2014-12-31T00:00:00"/>
    <x v="331"/>
    <n v="1088000000"/>
    <n v="11648000000"/>
    <n v="0"/>
    <n v="4073000000"/>
    <x v="6"/>
    <s v="Consumer Finance"/>
  </r>
  <r>
    <x v="83"/>
    <x v="3"/>
    <d v="2015-12-31T00:00:00"/>
    <x v="332"/>
    <n v="1091000000"/>
    <n v="12566000000"/>
    <n v="0"/>
    <n v="4966000000"/>
    <x v="6"/>
    <s v="Consumer Finance"/>
  </r>
  <r>
    <x v="84"/>
    <x v="0"/>
    <d v="2012-12-31T00:00:00"/>
    <x v="333"/>
    <n v="290054000"/>
    <n v="170113000"/>
    <n v="0"/>
    <n v="451405000"/>
    <x v="9"/>
    <s v="Oil &amp; Gas Exploration &amp; Production"/>
  </r>
  <r>
    <x v="84"/>
    <x v="1"/>
    <d v="2013-12-31T00:00:00"/>
    <x v="334"/>
    <n v="400281000"/>
    <n v="147651000"/>
    <n v="0"/>
    <n v="651052000"/>
    <x v="9"/>
    <s v="Oil &amp; Gas Exploration &amp; Production"/>
  </r>
  <r>
    <x v="84"/>
    <x v="2"/>
    <d v="2014-12-31T00:00:00"/>
    <x v="335"/>
    <n v="524880000"/>
    <n v="129602000"/>
    <n v="0"/>
    <n v="632760000"/>
    <x v="9"/>
    <s v="Oil &amp; Gas Exploration &amp; Production"/>
  </r>
  <r>
    <x v="84"/>
    <x v="3"/>
    <d v="2015-12-31T00:00:00"/>
    <x v="336"/>
    <n v="580994000"/>
    <n v="112253000"/>
    <n v="0"/>
    <n v="622211000"/>
    <x v="9"/>
    <s v="Oil &amp; Gas Exploration &amp; Production"/>
  </r>
  <r>
    <x v="85"/>
    <x v="0"/>
    <d v="2013-09-30T00:00:00"/>
    <x v="337"/>
    <n v="3103000000"/>
    <n v="495000000"/>
    <n v="0"/>
    <n v="0"/>
    <x v="0"/>
    <s v="Industrial Conglomerates"/>
  </r>
  <r>
    <x v="85"/>
    <x v="1"/>
    <d v="2014-09-30T00:00:00"/>
    <x v="338"/>
    <n v="3469000000"/>
    <n v="594000000"/>
    <n v="0"/>
    <n v="0"/>
    <x v="0"/>
    <s v="Industrial Conglomerates"/>
  </r>
  <r>
    <x v="85"/>
    <x v="2"/>
    <d v="2015-09-30T00:00:00"/>
    <x v="339"/>
    <n v="3630000000"/>
    <n v="606000000"/>
    <n v="0"/>
    <n v="0"/>
    <x v="0"/>
    <s v="Industrial Conglomerates"/>
  </r>
  <r>
    <x v="85"/>
    <x v="3"/>
    <d v="2016-09-30T00:00:00"/>
    <x v="340"/>
    <n v="3642000000"/>
    <n v="638000000"/>
    <n v="0"/>
    <n v="0"/>
    <x v="0"/>
    <s v="Industrial Conglomerates"/>
  </r>
  <r>
    <x v="86"/>
    <x v="0"/>
    <d v="2013-10-31T00:00:00"/>
    <x v="341"/>
    <n v="560917000"/>
    <n v="610735000"/>
    <n v="58827000"/>
    <n v="30239000"/>
    <x v="3"/>
    <s v="Health Care Supplies"/>
  </r>
  <r>
    <x v="86"/>
    <x v="1"/>
    <d v="2014-10-31T00:00:00"/>
    <x v="342"/>
    <n v="626206000"/>
    <n v="683115000"/>
    <n v="66259000"/>
    <n v="35710000"/>
    <x v="3"/>
    <s v="Health Care Supplies"/>
  </r>
  <r>
    <x v="86"/>
    <x v="2"/>
    <d v="2015-10-31T00:00:00"/>
    <x v="343"/>
    <n v="726798000"/>
    <n v="712543000"/>
    <n v="69589000"/>
    <n v="51459000"/>
    <x v="3"/>
    <s v="Health Care Supplies"/>
  </r>
  <r>
    <x v="86"/>
    <x v="3"/>
    <d v="2016-10-31T00:00:00"/>
    <x v="344"/>
    <n v="793735000"/>
    <n v="722798000"/>
    <n v="65411000"/>
    <n v="60790000"/>
    <x v="3"/>
    <s v="Health Care Supplies"/>
  </r>
  <r>
    <x v="87"/>
    <x v="0"/>
    <d v="2013-09-01T00:00:00"/>
    <x v="345"/>
    <n v="91948000000"/>
    <n v="10104000000"/>
    <n v="0"/>
    <n v="0"/>
    <x v="4"/>
    <s v="Hypermarkets &amp; Super Centers"/>
  </r>
  <r>
    <x v="87"/>
    <x v="1"/>
    <d v="2014-08-31T00:00:00"/>
    <x v="346"/>
    <n v="98458000000"/>
    <n v="10899000000"/>
    <n v="0"/>
    <n v="0"/>
    <x v="4"/>
    <s v="Hypermarkets &amp; Super Centers"/>
  </r>
  <r>
    <x v="87"/>
    <x v="2"/>
    <d v="2015-08-30T00:00:00"/>
    <x v="347"/>
    <n v="101065000000"/>
    <n v="11445000000"/>
    <n v="0"/>
    <n v="0"/>
    <x v="4"/>
    <s v="Hypermarkets &amp; Super Centers"/>
  </r>
  <r>
    <x v="87"/>
    <x v="3"/>
    <d v="2016-08-28T00:00:00"/>
    <x v="348"/>
    <n v="102901000000"/>
    <n v="12068000000"/>
    <n v="0"/>
    <n v="0"/>
    <x v="4"/>
    <s v="Hypermarkets &amp; Super Centers"/>
  </r>
  <r>
    <x v="88"/>
    <x v="0"/>
    <d v="2003-06-30T00:00:00"/>
    <x v="349"/>
    <n v="258000"/>
    <n v="2410000"/>
    <n v="65000"/>
    <n v="0"/>
    <x v="4"/>
    <s v="Personal Products"/>
  </r>
  <r>
    <x v="88"/>
    <x v="1"/>
    <d v="2004-06-30T00:00:00"/>
    <x v="350"/>
    <n v="142000"/>
    <n v="3940000"/>
    <n v="30000"/>
    <n v="163000"/>
    <x v="4"/>
    <s v="Personal Products"/>
  </r>
  <r>
    <x v="88"/>
    <x v="2"/>
    <d v="2006-02-28T00:00:00"/>
    <x v="351"/>
    <n v="75508000"/>
    <n v="15359000"/>
    <n v="0"/>
    <n v="0"/>
    <x v="4"/>
    <s v="Personal Products"/>
  </r>
  <r>
    <x v="88"/>
    <x v="3"/>
    <d v="2007-02-28T00:00:00"/>
    <x v="352"/>
    <n v="84477000"/>
    <n v="25853000"/>
    <n v="0"/>
    <n v="0"/>
    <x v="4"/>
    <s v="Personal Products"/>
  </r>
  <r>
    <x v="89"/>
    <x v="0"/>
    <d v="2013-07-28T00:00:00"/>
    <x v="353"/>
    <n v="5140000000"/>
    <n v="1653000000"/>
    <n v="128000000"/>
    <n v="0"/>
    <x v="4"/>
    <s v="Packaged Foods &amp; Meats"/>
  </r>
  <r>
    <x v="89"/>
    <x v="1"/>
    <d v="2014-08-03T00:00:00"/>
    <x v="354"/>
    <n v="5297000000"/>
    <n v="1527000000"/>
    <n v="122000000"/>
    <n v="0"/>
    <x v="4"/>
    <s v="Packaged Foods &amp; Meats"/>
  </r>
  <r>
    <x v="89"/>
    <x v="2"/>
    <d v="2015-08-02T00:00:00"/>
    <x v="355"/>
    <n v="5300000000"/>
    <n v="1509000000"/>
    <n v="117000000"/>
    <n v="0"/>
    <x v="4"/>
    <s v="Packaged Foods &amp; Meats"/>
  </r>
  <r>
    <x v="89"/>
    <x v="3"/>
    <d v="2016-07-31T00:00:00"/>
    <x v="356"/>
    <n v="5181000000"/>
    <n v="1665000000"/>
    <n v="124000000"/>
    <n v="0"/>
    <x v="4"/>
    <s v="Packaged Foods &amp; Meats"/>
  </r>
  <r>
    <x v="90"/>
    <x v="0"/>
    <d v="2013-01-31T00:00:00"/>
    <x v="357"/>
    <n v="683579000"/>
    <n v="2047847000"/>
    <n v="429479000"/>
    <n v="0"/>
    <x v="2"/>
    <s v="Internet Software &amp; Services"/>
  </r>
  <r>
    <x v="90"/>
    <x v="1"/>
    <d v="2014-01-31T00:00:00"/>
    <x v="358"/>
    <n v="968428000"/>
    <n v="2764851000"/>
    <n v="623798000"/>
    <n v="0"/>
    <x v="2"/>
    <s v="Internet Software &amp; Services"/>
  </r>
  <r>
    <x v="90"/>
    <x v="2"/>
    <d v="2015-01-31T00:00:00"/>
    <x v="359"/>
    <n v="1289270000"/>
    <n v="3437032000"/>
    <n v="792917000"/>
    <n v="0"/>
    <x v="2"/>
    <s v="Internet Software &amp; Services"/>
  </r>
  <r>
    <x v="90"/>
    <x v="3"/>
    <d v="2016-01-31T00:00:00"/>
    <x v="360"/>
    <n v="1654548000"/>
    <n v="3951445000"/>
    <n v="946300000"/>
    <n v="0"/>
    <x v="2"/>
    <s v="Internet Software &amp; Services"/>
  </r>
  <r>
    <x v="91"/>
    <x v="0"/>
    <d v="2013-07-27T00:00:00"/>
    <x v="361"/>
    <n v="19167000000"/>
    <n v="11802000000"/>
    <n v="5942000000"/>
    <n v="395000000"/>
    <x v="2"/>
    <s v="Networking Equipment"/>
  </r>
  <r>
    <x v="91"/>
    <x v="1"/>
    <d v="2014-07-26T00:00:00"/>
    <x v="362"/>
    <n v="19373000000"/>
    <n v="11437000000"/>
    <n v="6294000000"/>
    <n v="275000000"/>
    <x v="2"/>
    <s v="Networking Equipment"/>
  </r>
  <r>
    <x v="91"/>
    <x v="2"/>
    <d v="2015-07-25T00:00:00"/>
    <x v="363"/>
    <n v="19480000000"/>
    <n v="11861000000"/>
    <n v="6207000000"/>
    <n v="359000000"/>
    <x v="2"/>
    <s v="Networking Equipment"/>
  </r>
  <r>
    <x v="91"/>
    <x v="3"/>
    <d v="2016-07-30T00:00:00"/>
    <x v="364"/>
    <n v="18287000000"/>
    <n v="11433000000"/>
    <n v="6296000000"/>
    <n v="303000000"/>
    <x v="2"/>
    <s v="Networking Equipment"/>
  </r>
  <r>
    <x v="92"/>
    <x v="0"/>
    <d v="2015-04-03T00:00:00"/>
    <x v="365"/>
    <n v="3282301000"/>
    <n v="194207000"/>
    <n v="0"/>
    <n v="137058000"/>
    <x v="2"/>
    <s v="IT Consulting &amp; Other Services"/>
  </r>
  <r>
    <x v="92"/>
    <x v="1"/>
    <d v="2016-04-01T00:00:00"/>
    <x v="366"/>
    <n v="3575631000"/>
    <n v="187244000"/>
    <n v="0"/>
    <n v="182242000"/>
    <x v="2"/>
    <s v="IT Consulting &amp; Other Services"/>
  </r>
  <r>
    <x v="93"/>
    <x v="0"/>
    <d v="2013-12-31T00:00:00"/>
    <x v="367"/>
    <n v="3931000000"/>
    <n v="3518000000"/>
    <n v="0"/>
    <n v="1104000000"/>
    <x v="0"/>
    <s v="Railroads"/>
  </r>
  <r>
    <x v="93"/>
    <x v="1"/>
    <d v="2014-12-26T00:00:00"/>
    <x v="368"/>
    <n v="4100000000"/>
    <n v="3805000000"/>
    <n v="0"/>
    <n v="1151000000"/>
    <x v="0"/>
    <s v="Railroads"/>
  </r>
  <r>
    <x v="93"/>
    <x v="2"/>
    <d v="2015-12-25T00:00:00"/>
    <x v="369"/>
    <n v="3293000000"/>
    <n v="3726000000"/>
    <n v="0"/>
    <n v="1208000000"/>
    <x v="0"/>
    <s v="Railroads"/>
  </r>
  <r>
    <x v="93"/>
    <x v="3"/>
    <d v="2016-12-30T00:00:00"/>
    <x v="370"/>
    <n v="2782000000"/>
    <n v="3597000000"/>
    <n v="0"/>
    <n v="1301000000"/>
    <x v="0"/>
    <s v="Railroads"/>
  </r>
  <r>
    <x v="94"/>
    <x v="0"/>
    <d v="2013-05-31T00:00:00"/>
    <x v="371"/>
    <n v="2492655000"/>
    <n v="1187331000"/>
    <n v="0"/>
    <n v="0"/>
    <x v="0"/>
    <s v="Diversified Support Services"/>
  </r>
  <r>
    <x v="94"/>
    <x v="1"/>
    <d v="2014-05-31T00:00:00"/>
    <x v="372"/>
    <n v="2444085000"/>
    <n v="1147039000"/>
    <n v="0"/>
    <n v="0"/>
    <x v="0"/>
    <s v="Diversified Support Services"/>
  </r>
  <r>
    <x v="94"/>
    <x v="2"/>
    <d v="2015-05-31T00:00:00"/>
    <x v="373"/>
    <n v="2555549000"/>
    <n v="1224930000"/>
    <n v="0"/>
    <n v="0"/>
    <x v="0"/>
    <s v="Diversified Support Services"/>
  </r>
  <r>
    <x v="94"/>
    <x v="3"/>
    <d v="2016-05-31T00:00:00"/>
    <x v="374"/>
    <n v="2775588000"/>
    <n v="1348122000"/>
    <n v="0"/>
    <n v="0"/>
    <x v="0"/>
    <s v="Diversified Support Services"/>
  </r>
  <r>
    <x v="95"/>
    <x v="0"/>
    <d v="2012-12-31T00:00:00"/>
    <x v="375"/>
    <n v="7639000000"/>
    <n v="3244000000"/>
    <n v="0"/>
    <n v="4780000000"/>
    <x v="10"/>
    <s v="Integrated Telecommunications Services"/>
  </r>
  <r>
    <x v="95"/>
    <x v="1"/>
    <d v="2013-12-31T00:00:00"/>
    <x v="376"/>
    <n v="7507000000"/>
    <n v="3502000000"/>
    <n v="0"/>
    <n v="4541000000"/>
    <x v="10"/>
    <s v="Integrated Telecommunications Services"/>
  </r>
  <r>
    <x v="95"/>
    <x v="2"/>
    <d v="2014-12-31T00:00:00"/>
    <x v="377"/>
    <n v="7846000000"/>
    <n v="3347000000"/>
    <n v="0"/>
    <n v="4428000000"/>
    <x v="10"/>
    <s v="Integrated Telecommunications Services"/>
  </r>
  <r>
    <x v="95"/>
    <x v="3"/>
    <d v="2015-12-31T00:00:00"/>
    <x v="378"/>
    <n v="7778000000"/>
    <n v="3328000000"/>
    <n v="0"/>
    <n v="4189000000"/>
    <x v="10"/>
    <s v="Integrated Telecommunications Services"/>
  </r>
  <r>
    <x v="96"/>
    <x v="0"/>
    <d v="2012-12-31T00:00:00"/>
    <x v="379"/>
    <n v="4278241000"/>
    <n v="1557646000"/>
    <n v="0"/>
    <n v="149089000"/>
    <x v="2"/>
    <s v="IT Consulting &amp; Other Services"/>
  </r>
  <r>
    <x v="96"/>
    <x v="1"/>
    <d v="2013-12-31T00:00:00"/>
    <x v="380"/>
    <n v="5265500000"/>
    <n v="1727600000"/>
    <n v="0"/>
    <n v="172200000"/>
    <x v="2"/>
    <s v="IT Consulting &amp; Other Services"/>
  </r>
  <r>
    <x v="96"/>
    <x v="2"/>
    <d v="2014-12-31T00:00:00"/>
    <x v="381"/>
    <n v="6141100000"/>
    <n v="2037000000"/>
    <n v="0"/>
    <n v="199700000"/>
    <x v="2"/>
    <s v="IT Consulting &amp; Other Services"/>
  </r>
  <r>
    <x v="96"/>
    <x v="3"/>
    <d v="2015-12-31T00:00:00"/>
    <x v="382"/>
    <n v="7440200000"/>
    <n v="2508600000"/>
    <n v="0"/>
    <n v="325200000"/>
    <x v="2"/>
    <s v="IT Consulting &amp; Other Services"/>
  </r>
  <r>
    <x v="97"/>
    <x v="0"/>
    <d v="2013-12-31T00:00:00"/>
    <x v="383"/>
    <n v="502795000"/>
    <n v="1476916000"/>
    <n v="516338000"/>
    <n v="41668000"/>
    <x v="2"/>
    <s v="Internet Software &amp; Services"/>
  </r>
  <r>
    <x v="97"/>
    <x v="1"/>
    <d v="2014-12-31T00:00:00"/>
    <x v="384"/>
    <n v="620219000"/>
    <n v="1600187000"/>
    <n v="553817000"/>
    <n v="39577000"/>
    <x v="2"/>
    <s v="Internet Software &amp; Services"/>
  </r>
  <r>
    <x v="97"/>
    <x v="2"/>
    <d v="2015-12-31T00:00:00"/>
    <x v="385"/>
    <n v="614364000"/>
    <n v="1538027000"/>
    <n v="563975000"/>
    <n v="41595000"/>
    <x v="2"/>
    <s v="Internet Software &amp; Services"/>
  </r>
  <r>
    <x v="97"/>
    <x v="3"/>
    <d v="2016-12-31T00:00:00"/>
    <x v="386"/>
    <n v="559541000"/>
    <n v="1620006000"/>
    <n v="489265000"/>
    <n v="29173000"/>
    <x v="2"/>
    <s v="Internet Software &amp; Services"/>
  </r>
  <r>
    <x v="98"/>
    <x v="0"/>
    <d v="2013-12-31T00:00:00"/>
    <x v="387"/>
    <n v="102978000000"/>
    <n v="0"/>
    <n v="0"/>
    <n v="0"/>
    <x v="4"/>
    <s v="Drug Retail"/>
  </r>
  <r>
    <x v="98"/>
    <x v="1"/>
    <d v="2014-12-31T00:00:00"/>
    <x v="388"/>
    <n v="114000000000"/>
    <n v="0"/>
    <n v="0"/>
    <n v="0"/>
    <x v="4"/>
    <s v="Drug Retail"/>
  </r>
  <r>
    <x v="98"/>
    <x v="2"/>
    <d v="2015-12-31T00:00:00"/>
    <x v="389"/>
    <n v="126762000000"/>
    <n v="0"/>
    <n v="0"/>
    <n v="0"/>
    <x v="4"/>
    <s v="Drug Retail"/>
  </r>
  <r>
    <x v="98"/>
    <x v="3"/>
    <d v="2016-12-31T00:00:00"/>
    <x v="390"/>
    <n v="148669000000"/>
    <n v="0"/>
    <n v="0"/>
    <n v="0"/>
    <x v="4"/>
    <s v="Drug Retail"/>
  </r>
  <r>
    <x v="99"/>
    <x v="0"/>
    <d v="2012-12-31T00:00:00"/>
    <x v="391"/>
    <n v="163336000000"/>
    <n v="17100000000"/>
    <n v="0"/>
    <n v="13413000000"/>
    <x v="9"/>
    <s v="Integrated Oil &amp; Gas"/>
  </r>
  <r>
    <x v="99"/>
    <x v="1"/>
    <d v="2013-12-31T00:00:00"/>
    <x v="392"/>
    <n v="159323000000"/>
    <n v="17573000000"/>
    <n v="0"/>
    <n v="14186000000"/>
    <x v="9"/>
    <s v="Integrated Oil &amp; Gas"/>
  </r>
  <r>
    <x v="99"/>
    <x v="2"/>
    <d v="2014-12-31T00:00:00"/>
    <x v="393"/>
    <n v="144956000000"/>
    <n v="17034000000"/>
    <n v="0"/>
    <n v="16793000000"/>
    <x v="9"/>
    <s v="Integrated Oil &amp; Gas"/>
  </r>
  <r>
    <x v="99"/>
    <x v="3"/>
    <d v="2015-12-31T00:00:00"/>
    <x v="394"/>
    <n v="92785000000"/>
    <n v="16473000000"/>
    <n v="0"/>
    <n v="21037000000"/>
    <x v="9"/>
    <s v="Integrated Oil &amp; Gas"/>
  </r>
  <r>
    <x v="100"/>
    <x v="0"/>
    <d v="2012-12-31T00:00:00"/>
    <x v="395"/>
    <n v="343743000"/>
    <n v="133796000"/>
    <n v="0"/>
    <n v="579315000"/>
    <x v="9"/>
    <s v="Oil &amp; Gas Exploration &amp; Production"/>
  </r>
  <r>
    <x v="100"/>
    <x v="1"/>
    <d v="2013-12-31T00:00:00"/>
    <x v="396"/>
    <n v="455436000"/>
    <n v="169815000"/>
    <n v="0"/>
    <n v="778655000"/>
    <x v="9"/>
    <s v="Oil &amp; Gas Exploration &amp; Production"/>
  </r>
  <r>
    <x v="100"/>
    <x v="2"/>
    <d v="2014-12-31T00:00:00"/>
    <x v="397"/>
    <n v="538374000"/>
    <n v="204161000"/>
    <n v="0"/>
    <n v="986812000"/>
    <x v="9"/>
    <s v="Oil &amp; Gas Exploration &amp; Production"/>
  </r>
  <r>
    <x v="100"/>
    <x v="3"/>
    <d v="2015-12-31T00:00:00"/>
    <x v="398"/>
    <n v="541359000"/>
    <n v="230734000"/>
    <n v="0"/>
    <n v="1230853000"/>
    <x v="9"/>
    <s v="Oil &amp; Gas Exploration &amp; Production"/>
  </r>
  <r>
    <x v="101"/>
    <x v="0"/>
    <d v="2012-12-31T00:00:00"/>
    <x v="399"/>
    <n v="8300000000"/>
    <n v="550000000"/>
    <n v="0"/>
    <n v="1127000000"/>
    <x v="5"/>
    <s v="Electric Utilities"/>
  </r>
  <r>
    <x v="101"/>
    <x v="1"/>
    <d v="2013-12-31T00:00:00"/>
    <x v="400"/>
    <n v="8033000000"/>
    <n v="563000000"/>
    <n v="0"/>
    <n v="1208000000"/>
    <x v="5"/>
    <s v="Electric Utilities"/>
  </r>
  <r>
    <x v="101"/>
    <x v="2"/>
    <d v="2014-12-31T00:00:00"/>
    <x v="401"/>
    <n v="7881000000"/>
    <n v="542000000"/>
    <n v="0"/>
    <n v="1292000000"/>
    <x v="5"/>
    <s v="Electric Utilities"/>
  </r>
  <r>
    <x v="101"/>
    <x v="3"/>
    <d v="2015-12-31T00:00:00"/>
    <x v="402"/>
    <n v="6201000000"/>
    <n v="551000000"/>
    <n v="0"/>
    <n v="1395000000"/>
    <x v="5"/>
    <s v="Electric Utilities"/>
  </r>
  <r>
    <x v="102"/>
    <x v="0"/>
    <d v="2013-12-31T00:00:00"/>
    <x v="403"/>
    <n v="20964000000"/>
    <n v="11349000000"/>
    <n v="0"/>
    <n v="1658000000"/>
    <x v="0"/>
    <s v="Airlines"/>
  </r>
  <r>
    <x v="102"/>
    <x v="1"/>
    <d v="2014-12-31T00:00:00"/>
    <x v="404"/>
    <n v="22967000000"/>
    <n v="12702000000"/>
    <n v="0"/>
    <n v="1771000000"/>
    <x v="0"/>
    <s v="Airlines"/>
  </r>
  <r>
    <x v="102"/>
    <x v="2"/>
    <d v="2015-12-31T00:00:00"/>
    <x v="405"/>
    <n v="17096000000"/>
    <n v="13936000000"/>
    <n v="0"/>
    <n v="1835000000"/>
    <x v="0"/>
    <s v="Airlines"/>
  </r>
  <r>
    <x v="102"/>
    <x v="3"/>
    <d v="2016-12-31T00:00:00"/>
    <x v="406"/>
    <n v="15940000000"/>
    <n v="14845000000"/>
    <n v="0"/>
    <n v="1902000000"/>
    <x v="0"/>
    <s v="Airlines"/>
  </r>
  <r>
    <x v="103"/>
    <x v="0"/>
    <d v="2013-12-31T00:00:00"/>
    <x v="407"/>
    <n v="17642000000"/>
    <n v="6564000000"/>
    <n v="2037000000"/>
    <n v="0"/>
    <x v="8"/>
    <s v="Diversified Chemicals"/>
  </r>
  <r>
    <x v="103"/>
    <x v="1"/>
    <d v="2014-12-31T00:00:00"/>
    <x v="408"/>
    <n v="17023000000"/>
    <n v="5536000000"/>
    <n v="1958000000"/>
    <n v="0"/>
    <x v="8"/>
    <s v="Diversified Chemicals"/>
  </r>
  <r>
    <x v="103"/>
    <x v="2"/>
    <d v="2015-12-31T00:00:00"/>
    <x v="409"/>
    <n v="15112000000"/>
    <n v="5074000000"/>
    <n v="1898000000"/>
    <n v="0"/>
    <x v="8"/>
    <s v="Diversified Chemicals"/>
  </r>
  <r>
    <x v="103"/>
    <x v="3"/>
    <d v="2016-12-31T00:00:00"/>
    <x v="410"/>
    <n v="14469000000"/>
    <n v="5005000000"/>
    <n v="1641000000"/>
    <n v="0"/>
    <x v="8"/>
    <s v="Diversified Chemicals"/>
  </r>
  <r>
    <x v="104"/>
    <x v="0"/>
    <d v="2013-10-31T00:00:00"/>
    <x v="411"/>
    <n v="25667300000"/>
    <n v="4426100000"/>
    <n v="1477300000"/>
    <n v="0"/>
    <x v="0"/>
    <s v="Construction &amp; Farm Machinery &amp; Heavy Trucks"/>
  </r>
  <r>
    <x v="104"/>
    <x v="1"/>
    <d v="2014-10-31T00:00:00"/>
    <x v="412"/>
    <n v="24775800000"/>
    <n v="4377700000"/>
    <n v="1452000000"/>
    <n v="0"/>
    <x v="0"/>
    <s v="Construction &amp; Farm Machinery &amp; Heavy Trucks"/>
  </r>
  <r>
    <x v="104"/>
    <x v="2"/>
    <d v="2015-10-31T00:00:00"/>
    <x v="413"/>
    <n v="20143200000"/>
    <n v="3834400000"/>
    <n v="1425100000"/>
    <n v="0"/>
    <x v="0"/>
    <s v="Construction &amp; Farm Machinery &amp; Heavy Trucks"/>
  </r>
  <r>
    <x v="104"/>
    <x v="3"/>
    <d v="2016-10-31T00:00:00"/>
    <x v="414"/>
    <n v="18248900000"/>
    <n v="4018300000"/>
    <n v="1389100000"/>
    <n v="0"/>
    <x v="0"/>
    <s v="Construction &amp; Farm Machinery &amp; Heavy Trucks"/>
  </r>
  <r>
    <x v="105"/>
    <x v="0"/>
    <d v="2012-11-30T00:00:00"/>
    <x v="415"/>
    <n v="845000000"/>
    <n v="3052000000"/>
    <n v="0"/>
    <n v="848000000"/>
    <x v="6"/>
    <s v="Consumer Finance"/>
  </r>
  <r>
    <x v="105"/>
    <x v="1"/>
    <d v="2013-12-31T00:00:00"/>
    <x v="416"/>
    <n v="698000000"/>
    <n v="3194000000"/>
    <n v="0"/>
    <n v="1086000000"/>
    <x v="6"/>
    <s v="Consumer Finance"/>
  </r>
  <r>
    <x v="105"/>
    <x v="2"/>
    <d v="2014-12-31T00:00:00"/>
    <x v="417"/>
    <n v="614000000"/>
    <n v="3340000000"/>
    <n v="0"/>
    <n v="1443000000"/>
    <x v="6"/>
    <s v="Consumer Finance"/>
  </r>
  <r>
    <x v="105"/>
    <x v="3"/>
    <d v="2015-12-31T00:00:00"/>
    <x v="418"/>
    <n v="623000000"/>
    <n v="3615000000"/>
    <n v="0"/>
    <n v="1512000000"/>
    <x v="6"/>
    <s v="Consumer Finance"/>
  </r>
  <r>
    <x v="106"/>
    <x v="0"/>
    <d v="2013-02-01T00:00:00"/>
    <x v="419"/>
    <n v="10936727000"/>
    <n v="3430125000"/>
    <n v="0"/>
    <n v="0"/>
    <x v="1"/>
    <s v="General Merchandise Stores"/>
  </r>
  <r>
    <x v="106"/>
    <x v="1"/>
    <d v="2014-01-31T00:00:00"/>
    <x v="420"/>
    <n v="12068425000"/>
    <n v="3699557000"/>
    <n v="0"/>
    <n v="0"/>
    <x v="1"/>
    <s v="General Merchandise Stores"/>
  </r>
  <r>
    <x v="106"/>
    <x v="2"/>
    <d v="2015-01-30T00:00:00"/>
    <x v="421"/>
    <n v="13107081000"/>
    <n v="4033414000"/>
    <n v="0"/>
    <n v="0"/>
    <x v="1"/>
    <s v="General Merchandise Stores"/>
  </r>
  <r>
    <x v="106"/>
    <x v="3"/>
    <d v="2016-01-29T00:00:00"/>
    <x v="422"/>
    <n v="14062471000"/>
    <n v="4365797000"/>
    <n v="0"/>
    <n v="0"/>
    <x v="1"/>
    <s v="General Merchandise Stores"/>
  </r>
  <r>
    <x v="107"/>
    <x v="0"/>
    <d v="2012-12-31T00:00:00"/>
    <x v="423"/>
    <n v="4365000000"/>
    <n v="1742000000"/>
    <n v="0"/>
    <n v="75000000"/>
    <x v="3"/>
    <s v="Health Care Facilities"/>
  </r>
  <r>
    <x v="107"/>
    <x v="1"/>
    <d v="2013-12-31T00:00:00"/>
    <x v="424"/>
    <n v="4326000000"/>
    <n v="1740000000"/>
    <n v="0"/>
    <n v="79000000"/>
    <x v="3"/>
    <s v="Health Care Facilities"/>
  </r>
  <r>
    <x v="107"/>
    <x v="2"/>
    <d v="2014-12-31T00:00:00"/>
    <x v="425"/>
    <n v="4637000000"/>
    <n v="1721000000"/>
    <n v="0"/>
    <n v="94000000"/>
    <x v="3"/>
    <s v="Health Care Facilities"/>
  </r>
  <r>
    <x v="107"/>
    <x v="3"/>
    <d v="2015-12-31T00:00:00"/>
    <x v="426"/>
    <n v="4657000000"/>
    <n v="1356000000"/>
    <n v="0"/>
    <n v="81000000"/>
    <x v="3"/>
    <s v="Health Care Facilities"/>
  </r>
  <r>
    <x v="108"/>
    <x v="0"/>
    <d v="2013-09-30T00:00:00"/>
    <x v="427"/>
    <n v="4853500000"/>
    <n v="649900000"/>
    <n v="0"/>
    <n v="0"/>
    <x v="1"/>
    <s v="Homebuilding"/>
  </r>
  <r>
    <x v="108"/>
    <x v="1"/>
    <d v="2014-09-30T00:00:00"/>
    <x v="428"/>
    <n v="6268600000"/>
    <n v="826900000"/>
    <n v="0"/>
    <n v="0"/>
    <x v="1"/>
    <s v="Homebuilding"/>
  </r>
  <r>
    <x v="108"/>
    <x v="2"/>
    <d v="2015-09-30T00:00:00"/>
    <x v="429"/>
    <n v="8535700000"/>
    <n v="1003000000"/>
    <n v="0"/>
    <n v="0"/>
    <x v="1"/>
    <s v="Homebuilding"/>
  </r>
  <r>
    <x v="108"/>
    <x v="3"/>
    <d v="2016-09-30T00:00:00"/>
    <x v="430"/>
    <n v="9502600000"/>
    <n v="1100300000"/>
    <n v="0"/>
    <n v="0"/>
    <x v="1"/>
    <s v="Homebuilding"/>
  </r>
  <r>
    <x v="109"/>
    <x v="0"/>
    <d v="2012-12-31T00:00:00"/>
    <x v="431"/>
    <n v="8846100000"/>
    <n v="5181200000"/>
    <n v="1137900000"/>
    <n v="0"/>
    <x v="0"/>
    <s v="Industrial Conglomerates"/>
  </r>
  <r>
    <x v="109"/>
    <x v="1"/>
    <d v="2013-12-31T00:00:00"/>
    <x v="432"/>
    <n v="8941100000"/>
    <n v="5117100000"/>
    <n v="1104400000"/>
    <n v="0"/>
    <x v="0"/>
    <s v="Industrial Conglomerates"/>
  </r>
  <r>
    <x v="109"/>
    <x v="2"/>
    <d v="2014-12-31T00:00:00"/>
    <x v="433"/>
    <n v="9261400000"/>
    <n v="5389000000"/>
    <n v="1157000000"/>
    <n v="0"/>
    <x v="0"/>
    <s v="Industrial Conglomerates"/>
  </r>
  <r>
    <x v="109"/>
    <x v="3"/>
    <d v="2015-12-31T00:00:00"/>
    <x v="434"/>
    <n v="9800600000"/>
    <n v="6054300000"/>
    <n v="1239100000"/>
    <n v="0"/>
    <x v="0"/>
    <s v="Industrial Conglomerates"/>
  </r>
  <r>
    <x v="110"/>
    <x v="0"/>
    <d v="2013-09-28T00:00:00"/>
    <x v="435"/>
    <n v="25034000000"/>
    <n v="8365000000"/>
    <n v="0"/>
    <n v="2192000000"/>
    <x v="1"/>
    <s v="Broadcasting &amp; Cable TV"/>
  </r>
  <r>
    <x v="110"/>
    <x v="1"/>
    <d v="2014-09-27T00:00:00"/>
    <x v="436"/>
    <n v="26420000000"/>
    <n v="8565000000"/>
    <n v="0"/>
    <n v="2288000000"/>
    <x v="1"/>
    <s v="Broadcasting &amp; Cable TV"/>
  </r>
  <r>
    <x v="110"/>
    <x v="2"/>
    <d v="2015-10-03T00:00:00"/>
    <x v="437"/>
    <n v="28364000000"/>
    <n v="8523000000"/>
    <n v="0"/>
    <n v="2354000000"/>
    <x v="1"/>
    <s v="Broadcasting &amp; Cable TV"/>
  </r>
  <r>
    <x v="110"/>
    <x v="3"/>
    <d v="2016-10-01T00:00:00"/>
    <x v="438"/>
    <n v="29993000000"/>
    <n v="8754000000"/>
    <n v="0"/>
    <n v="2527000000"/>
    <x v="1"/>
    <s v="Broadcasting &amp; Cable TV"/>
  </r>
  <r>
    <x v="111"/>
    <x v="0"/>
    <d v="2013-12-31T00:00:00"/>
    <x v="439"/>
    <n v="1689000000"/>
    <n v="1598000000"/>
    <n v="0"/>
    <n v="276000000"/>
    <x v="1"/>
    <s v="Cable &amp; Satellite"/>
  </r>
  <r>
    <x v="111"/>
    <x v="1"/>
    <d v="2014-12-31T00:00:00"/>
    <x v="440"/>
    <n v="2124000000"/>
    <n v="1692000000"/>
    <n v="0"/>
    <n v="329000000"/>
    <x v="1"/>
    <s v="Cable &amp; Satellite"/>
  </r>
  <r>
    <x v="111"/>
    <x v="2"/>
    <d v="2015-12-31T00:00:00"/>
    <x v="441"/>
    <n v="2343000000"/>
    <n v="1669000000"/>
    <n v="0"/>
    <n v="330000000"/>
    <x v="1"/>
    <s v="Cable &amp; Satellite"/>
  </r>
  <r>
    <x v="111"/>
    <x v="3"/>
    <d v="2016-12-31T00:00:00"/>
    <x v="442"/>
    <n v="2432000000"/>
    <n v="1690000000"/>
    <n v="0"/>
    <n v="322000000"/>
    <x v="1"/>
    <s v="Cable &amp; Satellite"/>
  </r>
  <r>
    <x v="112"/>
    <x v="0"/>
    <d v="2013-12-31T00:00:00"/>
    <x v="439"/>
    <n v="1689000000"/>
    <n v="1598000000"/>
    <n v="0"/>
    <n v="276000000"/>
    <x v="1"/>
    <s v="Cable &amp; Satellite"/>
  </r>
  <r>
    <x v="112"/>
    <x v="1"/>
    <d v="2014-12-31T00:00:00"/>
    <x v="440"/>
    <n v="2124000000"/>
    <n v="1692000000"/>
    <n v="0"/>
    <n v="329000000"/>
    <x v="1"/>
    <s v="Cable &amp; Satellite"/>
  </r>
  <r>
    <x v="112"/>
    <x v="2"/>
    <d v="2015-12-31T00:00:00"/>
    <x v="441"/>
    <n v="2343000000"/>
    <n v="1669000000"/>
    <n v="0"/>
    <n v="330000000"/>
    <x v="1"/>
    <s v="Cable &amp; Satellite"/>
  </r>
  <r>
    <x v="112"/>
    <x v="3"/>
    <d v="2016-12-31T00:00:00"/>
    <x v="442"/>
    <n v="2432000000"/>
    <n v="1690000000"/>
    <n v="0"/>
    <n v="322000000"/>
    <x v="1"/>
    <s v="Cable &amp; Satellite"/>
  </r>
  <r>
    <x v="113"/>
    <x v="0"/>
    <d v="2013-12-31T00:00:00"/>
    <x v="443"/>
    <n v="12274000000"/>
    <n v="916000000"/>
    <n v="0"/>
    <n v="97000000"/>
    <x v="1"/>
    <s v="Auto Parts &amp; Equipment"/>
  </r>
  <r>
    <x v="113"/>
    <x v="1"/>
    <d v="2014-12-31T00:00:00"/>
    <x v="444"/>
    <n v="12471000000"/>
    <n v="1036000000"/>
    <n v="0"/>
    <n v="94000000"/>
    <x v="1"/>
    <s v="Auto Parts &amp; Equipment"/>
  </r>
  <r>
    <x v="113"/>
    <x v="2"/>
    <d v="2015-12-31T00:00:00"/>
    <x v="445"/>
    <n v="12155000000"/>
    <n v="1017000000"/>
    <n v="0"/>
    <n v="93000000"/>
    <x v="1"/>
    <s v="Auto Parts &amp; Equipment"/>
  </r>
  <r>
    <x v="113"/>
    <x v="3"/>
    <d v="2016-12-31T00:00:00"/>
    <x v="446"/>
    <n v="13107000000"/>
    <n v="1145000000"/>
    <n v="0"/>
    <n v="134000000"/>
    <x v="1"/>
    <s v="Auto Parts &amp; Equipment"/>
  </r>
  <r>
    <x v="114"/>
    <x v="0"/>
    <d v="2012-12-31T00:00:00"/>
    <x v="447"/>
    <n v="461898000"/>
    <n v="68538000"/>
    <n v="0"/>
    <n v="382553000"/>
    <x v="7"/>
    <s v="Specialized REITs"/>
  </r>
  <r>
    <x v="114"/>
    <x v="1"/>
    <d v="2013-12-31T00:00:00"/>
    <x v="448"/>
    <n v="555660000"/>
    <n v="69323000"/>
    <n v="0"/>
    <n v="475464000"/>
    <x v="7"/>
    <s v="Specialized REITs"/>
  </r>
  <r>
    <x v="114"/>
    <x v="2"/>
    <d v="2014-12-31T00:00:00"/>
    <x v="449"/>
    <n v="603321000"/>
    <n v="89468000"/>
    <n v="0"/>
    <n v="538513000"/>
    <x v="7"/>
    <s v="Specialized REITs"/>
  </r>
  <r>
    <x v="114"/>
    <x v="3"/>
    <d v="2015-12-31T00:00:00"/>
    <x v="450"/>
    <n v="651282000"/>
    <n v="139616000"/>
    <n v="0"/>
    <n v="570527000"/>
    <x v="7"/>
    <s v="Specialized REITs"/>
  </r>
  <r>
    <x v="115"/>
    <x v="0"/>
    <d v="2013-02-02T00:00:00"/>
    <x v="451"/>
    <n v="4741800000"/>
    <n v="1732600000"/>
    <n v="0"/>
    <n v="0"/>
    <x v="1"/>
    <s v="General Merchandise Stores"/>
  </r>
  <r>
    <x v="115"/>
    <x v="1"/>
    <d v="2014-02-01T00:00:00"/>
    <x v="452"/>
    <n v="5050500000"/>
    <n v="1819500000"/>
    <n v="0"/>
    <n v="0"/>
    <x v="1"/>
    <s v="General Merchandise Stores"/>
  </r>
  <r>
    <x v="115"/>
    <x v="2"/>
    <d v="2015-01-31T00:00:00"/>
    <x v="453"/>
    <n v="5568200000"/>
    <n v="1993800000"/>
    <n v="0"/>
    <n v="0"/>
    <x v="1"/>
    <s v="General Merchandise Stores"/>
  </r>
  <r>
    <x v="115"/>
    <x v="3"/>
    <d v="2016-01-30T00:00:00"/>
    <x v="454"/>
    <n v="10841700000"/>
    <n v="3607000000"/>
    <n v="0"/>
    <n v="0"/>
    <x v="1"/>
    <s v="General Merchandise Stores"/>
  </r>
  <r>
    <x v="116"/>
    <x v="0"/>
    <d v="2012-12-31T00:00:00"/>
    <x v="455"/>
    <n v="0"/>
    <n v="1123200000"/>
    <n v="0"/>
    <n v="78300000"/>
    <x v="0"/>
    <s v="Research &amp; Consulting Services"/>
  </r>
  <r>
    <x v="116"/>
    <x v="1"/>
    <d v="2013-12-31T00:00:00"/>
    <x v="456"/>
    <n v="0"/>
    <n v="1058000000"/>
    <n v="0"/>
    <n v="60400000"/>
    <x v="0"/>
    <s v="Research &amp; Consulting Services"/>
  </r>
  <r>
    <x v="116"/>
    <x v="2"/>
    <d v="2014-12-31T00:00:00"/>
    <x v="457"/>
    <n v="0"/>
    <n v="1105700000"/>
    <n v="0"/>
    <n v="52500000"/>
    <x v="0"/>
    <s v="Research &amp; Consulting Services"/>
  </r>
  <r>
    <x v="116"/>
    <x v="3"/>
    <d v="2015-12-31T00:00:00"/>
    <x v="458"/>
    <n v="0"/>
    <n v="1209100000"/>
    <n v="0"/>
    <n v="58700000"/>
    <x v="0"/>
    <s v="Research &amp; Consulting Services"/>
  </r>
  <r>
    <x v="117"/>
    <x v="0"/>
    <d v="2013-12-31T00:00:00"/>
    <x v="459"/>
    <n v="4376505000"/>
    <n v="1616921000"/>
    <n v="0"/>
    <n v="0"/>
    <x v="0"/>
    <s v="Industrial Machinery"/>
  </r>
  <r>
    <x v="117"/>
    <x v="1"/>
    <d v="2014-12-31T00:00:00"/>
    <x v="460"/>
    <n v="4778479000"/>
    <n v="1758765000"/>
    <n v="0"/>
    <n v="0"/>
    <x v="0"/>
    <s v="Industrial Machinery"/>
  </r>
  <r>
    <x v="117"/>
    <x v="2"/>
    <d v="2015-12-31T00:00:00"/>
    <x v="461"/>
    <n v="4388167000"/>
    <n v="1647382000"/>
    <n v="0"/>
    <n v="0"/>
    <x v="0"/>
    <s v="Industrial Machinery"/>
  </r>
  <r>
    <x v="117"/>
    <x v="3"/>
    <d v="2016-12-31T00:00:00"/>
    <x v="462"/>
    <n v="4322373000"/>
    <n v="1757523000"/>
    <n v="0"/>
    <n v="0"/>
    <x v="0"/>
    <s v="Industrial Machinery"/>
  </r>
  <r>
    <x v="118"/>
    <x v="0"/>
    <d v="2013-12-31T00:00:00"/>
    <x v="463"/>
    <n v="2499000000"/>
    <n v="2337000000"/>
    <n v="0"/>
    <n v="115000000"/>
    <x v="4"/>
    <s v="Soft Drinks"/>
  </r>
  <r>
    <x v="118"/>
    <x v="1"/>
    <d v="2014-12-31T00:00:00"/>
    <x v="464"/>
    <n v="2491000000"/>
    <n v="2335000000"/>
    <n v="0"/>
    <n v="115000000"/>
    <x v="4"/>
    <s v="Soft Drinks"/>
  </r>
  <r>
    <x v="118"/>
    <x v="2"/>
    <d v="2015-12-31T00:00:00"/>
    <x v="465"/>
    <n v="2559000000"/>
    <n v="2320000000"/>
    <n v="0"/>
    <n v="105000000"/>
    <x v="4"/>
    <s v="Soft Drinks"/>
  </r>
  <r>
    <x v="118"/>
    <x v="3"/>
    <d v="2016-12-31T00:00:00"/>
    <x v="466"/>
    <n v="2582000000"/>
    <n v="2326000000"/>
    <n v="0"/>
    <n v="99000000"/>
    <x v="4"/>
    <s v="Soft Drinks"/>
  </r>
  <r>
    <x v="119"/>
    <x v="0"/>
    <d v="2013-05-26T00:00:00"/>
    <x v="467"/>
    <n v="4616600000"/>
    <n v="625200000"/>
    <n v="0"/>
    <n v="278300000"/>
    <x v="1"/>
    <s v="Restaurants"/>
  </r>
  <r>
    <x v="119"/>
    <x v="1"/>
    <d v="2014-05-25T00:00:00"/>
    <x v="468"/>
    <n v="4990500000"/>
    <n v="665400000"/>
    <n v="0"/>
    <n v="304400000"/>
    <x v="1"/>
    <s v="Restaurants"/>
  </r>
  <r>
    <x v="119"/>
    <x v="2"/>
    <d v="2015-05-31T00:00:00"/>
    <x v="469"/>
    <n v="5341500000"/>
    <n v="673500000"/>
    <n v="0"/>
    <n v="319300000"/>
    <x v="1"/>
    <s v="Restaurants"/>
  </r>
  <r>
    <x v="119"/>
    <x v="3"/>
    <d v="2016-05-29T00:00:00"/>
    <x v="470"/>
    <n v="5392400000"/>
    <n v="622900000"/>
    <n v="0"/>
    <n v="290200000"/>
    <x v="1"/>
    <s v="Restaurants"/>
  </r>
  <r>
    <x v="120"/>
    <x v="0"/>
    <d v="2012-12-31T00:00:00"/>
    <x v="471"/>
    <n v="11235000000"/>
    <n v="965000000"/>
    <n v="0"/>
    <n v="2145000000"/>
    <x v="5"/>
    <s v="Electric Utilities"/>
  </r>
  <r>
    <x v="120"/>
    <x v="1"/>
    <d v="2013-12-31T00:00:00"/>
    <x v="472"/>
    <n v="13545000000"/>
    <n v="1274000000"/>
    <n v="0"/>
    <n v="2668000000"/>
    <x v="5"/>
    <s v="Electric Utilities"/>
  </r>
  <r>
    <x v="120"/>
    <x v="2"/>
    <d v="2014-12-31T00:00:00"/>
    <x v="473"/>
    <n v="14323000000"/>
    <n v="1213000000"/>
    <n v="0"/>
    <n v="3066000000"/>
    <x v="5"/>
    <s v="Electric Utilities"/>
  </r>
  <r>
    <x v="120"/>
    <x v="3"/>
    <d v="2015-12-31T00:00:00"/>
    <x v="474"/>
    <n v="13728000000"/>
    <n v="1135000000"/>
    <n v="0"/>
    <n v="3144000000"/>
    <x v="5"/>
    <s v="Electric Utilities"/>
  </r>
  <r>
    <x v="121"/>
    <x v="0"/>
    <d v="2012-12-31T00:00:00"/>
    <x v="475"/>
    <n v="5583549000"/>
    <n v="889879000"/>
    <n v="0"/>
    <n v="341969000"/>
    <x v="3"/>
    <s v="Health Care Facilities"/>
  </r>
  <r>
    <x v="121"/>
    <x v="1"/>
    <d v="2013-12-31T00:00:00"/>
    <x v="476"/>
    <n v="8198377000"/>
    <n v="1516508000"/>
    <n v="0"/>
    <n v="528737000"/>
    <x v="3"/>
    <s v="Health Care Facilities"/>
  </r>
  <r>
    <x v="121"/>
    <x v="2"/>
    <d v="2014-12-31T00:00:00"/>
    <x v="477"/>
    <n v="9119305000"/>
    <n v="1278506000"/>
    <n v="0"/>
    <n v="590935000"/>
    <x v="3"/>
    <s v="Health Care Facilities"/>
  </r>
  <r>
    <x v="121"/>
    <x v="3"/>
    <d v="2015-12-31T00:00:00"/>
    <x v="478"/>
    <n v="9824834000"/>
    <n v="1947135000"/>
    <n v="0"/>
    <n v="638024000"/>
    <x v="3"/>
    <s v="Health Care Facilities"/>
  </r>
  <r>
    <x v="122"/>
    <x v="0"/>
    <d v="2013-12-31T00:00:00"/>
    <x v="479"/>
    <n v="2268000000"/>
    <n v="2743000000"/>
    <n v="0"/>
    <n v="2780000000"/>
    <x v="9"/>
    <s v="Oil &amp; Gas Exploration &amp; Production"/>
  </r>
  <r>
    <x v="122"/>
    <x v="1"/>
    <d v="2014-12-31T00:00:00"/>
    <x v="480"/>
    <n v="2332000000"/>
    <n v="8290000000"/>
    <n v="0"/>
    <n v="3319000000"/>
    <x v="9"/>
    <s v="Oil &amp; Gas Exploration &amp; Production"/>
  </r>
  <r>
    <x v="122"/>
    <x v="2"/>
    <d v="2015-12-31T00:00:00"/>
    <x v="481"/>
    <n v="2104000000"/>
    <n v="7741000000"/>
    <n v="0"/>
    <n v="3129000000"/>
    <x v="9"/>
    <s v="Oil &amp; Gas Exploration &amp; Production"/>
  </r>
  <r>
    <x v="122"/>
    <x v="3"/>
    <d v="2016-12-31T00:00:00"/>
    <x v="482"/>
    <n v="1582000000"/>
    <n v="6476000000"/>
    <n v="0"/>
    <n v="1792000000"/>
    <x v="9"/>
    <s v="Oil &amp; Gas Exploration &amp; Production"/>
  </r>
  <r>
    <x v="123"/>
    <x v="0"/>
    <d v="2013-03-31T00:00:00"/>
    <x v="483"/>
    <n v="1388000000"/>
    <n v="1078000000"/>
    <n v="1153000000"/>
    <n v="30000000"/>
    <x v="2"/>
    <s v="Home Entertainment Software"/>
  </r>
  <r>
    <x v="123"/>
    <x v="1"/>
    <d v="2014-03-31T00:00:00"/>
    <x v="484"/>
    <n v="1347000000"/>
    <n v="1055000000"/>
    <n v="1125000000"/>
    <n v="16000000"/>
    <x v="2"/>
    <s v="Home Entertainment Software"/>
  </r>
  <r>
    <x v="123"/>
    <x v="2"/>
    <d v="2015-03-31T00:00:00"/>
    <x v="485"/>
    <n v="1429000000"/>
    <n v="1030000000"/>
    <n v="1094000000"/>
    <n v="14000000"/>
    <x v="2"/>
    <s v="Home Entertainment Software"/>
  </r>
  <r>
    <x v="123"/>
    <x v="3"/>
    <d v="2016-03-31T00:00:00"/>
    <x v="486"/>
    <n v="1354000000"/>
    <n v="1028000000"/>
    <n v="1109000000"/>
    <n v="7000000"/>
    <x v="2"/>
    <s v="Home Entertainment Software"/>
  </r>
  <r>
    <x v="124"/>
    <x v="0"/>
    <d v="2013-12-31T00:00:00"/>
    <x v="487"/>
    <n v="1492000000"/>
    <n v="3260000000"/>
    <n v="915000000"/>
    <n v="136000000"/>
    <x v="2"/>
    <s v="Internet Software &amp; Services"/>
  </r>
  <r>
    <x v="124"/>
    <x v="1"/>
    <d v="2014-12-31T00:00:00"/>
    <x v="488"/>
    <n v="1663000000"/>
    <n v="3593000000"/>
    <n v="983000000"/>
    <n v="75000000"/>
    <x v="2"/>
    <s v="Internet Software &amp; Services"/>
  </r>
  <r>
    <x v="124"/>
    <x v="2"/>
    <d v="2015-12-31T00:00:00"/>
    <x v="489"/>
    <n v="1771000000"/>
    <n v="3660000000"/>
    <n v="923000000"/>
    <n v="41000000"/>
    <x v="2"/>
    <s v="Internet Software &amp; Services"/>
  </r>
  <r>
    <x v="124"/>
    <x v="3"/>
    <d v="2016-12-31T00:00:00"/>
    <x v="490"/>
    <n v="2007000000"/>
    <n v="3499000000"/>
    <n v="1114000000"/>
    <n v="34000000"/>
    <x v="2"/>
    <s v="Internet Software &amp; Services"/>
  </r>
  <r>
    <x v="125"/>
    <x v="0"/>
    <d v="2012-12-31T00:00:00"/>
    <x v="491"/>
    <n v="6385400000"/>
    <n v="4018300000"/>
    <n v="0"/>
    <n v="0"/>
    <x v="8"/>
    <s v="Specialty Chemicals"/>
  </r>
  <r>
    <x v="125"/>
    <x v="1"/>
    <d v="2013-12-31T00:00:00"/>
    <x v="492"/>
    <n v="7161200000"/>
    <n v="4360300000"/>
    <n v="0"/>
    <n v="0"/>
    <x v="8"/>
    <s v="Specialty Chemicals"/>
  </r>
  <r>
    <x v="125"/>
    <x v="2"/>
    <d v="2014-12-31T00:00:00"/>
    <x v="493"/>
    <n v="7679100000"/>
    <n v="4577600000"/>
    <n v="0"/>
    <n v="0"/>
    <x v="8"/>
    <s v="Specialty Chemicals"/>
  </r>
  <r>
    <x v="125"/>
    <x v="3"/>
    <d v="2015-12-31T00:00:00"/>
    <x v="494"/>
    <n v="7223500000"/>
    <n v="4345500000"/>
    <n v="0"/>
    <n v="0"/>
    <x v="8"/>
    <s v="Specialty Chemicals"/>
  </r>
  <r>
    <x v="126"/>
    <x v="0"/>
    <d v="2013-12-31T00:00:00"/>
    <x v="495"/>
    <n v="7191000000"/>
    <n v="1895000000"/>
    <n v="0"/>
    <n v="1024000000"/>
    <x v="5"/>
    <s v="Electric Utilities"/>
  </r>
  <r>
    <x v="126"/>
    <x v="1"/>
    <d v="2014-12-31T00:00:00"/>
    <x v="496"/>
    <n v="7807000000"/>
    <n v="1877000000"/>
    <n v="0"/>
    <n v="1071000000"/>
    <x v="5"/>
    <s v="Electric Utilities"/>
  </r>
  <r>
    <x v="126"/>
    <x v="2"/>
    <d v="2015-12-31T00:00:00"/>
    <x v="497"/>
    <n v="7060000000"/>
    <n v="1937000000"/>
    <n v="0"/>
    <n v="1130000000"/>
    <x v="5"/>
    <s v="Electric Utilities"/>
  </r>
  <r>
    <x v="126"/>
    <x v="3"/>
    <d v="2016-12-31T00:00:00"/>
    <x v="498"/>
    <n v="6357000000"/>
    <n v="2031000000"/>
    <n v="0"/>
    <n v="1216000000"/>
    <x v="5"/>
    <s v="Electric Utilities"/>
  </r>
  <r>
    <x v="127"/>
    <x v="0"/>
    <d v="2012-12-31T00:00:00"/>
    <x v="499"/>
    <n v="759500000"/>
    <n v="673500000"/>
    <n v="0"/>
    <n v="160000000"/>
    <x v="0"/>
    <s v="Research &amp; Consulting Services"/>
  </r>
  <r>
    <x v="127"/>
    <x v="1"/>
    <d v="2013-12-31T00:00:00"/>
    <x v="500"/>
    <n v="787300000"/>
    <n v="715800000"/>
    <n v="0"/>
    <n v="189600000"/>
    <x v="0"/>
    <s v="Research &amp; Consulting Services"/>
  </r>
  <r>
    <x v="127"/>
    <x v="2"/>
    <d v="2014-12-31T00:00:00"/>
    <x v="501"/>
    <n v="844700000"/>
    <n v="751700000"/>
    <n v="0"/>
    <n v="201800000"/>
    <x v="0"/>
    <s v="Research &amp; Consulting Services"/>
  </r>
  <r>
    <x v="127"/>
    <x v="3"/>
    <d v="2015-12-31T00:00:00"/>
    <x v="502"/>
    <n v="887400000"/>
    <n v="884300000"/>
    <n v="0"/>
    <n v="198000000"/>
    <x v="0"/>
    <s v="Research &amp; Consulting Services"/>
  </r>
  <r>
    <x v="128"/>
    <x v="0"/>
    <d v="2012-12-31T00:00:00"/>
    <x v="503"/>
    <n v="7747000000"/>
    <n v="296000000"/>
    <n v="0"/>
    <n v="1562000000"/>
    <x v="5"/>
    <s v="Electric Utilities"/>
  </r>
  <r>
    <x v="128"/>
    <x v="1"/>
    <d v="2013-12-31T00:00:00"/>
    <x v="504"/>
    <n v="8364000000"/>
    <n v="309000000"/>
    <n v="0"/>
    <n v="1622000000"/>
    <x v="5"/>
    <s v="Electric Utilities"/>
  </r>
  <r>
    <x v="128"/>
    <x v="2"/>
    <d v="2014-12-31T00:00:00"/>
    <x v="505"/>
    <n v="8742000000"/>
    <n v="322000000"/>
    <n v="0"/>
    <n v="1720000000"/>
    <x v="5"/>
    <s v="Electric Utilities"/>
  </r>
  <r>
    <x v="128"/>
    <x v="3"/>
    <d v="2015-12-31T00:00:00"/>
    <x v="506"/>
    <n v="7256000000"/>
    <n v="336000000"/>
    <n v="0"/>
    <n v="1919000000"/>
    <x v="5"/>
    <s v="Electric Utilities"/>
  </r>
  <r>
    <x v="129"/>
    <x v="0"/>
    <d v="2013-06-30T00:00:00"/>
    <x v="507"/>
    <n v="2025900000"/>
    <n v="6597000000"/>
    <n v="0"/>
    <n v="0"/>
    <x v="4"/>
    <s v="Personal Products"/>
  </r>
  <r>
    <x v="129"/>
    <x v="1"/>
    <d v="2014-06-30T00:00:00"/>
    <x v="508"/>
    <n v="2158200000"/>
    <n v="6985900000"/>
    <n v="0"/>
    <n v="0"/>
    <x v="4"/>
    <s v="Personal Products"/>
  </r>
  <r>
    <x v="129"/>
    <x v="2"/>
    <d v="2015-06-30T00:00:00"/>
    <x v="509"/>
    <n v="2100600000"/>
    <n v="7073500000"/>
    <n v="0"/>
    <n v="0"/>
    <x v="4"/>
    <s v="Personal Products"/>
  </r>
  <r>
    <x v="129"/>
    <x v="3"/>
    <d v="2016-06-30T00:00:00"/>
    <x v="510"/>
    <n v="2181100000"/>
    <n v="7337800000"/>
    <n v="0"/>
    <n v="0"/>
    <x v="4"/>
    <s v="Personal Products"/>
  </r>
  <r>
    <x v="130"/>
    <x v="0"/>
    <d v="2012-12-31T00:00:00"/>
    <x v="511"/>
    <n v="6340000000"/>
    <n v="644000000"/>
    <n v="198000000"/>
    <n v="0"/>
    <x v="8"/>
    <s v="Diversified Chemicals"/>
  </r>
  <r>
    <x v="130"/>
    <x v="1"/>
    <d v="2013-12-31T00:00:00"/>
    <x v="512"/>
    <n v="6574000000"/>
    <n v="645000000"/>
    <n v="193000000"/>
    <n v="0"/>
    <x v="8"/>
    <s v="Diversified Chemicals"/>
  </r>
  <r>
    <x v="130"/>
    <x v="2"/>
    <d v="2014-12-31T00:00:00"/>
    <x v="513"/>
    <n v="7306000000"/>
    <n v="755000000"/>
    <n v="227000000"/>
    <n v="0"/>
    <x v="8"/>
    <s v="Diversified Chemicals"/>
  </r>
  <r>
    <x v="130"/>
    <x v="3"/>
    <d v="2015-12-31T00:00:00"/>
    <x v="514"/>
    <n v="7068000000"/>
    <n v="762000000"/>
    <n v="251000000"/>
    <n v="0"/>
    <x v="8"/>
    <s v="Diversified Chemicals"/>
  </r>
  <r>
    <x v="131"/>
    <x v="0"/>
    <d v="2013-09-30T00:00:00"/>
    <x v="515"/>
    <n v="14717000000"/>
    <n v="6010000000"/>
    <n v="0"/>
    <n v="0"/>
    <x v="0"/>
    <s v="Industrial Conglomerates"/>
  </r>
  <r>
    <x v="131"/>
    <x v="1"/>
    <d v="2014-09-30T00:00:00"/>
    <x v="516"/>
    <n v="9971000000"/>
    <n v="4375000000"/>
    <n v="0"/>
    <n v="0"/>
    <x v="0"/>
    <s v="Industrial Conglomerates"/>
  </r>
  <r>
    <x v="131"/>
    <x v="2"/>
    <d v="2015-09-30T00:00:00"/>
    <x v="517"/>
    <n v="9241000000"/>
    <n v="4065000000"/>
    <n v="0"/>
    <n v="0"/>
    <x v="0"/>
    <s v="Industrial Conglomerates"/>
  </r>
  <r>
    <x v="131"/>
    <x v="3"/>
    <d v="2016-09-30T00:00:00"/>
    <x v="518"/>
    <n v="8260000000"/>
    <n v="3758000000"/>
    <n v="0"/>
    <n v="0"/>
    <x v="0"/>
    <s v="Industrial Conglomerates"/>
  </r>
  <r>
    <x v="132"/>
    <x v="0"/>
    <d v="2012-12-31T00:00:00"/>
    <x v="519"/>
    <n v="1699428000"/>
    <n v="3862434000"/>
    <n v="0"/>
    <n v="3169703000"/>
    <x v="9"/>
    <s v="Oil &amp; Gas Exploration &amp; Production"/>
  </r>
  <r>
    <x v="132"/>
    <x v="1"/>
    <d v="2013-12-31T00:00:00"/>
    <x v="520"/>
    <n v="2066893000"/>
    <n v="4621096000"/>
    <n v="0"/>
    <n v="3600976000"/>
    <x v="9"/>
    <s v="Oil &amp; Gas Exploration &amp; Production"/>
  </r>
  <r>
    <x v="132"/>
    <x v="2"/>
    <d v="2014-12-31T00:00:00"/>
    <x v="521"/>
    <n v="2534389000"/>
    <n v="5285634000"/>
    <n v="0"/>
    <n v="3997041000"/>
    <x v="9"/>
    <s v="Oil &amp; Gas Exploration &amp; Production"/>
  </r>
  <r>
    <x v="132"/>
    <x v="3"/>
    <d v="2015-12-31T00:00:00"/>
    <x v="522"/>
    <n v="2177757000"/>
    <n v="3174320000"/>
    <n v="0"/>
    <n v="3313644000"/>
    <x v="9"/>
    <s v="Oil &amp; Gas Exploration &amp; Production"/>
  </r>
  <r>
    <x v="133"/>
    <x v="0"/>
    <d v="2012-12-31T00:00:00"/>
    <x v="523"/>
    <n v="944617000"/>
    <n v="531180000"/>
    <n v="0"/>
    <n v="0"/>
    <x v="7"/>
    <s v="REITs"/>
  </r>
  <r>
    <x v="133"/>
    <x v="1"/>
    <d v="2013-12-31T00:00:00"/>
    <x v="524"/>
    <n v="1064403000"/>
    <n v="621413000"/>
    <n v="0"/>
    <n v="0"/>
    <x v="7"/>
    <s v="REITs"/>
  </r>
  <r>
    <x v="133"/>
    <x v="2"/>
    <d v="2014-12-31T00:00:00"/>
    <x v="525"/>
    <n v="1197885000"/>
    <n v="734119000"/>
    <n v="0"/>
    <n v="0"/>
    <x v="7"/>
    <s v="REITs"/>
  </r>
  <r>
    <x v="133"/>
    <x v="3"/>
    <d v="2015-12-31T00:00:00"/>
    <x v="526"/>
    <n v="1291506000"/>
    <n v="825296000"/>
    <n v="0"/>
    <n v="0"/>
    <x v="7"/>
    <s v="REITs"/>
  </r>
  <r>
    <x v="134"/>
    <x v="0"/>
    <d v="2012-12-31T00:00:00"/>
    <x v="527"/>
    <n v="625507000"/>
    <n v="47233000"/>
    <n v="0"/>
    <n v="560669000"/>
    <x v="7"/>
    <s v="REITs"/>
  </r>
  <r>
    <x v="134"/>
    <x v="1"/>
    <d v="2013-12-31T00:00:00"/>
    <x v="528"/>
    <n v="834228000"/>
    <n v="62179000"/>
    <n v="0"/>
    <n v="978973000"/>
    <x v="7"/>
    <s v="REITs"/>
  </r>
  <r>
    <x v="134"/>
    <x v="2"/>
    <d v="2014-12-31T00:00:00"/>
    <x v="529"/>
    <n v="883564000"/>
    <n v="50948000"/>
    <n v="0"/>
    <n v="758861000"/>
    <x v="7"/>
    <s v="REITs"/>
  </r>
  <r>
    <x v="134"/>
    <x v="3"/>
    <d v="2015-12-31T00:00:00"/>
    <x v="530"/>
    <n v="905168000"/>
    <n v="65082000"/>
    <n v="0"/>
    <n v="765895000"/>
    <x v="7"/>
    <s v="REITs"/>
  </r>
  <r>
    <x v="135"/>
    <x v="0"/>
    <d v="2013-12-31T00:00:00"/>
    <x v="531"/>
    <n v="354561000"/>
    <n v="200849000"/>
    <n v="0"/>
    <n v="653132000"/>
    <x v="9"/>
    <s v="Oil &amp; Gas Exploration &amp; Production"/>
  </r>
  <r>
    <x v="135"/>
    <x v="1"/>
    <d v="2014-12-31T00:00:00"/>
    <x v="532"/>
    <n v="443974000"/>
    <n v="238134000"/>
    <n v="0"/>
    <n v="679298000"/>
    <x v="9"/>
    <s v="Oil &amp; Gas Exploration &amp; Production"/>
  </r>
  <r>
    <x v="135"/>
    <x v="2"/>
    <d v="2015-12-31T00:00:00"/>
    <x v="533"/>
    <n v="523043000"/>
    <n v="249925000"/>
    <n v="0"/>
    <n v="819216000"/>
    <x v="9"/>
    <s v="Oil &amp; Gas Exploration &amp; Production"/>
  </r>
  <r>
    <x v="135"/>
    <x v="3"/>
    <d v="2016-12-31T00:00:00"/>
    <x v="534"/>
    <n v="613909000"/>
    <n v="272747000"/>
    <n v="0"/>
    <n v="927920000"/>
    <x v="9"/>
    <s v="Oil &amp; Gas Exploration &amp; Production"/>
  </r>
  <r>
    <x v="136"/>
    <x v="0"/>
    <d v="2012-12-31T00:00:00"/>
    <x v="535"/>
    <n v="3667434000"/>
    <n v="747356000"/>
    <n v="0"/>
    <n v="740791000"/>
    <x v="5"/>
    <s v="MultiUtilities"/>
  </r>
  <r>
    <x v="136"/>
    <x v="1"/>
    <d v="2013-12-31T00:00:00"/>
    <x v="536"/>
    <n v="3997940000"/>
    <n v="914149000"/>
    <n v="0"/>
    <n v="859680000"/>
    <x v="5"/>
    <s v="MultiUtilities"/>
  </r>
  <r>
    <x v="136"/>
    <x v="2"/>
    <d v="2014-12-31T00:00:00"/>
    <x v="537"/>
    <n v="4449139000"/>
    <n v="1034507000"/>
    <n v="0"/>
    <n v="625361000"/>
    <x v="5"/>
    <s v="MultiUtilities"/>
  </r>
  <r>
    <x v="136"/>
    <x v="3"/>
    <d v="2015-12-31T00:00:00"/>
    <x v="538"/>
    <n v="4416194000"/>
    <n v="1086274000"/>
    <n v="0"/>
    <n v="688195000"/>
    <x v="5"/>
    <s v="MultiUtilities"/>
  </r>
  <r>
    <x v="137"/>
    <x v="0"/>
    <d v="2012-12-31T00:00:00"/>
    <x v="539"/>
    <n v="172167000"/>
    <n v="24573000"/>
    <n v="0"/>
    <n v="169173000"/>
    <x v="7"/>
    <s v="Residential REITs"/>
  </r>
  <r>
    <x v="137"/>
    <x v="1"/>
    <d v="2013-12-31T00:00:00"/>
    <x v="540"/>
    <n v="197336000"/>
    <n v="26684000"/>
    <n v="0"/>
    <n v="192420000"/>
    <x v="7"/>
    <s v="Residential REITs"/>
  </r>
  <r>
    <x v="137"/>
    <x v="2"/>
    <d v="2014-12-31T00:00:00"/>
    <x v="541"/>
    <n v="312546000"/>
    <n v="40878000"/>
    <n v="0"/>
    <n v="360592000"/>
    <x v="7"/>
    <s v="Residential REITs"/>
  </r>
  <r>
    <x v="137"/>
    <x v="3"/>
    <d v="2015-12-31T00:00:00"/>
    <x v="542"/>
    <n v="363508000"/>
    <n v="40090000"/>
    <n v="0"/>
    <n v="453423000"/>
    <x v="7"/>
    <s v="Residential REITs"/>
  </r>
  <r>
    <x v="138"/>
    <x v="0"/>
    <d v="2012-12-31T00:00:00"/>
    <x v="543"/>
    <n v="0"/>
    <n v="921000000"/>
    <n v="0"/>
    <n v="471000000"/>
    <x v="6"/>
    <s v="Investment Banking &amp; Brokerage"/>
  </r>
  <r>
    <x v="138"/>
    <x v="1"/>
    <d v="2013-12-31T00:00:00"/>
    <x v="544"/>
    <n v="0"/>
    <n v="888000000"/>
    <n v="0"/>
    <n v="256000000"/>
    <x v="6"/>
    <s v="Investment Banking &amp; Brokerage"/>
  </r>
  <r>
    <x v="138"/>
    <x v="2"/>
    <d v="2014-12-31T00:00:00"/>
    <x v="545"/>
    <n v="0"/>
    <n v="958000000"/>
    <n v="0"/>
    <n v="136000000"/>
    <x v="6"/>
    <s v="Investment Banking &amp; Brokerage"/>
  </r>
  <r>
    <x v="138"/>
    <x v="3"/>
    <d v="2015-12-31T00:00:00"/>
    <x v="546"/>
    <n v="0"/>
    <n v="1048000000"/>
    <n v="0"/>
    <n v="61000000"/>
    <x v="6"/>
    <s v="Investment Banking &amp; Brokerage"/>
  </r>
  <r>
    <x v="139"/>
    <x v="0"/>
    <d v="2012-12-31T00:00:00"/>
    <x v="547"/>
    <n v="11448000000"/>
    <n v="2894000000"/>
    <n v="439000000"/>
    <n v="0"/>
    <x v="0"/>
    <s v="Industrial Conglomerates"/>
  </r>
  <r>
    <x v="139"/>
    <x v="1"/>
    <d v="2013-12-31T00:00:00"/>
    <x v="548"/>
    <n v="15369000000"/>
    <n v="3886000000"/>
    <n v="644000000"/>
    <n v="0"/>
    <x v="0"/>
    <s v="Industrial Conglomerates"/>
  </r>
  <r>
    <x v="139"/>
    <x v="2"/>
    <d v="2014-12-31T00:00:00"/>
    <x v="549"/>
    <n v="15646000000"/>
    <n v="3810000000"/>
    <n v="647000000"/>
    <n v="0"/>
    <x v="0"/>
    <s v="Industrial Conglomerates"/>
  </r>
  <r>
    <x v="139"/>
    <x v="3"/>
    <d v="2015-12-31T00:00:00"/>
    <x v="550"/>
    <n v="14292000000"/>
    <n v="3596000000"/>
    <n v="625000000"/>
    <n v="0"/>
    <x v="0"/>
    <s v="Industrial Conglomerates"/>
  </r>
  <r>
    <x v="140"/>
    <x v="0"/>
    <d v="2012-12-31T00:00:00"/>
    <x v="551"/>
    <n v="6583627000"/>
    <n v="917162000"/>
    <n v="0"/>
    <n v="1144585000"/>
    <x v="5"/>
    <s v="Electric Utilities"/>
  </r>
  <r>
    <x v="140"/>
    <x v="1"/>
    <d v="2013-12-31T00:00:00"/>
    <x v="552"/>
    <n v="7588885000"/>
    <n v="888051000"/>
    <n v="0"/>
    <n v="1261044000"/>
    <x v="5"/>
    <s v="Electric Utilities"/>
  </r>
  <r>
    <x v="140"/>
    <x v="2"/>
    <d v="2014-12-31T00:00:00"/>
    <x v="553"/>
    <n v="8126187000"/>
    <n v="863455000"/>
    <n v="0"/>
    <n v="1318638000"/>
    <x v="5"/>
    <s v="Electric Utilities"/>
  </r>
  <r>
    <x v="140"/>
    <x v="3"/>
    <d v="2015-12-31T00:00:00"/>
    <x v="554"/>
    <n v="7449273000"/>
    <n v="1074998000"/>
    <n v="0"/>
    <n v="1337276000"/>
    <x v="5"/>
    <s v="Electric Utilities"/>
  </r>
  <r>
    <x v="141"/>
    <x v="0"/>
    <d v="2012-12-31T00:00:00"/>
    <x v="555"/>
    <n v="491000000"/>
    <n v="697400000"/>
    <n v="291300000"/>
    <n v="0"/>
    <x v="3"/>
    <s v="Health Care Equipment"/>
  </r>
  <r>
    <x v="141"/>
    <x v="1"/>
    <d v="2013-12-31T00:00:00"/>
    <x v="556"/>
    <n v="516600000"/>
    <n v="749700000"/>
    <n v="323000000"/>
    <n v="0"/>
    <x v="3"/>
    <s v="Health Care Equipment"/>
  </r>
  <r>
    <x v="141"/>
    <x v="2"/>
    <d v="2014-12-31T00:00:00"/>
    <x v="557"/>
    <n v="625600000"/>
    <n v="928700000"/>
    <n v="346500000"/>
    <n v="0"/>
    <x v="3"/>
    <s v="Health Care Equipment"/>
  </r>
  <r>
    <x v="141"/>
    <x v="3"/>
    <d v="2015-12-31T00:00:00"/>
    <x v="558"/>
    <n v="617200000"/>
    <n v="850700000"/>
    <n v="383100000"/>
    <n v="0"/>
    <x v="3"/>
    <s v="Health Care Equipment"/>
  </r>
  <r>
    <x v="142"/>
    <x v="0"/>
    <d v="2013-12-31T00:00:00"/>
    <x v="559"/>
    <n v="17994000000"/>
    <n v="1095000000"/>
    <n v="0"/>
    <n v="2153000000"/>
    <x v="5"/>
    <s v="MultiUtilities"/>
  </r>
  <r>
    <x v="142"/>
    <x v="1"/>
    <d v="2014-12-31T00:00:00"/>
    <x v="560"/>
    <n v="21571000000"/>
    <n v="1154000000"/>
    <n v="0"/>
    <n v="2314000000"/>
    <x v="5"/>
    <s v="MultiUtilities"/>
  </r>
  <r>
    <x v="142"/>
    <x v="2"/>
    <d v="2015-12-31T00:00:00"/>
    <x v="561"/>
    <n v="21406000000"/>
    <n v="1200000000"/>
    <n v="0"/>
    <n v="2450000000"/>
    <x v="5"/>
    <s v="MultiUtilities"/>
  </r>
  <r>
    <x v="142"/>
    <x v="3"/>
    <d v="2016-12-31T00:00:00"/>
    <x v="562"/>
    <n v="22688000000"/>
    <n v="1576000000"/>
    <n v="0"/>
    <n v="3936000000"/>
    <x v="5"/>
    <s v="MultiUtilities"/>
  </r>
  <r>
    <x v="143"/>
    <x v="0"/>
    <d v="2012-12-31T00:00:00"/>
    <x v="563"/>
    <n v="4156845000"/>
    <n v="1264632000"/>
    <n v="0"/>
    <n v="39940000"/>
    <x v="0"/>
    <s v="Air Freight &amp; Logistics"/>
  </r>
  <r>
    <x v="143"/>
    <x v="1"/>
    <d v="2013-12-31T00:00:00"/>
    <x v="564"/>
    <n v="4197404000"/>
    <n v="1282709000"/>
    <n v="0"/>
    <n v="48071000"/>
    <x v="0"/>
    <s v="Air Freight &amp; Logistics"/>
  </r>
  <r>
    <x v="143"/>
    <x v="2"/>
    <d v="2014-12-31T00:00:00"/>
    <x v="565"/>
    <n v="4583294000"/>
    <n v="1337487000"/>
    <n v="0"/>
    <n v="49292000"/>
    <x v="0"/>
    <s v="Air Freight &amp; Logistics"/>
  </r>
  <r>
    <x v="143"/>
    <x v="3"/>
    <d v="2015-12-31T00:00:00"/>
    <x v="566"/>
    <n v="4428855000"/>
    <n v="1420281000"/>
    <n v="0"/>
    <n v="46012000"/>
    <x v="0"/>
    <s v="Air Freight &amp; Logistics"/>
  </r>
  <r>
    <x v="144"/>
    <x v="0"/>
    <d v="2013-12-31T00:00:00"/>
    <x v="567"/>
    <n v="1038034000"/>
    <n v="3151043000"/>
    <n v="0"/>
    <n v="71731000"/>
    <x v="1"/>
    <s v="Internet &amp; Direct Marketing Retail"/>
  </r>
  <r>
    <x v="144"/>
    <x v="1"/>
    <d v="2014-12-31T00:00:00"/>
    <x v="568"/>
    <n v="1179081000"/>
    <n v="3919856000"/>
    <n v="0"/>
    <n v="76773000"/>
    <x v="1"/>
    <s v="Internet &amp; Direct Marketing Retail"/>
  </r>
  <r>
    <x v="144"/>
    <x v="2"/>
    <d v="2015-12-31T00:00:00"/>
    <x v="569"/>
    <n v="1309559000"/>
    <n v="4785243000"/>
    <n v="0"/>
    <n v="156458000"/>
    <x v="1"/>
    <s v="Internet &amp; Direct Marketing Retail"/>
  </r>
  <r>
    <x v="144"/>
    <x v="3"/>
    <d v="2016-12-31T00:00:00"/>
    <x v="570"/>
    <n v="1596698000"/>
    <n v="6280728000"/>
    <n v="0"/>
    <n v="317141000"/>
    <x v="1"/>
    <s v="Internet &amp; Direct Marketing Retail"/>
  </r>
  <r>
    <x v="145"/>
    <x v="0"/>
    <d v="2012-12-31T00:00:00"/>
    <x v="571"/>
    <n v="114028000"/>
    <n v="58323000"/>
    <n v="0"/>
    <n v="74453000"/>
    <x v="7"/>
    <s v="Specialized REITs"/>
  </r>
  <r>
    <x v="145"/>
    <x v="1"/>
    <d v="2013-12-31T00:00:00"/>
    <x v="572"/>
    <n v="140012000"/>
    <n v="63268000"/>
    <n v="0"/>
    <n v="95232000"/>
    <x v="7"/>
    <s v="Specialized REITs"/>
  </r>
  <r>
    <x v="145"/>
    <x v="2"/>
    <d v="2014-12-31T00:00:00"/>
    <x v="573"/>
    <n v="172416000"/>
    <n v="71369000"/>
    <n v="0"/>
    <n v="115076000"/>
    <x v="7"/>
    <s v="Specialized REITs"/>
  </r>
  <r>
    <x v="145"/>
    <x v="3"/>
    <d v="2015-12-31T00:00:00"/>
    <x v="574"/>
    <n v="203965000"/>
    <n v="80791000"/>
    <n v="0"/>
    <n v="133457000"/>
    <x v="7"/>
    <s v="Specialized REITs"/>
  </r>
  <r>
    <x v="146"/>
    <x v="0"/>
    <d v="2013-12-31T00:00:00"/>
    <x v="575"/>
    <n v="123050000000"/>
    <n v="10850000000"/>
    <n v="0"/>
    <n v="0"/>
    <x v="1"/>
    <s v="Automobile Manufacturers"/>
  </r>
  <r>
    <x v="146"/>
    <x v="1"/>
    <d v="2014-12-31T00:00:00"/>
    <x v="576"/>
    <n v="131903000000"/>
    <n v="11842000000"/>
    <n v="0"/>
    <n v="0"/>
    <x v="1"/>
    <s v="Automobile Manufacturers"/>
  </r>
  <r>
    <x v="146"/>
    <x v="2"/>
    <d v="2015-12-31T00:00:00"/>
    <x v="577"/>
    <n v="131409000000"/>
    <n v="10502000000"/>
    <n v="0"/>
    <n v="0"/>
    <x v="1"/>
    <s v="Automobile Manufacturers"/>
  </r>
  <r>
    <x v="146"/>
    <x v="3"/>
    <d v="2016-12-31T00:00:00"/>
    <x v="578"/>
    <n v="135488000000"/>
    <n v="12196000000"/>
    <n v="0"/>
    <n v="0"/>
    <x v="1"/>
    <s v="Automobile Manufacturers"/>
  </r>
  <r>
    <x v="147"/>
    <x v="0"/>
    <d v="2013-12-31T00:00:00"/>
    <x v="579"/>
    <n v="1606661000"/>
    <n v="1007431000"/>
    <n v="0"/>
    <n v="0"/>
    <x v="0"/>
    <s v="Building Products"/>
  </r>
  <r>
    <x v="147"/>
    <x v="1"/>
    <d v="2014-12-31T00:00:00"/>
    <x v="580"/>
    <n v="1836105000"/>
    <n v="1110776000"/>
    <n v="0"/>
    <n v="0"/>
    <x v="0"/>
    <s v="Building Products"/>
  </r>
  <r>
    <x v="147"/>
    <x v="2"/>
    <d v="2015-12-31T00:00:00"/>
    <x v="581"/>
    <n v="1920253000"/>
    <n v="1121590000"/>
    <n v="0"/>
    <n v="0"/>
    <x v="0"/>
    <s v="Building Products"/>
  </r>
  <r>
    <x v="147"/>
    <x v="3"/>
    <d v="2016-12-31T00:00:00"/>
    <x v="582"/>
    <n v="1997259000"/>
    <n v="1169470000"/>
    <n v="0"/>
    <n v="0"/>
    <x v="0"/>
    <s v="Building Products"/>
  </r>
  <r>
    <x v="148"/>
    <x v="0"/>
    <d v="2013-12-31T00:00:00"/>
    <x v="583"/>
    <n v="1875000000"/>
    <n v="1778000000"/>
    <n v="1415000000"/>
    <n v="0"/>
    <x v="2"/>
    <s v="Internet Software &amp; Services"/>
  </r>
  <r>
    <x v="148"/>
    <x v="1"/>
    <d v="2014-12-31T00:00:00"/>
    <x v="584"/>
    <n v="2153000000"/>
    <n v="2653000000"/>
    <n v="2666000000"/>
    <n v="0"/>
    <x v="2"/>
    <s v="Internet Software &amp; Services"/>
  </r>
  <r>
    <x v="148"/>
    <x v="2"/>
    <d v="2015-12-31T00:00:00"/>
    <x v="585"/>
    <n v="2867000000"/>
    <n v="4020000000"/>
    <n v="4816000000"/>
    <n v="0"/>
    <x v="2"/>
    <s v="Internet Software &amp; Services"/>
  </r>
  <r>
    <x v="148"/>
    <x v="3"/>
    <d v="2016-12-31T00:00:00"/>
    <x v="586"/>
    <n v="3789000000"/>
    <n v="5503000000"/>
    <n v="5919000000"/>
    <n v="0"/>
    <x v="2"/>
    <s v="Internet Software &amp; Services"/>
  </r>
  <r>
    <x v="149"/>
    <x v="0"/>
    <d v="2012-12-31T00:00:00"/>
    <x v="587"/>
    <n v="2093200000"/>
    <n v="873100000"/>
    <n v="0"/>
    <n v="7400000"/>
    <x v="0"/>
    <s v="Building Products"/>
  </r>
  <r>
    <x v="149"/>
    <x v="1"/>
    <d v="2013-12-31T00:00:00"/>
    <x v="588"/>
    <n v="2408500000"/>
    <n v="938700000"/>
    <n v="0"/>
    <n v="9400000"/>
    <x v="0"/>
    <s v="Building Products"/>
  </r>
  <r>
    <x v="149"/>
    <x v="2"/>
    <d v="2014-12-31T00:00:00"/>
    <x v="589"/>
    <n v="2646700000"/>
    <n v="943300000"/>
    <n v="0"/>
    <n v="13100000"/>
    <x v="0"/>
    <s v="Building Products"/>
  </r>
  <r>
    <x v="149"/>
    <x v="3"/>
    <d v="2015-12-31T00:00:00"/>
    <x v="590"/>
    <n v="2997500000"/>
    <n v="1047600000"/>
    <n v="0"/>
    <n v="21600000"/>
    <x v="0"/>
    <s v="Building Products"/>
  </r>
  <r>
    <x v="150"/>
    <x v="0"/>
    <d v="2012-12-31T00:00:00"/>
    <x v="591"/>
    <n v="11561000000"/>
    <n v="431000000"/>
    <n v="285000000"/>
    <n v="0"/>
    <x v="8"/>
    <s v="Copper"/>
  </r>
  <r>
    <x v="150"/>
    <x v="1"/>
    <d v="2013-12-31T00:00:00"/>
    <x v="592"/>
    <n v="14637000000"/>
    <n v="657000000"/>
    <n v="210000000"/>
    <n v="0"/>
    <x v="8"/>
    <s v="Copper"/>
  </r>
  <r>
    <x v="150"/>
    <x v="2"/>
    <d v="2014-12-31T00:00:00"/>
    <x v="593"/>
    <n v="19504000000"/>
    <n v="592000000"/>
    <n v="126000000"/>
    <n v="0"/>
    <x v="8"/>
    <s v="Copper"/>
  </r>
  <r>
    <x v="150"/>
    <x v="3"/>
    <d v="2015-12-31T00:00:00"/>
    <x v="594"/>
    <n v="28524000000"/>
    <n v="569000000"/>
    <n v="127000000"/>
    <n v="0"/>
    <x v="8"/>
    <s v="Copper"/>
  </r>
  <r>
    <x v="151"/>
    <x v="0"/>
    <d v="2013-05-31T00:00:00"/>
    <x v="595"/>
    <n v="16448000000"/>
    <n v="20359000000"/>
    <n v="0"/>
    <n v="2386000000"/>
    <x v="0"/>
    <s v="Air Freight &amp; Logistics"/>
  </r>
  <r>
    <x v="151"/>
    <x v="1"/>
    <d v="2014-05-31T00:00:00"/>
    <x v="596"/>
    <n v="17052000000"/>
    <n v="22113000000"/>
    <n v="0"/>
    <n v="2587000000"/>
    <x v="0"/>
    <s v="Air Freight &amp; Logistics"/>
  </r>
  <r>
    <x v="151"/>
    <x v="2"/>
    <d v="2015-05-31T00:00:00"/>
    <x v="597"/>
    <n v="16984000000"/>
    <n v="25715000000"/>
    <n v="0"/>
    <n v="2611000000"/>
    <x v="0"/>
    <s v="Air Freight &amp; Logistics"/>
  </r>
  <r>
    <x v="151"/>
    <x v="3"/>
    <d v="2016-05-31T00:00:00"/>
    <x v="598"/>
    <n v="17327000000"/>
    <n v="27330000000"/>
    <n v="0"/>
    <n v="2631000000"/>
    <x v="0"/>
    <s v="Air Freight &amp; Logistics"/>
  </r>
  <r>
    <x v="152"/>
    <x v="0"/>
    <d v="2012-12-31T00:00:00"/>
    <x v="599"/>
    <n v="6717000000"/>
    <n v="5353000000"/>
    <n v="0"/>
    <n v="1051000000"/>
    <x v="5"/>
    <s v="Electric Utilities"/>
  </r>
  <r>
    <x v="152"/>
    <x v="1"/>
    <d v="2013-12-31T00:00:00"/>
    <x v="600"/>
    <n v="6459000000"/>
    <n v="4315000000"/>
    <n v="0"/>
    <n v="1741000000"/>
    <x v="5"/>
    <s v="Electric Utilities"/>
  </r>
  <r>
    <x v="152"/>
    <x v="2"/>
    <d v="2014-12-31T00:00:00"/>
    <x v="601"/>
    <n v="6996000000"/>
    <n v="5759000000"/>
    <n v="0"/>
    <n v="1232000000"/>
    <x v="5"/>
    <s v="Electric Utilities"/>
  </r>
  <r>
    <x v="152"/>
    <x v="3"/>
    <d v="2015-12-31T00:00:00"/>
    <x v="602"/>
    <n v="6173000000"/>
    <n v="4969000000"/>
    <n v="0"/>
    <n v="1550000000"/>
    <x v="5"/>
    <s v="Electric Utilities"/>
  </r>
  <r>
    <x v="153"/>
    <x v="0"/>
    <d v="2013-09-30T00:00:00"/>
    <x v="603"/>
    <n v="253047000"/>
    <n v="587835000"/>
    <n v="209614000"/>
    <n v="0"/>
    <x v="2"/>
    <s v="Networking Equipment"/>
  </r>
  <r>
    <x v="153"/>
    <x v="1"/>
    <d v="2014-09-30T00:00:00"/>
    <x v="604"/>
    <n v="309959000"/>
    <n v="664738000"/>
    <n v="263792000"/>
    <n v="0"/>
    <x v="2"/>
    <s v="Networking Equipment"/>
  </r>
  <r>
    <x v="153"/>
    <x v="2"/>
    <d v="2015-09-30T00:00:00"/>
    <x v="605"/>
    <n v="332261000"/>
    <n v="738080000"/>
    <n v="296583000"/>
    <n v="0"/>
    <x v="2"/>
    <s v="Networking Equipment"/>
  </r>
  <r>
    <x v="153"/>
    <x v="3"/>
    <d v="2016-09-30T00:00:00"/>
    <x v="606"/>
    <n v="337205000"/>
    <n v="767174000"/>
    <n v="334227000"/>
    <n v="0"/>
    <x v="2"/>
    <s v="Networking Equipment"/>
  </r>
  <r>
    <x v="154"/>
    <x v="0"/>
    <d v="2012-12-31T00:00:00"/>
    <x v="607"/>
    <n v="3956200000"/>
    <n v="763300000"/>
    <n v="0"/>
    <n v="0"/>
    <x v="2"/>
    <s v="Internet Software &amp; Services"/>
  </r>
  <r>
    <x v="154"/>
    <x v="1"/>
    <d v="2013-12-31T00:00:00"/>
    <x v="608"/>
    <n v="4092700000"/>
    <n v="907800000"/>
    <n v="0"/>
    <n v="0"/>
    <x v="2"/>
    <s v="Internet Software &amp; Services"/>
  </r>
  <r>
    <x v="154"/>
    <x v="2"/>
    <d v="2014-12-31T00:00:00"/>
    <x v="609"/>
    <n v="4328300000"/>
    <n v="814900000"/>
    <n v="0"/>
    <n v="0"/>
    <x v="2"/>
    <s v="Internet Software &amp; Services"/>
  </r>
  <r>
    <x v="154"/>
    <x v="3"/>
    <d v="2015-12-31T00:00:00"/>
    <x v="610"/>
    <n v="4393200000"/>
    <n v="1102800000"/>
    <n v="0"/>
    <n v="0"/>
    <x v="2"/>
    <s v="Internet Software &amp; Services"/>
  </r>
  <r>
    <x v="155"/>
    <x v="0"/>
    <d v="2012-12-31T00:00:00"/>
    <x v="611"/>
    <n v="2564000000"/>
    <n v="824000000"/>
    <n v="0"/>
    <n v="0"/>
    <x v="2"/>
    <s v="Internet Software &amp; Services"/>
  </r>
  <r>
    <x v="155"/>
    <x v="1"/>
    <d v="2013-12-31T00:00:00"/>
    <x v="612"/>
    <n v="2776000000"/>
    <n v="977000000"/>
    <n v="0"/>
    <n v="0"/>
    <x v="2"/>
    <s v="Internet Software &amp; Services"/>
  </r>
  <r>
    <x v="155"/>
    <x v="2"/>
    <d v="2014-12-31T00:00:00"/>
    <x v="613"/>
    <n v="2881000000"/>
    <n v="975000000"/>
    <n v="0"/>
    <n v="0"/>
    <x v="2"/>
    <s v="Internet Software &amp; Services"/>
  </r>
  <r>
    <x v="155"/>
    <x v="3"/>
    <d v="2015-12-31T00:00:00"/>
    <x v="614"/>
    <n v="2909000000"/>
    <n v="1034000000"/>
    <n v="0"/>
    <n v="0"/>
    <x v="2"/>
    <s v="Internet Software &amp; Services"/>
  </r>
  <r>
    <x v="156"/>
    <x v="0"/>
    <d v="2013-02-02T00:00:00"/>
    <x v="615"/>
    <n v="4148000000"/>
    <n v="1294000000"/>
    <n v="0"/>
    <n v="118000000"/>
    <x v="1"/>
    <s v="Apparel Retail"/>
  </r>
  <r>
    <x v="156"/>
    <x v="1"/>
    <d v="2014-02-01T00:00:00"/>
    <x v="616"/>
    <n v="4372000000"/>
    <n v="1334000000"/>
    <n v="0"/>
    <n v="133000000"/>
    <x v="1"/>
    <s v="Apparel Retail"/>
  </r>
  <r>
    <x v="156"/>
    <x v="2"/>
    <d v="2015-01-31T00:00:00"/>
    <x v="617"/>
    <n v="4777000000"/>
    <n v="1426000000"/>
    <n v="0"/>
    <n v="139000000"/>
    <x v="1"/>
    <s v="Apparel Retail"/>
  </r>
  <r>
    <x v="156"/>
    <x v="3"/>
    <d v="2016-01-30T00:00:00"/>
    <x v="618"/>
    <n v="4907000000"/>
    <n v="1415000000"/>
    <n v="0"/>
    <n v="148000000"/>
    <x v="1"/>
    <s v="Apparel Retail"/>
  </r>
  <r>
    <x v="157"/>
    <x v="0"/>
    <d v="2012-12-31T00:00:00"/>
    <x v="619"/>
    <n v="670174000"/>
    <n v="292500000"/>
    <n v="137354000"/>
    <n v="0"/>
    <x v="2"/>
    <s v="Electronic Equipment &amp; Instruments"/>
  </r>
  <r>
    <x v="157"/>
    <x v="1"/>
    <d v="2013-12-31T00:00:00"/>
    <x v="620"/>
    <n v="759362000"/>
    <n v="322739000"/>
    <n v="147696000"/>
    <n v="0"/>
    <x v="2"/>
    <s v="Electronic Equipment &amp; Instruments"/>
  </r>
  <r>
    <x v="157"/>
    <x v="2"/>
    <d v="2014-12-31T00:00:00"/>
    <x v="621"/>
    <n v="780281000"/>
    <n v="331995000"/>
    <n v="142751000"/>
    <n v="0"/>
    <x v="2"/>
    <s v="Electronic Equipment &amp; Instruments"/>
  </r>
  <r>
    <x v="157"/>
    <x v="3"/>
    <d v="2015-12-31T00:00:00"/>
    <x v="622"/>
    <n v="803506000"/>
    <n v="313544000"/>
    <n v="132892000"/>
    <n v="0"/>
    <x v="2"/>
    <s v="Electronic Equipment &amp; Instruments"/>
  </r>
  <r>
    <x v="158"/>
    <x v="0"/>
    <d v="2013-12-31T00:00:00"/>
    <x v="623"/>
    <n v="25986382000"/>
    <n v="175148000"/>
    <n v="0"/>
    <n v="0"/>
    <x v="0"/>
    <s v="Diversified Commercial Services"/>
  </r>
  <r>
    <x v="158"/>
    <x v="1"/>
    <d v="2014-12-31T00:00:00"/>
    <x v="624"/>
    <n v="20132544000"/>
    <n v="182711000"/>
    <n v="0"/>
    <n v="0"/>
    <x v="0"/>
    <s v="Diversified Commercial Services"/>
  </r>
  <r>
    <x v="158"/>
    <x v="2"/>
    <d v="2015-12-31T00:00:00"/>
    <x v="625"/>
    <n v="17019352000"/>
    <n v="408225000"/>
    <n v="0"/>
    <n v="0"/>
    <x v="0"/>
    <s v="Diversified Commercial Services"/>
  </r>
  <r>
    <x v="158"/>
    <x v="3"/>
    <d v="2016-12-31T00:00:00"/>
    <x v="626"/>
    <n v="18246209000"/>
    <n v="191073000"/>
    <n v="0"/>
    <n v="0"/>
    <x v="0"/>
    <s v="Diversified Commercial Services"/>
  </r>
  <r>
    <x v="159"/>
    <x v="0"/>
    <d v="2013-12-31T00:00:00"/>
    <x v="627"/>
    <n v="3266524000"/>
    <n v="966829000"/>
    <n v="0"/>
    <n v="0"/>
    <x v="0"/>
    <s v="Industrial Machinery"/>
  </r>
  <r>
    <x v="159"/>
    <x v="1"/>
    <d v="2014-12-31T00:00:00"/>
    <x v="628"/>
    <n v="3163268000"/>
    <n v="936900000"/>
    <n v="0"/>
    <n v="0"/>
    <x v="0"/>
    <s v="Industrial Machinery"/>
  </r>
  <r>
    <x v="159"/>
    <x v="2"/>
    <d v="2015-12-31T00:00:00"/>
    <x v="629"/>
    <n v="3073712000"/>
    <n v="971611000"/>
    <n v="0"/>
    <n v="0"/>
    <x v="0"/>
    <s v="Industrial Machinery"/>
  </r>
  <r>
    <x v="159"/>
    <x v="3"/>
    <d v="2016-12-31T00:00:00"/>
    <x v="630"/>
    <n v="2759908000"/>
    <n v="965322000"/>
    <n v="0"/>
    <n v="0"/>
    <x v="0"/>
    <s v="Industrial Machinery"/>
  </r>
  <r>
    <x v="160"/>
    <x v="0"/>
    <d v="2012-12-31T00:00:00"/>
    <x v="631"/>
    <n v="2141600000"/>
    <n v="489700000"/>
    <n v="112000000"/>
    <n v="0"/>
    <x v="8"/>
    <s v="Diversified Chemicals"/>
  </r>
  <r>
    <x v="160"/>
    <x v="1"/>
    <d v="2013-12-31T00:00:00"/>
    <x v="632"/>
    <n v="1929800000"/>
    <n v="496100000"/>
    <n v="115600000"/>
    <n v="0"/>
    <x v="8"/>
    <s v="Diversified Chemicals"/>
  </r>
  <r>
    <x v="160"/>
    <x v="2"/>
    <d v="2014-12-31T00:00:00"/>
    <x v="633"/>
    <n v="2047800000"/>
    <n v="589800000"/>
    <n v="126300000"/>
    <n v="0"/>
    <x v="8"/>
    <s v="Diversified Chemicals"/>
  </r>
  <r>
    <x v="160"/>
    <x v="3"/>
    <d v="2015-12-31T00:00:00"/>
    <x v="634"/>
    <n v="2201100000"/>
    <n v="737900000"/>
    <n v="143700000"/>
    <n v="0"/>
    <x v="8"/>
    <s v="Diversified Chemicals"/>
  </r>
  <r>
    <x v="161"/>
    <x v="0"/>
    <d v="2013-12-31T00:00:00"/>
    <x v="635"/>
    <n v="190454000"/>
    <n v="31970000"/>
    <n v="0"/>
    <n v="160828000"/>
    <x v="7"/>
    <s v="Retail REITs"/>
  </r>
  <r>
    <x v="161"/>
    <x v="1"/>
    <d v="2014-12-31T00:00:00"/>
    <x v="636"/>
    <n v="211923000"/>
    <n v="32316000"/>
    <n v="0"/>
    <n v="170814000"/>
    <x v="7"/>
    <s v="Retail REITs"/>
  </r>
  <r>
    <x v="161"/>
    <x v="2"/>
    <d v="2015-12-31T00:00:00"/>
    <x v="637"/>
    <n v="233417000"/>
    <n v="35645000"/>
    <n v="0"/>
    <n v="174796000"/>
    <x v="7"/>
    <s v="Retail REITs"/>
  </r>
  <r>
    <x v="161"/>
    <x v="3"/>
    <d v="2016-12-31T00:00:00"/>
    <x v="638"/>
    <n v="253612000"/>
    <n v="33399000"/>
    <n v="0"/>
    <n v="193585000"/>
    <x v="7"/>
    <s v="Retail REITs"/>
  </r>
  <r>
    <x v="162"/>
    <x v="0"/>
    <d v="2012-12-31T00:00:00"/>
    <x v="639"/>
    <n v="2515796000"/>
    <n v="280928000"/>
    <n v="132460000"/>
    <n v="0"/>
    <x v="2"/>
    <s v="Semiconductors"/>
  </r>
  <r>
    <x v="162"/>
    <x v="1"/>
    <d v="2013-12-31T00:00:00"/>
    <x v="640"/>
    <n v="2444984000"/>
    <n v="270261000"/>
    <n v="134300000"/>
    <n v="0"/>
    <x v="2"/>
    <s v="Semiconductors"/>
  </r>
  <r>
    <x v="162"/>
    <x v="2"/>
    <d v="2014-12-31T00:00:00"/>
    <x v="641"/>
    <n v="2566246000"/>
    <n v="253827000"/>
    <n v="143969000"/>
    <n v="0"/>
    <x v="2"/>
    <s v="Semiconductors"/>
  </r>
  <r>
    <x v="162"/>
    <x v="3"/>
    <d v="2015-12-31T00:00:00"/>
    <x v="642"/>
    <n v="2659728000"/>
    <n v="255192000"/>
    <n v="130593000"/>
    <n v="0"/>
    <x v="2"/>
    <s v="Semiconductors"/>
  </r>
  <r>
    <x v="163"/>
    <x v="0"/>
    <d v="2012-12-31T00:00:00"/>
    <x v="643"/>
    <n v="0"/>
    <n v="2676141000"/>
    <n v="0"/>
    <n v="1266807000"/>
    <x v="10"/>
    <s v="Integrated Telecommunications Services"/>
  </r>
  <r>
    <x v="163"/>
    <x v="1"/>
    <d v="2013-12-31T00:00:00"/>
    <x v="644"/>
    <n v="0"/>
    <n v="2616000000"/>
    <n v="0"/>
    <n v="1170000000"/>
    <x v="10"/>
    <s v="Integrated Telecommunications Services"/>
  </r>
  <r>
    <x v="163"/>
    <x v="2"/>
    <d v="2014-12-31T00:00:00"/>
    <x v="645"/>
    <n v="0"/>
    <n v="2671000000"/>
    <n v="0"/>
    <n v="1139000000"/>
    <x v="10"/>
    <s v="Integrated Telecommunications Services"/>
  </r>
  <r>
    <x v="163"/>
    <x v="3"/>
    <d v="2015-12-31T00:00:00"/>
    <x v="646"/>
    <n v="0"/>
    <n v="3275000000"/>
    <n v="0"/>
    <n v="1320000000"/>
    <x v="10"/>
    <s v="Integrated Telecommunications Services"/>
  </r>
  <r>
    <x v="164"/>
    <x v="0"/>
    <d v="2013-12-31T00:00:00"/>
    <x v="647"/>
    <n v="25202000000"/>
    <n v="2039000000"/>
    <n v="0"/>
    <n v="0"/>
    <x v="0"/>
    <s v="Aerospace &amp; Defense"/>
  </r>
  <r>
    <x v="164"/>
    <x v="1"/>
    <d v="2014-12-31T00:00:00"/>
    <x v="648"/>
    <n v="24979000000"/>
    <n v="1984000000"/>
    <n v="0"/>
    <n v="0"/>
    <x v="0"/>
    <s v="Aerospace &amp; Defense"/>
  </r>
  <r>
    <x v="164"/>
    <x v="2"/>
    <d v="2015-12-31T00:00:00"/>
    <x v="649"/>
    <n v="25339000000"/>
    <n v="1952000000"/>
    <n v="0"/>
    <n v="0"/>
    <x v="0"/>
    <s v="Aerospace &amp; Defense"/>
  </r>
  <r>
    <x v="164"/>
    <x v="3"/>
    <d v="2016-12-31T00:00:00"/>
    <x v="650"/>
    <n v="25104000000"/>
    <n v="1940000000"/>
    <n v="0"/>
    <n v="0"/>
    <x v="0"/>
    <s v="Aerospace &amp; Defense"/>
  </r>
  <r>
    <x v="165"/>
    <x v="0"/>
    <d v="2012-12-31T00:00:00"/>
    <x v="651"/>
    <n v="800336000"/>
    <n v="72163000"/>
    <n v="0"/>
    <n v="768820000"/>
    <x v="7"/>
    <s v="Retail REITs"/>
  </r>
  <r>
    <x v="165"/>
    <x v="1"/>
    <d v="2013-12-31T00:00:00"/>
    <x v="652"/>
    <n v="815095000"/>
    <n v="76864000"/>
    <n v="0"/>
    <n v="749722000"/>
    <x v="7"/>
    <s v="Retail REITs"/>
  </r>
  <r>
    <x v="165"/>
    <x v="2"/>
    <d v="2014-12-31T00:00:00"/>
    <x v="653"/>
    <n v="783602000"/>
    <n v="88705000"/>
    <n v="0"/>
    <n v="708406000"/>
    <x v="7"/>
    <s v="Retail REITs"/>
  </r>
  <r>
    <x v="165"/>
    <x v="3"/>
    <d v="2015-12-31T00:00:00"/>
    <x v="654"/>
    <n v="747276000"/>
    <n v="72363000"/>
    <n v="0"/>
    <n v="643689000"/>
    <x v="7"/>
    <s v="Retail REITs"/>
  </r>
  <r>
    <x v="166"/>
    <x v="0"/>
    <d v="2012-12-31T00:00:00"/>
    <x v="655"/>
    <n v="2471000000"/>
    <n v="1461000000"/>
    <n v="1760000000"/>
    <n v="0"/>
    <x v="3"/>
    <s v="Biotechnology"/>
  </r>
  <r>
    <x v="166"/>
    <x v="1"/>
    <d v="2013-12-31T00:00:00"/>
    <x v="656"/>
    <n v="2859000000"/>
    <n v="1699000000"/>
    <n v="2120000000"/>
    <n v="0"/>
    <x v="3"/>
    <s v="Biotechnology"/>
  </r>
  <r>
    <x v="166"/>
    <x v="2"/>
    <d v="2014-12-31T00:00:00"/>
    <x v="657"/>
    <n v="3788000000"/>
    <n v="2983000000"/>
    <n v="2854000000"/>
    <n v="0"/>
    <x v="3"/>
    <s v="Biotechnology"/>
  </r>
  <r>
    <x v="166"/>
    <x v="3"/>
    <d v="2015-12-31T00:00:00"/>
    <x v="658"/>
    <n v="4006000000"/>
    <n v="3426000000"/>
    <n v="3014000000"/>
    <n v="0"/>
    <x v="3"/>
    <s v="Biotechnology"/>
  </r>
  <r>
    <x v="167"/>
    <x v="0"/>
    <d v="2013-05-26T00:00:00"/>
    <x v="659"/>
    <n v="11350200000"/>
    <n v="3552300000"/>
    <n v="0"/>
    <n v="0"/>
    <x v="4"/>
    <s v="Packaged Foods &amp; Meats"/>
  </r>
  <r>
    <x v="167"/>
    <x v="1"/>
    <d v="2014-05-25T00:00:00"/>
    <x v="660"/>
    <n v="11539800000"/>
    <n v="3474300000"/>
    <n v="0"/>
    <n v="0"/>
    <x v="4"/>
    <s v="Packaged Foods &amp; Meats"/>
  </r>
  <r>
    <x v="167"/>
    <x v="2"/>
    <d v="2015-05-31T00:00:00"/>
    <x v="661"/>
    <n v="11681100000"/>
    <n v="3328000000"/>
    <n v="0"/>
    <n v="0"/>
    <x v="4"/>
    <s v="Packaged Foods &amp; Meats"/>
  </r>
  <r>
    <x v="167"/>
    <x v="3"/>
    <d v="2016-05-29T00:00:00"/>
    <x v="662"/>
    <n v="10733600000"/>
    <n v="3118900000"/>
    <n v="0"/>
    <n v="0"/>
    <x v="4"/>
    <s v="Packaged Foods &amp; Meats"/>
  </r>
  <r>
    <x v="168"/>
    <x v="0"/>
    <d v="2013-12-31T00:00:00"/>
    <x v="663"/>
    <n v="4495000000"/>
    <n v="1126000000"/>
    <n v="710000000"/>
    <n v="31000000"/>
    <x v="2"/>
    <s v="Electronic Components"/>
  </r>
  <r>
    <x v="168"/>
    <x v="1"/>
    <d v="2014-12-31T00:00:00"/>
    <x v="664"/>
    <n v="5663000000"/>
    <n v="1202000000"/>
    <n v="815000000"/>
    <n v="33000000"/>
    <x v="2"/>
    <s v="Electronic Components"/>
  </r>
  <r>
    <x v="168"/>
    <x v="2"/>
    <d v="2015-12-31T00:00:00"/>
    <x v="665"/>
    <n v="5458000000"/>
    <n v="1508000000"/>
    <n v="769000000"/>
    <n v="54000000"/>
    <x v="2"/>
    <s v="Electronic Components"/>
  </r>
  <r>
    <x v="168"/>
    <x v="3"/>
    <d v="2016-12-31T00:00:00"/>
    <x v="666"/>
    <n v="5644000000"/>
    <n v="1472000000"/>
    <n v="742000000"/>
    <n v="64000000"/>
    <x v="2"/>
    <s v="Electronic Components"/>
  </r>
  <r>
    <x v="169"/>
    <x v="0"/>
    <d v="2013-12-31T00:00:00"/>
    <x v="667"/>
    <n v="137373000000"/>
    <n v="12382000000"/>
    <n v="0"/>
    <n v="0"/>
    <x v="1"/>
    <s v="Automobile Manufacturers"/>
  </r>
  <r>
    <x v="169"/>
    <x v="1"/>
    <d v="2014-12-31T00:00:00"/>
    <x v="668"/>
    <n v="142121000000"/>
    <n v="12158000000"/>
    <n v="0"/>
    <n v="0"/>
    <x v="1"/>
    <s v="Automobile Manufacturers"/>
  </r>
  <r>
    <x v="169"/>
    <x v="2"/>
    <d v="2015-12-31T00:00:00"/>
    <x v="669"/>
    <n v="134054000000"/>
    <n v="13405000000"/>
    <n v="0"/>
    <n v="0"/>
    <x v="1"/>
    <s v="Automobile Manufacturers"/>
  </r>
  <r>
    <x v="169"/>
    <x v="3"/>
    <d v="2016-12-31T00:00:00"/>
    <x v="670"/>
    <n v="145125000000"/>
    <n v="11710000000"/>
    <n v="0"/>
    <n v="0"/>
    <x v="1"/>
    <s v="Automobile Manufacturers"/>
  </r>
  <r>
    <x v="170"/>
    <x v="0"/>
    <d v="2012-12-31T00:00:00"/>
    <x v="671"/>
    <n v="9235777000"/>
    <n v="2656530000"/>
    <n v="0"/>
    <n v="98383000"/>
    <x v="1"/>
    <s v="Specialty Stores"/>
  </r>
  <r>
    <x v="170"/>
    <x v="1"/>
    <d v="2013-12-31T00:00:00"/>
    <x v="672"/>
    <n v="9857923000"/>
    <n v="3028028000"/>
    <n v="0"/>
    <n v="133957000"/>
    <x v="1"/>
    <s v="Specialty Stores"/>
  </r>
  <r>
    <x v="170"/>
    <x v="2"/>
    <d v="2014-12-31T00:00:00"/>
    <x v="673"/>
    <n v="10747886000"/>
    <n v="3314030000"/>
    <n v="0"/>
    <n v="148313000"/>
    <x v="1"/>
    <s v="Specialty Stores"/>
  </r>
  <r>
    <x v="170"/>
    <x v="3"/>
    <d v="2015-12-31T00:00:00"/>
    <x v="674"/>
    <n v="10724192000"/>
    <n v="3277390000"/>
    <n v="0"/>
    <n v="141675000"/>
    <x v="1"/>
    <s v="Specialty Stores"/>
  </r>
  <r>
    <x v="171"/>
    <x v="0"/>
    <d v="2013-05-31T00:00:00"/>
    <x v="675"/>
    <n v="862075000"/>
    <n v="1156635000"/>
    <n v="0"/>
    <n v="0"/>
    <x v="2"/>
    <s v="Data Processing &amp; Outsourced Services"/>
  </r>
  <r>
    <x v="171"/>
    <x v="1"/>
    <d v="2014-05-31T00:00:00"/>
    <x v="676"/>
    <n v="952225000"/>
    <n v="1196512000"/>
    <n v="0"/>
    <n v="0"/>
    <x v="2"/>
    <s v="Data Processing &amp; Outsourced Services"/>
  </r>
  <r>
    <x v="171"/>
    <x v="2"/>
    <d v="2015-05-31T00:00:00"/>
    <x v="677"/>
    <n v="1022107000"/>
    <n v="1295014000"/>
    <n v="0"/>
    <n v="0"/>
    <x v="2"/>
    <s v="Data Processing &amp; Outsourced Services"/>
  </r>
  <r>
    <x v="171"/>
    <x v="3"/>
    <d v="2016-05-31T00:00:00"/>
    <x v="678"/>
    <n v="1147639000"/>
    <n v="1325567000"/>
    <n v="0"/>
    <n v="0"/>
    <x v="2"/>
    <s v="Data Processing &amp; Outsourced Services"/>
  </r>
  <r>
    <x v="172"/>
    <x v="0"/>
    <d v="2013-02-02T00:00:00"/>
    <x v="679"/>
    <n v="9480000000"/>
    <n v="0"/>
    <n v="0"/>
    <n v="0"/>
    <x v="1"/>
    <s v="Apparel Retail"/>
  </r>
  <r>
    <x v="172"/>
    <x v="1"/>
    <d v="2014-02-01T00:00:00"/>
    <x v="680"/>
    <n v="9855000000"/>
    <n v="0"/>
    <n v="0"/>
    <n v="0"/>
    <x v="1"/>
    <s v="Apparel Retail"/>
  </r>
  <r>
    <x v="172"/>
    <x v="2"/>
    <d v="2015-01-31T00:00:00"/>
    <x v="681"/>
    <n v="10146000000"/>
    <n v="0"/>
    <n v="0"/>
    <n v="0"/>
    <x v="1"/>
    <s v="Apparel Retail"/>
  </r>
  <r>
    <x v="172"/>
    <x v="3"/>
    <d v="2016-01-30T00:00:00"/>
    <x v="682"/>
    <n v="10077000000"/>
    <n v="0"/>
    <n v="0"/>
    <n v="0"/>
    <x v="1"/>
    <s v="Apparel Retail"/>
  </r>
  <r>
    <x v="173"/>
    <x v="0"/>
    <d v="2012-12-29T00:00:00"/>
    <x v="683"/>
    <n v="1277195000"/>
    <n v="508547000"/>
    <n v="325773000"/>
    <n v="0"/>
    <x v="1"/>
    <s v="Consumer Electronics"/>
  </r>
  <r>
    <x v="173"/>
    <x v="1"/>
    <d v="2013-12-28T00:00:00"/>
    <x v="684"/>
    <n v="1224551000"/>
    <n v="468345000"/>
    <n v="364923000"/>
    <n v="0"/>
    <x v="1"/>
    <s v="Consumer Electronics"/>
  </r>
  <r>
    <x v="173"/>
    <x v="2"/>
    <d v="2014-12-27T00:00:00"/>
    <x v="685"/>
    <n v="1266246000"/>
    <n v="518665000"/>
    <n v="395121000"/>
    <n v="0"/>
    <x v="1"/>
    <s v="Consumer Electronics"/>
  </r>
  <r>
    <x v="173"/>
    <x v="3"/>
    <d v="2015-12-26T00:00:00"/>
    <x v="686"/>
    <n v="1281566000"/>
    <n v="562080000"/>
    <n v="427043000"/>
    <n v="0"/>
    <x v="1"/>
    <s v="Consumer Electronics"/>
  </r>
  <r>
    <x v="174"/>
    <x v="0"/>
    <d v="2013-12-31T00:00:00"/>
    <x v="687"/>
    <n v="15422000000"/>
    <n v="2816000000"/>
    <n v="0"/>
    <n v="0"/>
    <x v="1"/>
    <s v="Tires &amp; Rubber"/>
  </r>
  <r>
    <x v="174"/>
    <x v="1"/>
    <d v="2014-12-31T00:00:00"/>
    <x v="688"/>
    <n v="13906000000"/>
    <n v="2815000000"/>
    <n v="0"/>
    <n v="0"/>
    <x v="1"/>
    <s v="Tires &amp; Rubber"/>
  </r>
  <r>
    <x v="174"/>
    <x v="2"/>
    <d v="2015-12-31T00:00:00"/>
    <x v="689"/>
    <n v="12164000000"/>
    <n v="2728000000"/>
    <n v="0"/>
    <n v="0"/>
    <x v="1"/>
    <s v="Tires &amp; Rubber"/>
  </r>
  <r>
    <x v="174"/>
    <x v="3"/>
    <d v="2016-12-31T00:00:00"/>
    <x v="690"/>
    <n v="10972000000"/>
    <n v="2617000000"/>
    <n v="0"/>
    <n v="0"/>
    <x v="1"/>
    <s v="Tires &amp; Rubber"/>
  </r>
  <r>
    <x v="175"/>
    <x v="0"/>
    <d v="2012-12-31T00:00:00"/>
    <x v="691"/>
    <n v="5033885000"/>
    <n v="2785035000"/>
    <n v="0"/>
    <n v="0"/>
    <x v="0"/>
    <s v="Industrial Materials"/>
  </r>
  <r>
    <x v="175"/>
    <x v="1"/>
    <d v="2013-12-31T00:00:00"/>
    <x v="692"/>
    <n v="5301275000"/>
    <n v="2839629000"/>
    <n v="0"/>
    <n v="0"/>
    <x v="0"/>
    <s v="Industrial Materials"/>
  </r>
  <r>
    <x v="175"/>
    <x v="2"/>
    <d v="2014-12-31T00:00:00"/>
    <x v="693"/>
    <n v="5650711000"/>
    <n v="2967125000"/>
    <n v="0"/>
    <n v="0"/>
    <x v="0"/>
    <s v="Industrial Materials"/>
  </r>
  <r>
    <x v="175"/>
    <x v="3"/>
    <d v="2015-12-31T00:00:00"/>
    <x v="694"/>
    <n v="5741956000"/>
    <n v="2931108000"/>
    <n v="0"/>
    <n v="0"/>
    <x v="0"/>
    <s v="Industrial Materials"/>
  </r>
  <r>
    <x v="176"/>
    <x v="0"/>
    <d v="2013-12-31T00:00:00"/>
    <x v="695"/>
    <n v="24931000000"/>
    <n v="1333000000"/>
    <n v="0"/>
    <n v="0"/>
    <x v="9"/>
    <s v="Oil &amp; Gas Equipment &amp; Services"/>
  </r>
  <r>
    <x v="176"/>
    <x v="1"/>
    <d v="2014-12-31T00:00:00"/>
    <x v="696"/>
    <n v="27334000000"/>
    <n v="293000000"/>
    <n v="0"/>
    <n v="0"/>
    <x v="9"/>
    <s v="Oil &amp; Gas Equipment &amp; Services"/>
  </r>
  <r>
    <x v="176"/>
    <x v="2"/>
    <d v="2015-12-31T00:00:00"/>
    <x v="697"/>
    <n v="21113000000"/>
    <n v="200000000"/>
    <n v="0"/>
    <n v="0"/>
    <x v="9"/>
    <s v="Oil &amp; Gas Equipment &amp; Services"/>
  </r>
  <r>
    <x v="176"/>
    <x v="3"/>
    <d v="2016-12-31T00:00:00"/>
    <x v="698"/>
    <n v="15023000000"/>
    <n v="228000000"/>
    <n v="0"/>
    <n v="0"/>
    <x v="9"/>
    <s v="Oil &amp; Gas Equipment &amp; Services"/>
  </r>
  <r>
    <x v="177"/>
    <x v="0"/>
    <d v="2013-06-30T00:00:00"/>
    <x v="699"/>
    <n v="3193722000"/>
    <n v="902869000"/>
    <n v="0"/>
    <n v="0"/>
    <x v="1"/>
    <s v="Consumer Electronics"/>
  </r>
  <r>
    <x v="177"/>
    <x v="1"/>
    <d v="2014-06-30T00:00:00"/>
    <x v="700"/>
    <n v="3891816000"/>
    <n v="1126940000"/>
    <n v="0"/>
    <n v="0"/>
    <x v="1"/>
    <s v="Consumer Electronics"/>
  </r>
  <r>
    <x v="177"/>
    <x v="2"/>
    <d v="2015-06-30T00:00:00"/>
    <x v="701"/>
    <n v="4338193000"/>
    <n v="1347510000"/>
    <n v="0"/>
    <n v="0"/>
    <x v="1"/>
    <s v="Consumer Electronics"/>
  </r>
  <r>
    <x v="177"/>
    <x v="3"/>
    <d v="2016-06-30T00:00:00"/>
    <x v="702"/>
    <n v="4818585000"/>
    <n v="1513064000"/>
    <n v="0"/>
    <n v="0"/>
    <x v="1"/>
    <s v="Consumer Electronics"/>
  </r>
  <r>
    <x v="178"/>
    <x v="0"/>
    <d v="2012-12-31T00:00:00"/>
    <x v="703"/>
    <n v="1671980000"/>
    <n v="1269586000"/>
    <n v="201197000"/>
    <n v="92369000"/>
    <x v="1"/>
    <s v="Leisure Products"/>
  </r>
  <r>
    <x v="178"/>
    <x v="1"/>
    <d v="2013-12-29T00:00:00"/>
    <x v="704"/>
    <n v="1672901000"/>
    <n v="1269777000"/>
    <n v="207591000"/>
    <n v="125876000"/>
    <x v="1"/>
    <s v="Leisure Products"/>
  </r>
  <r>
    <x v="178"/>
    <x v="2"/>
    <d v="2014-12-28T00:00:00"/>
    <x v="705"/>
    <n v="1698372000"/>
    <n v="1315793000"/>
    <n v="222556000"/>
    <n v="99794000"/>
    <x v="1"/>
    <s v="Leisure Products"/>
  </r>
  <r>
    <x v="178"/>
    <x v="3"/>
    <d v="2015-12-27T00:00:00"/>
    <x v="706"/>
    <n v="1677033000"/>
    <n v="1370183000"/>
    <n v="242944000"/>
    <n v="86171000"/>
    <x v="1"/>
    <s v="Leisure Products"/>
  </r>
  <r>
    <x v="179"/>
    <x v="0"/>
    <d v="2012-12-31T00:00:00"/>
    <x v="707"/>
    <n v="162167000"/>
    <n v="1789327000"/>
    <n v="0"/>
    <n v="193937000"/>
    <x v="6"/>
    <s v="Banks"/>
  </r>
  <r>
    <x v="179"/>
    <x v="1"/>
    <d v="2013-12-31T00:00:00"/>
    <x v="708"/>
    <n v="116241000"/>
    <n v="1716639000"/>
    <n v="0"/>
    <n v="131409000"/>
    <x v="6"/>
    <s v="Banks"/>
  </r>
  <r>
    <x v="179"/>
    <x v="2"/>
    <d v="2014-12-31T00:00:00"/>
    <x v="709"/>
    <n v="86453000"/>
    <n v="1843069000"/>
    <n v="0"/>
    <n v="120266000"/>
    <x v="6"/>
    <s v="Banks"/>
  </r>
  <r>
    <x v="179"/>
    <x v="3"/>
    <d v="2015-12-31T00:00:00"/>
    <x v="710"/>
    <n v="82175000"/>
    <n v="1948041000"/>
    <n v="0"/>
    <n v="127821000"/>
    <x v="6"/>
    <s v="Banks"/>
  </r>
  <r>
    <x v="180"/>
    <x v="0"/>
    <d v="2013-12-28T00:00:00"/>
    <x v="711"/>
    <n v="3016109000"/>
    <n v="1096507000"/>
    <n v="0"/>
    <n v="0"/>
    <x v="1"/>
    <s v="Apparel, Accessories &amp; Luxury Goods"/>
  </r>
  <r>
    <x v="180"/>
    <x v="1"/>
    <d v="2015-01-03T00:00:00"/>
    <x v="712"/>
    <n v="3420339000"/>
    <n v="1340453000"/>
    <n v="0"/>
    <n v="0"/>
    <x v="1"/>
    <s v="Apparel, Accessories &amp; Luxury Goods"/>
  </r>
  <r>
    <x v="180"/>
    <x v="2"/>
    <d v="2016-01-02T00:00:00"/>
    <x v="713"/>
    <n v="3595217000"/>
    <n v="1541214000"/>
    <n v="0"/>
    <n v="0"/>
    <x v="1"/>
    <s v="Apparel, Accessories &amp; Luxury Goods"/>
  </r>
  <r>
    <x v="180"/>
    <x v="3"/>
    <d v="2016-12-31T00:00:00"/>
    <x v="714"/>
    <n v="3752151000"/>
    <n v="1500399000"/>
    <n v="0"/>
    <n v="0"/>
    <x v="1"/>
    <s v="Apparel, Accessories &amp; Luxury Goods"/>
  </r>
  <r>
    <x v="181"/>
    <x v="0"/>
    <d v="2012-12-31T00:00:00"/>
    <x v="715"/>
    <n v="5717000000"/>
    <n v="20801000000"/>
    <n v="0"/>
    <n v="1679000000"/>
    <x v="3"/>
    <s v="Health Care Facilities"/>
  </r>
  <r>
    <x v="181"/>
    <x v="1"/>
    <d v="2013-12-31T00:00:00"/>
    <x v="716"/>
    <n v="5970000000"/>
    <n v="21667000000"/>
    <n v="0"/>
    <n v="1753000000"/>
    <x v="3"/>
    <s v="Health Care Facilities"/>
  </r>
  <r>
    <x v="181"/>
    <x v="2"/>
    <d v="2014-12-31T00:00:00"/>
    <x v="717"/>
    <n v="6262000000"/>
    <n v="23271000000"/>
    <n v="0"/>
    <n v="1820000000"/>
    <x v="3"/>
    <s v="Health Care Facilities"/>
  </r>
  <r>
    <x v="181"/>
    <x v="3"/>
    <d v="2015-12-31T00:00:00"/>
    <x v="718"/>
    <n v="6638000000"/>
    <n v="25171000000"/>
    <n v="0"/>
    <n v="1904000000"/>
    <x v="3"/>
    <s v="Health Care Facilities"/>
  </r>
  <r>
    <x v="182"/>
    <x v="0"/>
    <d v="2012-12-31T00:00:00"/>
    <x v="719"/>
    <n v="567989000"/>
    <n v="158950000"/>
    <n v="0"/>
    <n v="506220000"/>
    <x v="7"/>
    <s v="REITs"/>
  </r>
  <r>
    <x v="182"/>
    <x v="1"/>
    <d v="2013-12-31T00:00:00"/>
    <x v="720"/>
    <n v="1206813000"/>
    <n v="241719000"/>
    <n v="0"/>
    <n v="865800000"/>
    <x v="7"/>
    <s v="REITs"/>
  </r>
  <r>
    <x v="182"/>
    <x v="2"/>
    <d v="2014-12-31T00:00:00"/>
    <x v="721"/>
    <n v="1403358000"/>
    <n v="212481000"/>
    <n v="0"/>
    <n v="844130000"/>
    <x v="7"/>
    <s v="REITs"/>
  </r>
  <r>
    <x v="182"/>
    <x v="3"/>
    <d v="2015-12-31T00:00:00"/>
    <x v="722"/>
    <n v="1622257000"/>
    <n v="258342000"/>
    <n v="0"/>
    <n v="826240000"/>
    <x v="7"/>
    <s v="REITs"/>
  </r>
  <r>
    <x v="183"/>
    <x v="0"/>
    <d v="2013-12-31T00:00:00"/>
    <x v="723"/>
    <n v="0"/>
    <n v="401324000"/>
    <n v="0"/>
    <n v="423312000"/>
    <x v="7"/>
    <s v="REITs"/>
  </r>
  <r>
    <x v="183"/>
    <x v="1"/>
    <d v="2014-12-31T00:00:00"/>
    <x v="724"/>
    <n v="0"/>
    <n v="463059000"/>
    <n v="0"/>
    <n v="455016000"/>
    <x v="7"/>
    <s v="REITs"/>
  </r>
  <r>
    <x v="183"/>
    <x v="2"/>
    <d v="2015-12-31T00:00:00"/>
    <x v="725"/>
    <n v="0"/>
    <n v="706644000"/>
    <n v="0"/>
    <n v="504905000"/>
    <x v="7"/>
    <s v="REITs"/>
  </r>
  <r>
    <x v="183"/>
    <x v="3"/>
    <d v="2016-12-31T00:00:00"/>
    <x v="726"/>
    <n v="0"/>
    <n v="842010000"/>
    <n v="0"/>
    <n v="568108000"/>
    <x v="7"/>
    <s v="REITs"/>
  </r>
  <r>
    <x v="184"/>
    <x v="0"/>
    <d v="2013-02-03T00:00:00"/>
    <x v="727"/>
    <n v="48912000000"/>
    <n v="16508000000"/>
    <n v="0"/>
    <n v="1568000000"/>
    <x v="1"/>
    <s v="Home Improvement Retail"/>
  </r>
  <r>
    <x v="184"/>
    <x v="1"/>
    <d v="2014-02-02T00:00:00"/>
    <x v="728"/>
    <n v="51897000000"/>
    <n v="16122000000"/>
    <n v="0"/>
    <n v="1627000000"/>
    <x v="1"/>
    <s v="Home Improvement Retail"/>
  </r>
  <r>
    <x v="184"/>
    <x v="2"/>
    <d v="2015-02-01T00:00:00"/>
    <x v="729"/>
    <n v="54787000000"/>
    <n v="16280000000"/>
    <n v="0"/>
    <n v="1640000000"/>
    <x v="1"/>
    <s v="Home Improvement Retail"/>
  </r>
  <r>
    <x v="184"/>
    <x v="3"/>
    <d v="2016-01-31T00:00:00"/>
    <x v="730"/>
    <n v="58254000000"/>
    <n v="16801000000"/>
    <n v="0"/>
    <n v="1690000000"/>
    <x v="1"/>
    <s v="Home Improvement Retail"/>
  </r>
  <r>
    <x v="185"/>
    <x v="0"/>
    <d v="2012-12-31T00:00:00"/>
    <x v="731"/>
    <n v="3535000000"/>
    <n v="1126000000"/>
    <n v="0"/>
    <n v="2866000000"/>
    <x v="9"/>
    <s v="Integrated Oil &amp; Gas"/>
  </r>
  <r>
    <x v="185"/>
    <x v="1"/>
    <d v="2013-12-31T00:00:00"/>
    <x v="732"/>
    <n v="3969000000"/>
    <n v="1045000000"/>
    <n v="0"/>
    <n v="2687000000"/>
    <x v="9"/>
    <s v="Integrated Oil &amp; Gas"/>
  </r>
  <r>
    <x v="185"/>
    <x v="2"/>
    <d v="2014-12-31T00:00:00"/>
    <x v="186"/>
    <n v="3753000000"/>
    <n v="863000000"/>
    <n v="0"/>
    <n v="3224000000"/>
    <x v="9"/>
    <s v="Integrated Oil &amp; Gas"/>
  </r>
  <r>
    <x v="185"/>
    <x v="3"/>
    <d v="2015-12-31T00:00:00"/>
    <x v="733"/>
    <n v="3323000000"/>
    <n v="703000000"/>
    <n v="0"/>
    <n v="3955000000"/>
    <x v="9"/>
    <s v="Integrated Oil &amp; Gas"/>
  </r>
  <r>
    <x v="186"/>
    <x v="0"/>
    <d v="2012-12-31T00:00:00"/>
    <x v="734"/>
    <n v="13195000000"/>
    <n v="0"/>
    <n v="0"/>
    <n v="7080000000"/>
    <x v="6"/>
    <s v="Property &amp; Casualty Insurance"/>
  </r>
  <r>
    <x v="186"/>
    <x v="1"/>
    <d v="2013-12-31T00:00:00"/>
    <x v="735"/>
    <n v="11048000000"/>
    <n v="0"/>
    <n v="0"/>
    <n v="5970000000"/>
    <x v="6"/>
    <s v="Property &amp; Casualty Insurance"/>
  </r>
  <r>
    <x v="186"/>
    <x v="2"/>
    <d v="2014-12-31T00:00:00"/>
    <x v="736"/>
    <n v="10805000000"/>
    <n v="0"/>
    <n v="0"/>
    <n v="5757000000"/>
    <x v="6"/>
    <s v="Property &amp; Casualty Insurance"/>
  </r>
  <r>
    <x v="186"/>
    <x v="3"/>
    <d v="2015-12-31T00:00:00"/>
    <x v="737"/>
    <n v="10775000000"/>
    <n v="0"/>
    <n v="0"/>
    <n v="5274000000"/>
    <x v="6"/>
    <s v="Property &amp; Casualty Insurance"/>
  </r>
  <r>
    <x v="187"/>
    <x v="0"/>
    <d v="2012-12-31T00:00:00"/>
    <x v="738"/>
    <n v="3440623000"/>
    <n v="1111232000"/>
    <n v="0"/>
    <n v="0"/>
    <x v="1"/>
    <s v="Motorcycle Manufacturers"/>
  </r>
  <r>
    <x v="187"/>
    <x v="1"/>
    <d v="2013-12-31T00:00:00"/>
    <x v="739"/>
    <n v="3621417000"/>
    <n v="1124753000"/>
    <n v="0"/>
    <n v="0"/>
    <x v="1"/>
    <s v="Motorcycle Manufacturers"/>
  </r>
  <r>
    <x v="187"/>
    <x v="2"/>
    <d v="2014-12-31T00:00:00"/>
    <x v="740"/>
    <n v="3788023000"/>
    <n v="1159502000"/>
    <n v="0"/>
    <n v="0"/>
    <x v="1"/>
    <s v="Motorcycle Manufacturers"/>
  </r>
  <r>
    <x v="187"/>
    <x v="3"/>
    <d v="2015-12-31T00:00:00"/>
    <x v="741"/>
    <n v="3619612000"/>
    <n v="1220095000"/>
    <n v="0"/>
    <n v="0"/>
    <x v="1"/>
    <s v="Motorcycle Manufacturers"/>
  </r>
  <r>
    <x v="188"/>
    <x v="0"/>
    <d v="2013-09-28T00:00:00"/>
    <x v="742"/>
    <n v="1330900000"/>
    <n v="661100000"/>
    <n v="197600000"/>
    <n v="112600000"/>
    <x v="3"/>
    <s v="Health Care Equipment"/>
  </r>
  <r>
    <x v="188"/>
    <x v="1"/>
    <d v="2014-09-27T00:00:00"/>
    <x v="743"/>
    <n v="1285200000"/>
    <n v="591500000"/>
    <n v="203200000"/>
    <n v="113800000"/>
    <x v="3"/>
    <s v="Health Care Equipment"/>
  </r>
  <r>
    <x v="188"/>
    <x v="2"/>
    <d v="2015-09-26T00:00:00"/>
    <x v="744"/>
    <n v="1272300000"/>
    <n v="624000000"/>
    <n v="214900000"/>
    <n v="110200000"/>
    <x v="3"/>
    <s v="Health Care Equipment"/>
  </r>
  <r>
    <x v="188"/>
    <x v="3"/>
    <d v="2016-09-24T00:00:00"/>
    <x v="745"/>
    <n v="1269400000"/>
    <n v="682400000"/>
    <n v="232100000"/>
    <n v="89700000"/>
    <x v="3"/>
    <s v="Health Care Equipment"/>
  </r>
  <r>
    <x v="189"/>
    <x v="0"/>
    <d v="2013-12-31T00:00:00"/>
    <x v="746"/>
    <n v="28364000000"/>
    <n v="5190000000"/>
    <n v="0"/>
    <n v="0"/>
    <x v="0"/>
    <s v="Industrial Conglomerates"/>
  </r>
  <r>
    <x v="189"/>
    <x v="1"/>
    <d v="2014-12-31T00:00:00"/>
    <x v="747"/>
    <n v="28957000000"/>
    <n v="5518000000"/>
    <n v="0"/>
    <n v="0"/>
    <x v="0"/>
    <s v="Industrial Conglomerates"/>
  </r>
  <r>
    <x v="189"/>
    <x v="2"/>
    <d v="2015-12-31T00:00:00"/>
    <x v="748"/>
    <n v="26747000000"/>
    <n v="5006000000"/>
    <n v="0"/>
    <n v="0"/>
    <x v="0"/>
    <s v="Industrial Conglomerates"/>
  </r>
  <r>
    <x v="189"/>
    <x v="3"/>
    <d v="2016-12-31T00:00:00"/>
    <x v="749"/>
    <n v="27150000000"/>
    <n v="5469000000"/>
    <n v="0"/>
    <n v="0"/>
    <x v="0"/>
    <s v="Industrial Conglomerates"/>
  </r>
  <r>
    <x v="190"/>
    <x v="0"/>
    <d v="2013-09-30T00:00:00"/>
    <x v="750"/>
    <n v="1852768000"/>
    <n v="126250000"/>
    <n v="15235000"/>
    <n v="455623000"/>
    <x v="9"/>
    <s v="Oil &amp; Gas Drilling"/>
  </r>
  <r>
    <x v="190"/>
    <x v="1"/>
    <d v="2014-09-30T00:00:00"/>
    <x v="751"/>
    <n v="2006715000"/>
    <n v="116190000"/>
    <n v="15905000"/>
    <n v="523984000"/>
    <x v="9"/>
    <s v="Oil &amp; Gas Drilling"/>
  </r>
  <r>
    <x v="190"/>
    <x v="2"/>
    <d v="2015-09-30T00:00:00"/>
    <x v="752"/>
    <n v="1703476000"/>
    <n v="122878000"/>
    <n v="16104000"/>
    <n v="608039000"/>
    <x v="9"/>
    <s v="Oil &amp; Gas Drilling"/>
  </r>
  <r>
    <x v="190"/>
    <x v="3"/>
    <d v="2016-09-30T00:00:00"/>
    <x v="753"/>
    <n v="898805000"/>
    <n v="136287000"/>
    <n v="10269000"/>
    <n v="598587000"/>
    <x v="9"/>
    <s v="Oil &amp; Gas Drilling"/>
  </r>
  <r>
    <x v="191"/>
    <x v="0"/>
    <d v="2014-10-31T00:00:00"/>
    <x v="754"/>
    <n v="39486000000"/>
    <n v="8717000000"/>
    <n v="2197000000"/>
    <n v="906000000"/>
    <x v="2"/>
    <s v="Technology Hardware, Storage &amp; Peripherals"/>
  </r>
  <r>
    <x v="191"/>
    <x v="1"/>
    <d v="2015-10-31T00:00:00"/>
    <x v="755"/>
    <n v="37168000000"/>
    <n v="9047000000"/>
    <n v="2338000000"/>
    <n v="852000000"/>
    <x v="2"/>
    <s v="Technology Hardware, Storage &amp; Peripherals"/>
  </r>
  <r>
    <x v="191"/>
    <x v="2"/>
    <d v="2016-10-31T00:00:00"/>
    <x v="756"/>
    <n v="35507000000"/>
    <n v="8419000000"/>
    <n v="2298000000"/>
    <n v="755000000"/>
    <x v="2"/>
    <s v="Technology Hardware, Storage &amp; Peripherals"/>
  </r>
  <r>
    <x v="192"/>
    <x v="0"/>
    <d v="2013-10-31T00:00:00"/>
    <x v="757"/>
    <n v="86380000000"/>
    <n v="13267000000"/>
    <n v="3135000000"/>
    <n v="1373000000"/>
    <x v="2"/>
    <s v="Computer Hardware"/>
  </r>
  <r>
    <x v="192"/>
    <x v="1"/>
    <d v="2014-10-31T00:00:00"/>
    <x v="758"/>
    <n v="45431000000"/>
    <n v="5361000000"/>
    <n v="1298000000"/>
    <n v="129000000"/>
    <x v="2"/>
    <s v="Computer Hardware"/>
  </r>
  <r>
    <x v="192"/>
    <x v="2"/>
    <d v="2015-10-31T00:00:00"/>
    <x v="759"/>
    <n v="41524000000"/>
    <n v="4663000000"/>
    <n v="1191000000"/>
    <n v="102000000"/>
    <x v="2"/>
    <s v="Computer Hardware"/>
  </r>
  <r>
    <x v="192"/>
    <x v="3"/>
    <d v="2016-10-31T00:00:00"/>
    <x v="760"/>
    <n v="39240000000"/>
    <n v="4019000000"/>
    <n v="1209000000"/>
    <n v="16000000"/>
    <x v="2"/>
    <s v="Computer Hardware"/>
  </r>
  <r>
    <x v="193"/>
    <x v="0"/>
    <d v="2013-04-30T00:00:00"/>
    <x v="761"/>
    <n v="1123773000"/>
    <n v="828095000"/>
    <n v="0"/>
    <n v="92407000"/>
    <x v="6"/>
    <s v="Consumer Finance"/>
  </r>
  <r>
    <x v="193"/>
    <x v="1"/>
    <d v="2014-04-30T00:00:00"/>
    <x v="762"/>
    <n v="1179405000"/>
    <n v="830789000"/>
    <n v="0"/>
    <n v="115604000"/>
    <x v="6"/>
    <s v="Consumer Finance"/>
  </r>
  <r>
    <x v="193"/>
    <x v="2"/>
    <d v="2015-04-30T00:00:00"/>
    <x v="763"/>
    <n v="1231104000"/>
    <n v="818091000"/>
    <n v="0"/>
    <n v="159804000"/>
    <x v="6"/>
    <s v="Consumer Finance"/>
  </r>
  <r>
    <x v="193"/>
    <x v="3"/>
    <d v="2016-04-30T00:00:00"/>
    <x v="764"/>
    <n v="1250320000"/>
    <n v="905648000"/>
    <n v="0"/>
    <n v="173598000"/>
    <x v="6"/>
    <s v="Consumer Finance"/>
  </r>
  <r>
    <x v="194"/>
    <x v="0"/>
    <d v="2013-10-27T00:00:00"/>
    <x v="765"/>
    <n v="7338838000"/>
    <n v="627340000"/>
    <n v="0"/>
    <n v="0"/>
    <x v="4"/>
    <s v="Packaged Foods &amp; Meats"/>
  </r>
  <r>
    <x v="194"/>
    <x v="1"/>
    <d v="2014-10-26T00:00:00"/>
    <x v="766"/>
    <n v="7751273000"/>
    <n v="650948000"/>
    <n v="0"/>
    <n v="0"/>
    <x v="4"/>
    <s v="Packaged Foods &amp; Meats"/>
  </r>
  <r>
    <x v="194"/>
    <x v="2"/>
    <d v="2015-10-31T00:00:00"/>
    <x v="767"/>
    <n v="7455282000"/>
    <n v="743611000"/>
    <n v="0"/>
    <n v="0"/>
    <x v="4"/>
    <s v="Packaged Foods &amp; Meats"/>
  </r>
  <r>
    <x v="194"/>
    <x v="3"/>
    <d v="2016-10-30T00:00:00"/>
    <x v="768"/>
    <n v="7365049000"/>
    <n v="871974000"/>
    <n v="0"/>
    <n v="0"/>
    <x v="4"/>
    <s v="Packaged Foods &amp; Meats"/>
  </r>
  <r>
    <x v="195"/>
    <x v="0"/>
    <d v="2013-06-28T00:00:00"/>
    <x v="769"/>
    <n v="3385000000"/>
    <n v="914000000"/>
    <n v="0"/>
    <n v="0"/>
    <x v="2"/>
    <s v="Telecommunications Equipment"/>
  </r>
  <r>
    <x v="195"/>
    <x v="1"/>
    <d v="2014-06-27T00:00:00"/>
    <x v="770"/>
    <n v="3310000000"/>
    <n v="820000000"/>
    <n v="0"/>
    <n v="0"/>
    <x v="2"/>
    <s v="Telecommunications Equipment"/>
  </r>
  <r>
    <x v="195"/>
    <x v="2"/>
    <d v="2015-07-03T00:00:00"/>
    <x v="771"/>
    <n v="3348000000"/>
    <n v="976000000"/>
    <n v="0"/>
    <n v="0"/>
    <x v="2"/>
    <s v="Telecommunications Equipment"/>
  </r>
  <r>
    <x v="195"/>
    <x v="3"/>
    <d v="2016-07-01T00:00:00"/>
    <x v="772"/>
    <n v="5132000000"/>
    <n v="1186000000"/>
    <n v="0"/>
    <n v="0"/>
    <x v="2"/>
    <s v="Telecommunications Equipment"/>
  </r>
  <r>
    <x v="196"/>
    <x v="0"/>
    <d v="2012-12-29T00:00:00"/>
    <x v="773"/>
    <n v="6432454000"/>
    <n v="1873360000"/>
    <n v="0"/>
    <n v="0"/>
    <x v="3"/>
    <s v="Health Care Distributors"/>
  </r>
  <r>
    <x v="196"/>
    <x v="1"/>
    <d v="2013-12-28T00:00:00"/>
    <x v="774"/>
    <n v="6904633000"/>
    <n v="1978960000"/>
    <n v="0"/>
    <n v="0"/>
    <x v="3"/>
    <s v="Health Care Distributors"/>
  </r>
  <r>
    <x v="196"/>
    <x v="2"/>
    <d v="2014-12-27T00:00:00"/>
    <x v="775"/>
    <n v="7460075000"/>
    <n v="2196173000"/>
    <n v="0"/>
    <n v="0"/>
    <x v="3"/>
    <s v="Health Care Distributors"/>
  </r>
  <r>
    <x v="196"/>
    <x v="3"/>
    <d v="2015-12-26T00:00:00"/>
    <x v="776"/>
    <n v="7617460000"/>
    <n v="2243356000"/>
    <n v="0"/>
    <n v="0"/>
    <x v="3"/>
    <s v="Health Care Distributors"/>
  </r>
  <r>
    <x v="197"/>
    <x v="0"/>
    <d v="2012-12-31T00:00:00"/>
    <x v="777"/>
    <n v="1885000000"/>
    <n v="2101000000"/>
    <n v="0"/>
    <n v="722000000"/>
    <x v="7"/>
    <s v="REITs"/>
  </r>
  <r>
    <x v="197"/>
    <x v="1"/>
    <d v="2013-12-31T00:00:00"/>
    <x v="778"/>
    <n v="1989000000"/>
    <n v="1968000000"/>
    <n v="0"/>
    <n v="697000000"/>
    <x v="7"/>
    <s v="REITs"/>
  </r>
  <r>
    <x v="197"/>
    <x v="2"/>
    <d v="2014-12-31T00:00:00"/>
    <x v="779"/>
    <n v="2033000000"/>
    <n v="1920000000"/>
    <n v="0"/>
    <n v="701000000"/>
    <x v="7"/>
    <s v="REITs"/>
  </r>
  <r>
    <x v="197"/>
    <x v="3"/>
    <d v="2015-12-31T00:00:00"/>
    <x v="780"/>
    <n v="2012000000"/>
    <n v="2011000000"/>
    <n v="0"/>
    <n v="716000000"/>
    <x v="7"/>
    <s v="REITs"/>
  </r>
  <r>
    <x v="198"/>
    <x v="0"/>
    <d v="2012-12-31T00:00:00"/>
    <x v="781"/>
    <n v="3784370000"/>
    <n v="1703796000"/>
    <n v="0"/>
    <n v="0"/>
    <x v="4"/>
    <s v="Packaged Foods &amp; Meats"/>
  </r>
  <r>
    <x v="198"/>
    <x v="1"/>
    <d v="2013-12-31T00:00:00"/>
    <x v="782"/>
    <n v="3865231000"/>
    <n v="1924132000"/>
    <n v="0"/>
    <n v="0"/>
    <x v="4"/>
    <s v="Packaged Foods &amp; Meats"/>
  </r>
  <r>
    <x v="198"/>
    <x v="2"/>
    <d v="2014-12-31T00:00:00"/>
    <x v="783"/>
    <n v="4085602000"/>
    <n v="1898284000"/>
    <n v="0"/>
    <n v="0"/>
    <x v="4"/>
    <s v="Packaged Foods &amp; Meats"/>
  </r>
  <r>
    <x v="198"/>
    <x v="3"/>
    <d v="2015-12-31T00:00:00"/>
    <x v="784"/>
    <n v="4003951000"/>
    <n v="1969308000"/>
    <n v="0"/>
    <n v="0"/>
    <x v="4"/>
    <s v="Packaged Foods &amp; Meats"/>
  </r>
  <r>
    <x v="199"/>
    <x v="0"/>
    <d v="2013-12-31T00:00:00"/>
    <x v="785"/>
    <n v="32564000000"/>
    <n v="0"/>
    <n v="0"/>
    <n v="6688000000"/>
    <x v="3"/>
    <s v="Managed Health Care"/>
  </r>
  <r>
    <x v="199"/>
    <x v="1"/>
    <d v="2014-12-31T00:00:00"/>
    <x v="786"/>
    <n v="38166000000"/>
    <n v="0"/>
    <n v="0"/>
    <n v="7972000000"/>
    <x v="3"/>
    <s v="Managed Health Care"/>
  </r>
  <r>
    <x v="199"/>
    <x v="2"/>
    <d v="2015-12-31T00:00:00"/>
    <x v="787"/>
    <n v="44269000000"/>
    <n v="0"/>
    <n v="0"/>
    <n v="7673000000"/>
    <x v="3"/>
    <s v="Managed Health Care"/>
  </r>
  <r>
    <x v="199"/>
    <x v="3"/>
    <d v="2016-12-31T00:00:00"/>
    <x v="788"/>
    <n v="45007000000"/>
    <n v="0"/>
    <n v="0"/>
    <n v="7631000000"/>
    <x v="3"/>
    <s v="Managed Health Care"/>
  </r>
  <r>
    <x v="200"/>
    <x v="0"/>
    <d v="2012-12-31T00:00:00"/>
    <x v="789"/>
    <n v="52513000000"/>
    <n v="22389000000"/>
    <n v="5816000000"/>
    <n v="0"/>
    <x v="2"/>
    <s v="IT Consulting &amp; Other Services"/>
  </r>
  <r>
    <x v="200"/>
    <x v="1"/>
    <d v="2013-12-31T00:00:00"/>
    <x v="790"/>
    <n v="49683000000"/>
    <n v="22629000000"/>
    <n v="5743000000"/>
    <n v="0"/>
    <x v="2"/>
    <s v="IT Consulting &amp; Other Services"/>
  </r>
  <r>
    <x v="200"/>
    <x v="2"/>
    <d v="2014-12-31T00:00:00"/>
    <x v="791"/>
    <n v="46386000000"/>
    <n v="22438000000"/>
    <n v="5437000000"/>
    <n v="0"/>
    <x v="2"/>
    <s v="IT Consulting &amp; Other Services"/>
  </r>
  <r>
    <x v="200"/>
    <x v="3"/>
    <d v="2015-12-31T00:00:00"/>
    <x v="792"/>
    <n v="41057000000"/>
    <n v="19748000000"/>
    <n v="5247000000"/>
    <n v="0"/>
    <x v="2"/>
    <s v="IT Consulting &amp; Other Services"/>
  </r>
  <r>
    <x v="201"/>
    <x v="0"/>
    <d v="2012-12-31T00:00:00"/>
    <x v="793"/>
    <n v="594190000"/>
    <n v="354571000"/>
    <n v="82014000"/>
    <n v="0"/>
    <x v="3"/>
    <s v="Health Care Equipment"/>
  </r>
  <r>
    <x v="201"/>
    <x v="1"/>
    <d v="2013-12-31T00:00:00"/>
    <x v="794"/>
    <n v="620940000"/>
    <n v="401353000"/>
    <n v="88003000"/>
    <n v="0"/>
    <x v="3"/>
    <s v="Health Care Equipment"/>
  </r>
  <r>
    <x v="201"/>
    <x v="2"/>
    <d v="2014-12-31T00:00:00"/>
    <x v="795"/>
    <n v="669691000"/>
    <n v="457598000"/>
    <n v="98263000"/>
    <n v="0"/>
    <x v="3"/>
    <s v="Health Care Equipment"/>
  </r>
  <r>
    <x v="201"/>
    <x v="3"/>
    <d v="2015-12-31T00:00:00"/>
    <x v="796"/>
    <n v="711622000"/>
    <n v="482465000"/>
    <n v="99681000"/>
    <n v="0"/>
    <x v="3"/>
    <s v="Health Care Equipment"/>
  </r>
  <r>
    <x v="202"/>
    <x v="0"/>
    <d v="2012-12-31T00:00:00"/>
    <x v="797"/>
    <n v="1645912000"/>
    <n v="453535000"/>
    <n v="233713000"/>
    <n v="0"/>
    <x v="8"/>
    <s v="Specialty Chemicals"/>
  </r>
  <r>
    <x v="202"/>
    <x v="1"/>
    <d v="2013-12-31T00:00:00"/>
    <x v="798"/>
    <n v="1668691000"/>
    <n v="505877000"/>
    <n v="259838000"/>
    <n v="0"/>
    <x v="8"/>
    <s v="Specialty Chemicals"/>
  </r>
  <r>
    <x v="202"/>
    <x v="2"/>
    <d v="2014-12-31T00:00:00"/>
    <x v="799"/>
    <n v="1726383000"/>
    <n v="514891000"/>
    <n v="253640000"/>
    <n v="0"/>
    <x v="8"/>
    <s v="Specialty Chemicals"/>
  </r>
  <r>
    <x v="202"/>
    <x v="3"/>
    <d v="2015-12-31T00:00:00"/>
    <x v="800"/>
    <n v="1671590000"/>
    <n v="509557000"/>
    <n v="246101000"/>
    <n v="0"/>
    <x v="8"/>
    <s v="Specialty Chemicals"/>
  </r>
  <r>
    <x v="203"/>
    <x v="0"/>
    <d v="2013-12-29T00:00:00"/>
    <x v="801"/>
    <n v="509291000"/>
    <n v="397285000"/>
    <n v="276743000"/>
    <n v="0"/>
    <x v="3"/>
    <s v="Life Sciences Tools &amp; Services"/>
  </r>
  <r>
    <x v="203"/>
    <x v="1"/>
    <d v="2014-12-28T00:00:00"/>
    <x v="802"/>
    <n v="563648000"/>
    <n v="471921000"/>
    <n v="388055000"/>
    <n v="0"/>
    <x v="3"/>
    <s v="Life Sciences Tools &amp; Services"/>
  </r>
  <r>
    <x v="203"/>
    <x v="2"/>
    <d v="2016-01-03T00:00:00"/>
    <x v="803"/>
    <n v="670472000"/>
    <n v="522046000"/>
    <n v="401527000"/>
    <n v="0"/>
    <x v="3"/>
    <s v="Life Sciences Tools &amp; Services"/>
  </r>
  <r>
    <x v="203"/>
    <x v="3"/>
    <d v="2017-01-01T00:00:00"/>
    <x v="804"/>
    <n v="731925000"/>
    <n v="584491000"/>
    <n v="504415000"/>
    <n v="0"/>
    <x v="3"/>
    <s v="Life Sciences Tools &amp; Services"/>
  </r>
  <r>
    <x v="204"/>
    <x v="0"/>
    <d v="2013-12-28T00:00:00"/>
    <x v="805"/>
    <n v="21187000000"/>
    <n v="8088000000"/>
    <n v="10611000000"/>
    <n v="291000000"/>
    <x v="2"/>
    <s v="Semiconductors"/>
  </r>
  <r>
    <x v="204"/>
    <x v="1"/>
    <d v="2014-12-27T00:00:00"/>
    <x v="806"/>
    <n v="20261000000"/>
    <n v="8136000000"/>
    <n v="11537000000"/>
    <n v="294000000"/>
    <x v="2"/>
    <s v="Semiconductors"/>
  </r>
  <r>
    <x v="204"/>
    <x v="2"/>
    <d v="2015-12-26T00:00:00"/>
    <x v="807"/>
    <n v="20676000000"/>
    <n v="7930000000"/>
    <n v="12128000000"/>
    <n v="265000000"/>
    <x v="2"/>
    <s v="Semiconductors"/>
  </r>
  <r>
    <x v="204"/>
    <x v="3"/>
    <d v="2016-12-31T00:00:00"/>
    <x v="808"/>
    <n v="23196000000"/>
    <n v="8397000000"/>
    <n v="12740000000"/>
    <n v="294000000"/>
    <x v="2"/>
    <s v="Semiconductors"/>
  </r>
  <r>
    <x v="205"/>
    <x v="0"/>
    <d v="2013-07-31T00:00:00"/>
    <x v="809"/>
    <n v="527000000"/>
    <n v="1534000000"/>
    <n v="647000000"/>
    <n v="30000000"/>
    <x v="2"/>
    <s v="Internet Software &amp; Services"/>
  </r>
  <r>
    <x v="205"/>
    <x v="1"/>
    <d v="2014-07-31T00:00:00"/>
    <x v="810"/>
    <n v="603000000"/>
    <n v="1601000000"/>
    <n v="714000000"/>
    <n v="25000000"/>
    <x v="2"/>
    <s v="Internet Software &amp; Services"/>
  </r>
  <r>
    <x v="205"/>
    <x v="2"/>
    <d v="2015-07-31T00:00:00"/>
    <x v="811"/>
    <n v="695000000"/>
    <n v="1771000000"/>
    <n v="798000000"/>
    <n v="42000000"/>
    <x v="2"/>
    <s v="Internet Software &amp; Services"/>
  </r>
  <r>
    <x v="205"/>
    <x v="3"/>
    <d v="2016-07-31T00:00:00"/>
    <x v="812"/>
    <n v="730000000"/>
    <n v="1807000000"/>
    <n v="881000000"/>
    <n v="34000000"/>
    <x v="2"/>
    <s v="Internet Software &amp; Services"/>
  </r>
  <r>
    <x v="206"/>
    <x v="0"/>
    <d v="2012-12-31T00:00:00"/>
    <x v="813"/>
    <n v="15287000000"/>
    <n v="3303000000"/>
    <n v="0"/>
    <n v="1473000000"/>
    <x v="8"/>
    <s v="Paper Packaging"/>
  </r>
  <r>
    <x v="206"/>
    <x v="1"/>
    <d v="2013-12-31T00:00:00"/>
    <x v="814"/>
    <n v="16282000000"/>
    <n v="3557000000"/>
    <n v="0"/>
    <n v="1531000000"/>
    <x v="8"/>
    <s v="Paper Packaging"/>
  </r>
  <r>
    <x v="206"/>
    <x v="2"/>
    <d v="2014-12-31T00:00:00"/>
    <x v="815"/>
    <n v="16254000000"/>
    <n v="3494000000"/>
    <n v="0"/>
    <n v="1406000000"/>
    <x v="8"/>
    <s v="Paper Packaging"/>
  </r>
  <r>
    <x v="206"/>
    <x v="3"/>
    <d v="2015-12-31T00:00:00"/>
    <x v="816"/>
    <n v="15468000000"/>
    <n v="3219000000"/>
    <n v="0"/>
    <n v="1294000000"/>
    <x v="8"/>
    <s v="Paper Packaging"/>
  </r>
  <r>
    <x v="207"/>
    <x v="0"/>
    <d v="2012-12-31T00:00:00"/>
    <x v="817"/>
    <n v="0"/>
    <n v="6279100000"/>
    <n v="0"/>
    <n v="0"/>
    <x v="1"/>
    <s v="Advertising"/>
  </r>
  <r>
    <x v="207"/>
    <x v="1"/>
    <d v="2013-12-31T00:00:00"/>
    <x v="818"/>
    <n v="0"/>
    <n v="6463400000"/>
    <n v="0"/>
    <n v="0"/>
    <x v="1"/>
    <s v="Advertising"/>
  </r>
  <r>
    <x v="207"/>
    <x v="2"/>
    <d v="2014-12-31T00:00:00"/>
    <x v="819"/>
    <n v="0"/>
    <n v="6748500000"/>
    <n v="0"/>
    <n v="0"/>
    <x v="1"/>
    <s v="Advertising"/>
  </r>
  <r>
    <x v="207"/>
    <x v="3"/>
    <d v="2015-12-31T00:00:00"/>
    <x v="820"/>
    <n v="0"/>
    <n v="6742700000"/>
    <n v="0"/>
    <n v="0"/>
    <x v="1"/>
    <s v="Advertising"/>
  </r>
  <r>
    <x v="208"/>
    <x v="0"/>
    <d v="2012-12-31T00:00:00"/>
    <x v="821"/>
    <n v="1277113000"/>
    <n v="850371000"/>
    <n v="0"/>
    <n v="316344000"/>
    <x v="7"/>
    <s v="REITs"/>
  </r>
  <r>
    <x v="208"/>
    <x v="1"/>
    <d v="2013-12-31T00:00:00"/>
    <x v="822"/>
    <n v="1288878000"/>
    <n v="924031000"/>
    <n v="0"/>
    <n v="322037000"/>
    <x v="7"/>
    <s v="REITs"/>
  </r>
  <r>
    <x v="208"/>
    <x v="2"/>
    <d v="2014-12-31T00:00:00"/>
    <x v="823"/>
    <n v="1344636000"/>
    <n v="869572000"/>
    <n v="0"/>
    <n v="353143000"/>
    <x v="7"/>
    <s v="REITs"/>
  </r>
  <r>
    <x v="208"/>
    <x v="3"/>
    <d v="2015-12-31T00:00:00"/>
    <x v="824"/>
    <n v="1290025000"/>
    <n v="844960000"/>
    <n v="0"/>
    <n v="345464000"/>
    <x v="7"/>
    <s v="REITs"/>
  </r>
  <r>
    <x v="209"/>
    <x v="0"/>
    <d v="2013-12-31T00:00:00"/>
    <x v="825"/>
    <n v="670900000"/>
    <n v="574000000"/>
    <n v="167700000"/>
    <n v="0"/>
    <x v="3"/>
    <s v="Health Care Equipment"/>
  </r>
  <r>
    <x v="209"/>
    <x v="1"/>
    <d v="2014-12-31T00:00:00"/>
    <x v="826"/>
    <n v="717900000"/>
    <n v="691000000"/>
    <n v="178000000"/>
    <n v="0"/>
    <x v="3"/>
    <s v="Health Care Equipment"/>
  </r>
  <r>
    <x v="209"/>
    <x v="2"/>
    <d v="2015-12-31T00:00:00"/>
    <x v="827"/>
    <n v="806500000"/>
    <n v="640500000"/>
    <n v="197400000"/>
    <n v="0"/>
    <x v="3"/>
    <s v="Health Care Equipment"/>
  </r>
  <r>
    <x v="209"/>
    <x v="3"/>
    <d v="2016-12-31T00:00:00"/>
    <x v="828"/>
    <n v="814300000"/>
    <n v="705300000"/>
    <n v="239600000"/>
    <n v="0"/>
    <x v="3"/>
    <s v="Health Care Equipment"/>
  </r>
  <r>
    <x v="210"/>
    <x v="0"/>
    <d v="2013-12-31T00:00:00"/>
    <x v="829"/>
    <n v="8554000000"/>
    <n v="2815000000"/>
    <n v="0"/>
    <n v="250000000"/>
    <x v="0"/>
    <s v="Industrial Machinery"/>
  </r>
  <r>
    <x v="210"/>
    <x v="1"/>
    <d v="2014-12-31T00:00:00"/>
    <x v="830"/>
    <n v="8673000000"/>
    <n v="2678000000"/>
    <n v="0"/>
    <n v="245000000"/>
    <x v="0"/>
    <s v="Industrial Machinery"/>
  </r>
  <r>
    <x v="210"/>
    <x v="2"/>
    <d v="2015-12-31T00:00:00"/>
    <x v="831"/>
    <n v="7888000000"/>
    <n v="2417000000"/>
    <n v="0"/>
    <n v="233000000"/>
    <x v="0"/>
    <s v="Industrial Machinery"/>
  </r>
  <r>
    <x v="210"/>
    <x v="3"/>
    <d v="2016-12-31T00:00:00"/>
    <x v="832"/>
    <n v="7896000000"/>
    <n v="2415000000"/>
    <n v="0"/>
    <n v="224000000"/>
    <x v="0"/>
    <s v="Industrial Machinery"/>
  </r>
  <r>
    <x v="211"/>
    <x v="0"/>
    <d v="2012-12-31T00:00:00"/>
    <x v="833"/>
    <n v="0"/>
    <n v="3207800000"/>
    <n v="0"/>
    <n v="0"/>
    <x v="6"/>
    <s v="Asset Management &amp; Custody Banks"/>
  </r>
  <r>
    <x v="211"/>
    <x v="1"/>
    <d v="2013-12-31T00:00:00"/>
    <x v="834"/>
    <n v="0"/>
    <n v="3524400000"/>
    <n v="0"/>
    <n v="0"/>
    <x v="6"/>
    <s v="Asset Management &amp; Custody Banks"/>
  </r>
  <r>
    <x v="211"/>
    <x v="2"/>
    <d v="2014-12-31T00:00:00"/>
    <x v="835"/>
    <n v="0"/>
    <n v="3870200000"/>
    <n v="0"/>
    <n v="0"/>
    <x v="6"/>
    <s v="Asset Management &amp; Custody Banks"/>
  </r>
  <r>
    <x v="211"/>
    <x v="3"/>
    <d v="2015-12-31T00:00:00"/>
    <x v="836"/>
    <n v="0"/>
    <n v="3764500000"/>
    <n v="0"/>
    <n v="0"/>
    <x v="6"/>
    <s v="Asset Management &amp; Custody Banks"/>
  </r>
  <r>
    <x v="212"/>
    <x v="0"/>
    <d v="2012-12-31T00:00:00"/>
    <x v="837"/>
    <n v="3230857000"/>
    <n v="1064757000"/>
    <n v="0"/>
    <n v="229166000"/>
    <x v="0"/>
    <s v="Trucking"/>
  </r>
  <r>
    <x v="212"/>
    <x v="1"/>
    <d v="2013-12-31T00:00:00"/>
    <x v="838"/>
    <n v="3570801000"/>
    <n v="1183682000"/>
    <n v="0"/>
    <n v="253380000"/>
    <x v="0"/>
    <s v="Trucking"/>
  </r>
  <r>
    <x v="212"/>
    <x v="2"/>
    <d v="2014-12-31T00:00:00"/>
    <x v="839"/>
    <n v="3898403000"/>
    <n v="1341000000"/>
    <n v="0"/>
    <n v="294496000"/>
    <x v="0"/>
    <s v="Trucking"/>
  </r>
  <r>
    <x v="212"/>
    <x v="3"/>
    <d v="2015-12-31T00:00:00"/>
    <x v="840"/>
    <n v="3665578000"/>
    <n v="1466761000"/>
    <n v="0"/>
    <n v="339613000"/>
    <x v="0"/>
    <s v="Trucking"/>
  </r>
  <r>
    <x v="213"/>
    <x v="0"/>
    <d v="2013-09-27T00:00:00"/>
    <x v="841"/>
    <n v="9976057000"/>
    <n v="1173340000"/>
    <n v="0"/>
    <n v="0"/>
    <x v="0"/>
    <s v="Industrial Conglomerates"/>
  </r>
  <r>
    <x v="213"/>
    <x v="1"/>
    <d v="2014-09-26T00:00:00"/>
    <x v="842"/>
    <n v="10621373000"/>
    <n v="1545716000"/>
    <n v="0"/>
    <n v="0"/>
    <x v="0"/>
    <s v="Industrial Conglomerates"/>
  </r>
  <r>
    <x v="213"/>
    <x v="2"/>
    <d v="2015-10-02T00:00:00"/>
    <x v="843"/>
    <n v="10146494000"/>
    <n v="1522811000"/>
    <n v="0"/>
    <n v="0"/>
    <x v="0"/>
    <s v="Industrial Conglomerates"/>
  </r>
  <r>
    <x v="213"/>
    <x v="3"/>
    <d v="2016-09-30T00:00:00"/>
    <x v="844"/>
    <n v="9196326000"/>
    <n v="1429233000"/>
    <n v="0"/>
    <n v="0"/>
    <x v="0"/>
    <s v="Industrial Conglomerates"/>
  </r>
  <r>
    <x v="214"/>
    <x v="0"/>
    <d v="2012-12-31T00:00:00"/>
    <x v="845"/>
    <n v="1656600000"/>
    <n v="1252300000"/>
    <n v="1101600000"/>
    <n v="0"/>
    <x v="2"/>
    <s v="Networking Equipment"/>
  </r>
  <r>
    <x v="214"/>
    <x v="1"/>
    <d v="2013-12-31T00:00:00"/>
    <x v="846"/>
    <n v="1727700000"/>
    <n v="1293200000"/>
    <n v="1043200000"/>
    <n v="0"/>
    <x v="2"/>
    <s v="Networking Equipment"/>
  </r>
  <r>
    <x v="214"/>
    <x v="2"/>
    <d v="2014-12-31T00:00:00"/>
    <x v="847"/>
    <n v="1768900000"/>
    <n v="1254700000"/>
    <n v="1006200000"/>
    <n v="0"/>
    <x v="2"/>
    <s v="Networking Equipment"/>
  </r>
  <r>
    <x v="214"/>
    <x v="3"/>
    <d v="2015-12-31T00:00:00"/>
    <x v="848"/>
    <n v="1779200000"/>
    <n v="1172700000"/>
    <n v="994500000"/>
    <n v="0"/>
    <x v="2"/>
    <s v="Networking Equipment"/>
  </r>
  <r>
    <x v="215"/>
    <x v="0"/>
    <d v="2012-12-31T00:00:00"/>
    <x v="849"/>
    <n v="0"/>
    <n v="64729000000"/>
    <n v="0"/>
    <n v="3385000000"/>
    <x v="6"/>
    <s v="Banks"/>
  </r>
  <r>
    <x v="215"/>
    <x v="1"/>
    <d v="2013-12-31T00:00:00"/>
    <x v="850"/>
    <n v="0"/>
    <n v="70467000000"/>
    <n v="0"/>
    <n v="225000000"/>
    <x v="6"/>
    <s v="Banks"/>
  </r>
  <r>
    <x v="215"/>
    <x v="2"/>
    <d v="2014-12-31T00:00:00"/>
    <x v="851"/>
    <n v="0"/>
    <n v="61274000000"/>
    <n v="0"/>
    <n v="3139000000"/>
    <x v="6"/>
    <s v="Banks"/>
  </r>
  <r>
    <x v="215"/>
    <x v="3"/>
    <d v="2015-12-31T00:00:00"/>
    <x v="852"/>
    <n v="0"/>
    <n v="59014000000"/>
    <n v="0"/>
    <n v="3827000000"/>
    <x v="6"/>
    <s v="Banks"/>
  </r>
  <r>
    <x v="216"/>
    <x v="0"/>
    <d v="2013-02-02T00:00:00"/>
    <x v="853"/>
    <n v="7432000000"/>
    <n v="3357000000"/>
    <n v="0"/>
    <n v="0"/>
    <x v="1"/>
    <s v="Department Stores"/>
  </r>
  <r>
    <x v="216"/>
    <x v="1"/>
    <d v="2014-02-01T00:00:00"/>
    <x v="854"/>
    <n v="7737000000"/>
    <n v="3453000000"/>
    <n v="0"/>
    <n v="0"/>
    <x v="1"/>
    <s v="Department Stores"/>
  </r>
  <r>
    <x v="216"/>
    <x v="2"/>
    <d v="2015-01-31T00:00:00"/>
    <x v="855"/>
    <n v="8406000000"/>
    <n v="3777000000"/>
    <n v="0"/>
    <n v="0"/>
    <x v="1"/>
    <s v="Department Stores"/>
  </r>
  <r>
    <x v="216"/>
    <x v="3"/>
    <d v="2016-01-30T00:00:00"/>
    <x v="856"/>
    <n v="9168000000"/>
    <n v="4168000000"/>
    <n v="0"/>
    <n v="0"/>
    <x v="1"/>
    <s v="Department Stores"/>
  </r>
  <r>
    <x v="217"/>
    <x v="0"/>
    <d v="2012-12-29T00:00:00"/>
    <x v="857"/>
    <n v="8763000000"/>
    <n v="3872000000"/>
    <n v="0"/>
    <n v="0"/>
    <x v="4"/>
    <s v="Packaged Foods &amp; Meats"/>
  </r>
  <r>
    <x v="217"/>
    <x v="1"/>
    <d v="2013-12-28T00:00:00"/>
    <x v="858"/>
    <n v="8689000000"/>
    <n v="3266000000"/>
    <n v="0"/>
    <n v="0"/>
    <x v="4"/>
    <s v="Packaged Foods &amp; Meats"/>
  </r>
  <r>
    <x v="217"/>
    <x v="2"/>
    <d v="2015-01-03T00:00:00"/>
    <x v="859"/>
    <n v="9517000000"/>
    <n v="4039000000"/>
    <n v="0"/>
    <n v="0"/>
    <x v="4"/>
    <s v="Packaged Foods &amp; Meats"/>
  </r>
  <r>
    <x v="217"/>
    <x v="3"/>
    <d v="2016-01-02T00:00:00"/>
    <x v="860"/>
    <n v="8844000000"/>
    <n v="3590000000"/>
    <n v="0"/>
    <n v="0"/>
    <x v="4"/>
    <s v="Packaged Foods &amp; Meats"/>
  </r>
  <r>
    <x v="218"/>
    <x v="0"/>
    <d v="2013-09-30T00:00:00"/>
    <x v="861"/>
    <n v="1073447000"/>
    <n v="174085000"/>
    <n v="0"/>
    <n v="12784000"/>
    <x v="6"/>
    <s v="Banks"/>
  </r>
  <r>
    <x v="218"/>
    <x v="1"/>
    <d v="2014-09-30T00:00:00"/>
    <x v="862"/>
    <n v="1200308000"/>
    <n v="194491000"/>
    <n v="0"/>
    <n v="13279000"/>
    <x v="6"/>
    <s v="Banks"/>
  </r>
  <r>
    <x v="218"/>
    <x v="2"/>
    <d v="2015-09-30T00:00:00"/>
    <x v="863"/>
    <n v="1354969000"/>
    <n v="207519000"/>
    <n v="0"/>
    <n v="13338000"/>
    <x v="6"/>
    <s v="Banks"/>
  </r>
  <r>
    <x v="218"/>
    <x v="3"/>
    <d v="2016-09-30T00:00:00"/>
    <x v="864"/>
    <n v="1524907000"/>
    <n v="224088000"/>
    <n v="0"/>
    <n v="13794000"/>
    <x v="6"/>
    <s v="Banks"/>
  </r>
  <r>
    <x v="219"/>
    <x v="0"/>
    <d v="2012-12-31T00:00:00"/>
    <x v="865"/>
    <n v="206974000"/>
    <n v="123524000"/>
    <n v="0"/>
    <n v="214827000"/>
    <x v="7"/>
    <s v="REITs"/>
  </r>
  <r>
    <x v="219"/>
    <x v="1"/>
    <d v="2013-12-31T00:00:00"/>
    <x v="866"/>
    <n v="221498000"/>
    <n v="127470000"/>
    <n v="0"/>
    <n v="224713000"/>
    <x v="7"/>
    <s v="REITs"/>
  </r>
  <r>
    <x v="219"/>
    <x v="2"/>
    <d v="2014-12-31T00:00:00"/>
    <x v="867"/>
    <n v="258617000"/>
    <n v="122201000"/>
    <n v="0"/>
    <n v="258074000"/>
    <x v="7"/>
    <s v="REITs"/>
  </r>
  <r>
    <x v="219"/>
    <x v="3"/>
    <d v="2015-12-31T00:00:00"/>
    <x v="868"/>
    <n v="304477000"/>
    <n v="122735000"/>
    <n v="0"/>
    <n v="344527000"/>
    <x v="7"/>
    <s v="REITs"/>
  </r>
  <r>
    <x v="220"/>
    <x v="0"/>
    <d v="2013-06-30T00:00:00"/>
    <x v="869"/>
    <n v="1237452000"/>
    <n v="387812000"/>
    <n v="487832000"/>
    <n v="0"/>
    <x v="2"/>
    <s v="Semiconductor Equipment"/>
  </r>
  <r>
    <x v="220"/>
    <x v="1"/>
    <d v="2014-06-30T00:00:00"/>
    <x v="870"/>
    <n v="1232962000"/>
    <n v="384907000"/>
    <n v="539469000"/>
    <n v="0"/>
    <x v="2"/>
    <s v="Semiconductor Equipment"/>
  </r>
  <r>
    <x v="220"/>
    <x v="2"/>
    <d v="2015-06-30T00:00:00"/>
    <x v="871"/>
    <n v="1215229000"/>
    <n v="406864000"/>
    <n v="530616000"/>
    <n v="0"/>
    <x v="2"/>
    <s v="Semiconductor Equipment"/>
  </r>
  <r>
    <x v="220"/>
    <x v="3"/>
    <d v="2016-06-30T00:00:00"/>
    <x v="872"/>
    <n v="1163391000"/>
    <n v="379399000"/>
    <n v="481258000"/>
    <n v="0"/>
    <x v="2"/>
    <s v="Semiconductor Equipment"/>
  </r>
  <r>
    <x v="221"/>
    <x v="0"/>
    <d v="2013-12-31T00:00:00"/>
    <x v="873"/>
    <n v="12952000000"/>
    <n v="3706000000"/>
    <n v="0"/>
    <n v="0"/>
    <x v="4"/>
    <s v="Household Products"/>
  </r>
  <r>
    <x v="221"/>
    <x v="1"/>
    <d v="2014-12-31T00:00:00"/>
    <x v="874"/>
    <n v="13041000000"/>
    <n v="4162000000"/>
    <n v="0"/>
    <n v="0"/>
    <x v="4"/>
    <s v="Household Products"/>
  </r>
  <r>
    <x v="221"/>
    <x v="2"/>
    <d v="2015-12-31T00:00:00"/>
    <x v="875"/>
    <n v="11967000000"/>
    <n v="5011000000"/>
    <n v="0"/>
    <n v="0"/>
    <x v="4"/>
    <s v="Household Products"/>
  </r>
  <r>
    <x v="221"/>
    <x v="3"/>
    <d v="2016-12-31T00:00:00"/>
    <x v="876"/>
    <n v="11551000000"/>
    <n v="3334000000"/>
    <n v="0"/>
    <n v="0"/>
    <x v="4"/>
    <s v="Household Products"/>
  </r>
  <r>
    <x v="222"/>
    <x v="0"/>
    <d v="2013-12-31T00:00:00"/>
    <x v="877"/>
    <n v="7365000000"/>
    <n v="1007000000"/>
    <n v="0"/>
    <n v="1806000000"/>
    <x v="9"/>
    <s v="Oil &amp; Gas Refining &amp; Marketing &amp; Transportation"/>
  </r>
  <r>
    <x v="222"/>
    <x v="1"/>
    <d v="2014-12-31T00:00:00"/>
    <x v="878"/>
    <n v="8435000000"/>
    <n v="1029000000"/>
    <n v="0"/>
    <n v="2040000000"/>
    <x v="9"/>
    <s v="Oil &amp; Gas Refining &amp; Marketing &amp; Transportation"/>
  </r>
  <r>
    <x v="222"/>
    <x v="2"/>
    <d v="2015-12-31T00:00:00"/>
    <x v="879"/>
    <n v="6452000000"/>
    <n v="1126000000"/>
    <n v="0"/>
    <n v="2309000000"/>
    <x v="9"/>
    <s v="Oil &amp; Gas Refining &amp; Marketing &amp; Transportation"/>
  </r>
  <r>
    <x v="222"/>
    <x v="3"/>
    <d v="2016-12-31T00:00:00"/>
    <x v="880"/>
    <n v="5801000000"/>
    <n v="1089000000"/>
    <n v="0"/>
    <n v="2209000000"/>
    <x v="9"/>
    <s v="Oil &amp; Gas Refining &amp; Marketing &amp; Transportation"/>
  </r>
  <r>
    <x v="223"/>
    <x v="0"/>
    <d v="2013-02-28T00:00:00"/>
    <x v="881"/>
    <n v="9498456000"/>
    <n v="731767000"/>
    <n v="0"/>
    <n v="0"/>
    <x v="1"/>
    <s v="Specialty Stores"/>
  </r>
  <r>
    <x v="223"/>
    <x v="1"/>
    <d v="2014-02-28T00:00:00"/>
    <x v="882"/>
    <n v="10925598000"/>
    <n v="819048000"/>
    <n v="0"/>
    <n v="0"/>
    <x v="1"/>
    <s v="Specialty Stores"/>
  </r>
  <r>
    <x v="223"/>
    <x v="2"/>
    <d v="2015-02-28T00:00:00"/>
    <x v="883"/>
    <n v="12381189000"/>
    <n v="890431000"/>
    <n v="0"/>
    <n v="0"/>
    <x v="1"/>
    <s v="Specialty Stores"/>
  </r>
  <r>
    <x v="223"/>
    <x v="3"/>
    <d v="2016-02-29T00:00:00"/>
    <x v="884"/>
    <n v="13130915000"/>
    <n v="959899000"/>
    <n v="0"/>
    <n v="0"/>
    <x v="1"/>
    <s v="Specialty Stores"/>
  </r>
  <r>
    <x v="224"/>
    <x v="0"/>
    <d v="2012-12-31T00:00:00"/>
    <x v="885"/>
    <n v="19053000000"/>
    <n v="18185000000"/>
    <n v="0"/>
    <n v="0"/>
    <x v="4"/>
    <s v="Soft Drinks"/>
  </r>
  <r>
    <x v="224"/>
    <x v="1"/>
    <d v="2013-12-31T00:00:00"/>
    <x v="886"/>
    <n v="18421000000"/>
    <n v="18205000000"/>
    <n v="0"/>
    <n v="0"/>
    <x v="4"/>
    <s v="Soft Drinks"/>
  </r>
  <r>
    <x v="224"/>
    <x v="2"/>
    <d v="2014-12-31T00:00:00"/>
    <x v="887"/>
    <n v="17889000000"/>
    <n v="18401000000"/>
    <n v="0"/>
    <n v="0"/>
    <x v="4"/>
    <s v="Soft Drinks"/>
  </r>
  <r>
    <x v="224"/>
    <x v="3"/>
    <d v="2015-12-31T00:00:00"/>
    <x v="888"/>
    <n v="17482000000"/>
    <n v="18084000000"/>
    <n v="0"/>
    <n v="0"/>
    <x v="4"/>
    <s v="Soft Drinks"/>
  </r>
  <r>
    <x v="225"/>
    <x v="0"/>
    <d v="2013-03-30T00:00:00"/>
    <x v="889"/>
    <n v="875166000"/>
    <n v="621536000"/>
    <n v="0"/>
    <n v="54291000"/>
    <x v="1"/>
    <s v="Apparel, Accessories &amp; Luxury Goods"/>
  </r>
  <r>
    <x v="225"/>
    <x v="1"/>
    <d v="2014-03-29T00:00:00"/>
    <x v="890"/>
    <n v="1294700000"/>
    <n v="926900000"/>
    <n v="0"/>
    <n v="79700000"/>
    <x v="1"/>
    <s v="Apparel, Accessories &amp; Luxury Goods"/>
  </r>
  <r>
    <x v="225"/>
    <x v="2"/>
    <d v="2015-03-28T00:00:00"/>
    <x v="891"/>
    <n v="1723800000"/>
    <n v="1251500000"/>
    <n v="0"/>
    <n v="138400000"/>
    <x v="1"/>
    <s v="Apparel, Accessories &amp; Luxury Goods"/>
  </r>
  <r>
    <x v="225"/>
    <x v="3"/>
    <d v="2016-04-02T00:00:00"/>
    <x v="892"/>
    <n v="1914900000"/>
    <n v="1428000000"/>
    <n v="0"/>
    <n v="183200000"/>
    <x v="1"/>
    <s v="Apparel, Accessories &amp; Luxury Goods"/>
  </r>
  <r>
    <x v="226"/>
    <x v="0"/>
    <d v="2013-02-02T00:00:00"/>
    <x v="893"/>
    <n v="76726000000"/>
    <n v="15477000000"/>
    <n v="0"/>
    <n v="1652000000"/>
    <x v="4"/>
    <s v="Food Retail"/>
  </r>
  <r>
    <x v="226"/>
    <x v="1"/>
    <d v="2014-02-01T00:00:00"/>
    <x v="894"/>
    <n v="78138000000"/>
    <n v="15809000000"/>
    <n v="0"/>
    <n v="1703000000"/>
    <x v="4"/>
    <s v="Food Retail"/>
  </r>
  <r>
    <x v="226"/>
    <x v="2"/>
    <d v="2015-01-31T00:00:00"/>
    <x v="895"/>
    <n v="85512000000"/>
    <n v="17868000000"/>
    <n v="0"/>
    <n v="1948000000"/>
    <x v="4"/>
    <s v="Food Retail"/>
  </r>
  <r>
    <x v="226"/>
    <x v="3"/>
    <d v="2016-01-30T00:00:00"/>
    <x v="896"/>
    <n v="85496000000"/>
    <n v="18669000000"/>
    <n v="0"/>
    <n v="2089000000"/>
    <x v="4"/>
    <s v="Food Retail"/>
  </r>
  <r>
    <x v="227"/>
    <x v="0"/>
    <d v="2013-02-02T00:00:00"/>
    <x v="897"/>
    <n v="12289000000"/>
    <n v="4267000000"/>
    <n v="0"/>
    <n v="833000000"/>
    <x v="1"/>
    <s v="General Merchandise Stores"/>
  </r>
  <r>
    <x v="227"/>
    <x v="1"/>
    <d v="2014-02-01T00:00:00"/>
    <x v="898"/>
    <n v="12087000000"/>
    <n v="4313000000"/>
    <n v="0"/>
    <n v="889000000"/>
    <x v="1"/>
    <s v="General Merchandise Stores"/>
  </r>
  <r>
    <x v="227"/>
    <x v="2"/>
    <d v="2015-01-31T00:00:00"/>
    <x v="899"/>
    <n v="12098000000"/>
    <n v="4350000000"/>
    <n v="0"/>
    <n v="886000000"/>
    <x v="1"/>
    <s v="General Merchandise Stores"/>
  </r>
  <r>
    <x v="227"/>
    <x v="3"/>
    <d v="2016-01-30T00:00:00"/>
    <x v="900"/>
    <n v="12265000000"/>
    <n v="4452000000"/>
    <n v="0"/>
    <n v="934000000"/>
    <x v="1"/>
    <s v="General Merchandise Stores"/>
  </r>
  <r>
    <x v="228"/>
    <x v="0"/>
    <d v="2013-12-31T00:00:00"/>
    <x v="901"/>
    <n v="805300000"/>
    <n v="602100000"/>
    <n v="0"/>
    <n v="223300000"/>
    <x v="0"/>
    <s v="Railroads"/>
  </r>
  <r>
    <x v="228"/>
    <x v="1"/>
    <d v="2014-12-31T00:00:00"/>
    <x v="902"/>
    <n v="877900000"/>
    <n v="632000000"/>
    <n v="0"/>
    <n v="258100000"/>
    <x v="0"/>
    <s v="Railroads"/>
  </r>
  <r>
    <x v="228"/>
    <x v="2"/>
    <d v="2015-12-31T00:00:00"/>
    <x v="903"/>
    <n v="759200000"/>
    <n v="571200000"/>
    <n v="0"/>
    <n v="284600000"/>
    <x v="0"/>
    <s v="Railroads"/>
  </r>
  <r>
    <x v="228"/>
    <x v="3"/>
    <d v="2016-12-31T00:00:00"/>
    <x v="904"/>
    <n v="691100000"/>
    <n v="519600000"/>
    <n v="0"/>
    <n v="305000000"/>
    <x v="0"/>
    <s v="Railroads"/>
  </r>
  <r>
    <x v="229"/>
    <x v="0"/>
    <d v="2013-02-02T00:00:00"/>
    <x v="905"/>
    <n v="6073000000"/>
    <n v="2720000000"/>
    <n v="0"/>
    <n v="0"/>
    <x v="1"/>
    <s v="Apparel Retail"/>
  </r>
  <r>
    <x v="229"/>
    <x v="1"/>
    <d v="2014-02-01T00:00:00"/>
    <x v="906"/>
    <n v="6344000000"/>
    <n v="2686000000"/>
    <n v="0"/>
    <n v="0"/>
    <x v="1"/>
    <s v="Apparel Retail"/>
  </r>
  <r>
    <x v="229"/>
    <x v="2"/>
    <d v="2015-01-31T00:00:00"/>
    <x v="907"/>
    <n v="6646000000"/>
    <n v="2855000000"/>
    <n v="0"/>
    <n v="0"/>
    <x v="1"/>
    <s v="Apparel Retail"/>
  </r>
  <r>
    <x v="229"/>
    <x v="3"/>
    <d v="2016-01-30T00:00:00"/>
    <x v="908"/>
    <n v="6950000000"/>
    <n v="3012000000"/>
    <n v="0"/>
    <n v="0"/>
    <x v="1"/>
    <s v="Apparel Retail"/>
  </r>
  <r>
    <x v="230"/>
    <x v="0"/>
    <d v="2012-12-31T00:00:00"/>
    <x v="909"/>
    <n v="2718900000"/>
    <n v="346100000"/>
    <n v="0"/>
    <n v="25100000"/>
    <x v="0"/>
    <s v="Industrial Conglomerates"/>
  </r>
  <r>
    <x v="230"/>
    <x v="1"/>
    <d v="2013-12-31T00:00:00"/>
    <x v="910"/>
    <n v="2767300000"/>
    <n v="346900000"/>
    <n v="0"/>
    <n v="25400000"/>
    <x v="0"/>
    <s v="Industrial Conglomerates"/>
  </r>
  <r>
    <x v="230"/>
    <x v="2"/>
    <d v="2014-12-31T00:00:00"/>
    <x v="911"/>
    <n v="2991900000"/>
    <n v="439200000"/>
    <n v="0"/>
    <n v="19700000"/>
    <x v="0"/>
    <s v="Industrial Conglomerates"/>
  </r>
  <r>
    <x v="230"/>
    <x v="3"/>
    <d v="2015-12-31T00:00:00"/>
    <x v="912"/>
    <n v="2994000000"/>
    <n v="411800000"/>
    <n v="0"/>
    <n v="20800000"/>
    <x v="0"/>
    <s v="Industrial Conglomerates"/>
  </r>
  <r>
    <x v="231"/>
    <x v="0"/>
    <d v="2013-11-30T00:00:00"/>
    <x v="913"/>
    <n v="4920664000"/>
    <n v="328595000"/>
    <n v="0"/>
    <n v="0"/>
    <x v="1"/>
    <s v="Homebuilding"/>
  </r>
  <r>
    <x v="231"/>
    <x v="1"/>
    <d v="2014-11-30T00:00:00"/>
    <x v="914"/>
    <n v="6336272000"/>
    <n v="521502000"/>
    <n v="0"/>
    <n v="0"/>
    <x v="1"/>
    <s v="Homebuilding"/>
  </r>
  <r>
    <x v="231"/>
    <x v="2"/>
    <d v="2015-11-30T00:00:00"/>
    <x v="915"/>
    <n v="7757571000"/>
    <n v="630421000"/>
    <n v="0"/>
    <n v="0"/>
    <x v="1"/>
    <s v="Homebuilding"/>
  </r>
  <r>
    <x v="231"/>
    <x v="3"/>
    <d v="2016-11-30T00:00:00"/>
    <x v="916"/>
    <n v="8923519000"/>
    <n v="764117000"/>
    <n v="0"/>
    <n v="0"/>
    <x v="1"/>
    <s v="Homebuilding"/>
  </r>
  <r>
    <x v="232"/>
    <x v="0"/>
    <d v="2012-12-31T00:00:00"/>
    <x v="917"/>
    <n v="3421700000"/>
    <n v="1114600000"/>
    <n v="0"/>
    <n v="86300000"/>
    <x v="3"/>
    <s v="Health Care Facilities"/>
  </r>
  <r>
    <x v="232"/>
    <x v="1"/>
    <d v="2013-12-31T00:00:00"/>
    <x v="918"/>
    <n v="3585100000"/>
    <n v="1128800000"/>
    <n v="0"/>
    <n v="81700000"/>
    <x v="3"/>
    <s v="Health Care Facilities"/>
  </r>
  <r>
    <x v="232"/>
    <x v="2"/>
    <d v="2014-12-31T00:00:00"/>
    <x v="919"/>
    <n v="3808500000"/>
    <n v="1198200000"/>
    <n v="0"/>
    <n v="76700000"/>
    <x v="3"/>
    <s v="Health Care Facilities"/>
  </r>
  <r>
    <x v="232"/>
    <x v="3"/>
    <d v="2015-12-31T00:00:00"/>
    <x v="920"/>
    <n v="5776800000"/>
    <n v="1622000000"/>
    <n v="0"/>
    <n v="164500000"/>
    <x v="3"/>
    <s v="Health Care Facilities"/>
  </r>
  <r>
    <x v="233"/>
    <x v="0"/>
    <d v="2012-12-31T00:00:00"/>
    <x v="921"/>
    <n v="2398790000"/>
    <n v="1219343000"/>
    <n v="0"/>
    <n v="64093000"/>
    <x v="1"/>
    <s v="Distributors"/>
  </r>
  <r>
    <x v="233"/>
    <x v="1"/>
    <d v="2013-12-31T00:00:00"/>
    <x v="922"/>
    <n v="2987126000"/>
    <n v="1454080000"/>
    <n v="0"/>
    <n v="80969000"/>
    <x v="1"/>
    <s v="Distributors"/>
  </r>
  <r>
    <x v="233"/>
    <x v="2"/>
    <d v="2014-12-31T00:00:00"/>
    <x v="923"/>
    <n v="4088151000"/>
    <n v="1866520000"/>
    <n v="0"/>
    <n v="120719000"/>
    <x v="1"/>
    <s v="Distributors"/>
  </r>
  <r>
    <x v="233"/>
    <x v="3"/>
    <d v="2015-12-31T00:00:00"/>
    <x v="924"/>
    <n v="4359104000"/>
    <n v="1987271000"/>
    <n v="0"/>
    <n v="122120000"/>
    <x v="1"/>
    <s v="Distributors"/>
  </r>
  <r>
    <x v="234"/>
    <x v="0"/>
    <d v="2012-12-31T00:00:00"/>
    <x v="925"/>
    <n v="11799000000"/>
    <n v="0"/>
    <n v="0"/>
    <n v="0"/>
    <x v="0"/>
    <s v="Industrial Conglomerates"/>
  </r>
  <r>
    <x v="234"/>
    <x v="1"/>
    <d v="2013-12-31T00:00:00"/>
    <x v="926"/>
    <n v="10303000000"/>
    <n v="0"/>
    <n v="0"/>
    <n v="0"/>
    <x v="0"/>
    <s v="Industrial Conglomerates"/>
  </r>
  <r>
    <x v="234"/>
    <x v="2"/>
    <d v="2014-12-31T00:00:00"/>
    <x v="927"/>
    <n v="9974000000"/>
    <n v="0"/>
    <n v="0"/>
    <n v="0"/>
    <x v="0"/>
    <s v="Industrial Conglomerates"/>
  </r>
  <r>
    <x v="234"/>
    <x v="3"/>
    <d v="2015-12-31T00:00:00"/>
    <x v="928"/>
    <n v="9576000000"/>
    <n v="0"/>
    <n v="0"/>
    <n v="0"/>
    <x v="0"/>
    <s v="Industrial Conglomerates"/>
  </r>
  <r>
    <x v="235"/>
    <x v="0"/>
    <d v="2013-06-30T00:00:00"/>
    <x v="929"/>
    <n v="322516000"/>
    <n v="151382000"/>
    <n v="235184000"/>
    <n v="0"/>
    <x v="2"/>
    <s v="Semiconductors"/>
  </r>
  <r>
    <x v="235"/>
    <x v="1"/>
    <d v="2014-06-29T00:00:00"/>
    <x v="930"/>
    <n v="338580000"/>
    <n v="159642000"/>
    <n v="250434000"/>
    <n v="0"/>
    <x v="2"/>
    <s v="Semiconductors"/>
  </r>
  <r>
    <x v="235"/>
    <x v="2"/>
    <d v="2015-06-28T00:00:00"/>
    <x v="931"/>
    <n v="355727000"/>
    <n v="169952000"/>
    <n v="266761000"/>
    <n v="0"/>
    <x v="2"/>
    <s v="Semiconductors"/>
  </r>
  <r>
    <x v="235"/>
    <x v="3"/>
    <d v="2016-07-03T00:00:00"/>
    <x v="932"/>
    <n v="343801000"/>
    <n v="170120000"/>
    <n v="276462000"/>
    <n v="0"/>
    <x v="2"/>
    <s v="Semiconductors"/>
  </r>
  <r>
    <x v="236"/>
    <x v="0"/>
    <d v="2012-12-31T00:00:00"/>
    <x v="933"/>
    <n v="4796500000"/>
    <n v="6839500000"/>
    <n v="5278100000"/>
    <n v="0"/>
    <x v="3"/>
    <s v="Pharmaceuticals"/>
  </r>
  <r>
    <x v="236"/>
    <x v="1"/>
    <d v="2013-12-31T00:00:00"/>
    <x v="934"/>
    <n v="4908100000"/>
    <n v="6606700000"/>
    <n v="5531300000"/>
    <n v="0"/>
    <x v="3"/>
    <s v="Pharmaceuticals"/>
  </r>
  <r>
    <x v="236"/>
    <x v="2"/>
    <d v="2014-12-31T00:00:00"/>
    <x v="935"/>
    <n v="4932500000"/>
    <n v="6280300000"/>
    <n v="4733600000"/>
    <n v="0"/>
    <x v="3"/>
    <s v="Pharmaceuticals"/>
  </r>
  <r>
    <x v="236"/>
    <x v="3"/>
    <d v="2015-12-31T00:00:00"/>
    <x v="936"/>
    <n v="5037200000"/>
    <n v="6432400000"/>
    <n v="4796400000"/>
    <n v="0"/>
    <x v="3"/>
    <s v="Pharmaceuticals"/>
  </r>
  <r>
    <x v="237"/>
    <x v="0"/>
    <d v="2013-12-31T00:00:00"/>
    <x v="937"/>
    <n v="41171000000"/>
    <n v="-318000000"/>
    <n v="0"/>
    <n v="0"/>
    <x v="0"/>
    <s v="Aerospace &amp; Defense"/>
  </r>
  <r>
    <x v="237"/>
    <x v="1"/>
    <d v="2014-12-31T00:00:00"/>
    <x v="938"/>
    <n v="35263000000"/>
    <n v="-329000000"/>
    <n v="0"/>
    <n v="0"/>
    <x v="0"/>
    <s v="Aerospace &amp; Defense"/>
  </r>
  <r>
    <x v="237"/>
    <x v="2"/>
    <d v="2015-12-31T00:00:00"/>
    <x v="939"/>
    <n v="36044000000"/>
    <n v="-220000000"/>
    <n v="0"/>
    <n v="0"/>
    <x v="0"/>
    <s v="Aerospace &amp; Defense"/>
  </r>
  <r>
    <x v="237"/>
    <x v="3"/>
    <d v="2016-12-31T00:00:00"/>
    <x v="940"/>
    <n v="42186000000"/>
    <n v="-487000000"/>
    <n v="0"/>
    <n v="0"/>
    <x v="0"/>
    <s v="Aerospace &amp; Defense"/>
  </r>
  <r>
    <x v="238"/>
    <x v="0"/>
    <d v="2012-12-31T00:00:00"/>
    <x v="941"/>
    <n v="2144200000"/>
    <n v="98200000"/>
    <n v="0"/>
    <n v="332400000"/>
    <x v="5"/>
    <s v="Electric Utilities"/>
  </r>
  <r>
    <x v="238"/>
    <x v="1"/>
    <d v="2013-12-31T00:00:00"/>
    <x v="942"/>
    <n v="2272400000"/>
    <n v="99600000"/>
    <n v="0"/>
    <n v="370900000"/>
    <x v="5"/>
    <s v="Electric Utilities"/>
  </r>
  <r>
    <x v="238"/>
    <x v="2"/>
    <d v="2014-12-31T00:00:00"/>
    <x v="943"/>
    <n v="2317500000"/>
    <n v="101100000"/>
    <n v="0"/>
    <n v="388100000"/>
    <x v="5"/>
    <s v="Electric Utilities"/>
  </r>
  <r>
    <x v="238"/>
    <x v="3"/>
    <d v="2015-12-31T00:00:00"/>
    <x v="944"/>
    <n v="2171600000"/>
    <n v="103700000"/>
    <n v="0"/>
    <n v="401300000"/>
    <x v="5"/>
    <s v="Electric Utilities"/>
  </r>
  <r>
    <x v="239"/>
    <x v="0"/>
    <d v="2013-02-01T00:00:00"/>
    <x v="945"/>
    <n v="33194000000"/>
    <n v="12244000000"/>
    <n v="0"/>
    <n v="1523000000"/>
    <x v="1"/>
    <s v="Home Improvement Retail"/>
  </r>
  <r>
    <x v="239"/>
    <x v="1"/>
    <d v="2014-01-31T00:00:00"/>
    <x v="946"/>
    <n v="34941000000"/>
    <n v="12865000000"/>
    <n v="0"/>
    <n v="1462000000"/>
    <x v="1"/>
    <s v="Home Improvement Retail"/>
  </r>
  <r>
    <x v="239"/>
    <x v="2"/>
    <d v="2015-01-30T00:00:00"/>
    <x v="947"/>
    <n v="36665000000"/>
    <n v="13281000000"/>
    <n v="0"/>
    <n v="1485000000"/>
    <x v="1"/>
    <s v="Home Improvement Retail"/>
  </r>
  <r>
    <x v="239"/>
    <x v="3"/>
    <d v="2016-01-29T00:00:00"/>
    <x v="948"/>
    <n v="38504000000"/>
    <n v="14115000000"/>
    <n v="0"/>
    <n v="1484000000"/>
    <x v="1"/>
    <s v="Home Improvement Retail"/>
  </r>
  <r>
    <x v="240"/>
    <x v="0"/>
    <d v="2013-06-30T00:00:00"/>
    <x v="949"/>
    <n v="2195857000"/>
    <n v="601300000"/>
    <n v="683688000"/>
    <n v="0"/>
    <x v="2"/>
    <s v="Semiconductor Equipment"/>
  </r>
  <r>
    <x v="240"/>
    <x v="1"/>
    <d v="2014-06-29T00:00:00"/>
    <x v="950"/>
    <n v="2599828000"/>
    <n v="613341000"/>
    <n v="716471000"/>
    <n v="0"/>
    <x v="2"/>
    <s v="Semiconductor Equipment"/>
  </r>
  <r>
    <x v="240"/>
    <x v="2"/>
    <d v="2015-06-28T00:00:00"/>
    <x v="951"/>
    <n v="2974976000"/>
    <n v="591611000"/>
    <n v="825242000"/>
    <n v="0"/>
    <x v="2"/>
    <s v="Semiconductor Equipment"/>
  </r>
  <r>
    <x v="240"/>
    <x v="3"/>
    <d v="2016-06-26T00:00:00"/>
    <x v="952"/>
    <n v="3266971000"/>
    <n v="630954000"/>
    <n v="913712000"/>
    <n v="0"/>
    <x v="2"/>
    <s v="Semiconductor Equipment"/>
  </r>
  <r>
    <x v="241"/>
    <x v="0"/>
    <d v="2012-12-31T00:00:00"/>
    <x v="953"/>
    <n v="7479746000"/>
    <n v="360586000"/>
    <n v="0"/>
    <n v="116388000"/>
    <x v="6"/>
    <s v="Multi-Sector Holdings"/>
  </r>
  <r>
    <x v="241"/>
    <x v="1"/>
    <d v="2013-12-31T00:00:00"/>
    <x v="954"/>
    <n v="7567707000"/>
    <n v="2177616000"/>
    <n v="0"/>
    <n v="167425000"/>
    <x v="6"/>
    <s v="Multi-Sector Holdings"/>
  </r>
  <r>
    <x v="241"/>
    <x v="2"/>
    <d v="2014-12-31T00:00:00"/>
    <x v="955"/>
    <n v="8024286000"/>
    <n v="2856642000"/>
    <n v="0"/>
    <n v="185993000"/>
    <x v="6"/>
    <s v="Multi-Sector Holdings"/>
  </r>
  <r>
    <x v="241"/>
    <x v="3"/>
    <d v="2015-12-31T00:00:00"/>
    <x v="956"/>
    <n v="7677233000"/>
    <n v="2620072000"/>
    <n v="0"/>
    <n v="224133000"/>
    <x v="6"/>
    <s v="Multi-Sector Holdings"/>
  </r>
  <r>
    <x v="242"/>
    <x v="0"/>
    <d v="2013-12-31T00:00:00"/>
    <x v="957"/>
    <n v="8307000000"/>
    <n v="7161000000"/>
    <n v="0"/>
    <n v="867000000"/>
    <x v="0"/>
    <s v="Airlines"/>
  </r>
  <r>
    <x v="242"/>
    <x v="1"/>
    <d v="2014-12-31T00:00:00"/>
    <x v="958"/>
    <n v="7677000000"/>
    <n v="7639000000"/>
    <n v="0"/>
    <n v="938000000"/>
    <x v="0"/>
    <s v="Airlines"/>
  </r>
  <r>
    <x v="242"/>
    <x v="2"/>
    <d v="2015-12-31T00:00:00"/>
    <x v="959"/>
    <n v="6025000000"/>
    <n v="8625000000"/>
    <n v="0"/>
    <n v="1015000000"/>
    <x v="0"/>
    <s v="Airlines"/>
  </r>
  <r>
    <x v="242"/>
    <x v="3"/>
    <d v="2016-12-31T00:00:00"/>
    <x v="960"/>
    <n v="6132000000"/>
    <n v="9312000000"/>
    <n v="0"/>
    <n v="1221000000"/>
    <x v="0"/>
    <s v="Airlines"/>
  </r>
  <r>
    <x v="243"/>
    <x v="0"/>
    <d v="2012-12-31T00:00:00"/>
    <x v="961"/>
    <n v="3851000000"/>
    <n v="1201000000"/>
    <n v="0"/>
    <n v="749000000"/>
    <x v="10"/>
    <s v="Alternative Carriers"/>
  </r>
  <r>
    <x v="243"/>
    <x v="1"/>
    <d v="2013-12-31T00:00:00"/>
    <x v="962"/>
    <n v="3685000000"/>
    <n v="1162000000"/>
    <n v="0"/>
    <n v="800000000"/>
    <x v="10"/>
    <s v="Alternative Carriers"/>
  </r>
  <r>
    <x v="243"/>
    <x v="2"/>
    <d v="2014-12-31T00:00:00"/>
    <x v="963"/>
    <n v="3775000000"/>
    <n v="1181000000"/>
    <n v="0"/>
    <n v="808000000"/>
    <x v="10"/>
    <s v="Alternative Carriers"/>
  </r>
  <r>
    <x v="243"/>
    <x v="3"/>
    <d v="2015-12-31T00:00:00"/>
    <x v="964"/>
    <n v="4265000000"/>
    <n v="1467000000"/>
    <n v="0"/>
    <n v="1166000000"/>
    <x v="10"/>
    <s v="Alternative Carriers"/>
  </r>
  <r>
    <x v="244"/>
    <x v="0"/>
    <d v="2012-12-31T00:00:00"/>
    <x v="965"/>
    <n v="39595000000"/>
    <n v="909000000"/>
    <n v="172000000"/>
    <n v="0"/>
    <x v="8"/>
    <s v="Diversified Chemicals"/>
  </r>
  <r>
    <x v="244"/>
    <x v="1"/>
    <d v="2013-12-31T00:00:00"/>
    <x v="966"/>
    <n v="37940000000"/>
    <n v="870000000"/>
    <n v="150000000"/>
    <n v="0"/>
    <x v="8"/>
    <s v="Diversified Chemicals"/>
  </r>
  <r>
    <x v="244"/>
    <x v="2"/>
    <d v="2014-12-31T00:00:00"/>
    <x v="967"/>
    <n v="38939000000"/>
    <n v="806000000"/>
    <n v="127000000"/>
    <n v="0"/>
    <x v="8"/>
    <s v="Diversified Chemicals"/>
  </r>
  <r>
    <x v="244"/>
    <x v="3"/>
    <d v="2015-12-31T00:00:00"/>
    <x v="968"/>
    <n v="25683000000"/>
    <n v="828000000"/>
    <n v="102000000"/>
    <n v="0"/>
    <x v="8"/>
    <s v="Diversified Chemicals"/>
  </r>
  <r>
    <x v="245"/>
    <x v="0"/>
    <d v="2013-02-02T00:00:00"/>
    <x v="969"/>
    <n v="16538000000"/>
    <n v="8482000000"/>
    <n v="0"/>
    <n v="0"/>
    <x v="1"/>
    <s v="Department Stores"/>
  </r>
  <r>
    <x v="245"/>
    <x v="1"/>
    <d v="2014-02-01T00:00:00"/>
    <x v="970"/>
    <n v="16725000000"/>
    <n v="8440000000"/>
    <n v="0"/>
    <n v="0"/>
    <x v="1"/>
    <s v="Department Stores"/>
  </r>
  <r>
    <x v="245"/>
    <x v="2"/>
    <d v="2015-01-31T00:00:00"/>
    <x v="971"/>
    <n v="16863000000"/>
    <n v="8355000000"/>
    <n v="0"/>
    <n v="0"/>
    <x v="1"/>
    <s v="Department Stores"/>
  </r>
  <r>
    <x v="245"/>
    <x v="3"/>
    <d v="2016-01-30T00:00:00"/>
    <x v="972"/>
    <n v="16496000000"/>
    <n v="8256000000"/>
    <n v="0"/>
    <n v="0"/>
    <x v="1"/>
    <s v="Department Stores"/>
  </r>
  <r>
    <x v="246"/>
    <x v="0"/>
    <d v="2013-12-31T00:00:00"/>
    <x v="973"/>
    <n v="0"/>
    <n v="3456000000"/>
    <n v="0"/>
    <n v="258000000"/>
    <x v="2"/>
    <s v="Internet Software &amp; Services"/>
  </r>
  <r>
    <x v="246"/>
    <x v="1"/>
    <d v="2014-12-31T00:00:00"/>
    <x v="974"/>
    <n v="0"/>
    <n v="4014000000"/>
    <n v="0"/>
    <n v="321000000"/>
    <x v="2"/>
    <s v="Internet Software &amp; Services"/>
  </r>
  <r>
    <x v="246"/>
    <x v="2"/>
    <d v="2015-12-31T00:00:00"/>
    <x v="975"/>
    <n v="0"/>
    <n v="4162000000"/>
    <n v="0"/>
    <n v="366000000"/>
    <x v="2"/>
    <s v="Internet Software &amp; Services"/>
  </r>
  <r>
    <x v="246"/>
    <x v="3"/>
    <d v="2016-12-31T00:00:00"/>
    <x v="976"/>
    <n v="0"/>
    <n v="4525000000"/>
    <n v="0"/>
    <n v="373000000"/>
    <x v="2"/>
    <s v="Internet Software &amp; Services"/>
  </r>
  <r>
    <x v="247"/>
    <x v="0"/>
    <d v="2012-12-31T00:00:00"/>
    <x v="977"/>
    <n v="117275000"/>
    <n v="47115000"/>
    <n v="0"/>
    <n v="121211000"/>
    <x v="7"/>
    <s v="Residential REITs"/>
  </r>
  <r>
    <x v="247"/>
    <x v="1"/>
    <d v="2013-12-31T00:00:00"/>
    <x v="978"/>
    <n v="172050000"/>
    <n v="43720000"/>
    <n v="0"/>
    <n v="186979000"/>
    <x v="7"/>
    <s v="Residential REITs"/>
  </r>
  <r>
    <x v="247"/>
    <x v="2"/>
    <d v="2014-12-31T00:00:00"/>
    <x v="979"/>
    <n v="275379000"/>
    <n v="57664000"/>
    <n v="0"/>
    <n v="301812000"/>
    <x v="7"/>
    <s v="Residential REITs"/>
  </r>
  <r>
    <x v="247"/>
    <x v="3"/>
    <d v="2015-12-31T00:00:00"/>
    <x v="980"/>
    <n v="280901000"/>
    <n v="53992000"/>
    <n v="0"/>
    <n v="294520000"/>
    <x v="7"/>
    <s v="Residential REITs"/>
  </r>
  <r>
    <x v="248"/>
    <x v="0"/>
    <d v="2012-12-31T00:00:00"/>
    <x v="981"/>
    <n v="337533000"/>
    <n v="20412000"/>
    <n v="0"/>
    <n v="277621000"/>
    <x v="7"/>
    <s v="Retail REITs"/>
  </r>
  <r>
    <x v="248"/>
    <x v="1"/>
    <d v="2013-12-31T00:00:00"/>
    <x v="982"/>
    <n v="423256000"/>
    <n v="27772000"/>
    <n v="0"/>
    <n v="357165000"/>
    <x v="7"/>
    <s v="Retail REITs"/>
  </r>
  <r>
    <x v="248"/>
    <x v="2"/>
    <d v="2014-12-31T00:00:00"/>
    <x v="983"/>
    <n v="441929000"/>
    <n v="29412000"/>
    <n v="0"/>
    <n v="378716000"/>
    <x v="7"/>
    <s v="Retail REITs"/>
  </r>
  <r>
    <x v="248"/>
    <x v="3"/>
    <d v="2015-12-31T00:00:00"/>
    <x v="984"/>
    <n v="497359000"/>
    <n v="29870000"/>
    <n v="0"/>
    <n v="464472000"/>
    <x v="7"/>
    <s v="Retail REITs"/>
  </r>
  <r>
    <x v="249"/>
    <x v="0"/>
    <d v="2012-12-31T00:00:00"/>
    <x v="985"/>
    <n v="10190000000"/>
    <n v="582000000"/>
    <n v="0"/>
    <n v="102000000"/>
    <x v="1"/>
    <s v="Hotels, Resorts &amp; Cruise Lines"/>
  </r>
  <r>
    <x v="249"/>
    <x v="1"/>
    <d v="2013-12-31T00:00:00"/>
    <x v="986"/>
    <n v="11020000000"/>
    <n v="649000000"/>
    <n v="0"/>
    <n v="127000000"/>
    <x v="1"/>
    <s v="Hotels, Resorts &amp; Cruise Lines"/>
  </r>
  <r>
    <x v="249"/>
    <x v="2"/>
    <d v="2014-12-31T00:00:00"/>
    <x v="987"/>
    <n v="11830000000"/>
    <n v="659000000"/>
    <n v="0"/>
    <n v="148000000"/>
    <x v="1"/>
    <s v="Hotels, Resorts &amp; Cruise Lines"/>
  </r>
  <r>
    <x v="249"/>
    <x v="3"/>
    <d v="2015-12-31T00:00:00"/>
    <x v="988"/>
    <n v="12363000000"/>
    <n v="634000000"/>
    <n v="0"/>
    <n v="139000000"/>
    <x v="1"/>
    <s v="Hotels, Resorts &amp; Cruise Lines"/>
  </r>
  <r>
    <x v="250"/>
    <x v="0"/>
    <d v="2013-12-31T00:00:00"/>
    <x v="989"/>
    <n v="4802000000"/>
    <n v="1347000000"/>
    <n v="0"/>
    <n v="0"/>
    <x v="0"/>
    <s v="Building Products"/>
  </r>
  <r>
    <x v="250"/>
    <x v="1"/>
    <d v="2014-12-31T00:00:00"/>
    <x v="990"/>
    <n v="4946000000"/>
    <n v="1338000000"/>
    <n v="0"/>
    <n v="0"/>
    <x v="0"/>
    <s v="Building Products"/>
  </r>
  <r>
    <x v="250"/>
    <x v="2"/>
    <d v="2015-12-31T00:00:00"/>
    <x v="991"/>
    <n v="4889000000"/>
    <n v="1339000000"/>
    <n v="0"/>
    <n v="0"/>
    <x v="0"/>
    <s v="Building Products"/>
  </r>
  <r>
    <x v="250"/>
    <x v="3"/>
    <d v="2016-12-31T00:00:00"/>
    <x v="992"/>
    <n v="4901000000"/>
    <n v="1403000000"/>
    <n v="0"/>
    <n v="0"/>
    <x v="0"/>
    <s v="Building Products"/>
  </r>
  <r>
    <x v="251"/>
    <x v="0"/>
    <d v="2012-12-31T00:00:00"/>
    <x v="993"/>
    <n v="3011684000"/>
    <n v="2388182000"/>
    <n v="0"/>
    <n v="0"/>
    <x v="1"/>
    <s v="Leisure Products"/>
  </r>
  <r>
    <x v="251"/>
    <x v="1"/>
    <d v="2013-12-31T00:00:00"/>
    <x v="994"/>
    <n v="3006009000"/>
    <n v="2310780000"/>
    <n v="0"/>
    <n v="0"/>
    <x v="1"/>
    <s v="Leisure Products"/>
  </r>
  <r>
    <x v="251"/>
    <x v="2"/>
    <d v="2014-12-31T00:00:00"/>
    <x v="995"/>
    <n v="3022797000"/>
    <n v="2347308000"/>
    <n v="0"/>
    <n v="0"/>
    <x v="1"/>
    <s v="Leisure Products"/>
  </r>
  <r>
    <x v="251"/>
    <x v="3"/>
    <d v="2015-12-31T00:00:00"/>
    <x v="996"/>
    <n v="2896255000"/>
    <n v="2265436000"/>
    <n v="0"/>
    <n v="0"/>
    <x v="1"/>
    <s v="Leisure Products"/>
  </r>
  <r>
    <x v="252"/>
    <x v="0"/>
    <d v="2012-12-31T00:00:00"/>
    <x v="997"/>
    <n v="16750700000"/>
    <n v="2211700000"/>
    <n v="0"/>
    <n v="0"/>
    <x v="1"/>
    <s v="Restaurants"/>
  </r>
  <r>
    <x v="252"/>
    <x v="1"/>
    <d v="2013-12-31T00:00:00"/>
    <x v="998"/>
    <n v="17203000000"/>
    <n v="2138400000"/>
    <n v="0"/>
    <n v="0"/>
    <x v="1"/>
    <s v="Restaurants"/>
  </r>
  <r>
    <x v="252"/>
    <x v="2"/>
    <d v="2014-12-31T00:00:00"/>
    <x v="999"/>
    <n v="16985600000"/>
    <n v="2506500000"/>
    <n v="0"/>
    <n v="0"/>
    <x v="1"/>
    <s v="Restaurants"/>
  </r>
  <r>
    <x v="252"/>
    <x v="3"/>
    <d v="2015-12-31T00:00:00"/>
    <x v="1000"/>
    <n v="15623800000"/>
    <n v="2643700000"/>
    <n v="0"/>
    <n v="0"/>
    <x v="1"/>
    <s v="Restaurants"/>
  </r>
  <r>
    <x v="253"/>
    <x v="0"/>
    <d v="2013-03-31T00:00:00"/>
    <x v="1001"/>
    <n v="743164000"/>
    <n v="261471000"/>
    <n v="254723000"/>
    <n v="111537000"/>
    <x v="2"/>
    <s v="Semiconductors"/>
  </r>
  <r>
    <x v="253"/>
    <x v="1"/>
    <d v="2014-03-31T00:00:00"/>
    <x v="1002"/>
    <n v="802474000"/>
    <n v="267278000"/>
    <n v="305043000"/>
    <n v="94534000"/>
    <x v="2"/>
    <s v="Semiconductors"/>
  </r>
  <r>
    <x v="253"/>
    <x v="2"/>
    <d v="2015-03-31T00:00:00"/>
    <x v="1003"/>
    <n v="917472000"/>
    <n v="274815000"/>
    <n v="349543000"/>
    <n v="176746000"/>
    <x v="2"/>
    <s v="Semiconductors"/>
  </r>
  <r>
    <x v="253"/>
    <x v="3"/>
    <d v="2016-03-31T00:00:00"/>
    <x v="1004"/>
    <n v="967870000"/>
    <n v="301670000"/>
    <n v="372596000"/>
    <n v="174896000"/>
    <x v="2"/>
    <s v="Semiconductors"/>
  </r>
  <r>
    <x v="254"/>
    <x v="0"/>
    <d v="2013-03-31T00:00:00"/>
    <x v="1005"/>
    <n v="115315000000"/>
    <n v="4110000000"/>
    <n v="433000000"/>
    <n v="0"/>
    <x v="3"/>
    <s v="Health Care Distributors"/>
  </r>
  <r>
    <x v="254"/>
    <x v="1"/>
    <d v="2014-03-31T00:00:00"/>
    <x v="1006"/>
    <n v="129040000000"/>
    <n v="5388000000"/>
    <n v="457000000"/>
    <n v="0"/>
    <x v="3"/>
    <s v="Health Care Distributors"/>
  </r>
  <r>
    <x v="254"/>
    <x v="2"/>
    <d v="2015-03-31T00:00:00"/>
    <x v="1007"/>
    <n v="167634000000"/>
    <n v="7901000000"/>
    <n v="392000000"/>
    <n v="0"/>
    <x v="3"/>
    <s v="Health Care Distributors"/>
  </r>
  <r>
    <x v="254"/>
    <x v="3"/>
    <d v="2016-03-31T00:00:00"/>
    <x v="1008"/>
    <n v="179468000000"/>
    <n v="7276000000"/>
    <n v="392000000"/>
    <n v="0"/>
    <x v="3"/>
    <s v="Health Care Distributors"/>
  </r>
  <r>
    <x v="255"/>
    <x v="0"/>
    <d v="2012-12-31T00:00:00"/>
    <x v="1009"/>
    <n v="795000000"/>
    <n v="752200000"/>
    <n v="0"/>
    <n v="93500000"/>
    <x v="6"/>
    <s v="Diversified Financial Services"/>
  </r>
  <r>
    <x v="255"/>
    <x v="1"/>
    <d v="2013-12-31T00:00:00"/>
    <x v="1010"/>
    <n v="822400000"/>
    <n v="822100000"/>
    <n v="0"/>
    <n v="93400000"/>
    <x v="6"/>
    <s v="Diversified Financial Services"/>
  </r>
  <r>
    <x v="255"/>
    <x v="2"/>
    <d v="2014-12-31T00:00:00"/>
    <x v="1011"/>
    <n v="930300000"/>
    <n v="869300000"/>
    <n v="0"/>
    <n v="95600000"/>
    <x v="6"/>
    <s v="Diversified Financial Services"/>
  </r>
  <r>
    <x v="255"/>
    <x v="3"/>
    <d v="2015-12-31T00:00:00"/>
    <x v="1012"/>
    <n v="976300000"/>
    <n v="921300000"/>
    <n v="0"/>
    <n v="113500000"/>
    <x v="6"/>
    <s v="Diversified Financial Services"/>
  </r>
  <r>
    <x v="256"/>
    <x v="0"/>
    <d v="2012-12-31T00:00:00"/>
    <x v="1013"/>
    <n v="21939000000"/>
    <n v="9176000000"/>
    <n v="0"/>
    <n v="217000000"/>
    <x v="4"/>
    <s v="Packaged Foods &amp; Meats"/>
  </r>
  <r>
    <x v="256"/>
    <x v="1"/>
    <d v="2013-12-31T00:00:00"/>
    <x v="1014"/>
    <n v="22189000000"/>
    <n v="8679000000"/>
    <n v="0"/>
    <n v="217000000"/>
    <x v="4"/>
    <s v="Packaged Foods &amp; Meats"/>
  </r>
  <r>
    <x v="256"/>
    <x v="2"/>
    <d v="2014-12-31T00:00:00"/>
    <x v="1015"/>
    <n v="21647000000"/>
    <n v="8457000000"/>
    <n v="0"/>
    <n v="206000000"/>
    <x v="4"/>
    <s v="Packaged Foods &amp; Meats"/>
  </r>
  <r>
    <x v="256"/>
    <x v="3"/>
    <d v="2015-12-31T00:00:00"/>
    <x v="1016"/>
    <n v="18124000000"/>
    <n v="7577000000"/>
    <n v="0"/>
    <n v="181000000"/>
    <x v="4"/>
    <s v="Packaged Foods &amp; Meats"/>
  </r>
  <r>
    <x v="257"/>
    <x v="0"/>
    <d v="2012-12-31T00:00:00"/>
    <x v="1017"/>
    <n v="37987000000"/>
    <n v="9098000000"/>
    <n v="0"/>
    <n v="17755000000"/>
    <x v="6"/>
    <s v="Life &amp; Health Insurance"/>
  </r>
  <r>
    <x v="257"/>
    <x v="1"/>
    <d v="2013-12-31T00:00:00"/>
    <x v="1018"/>
    <n v="38107000000"/>
    <n v="9438000000"/>
    <n v="0"/>
    <n v="16602000000"/>
    <x v="6"/>
    <s v="Life &amp; Health Insurance"/>
  </r>
  <r>
    <x v="257"/>
    <x v="2"/>
    <d v="2014-12-31T00:00:00"/>
    <x v="1019"/>
    <n v="39102000000"/>
    <n v="8319000000"/>
    <n v="0"/>
    <n v="17091000000"/>
    <x v="6"/>
    <s v="Life &amp; Health Insurance"/>
  </r>
  <r>
    <x v="257"/>
    <x v="3"/>
    <d v="2015-12-31T00:00:00"/>
    <x v="1020"/>
    <n v="38714000000"/>
    <n v="6998000000"/>
    <n v="0"/>
    <n v="16769000000"/>
    <x v="6"/>
    <s v="Life &amp; Health Insurance"/>
  </r>
  <r>
    <x v="258"/>
    <x v="0"/>
    <d v="2012-12-31T00:00:00"/>
    <x v="1021"/>
    <n v="4297922000"/>
    <n v="1110550000"/>
    <n v="0"/>
    <n v="0"/>
    <x v="1"/>
    <s v="Home Furnishings"/>
  </r>
  <r>
    <x v="258"/>
    <x v="1"/>
    <d v="2013-12-31T00:00:00"/>
    <x v="1022"/>
    <n v="5427945000"/>
    <n v="1373878000"/>
    <n v="0"/>
    <n v="0"/>
    <x v="1"/>
    <s v="Home Furnishings"/>
  </r>
  <r>
    <x v="258"/>
    <x v="2"/>
    <d v="2014-12-31T00:00:00"/>
    <x v="1023"/>
    <n v="5649254000"/>
    <n v="1381396000"/>
    <n v="0"/>
    <n v="0"/>
    <x v="1"/>
    <s v="Home Furnishings"/>
  </r>
  <r>
    <x v="258"/>
    <x v="3"/>
    <d v="2015-12-31T00:00:00"/>
    <x v="1024"/>
    <n v="5660877000"/>
    <n v="1573120000"/>
    <n v="0"/>
    <n v="0"/>
    <x v="1"/>
    <s v="Home Furnishings"/>
  </r>
  <r>
    <x v="259"/>
    <x v="0"/>
    <d v="2012-12-31T00:00:00"/>
    <x v="1025"/>
    <n v="1503800000"/>
    <n v="1457300000"/>
    <n v="100100000"/>
    <n v="0"/>
    <x v="4"/>
    <s v="Packaged Foods &amp; Meats"/>
  </r>
  <r>
    <x v="259"/>
    <x v="1"/>
    <d v="2013-12-31T00:00:00"/>
    <x v="1026"/>
    <n v="1528500000"/>
    <n v="1548600000"/>
    <n v="100200000"/>
    <n v="0"/>
    <x v="4"/>
    <s v="Packaged Foods &amp; Meats"/>
  </r>
  <r>
    <x v="259"/>
    <x v="2"/>
    <d v="2014-12-31T00:00:00"/>
    <x v="1027"/>
    <n v="1700600000"/>
    <n v="1617600000"/>
    <n v="115100000"/>
    <n v="0"/>
    <x v="4"/>
    <s v="Packaged Foods &amp; Meats"/>
  </r>
  <r>
    <x v="259"/>
    <x v="3"/>
    <d v="2015-12-31T00:00:00"/>
    <x v="1028"/>
    <n v="1455300000"/>
    <n v="1532400000"/>
    <n v="108400000"/>
    <n v="0"/>
    <x v="4"/>
    <s v="Packaged Foods &amp; Meats"/>
  </r>
  <r>
    <x v="260"/>
    <x v="0"/>
    <d v="2013-11-30T00:00:00"/>
    <x v="1029"/>
    <n v="2457600000"/>
    <n v="1090300000"/>
    <n v="0"/>
    <n v="0"/>
    <x v="4"/>
    <s v="Packaged Foods &amp; Meats"/>
  </r>
  <r>
    <x v="260"/>
    <x v="1"/>
    <d v="2014-11-30T00:00:00"/>
    <x v="1030"/>
    <n v="2513000000"/>
    <n v="1122000000"/>
    <n v="0"/>
    <n v="0"/>
    <x v="4"/>
    <s v="Packaged Foods &amp; Meats"/>
  </r>
  <r>
    <x v="260"/>
    <x v="2"/>
    <d v="2015-11-30T00:00:00"/>
    <x v="1031"/>
    <n v="2559000000"/>
    <n v="1127400000"/>
    <n v="0"/>
    <n v="0"/>
    <x v="4"/>
    <s v="Packaged Foods &amp; Meats"/>
  </r>
  <r>
    <x v="260"/>
    <x v="3"/>
    <d v="2016-11-30T00:00:00"/>
    <x v="1032"/>
    <n v="2579800000"/>
    <n v="1175000000"/>
    <n v="0"/>
    <n v="0"/>
    <x v="4"/>
    <s v="Packaged Foods &amp; Meats"/>
  </r>
  <r>
    <x v="261"/>
    <x v="0"/>
    <d v="2012-12-31T00:00:00"/>
    <x v="1033"/>
    <n v="1704767000"/>
    <n v="135824000"/>
    <n v="0"/>
    <n v="0"/>
    <x v="8"/>
    <s v="Construction Materials"/>
  </r>
  <r>
    <x v="261"/>
    <x v="1"/>
    <d v="2013-12-31T00:00:00"/>
    <x v="1034"/>
    <n v="1791594000"/>
    <n v="145298000"/>
    <n v="0"/>
    <n v="0"/>
    <x v="8"/>
    <s v="Construction Materials"/>
  </r>
  <r>
    <x v="261"/>
    <x v="2"/>
    <d v="2014-12-31T00:00:00"/>
    <x v="1035"/>
    <n v="2435591000"/>
    <n v="164596000"/>
    <n v="0"/>
    <n v="0"/>
    <x v="8"/>
    <s v="Construction Materials"/>
  </r>
  <r>
    <x v="261"/>
    <x v="3"/>
    <d v="2015-12-31T00:00:00"/>
    <x v="1036"/>
    <n v="2817803000"/>
    <n v="233887000"/>
    <n v="0"/>
    <n v="0"/>
    <x v="8"/>
    <s v="Construction Materials"/>
  </r>
  <r>
    <x v="262"/>
    <x v="0"/>
    <d v="2012-12-31T00:00:00"/>
    <x v="1037"/>
    <n v="0"/>
    <n v="7134000000"/>
    <n v="0"/>
    <n v="2961000000"/>
    <x v="6"/>
    <s v="Insurance Brokers"/>
  </r>
  <r>
    <x v="262"/>
    <x v="1"/>
    <d v="2013-12-31T00:00:00"/>
    <x v="1038"/>
    <n v="0"/>
    <n v="7226000000"/>
    <n v="0"/>
    <n v="2958000000"/>
    <x v="6"/>
    <s v="Insurance Brokers"/>
  </r>
  <r>
    <x v="262"/>
    <x v="2"/>
    <d v="2014-12-31T00:00:00"/>
    <x v="1039"/>
    <n v="0"/>
    <n v="7515000000"/>
    <n v="0"/>
    <n v="3135000000"/>
    <x v="6"/>
    <s v="Insurance Brokers"/>
  </r>
  <r>
    <x v="262"/>
    <x v="3"/>
    <d v="2015-12-31T00:00:00"/>
    <x v="1040"/>
    <n v="0"/>
    <n v="7334000000"/>
    <n v="0"/>
    <n v="3140000000"/>
    <x v="6"/>
    <s v="Insurance Brokers"/>
  </r>
  <r>
    <x v="263"/>
    <x v="0"/>
    <d v="2013-12-31T00:00:00"/>
    <x v="1041"/>
    <n v="16106000000"/>
    <n v="6384000000"/>
    <n v="1715000000"/>
    <n v="0"/>
    <x v="0"/>
    <s v="Industrial Conglomerates"/>
  </r>
  <r>
    <x v="263"/>
    <x v="1"/>
    <d v="2014-12-31T00:00:00"/>
    <x v="1042"/>
    <n v="16447000000"/>
    <n v="6469000000"/>
    <n v="1770000000"/>
    <n v="0"/>
    <x v="0"/>
    <s v="Industrial Conglomerates"/>
  </r>
  <r>
    <x v="263"/>
    <x v="2"/>
    <d v="2015-12-31T00:00:00"/>
    <x v="1043"/>
    <n v="15383000000"/>
    <n v="6182000000"/>
    <n v="1763000000"/>
    <n v="0"/>
    <x v="0"/>
    <s v="Industrial Conglomerates"/>
  </r>
  <r>
    <x v="263"/>
    <x v="3"/>
    <d v="2016-12-31T00:00:00"/>
    <x v="1044"/>
    <n v="15040000000"/>
    <n v="6111000000"/>
    <n v="1735000000"/>
    <n v="0"/>
    <x v="0"/>
    <s v="Industrial Conglomerates"/>
  </r>
  <r>
    <x v="264"/>
    <x v="0"/>
    <d v="2012-12-31T00:00:00"/>
    <x v="1045"/>
    <n v="995046000"/>
    <n v="0"/>
    <n v="0"/>
    <n v="0"/>
    <x v="4"/>
    <s v="Soft Drinks"/>
  </r>
  <r>
    <x v="264"/>
    <x v="1"/>
    <d v="2013-12-31T00:00:00"/>
    <x v="1046"/>
    <n v="1073497000"/>
    <n v="0"/>
    <n v="0"/>
    <n v="0"/>
    <x v="4"/>
    <s v="Soft Drinks"/>
  </r>
  <r>
    <x v="264"/>
    <x v="2"/>
    <d v="2014-12-31T00:00:00"/>
    <x v="1047"/>
    <n v="1125057000"/>
    <n v="0"/>
    <n v="0"/>
    <n v="0"/>
    <x v="4"/>
    <s v="Soft Drinks"/>
  </r>
  <r>
    <x v="264"/>
    <x v="3"/>
    <d v="2015-12-31T00:00:00"/>
    <x v="1048"/>
    <n v="1090263000"/>
    <n v="0"/>
    <n v="0"/>
    <n v="0"/>
    <x v="4"/>
    <s v="Soft Drinks"/>
  </r>
  <r>
    <x v="265"/>
    <x v="0"/>
    <d v="2012-12-31T00:00:00"/>
    <x v="1049"/>
    <n v="15055000000"/>
    <n v="2249000000"/>
    <n v="0"/>
    <n v="0"/>
    <x v="4"/>
    <s v="Tobacco"/>
  </r>
  <r>
    <x v="265"/>
    <x v="1"/>
    <d v="2013-12-31T00:00:00"/>
    <x v="1050"/>
    <n v="14009000000"/>
    <n v="2362000000"/>
    <n v="0"/>
    <n v="0"/>
    <x v="4"/>
    <s v="Tobacco"/>
  </r>
  <r>
    <x v="265"/>
    <x v="2"/>
    <d v="2014-12-31T00:00:00"/>
    <x v="1051"/>
    <n v="14362000000"/>
    <n v="2541000000"/>
    <n v="0"/>
    <n v="0"/>
    <x v="4"/>
    <s v="Tobacco"/>
  </r>
  <r>
    <x v="265"/>
    <x v="3"/>
    <d v="2015-12-31T00:00:00"/>
    <x v="1052"/>
    <n v="14320000000"/>
    <n v="2749000000"/>
    <n v="0"/>
    <n v="0"/>
    <x v="4"/>
    <s v="Tobacco"/>
  </r>
  <r>
    <x v="266"/>
    <x v="0"/>
    <d v="2013-08-31T00:00:00"/>
    <x v="1053"/>
    <n v="7208000000"/>
    <n v="2550000000"/>
    <n v="1533000000"/>
    <n v="0"/>
    <x v="8"/>
    <s v="Fertilizers &amp; Agricultural Chemicals"/>
  </r>
  <r>
    <x v="266"/>
    <x v="1"/>
    <d v="2014-08-31T00:00:00"/>
    <x v="1054"/>
    <n v="7281000000"/>
    <n v="2774000000"/>
    <n v="1725000000"/>
    <n v="0"/>
    <x v="8"/>
    <s v="Fertilizers &amp; Agricultural Chemicals"/>
  </r>
  <r>
    <x v="266"/>
    <x v="2"/>
    <d v="2015-08-31T00:00:00"/>
    <x v="1055"/>
    <n v="6819000000"/>
    <n v="2686000000"/>
    <n v="1580000000"/>
    <n v="0"/>
    <x v="8"/>
    <s v="Fertilizers &amp; Agricultural Chemicals"/>
  </r>
  <r>
    <x v="266"/>
    <x v="3"/>
    <d v="2016-08-31T00:00:00"/>
    <x v="1056"/>
    <n v="6485000000"/>
    <n v="2833000000"/>
    <n v="1512000000"/>
    <n v="0"/>
    <x v="8"/>
    <s v="Fertilizers &amp; Agricultural Chemicals"/>
  </r>
  <r>
    <x v="267"/>
    <x v="0"/>
    <d v="2013-05-31T00:00:00"/>
    <x v="1057"/>
    <n v="7213900000"/>
    <n v="550600000"/>
    <n v="0"/>
    <n v="0"/>
    <x v="8"/>
    <s v="Fertilizers &amp; Agricultural Chemicals"/>
  </r>
  <r>
    <x v="267"/>
    <x v="1"/>
    <d v="2014-12-31T00:00:00"/>
    <x v="1058"/>
    <n v="7129200000"/>
    <n v="505800000"/>
    <n v="0"/>
    <n v="0"/>
    <x v="8"/>
    <s v="Fertilizers &amp; Agricultural Chemicals"/>
  </r>
  <r>
    <x v="267"/>
    <x v="2"/>
    <d v="2015-12-31T00:00:00"/>
    <x v="1059"/>
    <n v="7177400000"/>
    <n v="439100000"/>
    <n v="0"/>
    <n v="0"/>
    <x v="8"/>
    <s v="Fertilizers &amp; Agricultural Chemicals"/>
  </r>
  <r>
    <x v="267"/>
    <x v="3"/>
    <d v="2016-12-31T00:00:00"/>
    <x v="1060"/>
    <n v="6352800000"/>
    <n v="491000000"/>
    <n v="0"/>
    <n v="0"/>
    <x v="8"/>
    <s v="Fertilizers &amp; Agricultural Chemicals"/>
  </r>
  <r>
    <x v="268"/>
    <x v="0"/>
    <d v="2012-12-31T00:00:00"/>
    <x v="1061"/>
    <n v="68948000000"/>
    <n v="7202000000"/>
    <n v="0"/>
    <n v="995000000"/>
    <x v="9"/>
    <s v="Oil &amp; Gas Refining &amp; Marketing &amp; Transportation"/>
  </r>
  <r>
    <x v="268"/>
    <x v="1"/>
    <d v="2013-12-31T00:00:00"/>
    <x v="1062"/>
    <n v="87758000000"/>
    <n v="7851000000"/>
    <n v="0"/>
    <n v="1220000000"/>
    <x v="9"/>
    <s v="Oil &amp; Gas Refining &amp; Marketing &amp; Transportation"/>
  </r>
  <r>
    <x v="268"/>
    <x v="2"/>
    <d v="2014-12-31T00:00:00"/>
    <x v="1063"/>
    <n v="84275000000"/>
    <n v="8450000000"/>
    <n v="0"/>
    <n v="1326000000"/>
    <x v="9"/>
    <s v="Oil &amp; Gas Refining &amp; Marketing &amp; Transportation"/>
  </r>
  <r>
    <x v="268"/>
    <x v="3"/>
    <d v="2015-12-31T00:00:00"/>
    <x v="1064"/>
    <n v="55891000000"/>
    <n v="10029000000"/>
    <n v="0"/>
    <n v="1646000000"/>
    <x v="9"/>
    <s v="Oil &amp; Gas Refining &amp; Marketing &amp; Transportation"/>
  </r>
  <r>
    <x v="269"/>
    <x v="0"/>
    <d v="2012-12-31T00:00:00"/>
    <x v="1065"/>
    <n v="16446000000"/>
    <n v="12776000000"/>
    <n v="8168000000"/>
    <n v="0"/>
    <x v="3"/>
    <s v="Pharmaceuticals"/>
  </r>
  <r>
    <x v="269"/>
    <x v="1"/>
    <d v="2013-12-31T00:00:00"/>
    <x v="1066"/>
    <n v="16954000000"/>
    <n v="11911000000"/>
    <n v="7503000000"/>
    <n v="0"/>
    <x v="3"/>
    <s v="Pharmaceuticals"/>
  </r>
  <r>
    <x v="269"/>
    <x v="2"/>
    <d v="2014-12-31T00:00:00"/>
    <x v="1067"/>
    <n v="16768000000"/>
    <n v="11606000000"/>
    <n v="7180000000"/>
    <n v="0"/>
    <x v="3"/>
    <s v="Pharmaceuticals"/>
  </r>
  <r>
    <x v="269"/>
    <x v="3"/>
    <d v="2015-12-31T00:00:00"/>
    <x v="1068"/>
    <n v="14934000000"/>
    <n v="10313000000"/>
    <n v="6704000000"/>
    <n v="0"/>
    <x v="3"/>
    <s v="Pharmaceuticals"/>
  </r>
  <r>
    <x v="270"/>
    <x v="0"/>
    <d v="2012-12-31T00:00:00"/>
    <x v="1069"/>
    <n v="2079000000"/>
    <n v="4017000000"/>
    <n v="0"/>
    <n v="2008000000"/>
    <x v="9"/>
    <s v="Oil &amp; Gas Exploration &amp; Production"/>
  </r>
  <r>
    <x v="270"/>
    <x v="1"/>
    <d v="2013-12-31T00:00:00"/>
    <x v="1070"/>
    <n v="2156000000"/>
    <n v="3469000000"/>
    <n v="0"/>
    <n v="2500000000"/>
    <x v="9"/>
    <s v="Oil &amp; Gas Exploration &amp; Production"/>
  </r>
  <r>
    <x v="270"/>
    <x v="2"/>
    <d v="2014-12-31T00:00:00"/>
    <x v="1071"/>
    <n v="2246000000"/>
    <n v="3627000000"/>
    <n v="0"/>
    <n v="2861000000"/>
    <x v="9"/>
    <s v="Oil &amp; Gas Exploration &amp; Production"/>
  </r>
  <r>
    <x v="270"/>
    <x v="3"/>
    <d v="2015-12-31T00:00:00"/>
    <x v="1072"/>
    <n v="1694000000"/>
    <n v="1831000000"/>
    <n v="0"/>
    <n v="2957000000"/>
    <x v="9"/>
    <s v="Oil &amp; Gas Exploration &amp; Production"/>
  </r>
  <r>
    <x v="271"/>
    <x v="0"/>
    <d v="2013-06-30T00:00:00"/>
    <x v="1073"/>
    <n v="20385000000"/>
    <n v="20289000000"/>
    <n v="10411000000"/>
    <n v="0"/>
    <x v="2"/>
    <s v="Systems Software"/>
  </r>
  <r>
    <x v="271"/>
    <x v="1"/>
    <d v="2014-06-30T00:00:00"/>
    <x v="1074"/>
    <n v="27078000000"/>
    <n v="20488000000"/>
    <n v="11381000000"/>
    <n v="0"/>
    <x v="2"/>
    <s v="Systems Software"/>
  </r>
  <r>
    <x v="271"/>
    <x v="2"/>
    <d v="2015-06-30T00:00:00"/>
    <x v="1075"/>
    <n v="33038000000"/>
    <n v="20324000000"/>
    <n v="12046000000"/>
    <n v="0"/>
    <x v="2"/>
    <s v="Systems Software"/>
  </r>
  <r>
    <x v="271"/>
    <x v="3"/>
    <d v="2016-06-30T00:00:00"/>
    <x v="1076"/>
    <n v="32780000000"/>
    <n v="19260000000"/>
    <n v="11988000000"/>
    <n v="0"/>
    <x v="2"/>
    <s v="Systems Software"/>
  </r>
  <r>
    <x v="272"/>
    <x v="0"/>
    <d v="2012-12-31T00:00:00"/>
    <x v="1077"/>
    <n v="116586000"/>
    <n v="2448629000"/>
    <n v="0"/>
    <n v="264631000"/>
    <x v="6"/>
    <s v="Banks"/>
  </r>
  <r>
    <x v="272"/>
    <x v="1"/>
    <d v="2013-12-31T00:00:00"/>
    <x v="1078"/>
    <n v="83692000"/>
    <n v="2540954000"/>
    <n v="0"/>
    <n v="231912000"/>
    <x v="6"/>
    <s v="Banks"/>
  </r>
  <r>
    <x v="272"/>
    <x v="2"/>
    <d v="2014-12-31T00:00:00"/>
    <x v="1079"/>
    <n v="63083000"/>
    <n v="2655650000"/>
    <n v="0"/>
    <n v="157824000"/>
    <x v="6"/>
    <s v="Banks"/>
  </r>
  <r>
    <x v="272"/>
    <x v="3"/>
    <d v="2015-12-31T00:00:00"/>
    <x v="1080"/>
    <n v="73814000"/>
    <n v="2796508000"/>
    <n v="0"/>
    <n v="196424000"/>
    <x v="6"/>
    <s v="Banks"/>
  </r>
  <r>
    <x v="273"/>
    <x v="0"/>
    <d v="2013-12-31T00:00:00"/>
    <x v="1081"/>
    <n v="1097041000"/>
    <n v="692693000"/>
    <n v="116346000"/>
    <n v="24539000"/>
    <x v="3"/>
    <s v="Life Sciences Tools &amp; Services"/>
  </r>
  <r>
    <x v="273"/>
    <x v="1"/>
    <d v="2014-12-31T00:00:00"/>
    <x v="1082"/>
    <n v="1127233000"/>
    <n v="728582000"/>
    <n v="123297000"/>
    <n v="29185000"/>
    <x v="3"/>
    <s v="Life Sciences Tools &amp; Services"/>
  </r>
  <r>
    <x v="273"/>
    <x v="2"/>
    <d v="2015-12-31T00:00:00"/>
    <x v="1083"/>
    <n v="1043454000"/>
    <n v="700810000"/>
    <n v="119076000"/>
    <n v="30951000"/>
    <x v="3"/>
    <s v="Life Sciences Tools &amp; Services"/>
  </r>
  <r>
    <x v="273"/>
    <x v="3"/>
    <d v="2016-12-31T00:00:00"/>
    <x v="1084"/>
    <n v="1072670000"/>
    <n v="732622000"/>
    <n v="119968000"/>
    <n v="36052000"/>
    <x v="3"/>
    <s v="Life Sciences Tools &amp; Services"/>
  </r>
  <r>
    <x v="274"/>
    <x v="0"/>
    <d v="2013-08-29T00:00:00"/>
    <x v="1085"/>
    <n v="7226000000"/>
    <n v="554000000"/>
    <n v="931000000"/>
    <n v="0"/>
    <x v="2"/>
    <s v="Semiconductors"/>
  </r>
  <r>
    <x v="274"/>
    <x v="1"/>
    <d v="2014-08-28T00:00:00"/>
    <x v="1086"/>
    <n v="10921000000"/>
    <n v="939000000"/>
    <n v="1371000000"/>
    <n v="0"/>
    <x v="2"/>
    <s v="Semiconductors"/>
  </r>
  <r>
    <x v="274"/>
    <x v="2"/>
    <d v="2015-09-03T00:00:00"/>
    <x v="1087"/>
    <n v="10977000000"/>
    <n v="674000000"/>
    <n v="1540000000"/>
    <n v="0"/>
    <x v="2"/>
    <s v="Semiconductors"/>
  </r>
  <r>
    <x v="274"/>
    <x v="3"/>
    <d v="2016-09-01T00:00:00"/>
    <x v="1088"/>
    <n v="9894000000"/>
    <n v="653000000"/>
    <n v="1617000000"/>
    <n v="0"/>
    <x v="2"/>
    <s v="Semiconductors"/>
  </r>
  <r>
    <x v="275"/>
    <x v="0"/>
    <d v="2012-12-31T00:00:00"/>
    <x v="1089"/>
    <n v="1079136000"/>
    <n v="285144000"/>
    <n v="0"/>
    <n v="1291456000"/>
    <x v="9"/>
    <s v="Integrated Oil &amp; Gas"/>
  </r>
  <r>
    <x v="275"/>
    <x v="1"/>
    <d v="2013-12-31T00:00:00"/>
    <x v="1090"/>
    <n v="1252812000"/>
    <n v="466498000"/>
    <n v="0"/>
    <n v="1602390000"/>
    <x v="9"/>
    <s v="Integrated Oil &amp; Gas"/>
  </r>
  <r>
    <x v="275"/>
    <x v="2"/>
    <d v="2014-12-31T00:00:00"/>
    <x v="1091"/>
    <n v="1089888000"/>
    <n v="471219000"/>
    <n v="0"/>
    <n v="1957025000"/>
    <x v="9"/>
    <s v="Integrated Oil &amp; Gas"/>
  </r>
  <r>
    <x v="275"/>
    <x v="3"/>
    <d v="2015-12-31T00:00:00"/>
    <x v="1092"/>
    <n v="832306000"/>
    <n v="372457000"/>
    <n v="0"/>
    <n v="1668489000"/>
    <x v="9"/>
    <s v="Integrated Oil &amp; Gas"/>
  </r>
  <r>
    <x v="276"/>
    <x v="0"/>
    <d v="2014-12-31T00:00:00"/>
    <x v="1093"/>
    <n v="4191600000"/>
    <n v="1545700000"/>
    <n v="581800000"/>
    <n v="0"/>
    <x v="3"/>
    <s v="Pharmaceuticals"/>
  </r>
  <r>
    <x v="276"/>
    <x v="1"/>
    <d v="2015-12-31T00:00:00"/>
    <x v="1094"/>
    <n v="5213200000"/>
    <n v="2180700000"/>
    <n v="671900000"/>
    <n v="0"/>
    <x v="3"/>
    <s v="Pharmaceuticals"/>
  </r>
  <r>
    <x v="277"/>
    <x v="0"/>
    <d v="2013-12-31T00:00:00"/>
    <x v="1095"/>
    <n v="844000000"/>
    <n v="446000000"/>
    <n v="0"/>
    <n v="1568000000"/>
    <x v="9"/>
    <s v="Oil &amp; Gas Exploration &amp; Production"/>
  </r>
  <r>
    <x v="277"/>
    <x v="1"/>
    <d v="2014-12-31T00:00:00"/>
    <x v="1096"/>
    <n v="945000000"/>
    <n v="495000000"/>
    <n v="0"/>
    <n v="1759000000"/>
    <x v="9"/>
    <s v="Oil &amp; Gas Exploration &amp; Production"/>
  </r>
  <r>
    <x v="277"/>
    <x v="2"/>
    <d v="2015-12-31T00:00:00"/>
    <x v="1097"/>
    <n v="979000000"/>
    <n v="745000000"/>
    <n v="0"/>
    <n v="2131000000"/>
    <x v="9"/>
    <s v="Oil &amp; Gas Exploration &amp; Production"/>
  </r>
  <r>
    <x v="277"/>
    <x v="3"/>
    <d v="2016-12-31T00:00:00"/>
    <x v="1098"/>
    <n v="1083000000"/>
    <n v="233000000"/>
    <n v="0"/>
    <n v="2454000000"/>
    <x v="9"/>
    <s v="Oil &amp; Gas Exploration &amp; Production"/>
  </r>
  <r>
    <x v="278"/>
    <x v="0"/>
    <d v="2012-12-31T00:00:00"/>
    <x v="1099"/>
    <n v="1446000000"/>
    <n v="832000000"/>
    <n v="0"/>
    <n v="104000000"/>
    <x v="6"/>
    <s v="Diversified Financial Services"/>
  </r>
  <r>
    <x v="278"/>
    <x v="1"/>
    <d v="2013-12-31T00:00:00"/>
    <x v="1100"/>
    <n v="1316000000"/>
    <n v="1054000000"/>
    <n v="0"/>
    <n v="122000000"/>
    <x v="6"/>
    <s v="Diversified Financial Services"/>
  </r>
  <r>
    <x v="278"/>
    <x v="2"/>
    <d v="2014-12-31T00:00:00"/>
    <x v="1101"/>
    <n v="1433000000"/>
    <n v="1095000000"/>
    <n v="0"/>
    <n v="137000000"/>
    <x v="6"/>
    <s v="Diversified Financial Services"/>
  </r>
  <r>
    <x v="278"/>
    <x v="3"/>
    <d v="2015-12-31T00:00:00"/>
    <x v="1102"/>
    <n v="1313000000"/>
    <n v="1050000000"/>
    <n v="0"/>
    <n v="138000000"/>
    <x v="6"/>
    <s v="Diversified Financial Services"/>
  </r>
  <r>
    <x v="279"/>
    <x v="0"/>
    <d v="2012-12-31T00:00:00"/>
    <x v="1103"/>
    <n v="8276000000"/>
    <n v="1186000000"/>
    <n v="0"/>
    <n v="1518000000"/>
    <x v="5"/>
    <s v="MultiUtilities"/>
  </r>
  <r>
    <x v="279"/>
    <x v="1"/>
    <d v="2013-12-31T00:00:00"/>
    <x v="1104"/>
    <n v="8152000000"/>
    <n v="1280000000"/>
    <n v="0"/>
    <n v="2163000000"/>
    <x v="5"/>
    <s v="MultiUtilities"/>
  </r>
  <r>
    <x v="279"/>
    <x v="2"/>
    <d v="2014-12-31T00:00:00"/>
    <x v="1105"/>
    <n v="8751000000"/>
    <n v="1324000000"/>
    <n v="0"/>
    <n v="2551000000"/>
    <x v="5"/>
    <s v="MultiUtilities"/>
  </r>
  <r>
    <x v="279"/>
    <x v="3"/>
    <d v="2015-12-31T00:00:00"/>
    <x v="1106"/>
    <n v="8596000000"/>
    <n v="1399000000"/>
    <n v="0"/>
    <n v="2831000000"/>
    <x v="5"/>
    <s v="MultiUtilities"/>
  </r>
  <r>
    <x v="280"/>
    <x v="0"/>
    <d v="2012-12-31T00:00:00"/>
    <x v="1107"/>
    <n v="4334000000"/>
    <n v="757000000"/>
    <n v="704000000"/>
    <n v="1032000000"/>
    <x v="8"/>
    <s v="Gold"/>
  </r>
  <r>
    <x v="280"/>
    <x v="1"/>
    <d v="2013-12-31T00:00:00"/>
    <x v="1108"/>
    <n v="5299000000"/>
    <n v="584000000"/>
    <n v="469000000"/>
    <n v="1362000000"/>
    <x v="8"/>
    <s v="Gold"/>
  </r>
  <r>
    <x v="280"/>
    <x v="2"/>
    <d v="2014-12-31T00:00:00"/>
    <x v="1109"/>
    <n v="4457000000"/>
    <n v="545000000"/>
    <n v="325000000"/>
    <n v="1229000000"/>
    <x v="8"/>
    <s v="Gold"/>
  </r>
  <r>
    <x v="280"/>
    <x v="3"/>
    <d v="2015-12-31T00:00:00"/>
    <x v="1110"/>
    <n v="4312000000"/>
    <n v="670000000"/>
    <n v="289000000"/>
    <n v="1239000000"/>
    <x v="8"/>
    <s v="Gold"/>
  </r>
  <r>
    <x v="281"/>
    <x v="0"/>
    <d v="2013-12-31T00:00:00"/>
    <x v="1111"/>
    <n v="3117203000"/>
    <n v="650243000"/>
    <n v="378769000"/>
    <n v="0"/>
    <x v="2"/>
    <s v="Internet Software &amp; Services"/>
  </r>
  <r>
    <x v="281"/>
    <x v="1"/>
    <d v="2014-12-31T00:00:00"/>
    <x v="1112"/>
    <n v="3752760000"/>
    <n v="876927000"/>
    <n v="472321000"/>
    <n v="0"/>
    <x v="2"/>
    <s v="Internet Software &amp; Services"/>
  </r>
  <r>
    <x v="281"/>
    <x v="2"/>
    <d v="2015-12-31T00:00:00"/>
    <x v="1113"/>
    <n v="4591476000"/>
    <n v="1231421000"/>
    <n v="650788000"/>
    <n v="0"/>
    <x v="2"/>
    <s v="Internet Software &amp; Services"/>
  </r>
  <r>
    <x v="281"/>
    <x v="3"/>
    <d v="2016-12-31T00:00:00"/>
    <x v="1114"/>
    <n v="6029901000"/>
    <n v="1568877000"/>
    <n v="852098000"/>
    <n v="0"/>
    <x v="2"/>
    <s v="Internet Software &amp; Services"/>
  </r>
  <r>
    <x v="282"/>
    <x v="0"/>
    <d v="2012-12-31T00:00:00"/>
    <x v="1115"/>
    <n v="413000000"/>
    <n v="311000000"/>
    <n v="0"/>
    <n v="704000000"/>
    <x v="9"/>
    <s v="Oil &amp; Gas Exploration &amp; Production"/>
  </r>
  <r>
    <x v="282"/>
    <x v="1"/>
    <d v="2013-12-31T00:00:00"/>
    <x v="1116"/>
    <n v="411000000"/>
    <n v="311000000"/>
    <n v="0"/>
    <n v="685000000"/>
    <x v="9"/>
    <s v="Oil &amp; Gas Exploration &amp; Production"/>
  </r>
  <r>
    <x v="282"/>
    <x v="2"/>
    <d v="2014-12-31T00:00:00"/>
    <x v="1117"/>
    <n v="485000000"/>
    <n v="358000000"/>
    <n v="0"/>
    <n v="870000000"/>
    <x v="9"/>
    <s v="Oil &amp; Gas Exploration &amp; Production"/>
  </r>
  <r>
    <x v="282"/>
    <x v="3"/>
    <d v="2015-12-31T00:00:00"/>
    <x v="1118"/>
    <n v="497000000"/>
    <n v="5204000000"/>
    <n v="0"/>
    <n v="917000000"/>
    <x v="9"/>
    <s v="Oil &amp; Gas Exploration &amp; Production"/>
  </r>
  <r>
    <x v="283"/>
    <x v="0"/>
    <d v="2013-05-31T00:00:00"/>
    <x v="1119"/>
    <n v="14279000000"/>
    <n v="7796000000"/>
    <n v="0"/>
    <n v="0"/>
    <x v="1"/>
    <s v="Apparel, Accessories &amp; Luxury Goods"/>
  </r>
  <r>
    <x v="283"/>
    <x v="1"/>
    <d v="2014-05-31T00:00:00"/>
    <x v="1120"/>
    <n v="15353000000"/>
    <n v="8766000000"/>
    <n v="0"/>
    <n v="0"/>
    <x v="1"/>
    <s v="Apparel, Accessories &amp; Luxury Goods"/>
  </r>
  <r>
    <x v="283"/>
    <x v="2"/>
    <d v="2015-05-31T00:00:00"/>
    <x v="1121"/>
    <n v="16534000000"/>
    <n v="9892000000"/>
    <n v="0"/>
    <n v="0"/>
    <x v="1"/>
    <s v="Apparel, Accessories &amp; Luxury Goods"/>
  </r>
  <r>
    <x v="283"/>
    <x v="3"/>
    <d v="2016-05-31T00:00:00"/>
    <x v="1122"/>
    <n v="17405000000"/>
    <n v="10469000000"/>
    <n v="0"/>
    <n v="0"/>
    <x v="1"/>
    <s v="Apparel, Accessories &amp; Luxury Goods"/>
  </r>
  <r>
    <x v="284"/>
    <x v="0"/>
    <d v="2013-12-31T00:00:00"/>
    <x v="1123"/>
    <n v="2398000000"/>
    <n v="1815000000"/>
    <n v="0"/>
    <n v="510000000"/>
    <x v="0"/>
    <s v="Research &amp; Consulting Services"/>
  </r>
  <r>
    <x v="284"/>
    <x v="1"/>
    <d v="2014-12-31T00:00:00"/>
    <x v="1124"/>
    <n v="2620000000"/>
    <n v="1917000000"/>
    <n v="0"/>
    <n v="573000000"/>
    <x v="0"/>
    <s v="Research &amp; Consulting Services"/>
  </r>
  <r>
    <x v="284"/>
    <x v="2"/>
    <d v="2015-12-31T00:00:00"/>
    <x v="1125"/>
    <n v="2539000000"/>
    <n v="1915000000"/>
    <n v="0"/>
    <n v="574000000"/>
    <x v="0"/>
    <s v="Research &amp; Consulting Services"/>
  </r>
  <r>
    <x v="284"/>
    <x v="3"/>
    <d v="2016-12-31T00:00:00"/>
    <x v="1126"/>
    <n v="2607000000"/>
    <n v="1851000000"/>
    <n v="0"/>
    <n v="603000000"/>
    <x v="0"/>
    <s v="Research &amp; Consulting Services"/>
  </r>
  <r>
    <x v="285"/>
    <x v="0"/>
    <d v="2012-12-31T00:00:00"/>
    <x v="1127"/>
    <n v="12151000000"/>
    <n v="1654000000"/>
    <n v="0"/>
    <n v="0"/>
    <x v="9"/>
    <s v="Oil &amp; Gas Equipment &amp; Services"/>
  </r>
  <r>
    <x v="285"/>
    <x v="1"/>
    <d v="2013-12-31T00:00:00"/>
    <x v="315"/>
    <n v="14117000000"/>
    <n v="1905000000"/>
    <n v="0"/>
    <n v="0"/>
    <x v="9"/>
    <s v="Oil &amp; Gas Equipment &amp; Services"/>
  </r>
  <r>
    <x v="285"/>
    <x v="2"/>
    <d v="2014-12-31T00:00:00"/>
    <x v="1128"/>
    <n v="15631000000"/>
    <n v="2092000000"/>
    <n v="0"/>
    <n v="0"/>
    <x v="9"/>
    <s v="Oil &amp; Gas Equipment &amp; Services"/>
  </r>
  <r>
    <x v="285"/>
    <x v="3"/>
    <d v="2015-12-31T00:00:00"/>
    <x v="1129"/>
    <n v="11694000000"/>
    <n v="1764000000"/>
    <n v="0"/>
    <n v="0"/>
    <x v="9"/>
    <s v="Oil &amp; Gas Equipment &amp; Services"/>
  </r>
  <r>
    <x v="286"/>
    <x v="0"/>
    <d v="2013-12-31T00:00:00"/>
    <x v="1130"/>
    <n v="4070000000"/>
    <n v="3002000000"/>
    <n v="0"/>
    <n v="916000000"/>
    <x v="0"/>
    <s v="Railroads"/>
  </r>
  <r>
    <x v="286"/>
    <x v="1"/>
    <d v="2014-12-31T00:00:00"/>
    <x v="1131"/>
    <n v="4201000000"/>
    <n v="2897000000"/>
    <n v="0"/>
    <n v="951000000"/>
    <x v="0"/>
    <s v="Railroads"/>
  </r>
  <r>
    <x v="286"/>
    <x v="2"/>
    <d v="2015-12-31T00:00:00"/>
    <x v="1132"/>
    <n v="3662000000"/>
    <n v="2911000000"/>
    <n v="0"/>
    <n v="1054000000"/>
    <x v="0"/>
    <s v="Railroads"/>
  </r>
  <r>
    <x v="286"/>
    <x v="3"/>
    <d v="2016-12-31T00:00:00"/>
    <x v="1133"/>
    <n v="3045000000"/>
    <n v="2743000000"/>
    <n v="0"/>
    <n v="1026000000"/>
    <x v="0"/>
    <s v="Railroads"/>
  </r>
  <r>
    <x v="287"/>
    <x v="0"/>
    <d v="2013-04-26T00:00:00"/>
    <x v="1134"/>
    <n v="2571300000"/>
    <n v="2247400000"/>
    <n v="904200000"/>
    <n v="0"/>
    <x v="2"/>
    <s v="Internet Software &amp; Services"/>
  </r>
  <r>
    <x v="287"/>
    <x v="1"/>
    <d v="2014-04-25T00:00:00"/>
    <x v="1135"/>
    <n v="2406000000"/>
    <n v="2179000000"/>
    <n v="918000000"/>
    <n v="0"/>
    <x v="2"/>
    <s v="Internet Software &amp; Services"/>
  </r>
  <r>
    <x v="287"/>
    <x v="2"/>
    <d v="2015-04-24T00:00:00"/>
    <x v="1136"/>
    <n v="2290000000"/>
    <n v="2197000000"/>
    <n v="920000000"/>
    <n v="0"/>
    <x v="2"/>
    <s v="Internet Software &amp; Services"/>
  </r>
  <r>
    <x v="287"/>
    <x v="3"/>
    <d v="2016-04-29T00:00:00"/>
    <x v="1137"/>
    <n v="2173000000"/>
    <n v="2099000000"/>
    <n v="861000000"/>
    <n v="0"/>
    <x v="2"/>
    <s v="Internet Software &amp; Services"/>
  </r>
  <r>
    <x v="288"/>
    <x v="0"/>
    <d v="2012-12-31T00:00:00"/>
    <x v="1138"/>
    <n v="17915735000"/>
    <n v="454900000"/>
    <n v="0"/>
    <n v="0"/>
    <x v="8"/>
    <s v="Steel"/>
  </r>
  <r>
    <x v="288"/>
    <x v="1"/>
    <d v="2013-12-31T00:00:00"/>
    <x v="1139"/>
    <n v="17641421000"/>
    <n v="467904000"/>
    <n v="0"/>
    <n v="0"/>
    <x v="8"/>
    <s v="Steel"/>
  </r>
  <r>
    <x v="288"/>
    <x v="2"/>
    <d v="2014-12-31T00:00:00"/>
    <x v="1140"/>
    <n v="19198615000"/>
    <n v="520805000"/>
    <n v="0"/>
    <n v="0"/>
    <x v="8"/>
    <s v="Steel"/>
  </r>
  <r>
    <x v="288"/>
    <x v="3"/>
    <d v="2015-12-31T00:00:00"/>
    <x v="1141"/>
    <n v="14858014000"/>
    <n v="458989000"/>
    <n v="0"/>
    <n v="0"/>
    <x v="8"/>
    <s v="Steel"/>
  </r>
  <r>
    <x v="289"/>
    <x v="0"/>
    <d v="2013-01-27T00:00:00"/>
    <x v="1142"/>
    <n v="2053816000"/>
    <n v="430822000"/>
    <n v="1147282000"/>
    <n v="0"/>
    <x v="2"/>
    <s v="Semiconductors"/>
  </r>
  <r>
    <x v="289"/>
    <x v="1"/>
    <d v="2014-01-26T00:00:00"/>
    <x v="1143"/>
    <n v="1862000000"/>
    <n v="436000000"/>
    <n v="1336000000"/>
    <n v="0"/>
    <x v="2"/>
    <s v="Semiconductors"/>
  </r>
  <r>
    <x v="289"/>
    <x v="2"/>
    <d v="2015-01-25T00:00:00"/>
    <x v="1144"/>
    <n v="2083000000"/>
    <n v="480000000"/>
    <n v="1360000000"/>
    <n v="0"/>
    <x v="2"/>
    <s v="Semiconductors"/>
  </r>
  <r>
    <x v="289"/>
    <x v="3"/>
    <d v="2016-01-31T00:00:00"/>
    <x v="1145"/>
    <n v="2199000000"/>
    <n v="602000000"/>
    <n v="1331000000"/>
    <n v="0"/>
    <x v="2"/>
    <s v="Semiconductors"/>
  </r>
  <r>
    <x v="290"/>
    <x v="0"/>
    <d v="2012-12-31T00:00:00"/>
    <x v="1146"/>
    <n v="3414400000"/>
    <n v="1403500000"/>
    <n v="0"/>
    <n v="0"/>
    <x v="1"/>
    <s v="Housewares &amp; Specialties"/>
  </r>
  <r>
    <x v="290"/>
    <x v="1"/>
    <d v="2013-12-31T00:00:00"/>
    <x v="1147"/>
    <n v="3482100000"/>
    <n v="1399500000"/>
    <n v="0"/>
    <n v="0"/>
    <x v="1"/>
    <s v="Housewares &amp; Specialties"/>
  </r>
  <r>
    <x v="290"/>
    <x v="2"/>
    <d v="2014-12-31T00:00:00"/>
    <x v="1148"/>
    <n v="3523600000"/>
    <n v="1545900000"/>
    <n v="0"/>
    <n v="0"/>
    <x v="1"/>
    <s v="Housewares &amp; Specialties"/>
  </r>
  <r>
    <x v="290"/>
    <x v="3"/>
    <d v="2015-12-31T00:00:00"/>
    <x v="1149"/>
    <n v="3611100000"/>
    <n v="1626000000"/>
    <n v="0"/>
    <n v="0"/>
    <x v="1"/>
    <s v="Housewares &amp; Specialties"/>
  </r>
  <r>
    <x v="291"/>
    <x v="0"/>
    <d v="2012-12-31T00:00:00"/>
    <x v="1150"/>
    <n v="21306000"/>
    <n v="38123000"/>
    <n v="0"/>
    <n v="147515000"/>
    <x v="7"/>
    <s v="Retail REITs"/>
  </r>
  <r>
    <x v="291"/>
    <x v="1"/>
    <d v="2013-12-31T00:00:00"/>
    <x v="1151"/>
    <n v="38851000"/>
    <n v="56881000"/>
    <n v="0"/>
    <n v="306769000"/>
    <x v="7"/>
    <s v="Retail REITs"/>
  </r>
  <r>
    <x v="291"/>
    <x v="2"/>
    <d v="2014-12-31T00:00:00"/>
    <x v="1152"/>
    <n v="53871000"/>
    <n v="51085000"/>
    <n v="0"/>
    <n v="374661000"/>
    <x v="7"/>
    <s v="Retail REITs"/>
  </r>
  <r>
    <x v="291"/>
    <x v="3"/>
    <d v="2015-12-31T00:00:00"/>
    <x v="1153"/>
    <n v="55352000"/>
    <n v="49298000"/>
    <n v="0"/>
    <n v="409215000"/>
    <x v="7"/>
    <s v="Retail REITs"/>
  </r>
  <r>
    <x v="292"/>
    <x v="0"/>
    <d v="2012-12-31T00:00:00"/>
    <x v="1154"/>
    <n v="8540319000"/>
    <n v="491725000"/>
    <n v="0"/>
    <n v="205334000"/>
    <x v="9"/>
    <s v="Oil &amp; Gas Exploration &amp; Production"/>
  </r>
  <r>
    <x v="292"/>
    <x v="1"/>
    <d v="2013-12-31T00:00:00"/>
    <x v="1155"/>
    <n v="10222213000"/>
    <n v="541586000"/>
    <n v="0"/>
    <n v="239343000"/>
    <x v="9"/>
    <s v="Oil &amp; Gas Exploration &amp; Production"/>
  </r>
  <r>
    <x v="292"/>
    <x v="2"/>
    <d v="2014-12-31T00:00:00"/>
    <x v="1156"/>
    <n v="10088548000"/>
    <n v="674887000"/>
    <n v="0"/>
    <n v="294684000"/>
    <x v="9"/>
    <s v="Oil &amp; Gas Exploration &amp; Production"/>
  </r>
  <r>
    <x v="292"/>
    <x v="3"/>
    <d v="2015-12-31T00:00:00"/>
    <x v="1157"/>
    <n v="5641052000"/>
    <n v="693331000"/>
    <n v="0"/>
    <n v="354620000"/>
    <x v="9"/>
    <s v="Oil &amp; Gas Exploration &amp; Production"/>
  </r>
  <r>
    <x v="293"/>
    <x v="0"/>
    <d v="2014-12-31T00:00:00"/>
    <x v="1158"/>
    <n v="12602100000"/>
    <n v="477200000"/>
    <n v="0"/>
    <n v="294400000"/>
    <x v="1"/>
    <s v="Advertising"/>
  </r>
  <r>
    <x v="293"/>
    <x v="1"/>
    <d v="2015-12-31T00:00:00"/>
    <x v="1159"/>
    <n v="12491400000"/>
    <n v="431800000"/>
    <n v="0"/>
    <n v="291100000"/>
    <x v="1"/>
    <s v="Advertising"/>
  </r>
  <r>
    <x v="293"/>
    <x v="2"/>
    <d v="2016-12-31T00:00:00"/>
    <x v="1160"/>
    <n v="12671200000"/>
    <n v="443900000"/>
    <n v="0"/>
    <n v="292900000"/>
    <x v="1"/>
    <s v="Advertising"/>
  </r>
  <r>
    <x v="294"/>
    <x v="0"/>
    <d v="2012-12-31T00:00:00"/>
    <x v="1161"/>
    <n v="3084766000"/>
    <n v="2120025000"/>
    <n v="0"/>
    <n v="0"/>
    <x v="1"/>
    <s v="Specialty Stores"/>
  </r>
  <r>
    <x v="294"/>
    <x v="1"/>
    <d v="2013-12-31T00:00:00"/>
    <x v="1162"/>
    <n v="3280236000"/>
    <n v="2265516000"/>
    <n v="0"/>
    <n v="0"/>
    <x v="1"/>
    <s v="Specialty Stores"/>
  </r>
  <r>
    <x v="294"/>
    <x v="2"/>
    <d v="2014-12-31T00:00:00"/>
    <x v="1163"/>
    <n v="3507180000"/>
    <n v="2438527000"/>
    <n v="0"/>
    <n v="0"/>
    <x v="1"/>
    <s v="Specialty Stores"/>
  </r>
  <r>
    <x v="294"/>
    <x v="3"/>
    <d v="2015-12-31T00:00:00"/>
    <x v="1164"/>
    <n v="3804031000"/>
    <n v="2648622000"/>
    <n v="0"/>
    <n v="0"/>
    <x v="1"/>
    <s v="Specialty Stores"/>
  </r>
  <r>
    <x v="295"/>
    <x v="0"/>
    <d v="2012-12-31T00:00:00"/>
    <x v="1165"/>
    <n v="6530000000"/>
    <n v="1879000000"/>
    <n v="0"/>
    <n v="3585000000"/>
    <x v="9"/>
    <s v="Oil &amp; Gas Exploration &amp; Production"/>
  </r>
  <r>
    <x v="295"/>
    <x v="1"/>
    <d v="2013-12-31T00:00:00"/>
    <x v="1166"/>
    <n v="6497000000"/>
    <n v="2108000000"/>
    <n v="0"/>
    <n v="4203000000"/>
    <x v="9"/>
    <s v="Oil &amp; Gas Exploration &amp; Production"/>
  </r>
  <r>
    <x v="295"/>
    <x v="2"/>
    <d v="2014-12-31T00:00:00"/>
    <x v="1167"/>
    <n v="6803000000"/>
    <n v="2053000000"/>
    <n v="0"/>
    <n v="4261000000"/>
    <x v="9"/>
    <s v="Oil &amp; Gas Exploration &amp; Production"/>
  </r>
  <r>
    <x v="295"/>
    <x v="3"/>
    <d v="2015-12-31T00:00:00"/>
    <x v="1168"/>
    <n v="5804000000"/>
    <n v="1613000000"/>
    <n v="0"/>
    <n v="4544000000"/>
    <x v="9"/>
    <s v="Oil &amp; Gas Exploration &amp; Production"/>
  </r>
  <r>
    <x v="296"/>
    <x v="0"/>
    <d v="2012-12-31T00:00:00"/>
    <x v="1169"/>
    <n v="90800000"/>
    <n v="803800000"/>
    <n v="0"/>
    <n v="76000000"/>
    <x v="6"/>
    <s v="Thrifts &amp; Mortgage Finance"/>
  </r>
  <r>
    <x v="296"/>
    <x v="1"/>
    <d v="2013-12-31T00:00:00"/>
    <x v="1170"/>
    <n v="81100000"/>
    <n v="812800000"/>
    <n v="0"/>
    <n v="69900000"/>
    <x v="6"/>
    <s v="Thrifts &amp; Mortgage Finance"/>
  </r>
  <r>
    <x v="296"/>
    <x v="2"/>
    <d v="2014-12-31T00:00:00"/>
    <x v="1171"/>
    <n v="80900000"/>
    <n v="816700000"/>
    <n v="0"/>
    <n v="65400000"/>
    <x v="6"/>
    <s v="Thrifts &amp; Mortgage Finance"/>
  </r>
  <r>
    <x v="296"/>
    <x v="3"/>
    <d v="2015-12-31T00:00:00"/>
    <x v="1172"/>
    <n v="95500000"/>
    <n v="836700000"/>
    <n v="0"/>
    <n v="57300000"/>
    <x v="6"/>
    <s v="Thrifts &amp; Mortgage Finance"/>
  </r>
  <r>
    <x v="297"/>
    <x v="0"/>
    <d v="2012-12-31T00:00:00"/>
    <x v="1173"/>
    <n v="1582398000"/>
    <n v="1489735000"/>
    <n v="114250000"/>
    <n v="0"/>
    <x v="0"/>
    <s v="Technology, Hardware, Software and Supplies"/>
  </r>
  <r>
    <x v="297"/>
    <x v="1"/>
    <d v="2013-12-31T00:00:00"/>
    <x v="1174"/>
    <n v="1650622000"/>
    <n v="1420096000"/>
    <n v="110412000"/>
    <n v="0"/>
    <x v="0"/>
    <s v="Technology, Hardware, Software and Supplies"/>
  </r>
  <r>
    <x v="297"/>
    <x v="2"/>
    <d v="2014-12-31T00:00:00"/>
    <x v="1175"/>
    <n v="1680791000"/>
    <n v="1378400000"/>
    <n v="109931000"/>
    <n v="0"/>
    <x v="0"/>
    <s v="Technology, Hardware, Software and Supplies"/>
  </r>
  <r>
    <x v="297"/>
    <x v="3"/>
    <d v="2015-12-31T00:00:00"/>
    <x v="1176"/>
    <n v="1558591000"/>
    <n v="1279961000"/>
    <n v="110156000"/>
    <n v="0"/>
    <x v="0"/>
    <s v="Technology, Hardware, Software and Supplies"/>
  </r>
  <r>
    <x v="298"/>
    <x v="0"/>
    <d v="2012-12-31T00:00:00"/>
    <x v="1177"/>
    <n v="13908300000"/>
    <n v="571600000"/>
    <n v="279300000"/>
    <n v="517400000"/>
    <x v="0"/>
    <s v="Construction &amp; Farm Machinery &amp; Heavy Trucks"/>
  </r>
  <r>
    <x v="298"/>
    <x v="1"/>
    <d v="2013-12-31T00:00:00"/>
    <x v="446"/>
    <n v="13900700000"/>
    <n v="559500000"/>
    <n v="251400000"/>
    <n v="571700000"/>
    <x v="0"/>
    <s v="Construction &amp; Farm Machinery &amp; Heavy Trucks"/>
  </r>
  <r>
    <x v="298"/>
    <x v="2"/>
    <d v="2014-12-31T00:00:00"/>
    <x v="1178"/>
    <n v="15481600000"/>
    <n v="561400000"/>
    <n v="215600000"/>
    <n v="588500000"/>
    <x v="0"/>
    <s v="Construction &amp; Farm Machinery &amp; Heavy Trucks"/>
  </r>
  <r>
    <x v="298"/>
    <x v="3"/>
    <d v="2015-12-31T00:00:00"/>
    <x v="1179"/>
    <n v="15292100000"/>
    <n v="541500000"/>
    <n v="239800000"/>
    <n v="583700000"/>
    <x v="0"/>
    <s v="Construction &amp; Farm Machinery &amp; Heavy Trucks"/>
  </r>
  <r>
    <x v="299"/>
    <x v="0"/>
    <d v="2013-12-31T00:00:00"/>
    <x v="1180"/>
    <n v="11759000000"/>
    <n v="0"/>
    <n v="0"/>
    <n v="2077000000"/>
    <x v="5"/>
    <s v="MultiUtilities"/>
  </r>
  <r>
    <x v="299"/>
    <x v="1"/>
    <d v="2014-12-31T00:00:00"/>
    <x v="1181"/>
    <n v="12207000000"/>
    <n v="0"/>
    <n v="0"/>
    <n v="2433000000"/>
    <x v="5"/>
    <s v="MultiUtilities"/>
  </r>
  <r>
    <x v="299"/>
    <x v="2"/>
    <d v="2015-12-31T00:00:00"/>
    <x v="1182"/>
    <n v="12713000000"/>
    <n v="0"/>
    <n v="0"/>
    <n v="2612000000"/>
    <x v="5"/>
    <s v="MultiUtilities"/>
  </r>
  <r>
    <x v="299"/>
    <x v="3"/>
    <d v="2016-12-31T00:00:00"/>
    <x v="1183"/>
    <n v="12734000000"/>
    <n v="0"/>
    <n v="0"/>
    <n v="2755000000"/>
    <x v="5"/>
    <s v="MultiUtilities"/>
  </r>
  <r>
    <x v="300"/>
    <x v="0"/>
    <d v="2012-12-31T00:00:00"/>
    <x v="1184"/>
    <n v="1177275000"/>
    <n v="2188747000"/>
    <n v="0"/>
    <n v="65141000"/>
    <x v="1"/>
    <s v="Internet &amp; Direct Marketing Retail"/>
  </r>
  <r>
    <x v="300"/>
    <x v="1"/>
    <d v="2013-12-31T00:00:00"/>
    <x v="1185"/>
    <n v="1077420000"/>
    <n v="3185497000"/>
    <n v="0"/>
    <n v="117975000"/>
    <x v="1"/>
    <s v="Internet &amp; Direct Marketing Retail"/>
  </r>
  <r>
    <x v="300"/>
    <x v="2"/>
    <d v="2014-12-31T00:00:00"/>
    <x v="1186"/>
    <n v="857841000"/>
    <n v="4302998000"/>
    <n v="0"/>
    <n v="207820000"/>
    <x v="1"/>
    <s v="Internet &amp; Direct Marketing Retail"/>
  </r>
  <r>
    <x v="300"/>
    <x v="3"/>
    <d v="2015-12-31T00:00:00"/>
    <x v="1187"/>
    <n v="632180000"/>
    <n v="5060406000"/>
    <n v="0"/>
    <n v="272494000"/>
    <x v="1"/>
    <s v="Internet &amp; Direct Marketing Retail"/>
  </r>
  <r>
    <x v="301"/>
    <x v="0"/>
    <d v="2013-04-27T00:00:00"/>
    <x v="1188"/>
    <n v="2446443000"/>
    <n v="0"/>
    <n v="0"/>
    <n v="0"/>
    <x v="3"/>
    <s v="Health Care Supplies"/>
  </r>
  <r>
    <x v="301"/>
    <x v="1"/>
    <d v="2014-04-26T00:00:00"/>
    <x v="1189"/>
    <n v="2566444000"/>
    <n v="0"/>
    <n v="0"/>
    <n v="0"/>
    <x v="3"/>
    <s v="Health Care Supplies"/>
  </r>
  <r>
    <x v="301"/>
    <x v="2"/>
    <d v="2015-04-25T00:00:00"/>
    <x v="1190"/>
    <n v="2850316000"/>
    <n v="0"/>
    <n v="0"/>
    <n v="0"/>
    <x v="3"/>
    <s v="Health Care Supplies"/>
  </r>
  <r>
    <x v="301"/>
    <x v="3"/>
    <d v="2016-04-30T00:00:00"/>
    <x v="1191"/>
    <n v="4063955000"/>
    <n v="0"/>
    <n v="0"/>
    <n v="0"/>
    <x v="3"/>
    <s v="Health Care Supplies"/>
  </r>
  <r>
    <x v="302"/>
    <x v="0"/>
    <d v="2012-12-31T00:00:00"/>
    <x v="1192"/>
    <n v="6351000000"/>
    <n v="98000000"/>
    <n v="0"/>
    <n v="1054000000"/>
    <x v="5"/>
    <s v="Electric Utilities"/>
  </r>
  <r>
    <x v="302"/>
    <x v="1"/>
    <d v="2013-12-31T00:00:00"/>
    <x v="181"/>
    <n v="6423000000"/>
    <n v="68000000"/>
    <n v="0"/>
    <n v="1178000000"/>
    <x v="5"/>
    <s v="Electric Utilities"/>
  </r>
  <r>
    <x v="302"/>
    <x v="2"/>
    <d v="2014-12-31T00:00:00"/>
    <x v="1193"/>
    <n v="7036000000"/>
    <n v="0"/>
    <n v="0"/>
    <n v="1227000000"/>
    <x v="5"/>
    <s v="Electric Utilities"/>
  </r>
  <r>
    <x v="302"/>
    <x v="3"/>
    <d v="2015-12-31T00:00:00"/>
    <x v="1194"/>
    <n v="6239000000"/>
    <n v="0"/>
    <n v="0"/>
    <n v="1214000000"/>
    <x v="5"/>
    <s v="Electric Utilities"/>
  </r>
  <r>
    <x v="303"/>
    <x v="0"/>
    <d v="2013-12-28T00:00:00"/>
    <x v="1195"/>
    <n v="31243000000"/>
    <n v="25357000000"/>
    <n v="0"/>
    <n v="110000000"/>
    <x v="4"/>
    <s v="Soft Drinks"/>
  </r>
  <r>
    <x v="303"/>
    <x v="1"/>
    <d v="2014-12-27T00:00:00"/>
    <x v="1196"/>
    <n v="31238000000"/>
    <n v="25772000000"/>
    <n v="0"/>
    <n v="92000000"/>
    <x v="4"/>
    <s v="Soft Drinks"/>
  </r>
  <r>
    <x v="303"/>
    <x v="2"/>
    <d v="2015-12-26T00:00:00"/>
    <x v="1197"/>
    <n v="28731000000"/>
    <n v="24538000000"/>
    <n v="0"/>
    <n v="75000000"/>
    <x v="4"/>
    <s v="Soft Drinks"/>
  </r>
  <r>
    <x v="303"/>
    <x v="3"/>
    <d v="2016-12-31T00:00:00"/>
    <x v="1198"/>
    <n v="28209000000"/>
    <n v="24735000000"/>
    <n v="0"/>
    <n v="70000000"/>
    <x v="4"/>
    <s v="Soft Drinks"/>
  </r>
  <r>
    <x v="304"/>
    <x v="0"/>
    <d v="2012-12-31T00:00:00"/>
    <x v="1199"/>
    <n v="9821000000"/>
    <n v="15171000000"/>
    <n v="7482000000"/>
    <n v="5109000000"/>
    <x v="3"/>
    <s v="Pharmaceuticals"/>
  </r>
  <r>
    <x v="304"/>
    <x v="1"/>
    <d v="2013-12-31T00:00:00"/>
    <x v="1200"/>
    <n v="9586000000"/>
    <n v="14355000000"/>
    <n v="6678000000"/>
    <n v="4599000000"/>
    <x v="3"/>
    <s v="Pharmaceuticals"/>
  </r>
  <r>
    <x v="304"/>
    <x v="2"/>
    <d v="2014-12-31T00:00:00"/>
    <x v="1201"/>
    <n v="9577000000"/>
    <n v="14097000000"/>
    <n v="8393000000"/>
    <n v="4039000000"/>
    <x v="3"/>
    <s v="Pharmaceuticals"/>
  </r>
  <r>
    <x v="304"/>
    <x v="3"/>
    <d v="2015-12-31T00:00:00"/>
    <x v="1202"/>
    <n v="9648000000"/>
    <n v="14809000000"/>
    <n v="7690000000"/>
    <n v="3728000000"/>
    <x v="3"/>
    <s v="Pharmaceuticals"/>
  </r>
  <r>
    <x v="305"/>
    <x v="0"/>
    <d v="2013-12-31T00:00:00"/>
    <x v="1203"/>
    <n v="4683600000"/>
    <n v="189000000"/>
    <n v="0"/>
    <n v="3292900000"/>
    <x v="6"/>
    <s v="Diversified Financial Services"/>
  </r>
  <r>
    <x v="305"/>
    <x v="1"/>
    <d v="2014-12-31T00:00:00"/>
    <x v="1204"/>
    <n v="5231000000"/>
    <n v="177400000"/>
    <n v="0"/>
    <n v="3574300000"/>
    <x v="6"/>
    <s v="Diversified Financial Services"/>
  </r>
  <r>
    <x v="305"/>
    <x v="2"/>
    <d v="2015-12-31T00:00:00"/>
    <x v="1205"/>
    <n v="6697700000"/>
    <n v="163500000"/>
    <n v="0"/>
    <n v="3672400000"/>
    <x v="6"/>
    <s v="Diversified Financial Services"/>
  </r>
  <r>
    <x v="305"/>
    <x v="3"/>
    <d v="2016-12-31T00:00:00"/>
    <x v="1206"/>
    <n v="6913200000"/>
    <n v="156600000"/>
    <n v="0"/>
    <n v="3732600000"/>
    <x v="6"/>
    <s v="Diversified Financial Services"/>
  </r>
  <r>
    <x v="306"/>
    <x v="0"/>
    <d v="2013-12-31T00:00:00"/>
    <x v="1207"/>
    <n v="155355000"/>
    <n v="346393000"/>
    <n v="859947000"/>
    <n v="0"/>
    <x v="4"/>
    <s v="Personal Products"/>
  </r>
  <r>
    <x v="306"/>
    <x v="1"/>
    <d v="2014-12-31T00:00:00"/>
    <x v="1208"/>
    <n v="205018000"/>
    <n v="519267000"/>
    <n v="1271353000"/>
    <n v="0"/>
    <x v="4"/>
    <s v="Personal Products"/>
  </r>
  <r>
    <x v="306"/>
    <x v="2"/>
    <d v="2015-12-31T00:00:00"/>
    <x v="1209"/>
    <n v="392709000"/>
    <n v="838526000"/>
    <n v="1620577000"/>
    <n v="0"/>
    <x v="4"/>
    <s v="Personal Products"/>
  </r>
  <r>
    <x v="306"/>
    <x v="3"/>
    <d v="2016-12-31T00:00:00"/>
    <x v="1210"/>
    <n v="299694000"/>
    <n v="1177697000"/>
    <n v="2052295000"/>
    <n v="0"/>
    <x v="4"/>
    <s v="Personal Products"/>
  </r>
  <r>
    <x v="307"/>
    <x v="0"/>
    <d v="2012-12-31T00:00:00"/>
    <x v="1211"/>
    <n v="15590900000"/>
    <n v="15400000"/>
    <n v="0"/>
    <n v="36100000"/>
    <x v="6"/>
    <s v="Property &amp; Casualty Insurance"/>
  </r>
  <r>
    <x v="307"/>
    <x v="1"/>
    <d v="2013-12-31T00:00:00"/>
    <x v="1212"/>
    <n v="16275100000"/>
    <n v="18800000"/>
    <n v="0"/>
    <n v="38800000"/>
    <x v="6"/>
    <s v="Property &amp; Casualty Insurance"/>
  </r>
  <r>
    <x v="307"/>
    <x v="2"/>
    <d v="2014-12-31T00:00:00"/>
    <x v="1213"/>
    <n v="17297300000"/>
    <n v="18900000"/>
    <n v="0"/>
    <n v="50900000"/>
    <x v="6"/>
    <s v="Property &amp; Casualty Insurance"/>
  </r>
  <r>
    <x v="307"/>
    <x v="3"/>
    <d v="2015-12-31T00:00:00"/>
    <x v="1214"/>
    <n v="18705900000"/>
    <n v="22800000"/>
    <n v="0"/>
    <n v="77500000"/>
    <x v="6"/>
    <s v="Property &amp; Casualty Insurance"/>
  </r>
  <r>
    <x v="308"/>
    <x v="0"/>
    <d v="2013-06-30T00:00:00"/>
    <x v="1215"/>
    <n v="10086675000"/>
    <n v="1554973000"/>
    <n v="0"/>
    <n v="0"/>
    <x v="0"/>
    <s v="Industrial Conglomerates"/>
  </r>
  <r>
    <x v="308"/>
    <x v="1"/>
    <d v="2014-06-30T00:00:00"/>
    <x v="1216"/>
    <n v="10188227000"/>
    <n v="1633992000"/>
    <n v="0"/>
    <n v="0"/>
    <x v="0"/>
    <s v="Industrial Conglomerates"/>
  </r>
  <r>
    <x v="308"/>
    <x v="2"/>
    <d v="2015-06-30T00:00:00"/>
    <x v="1217"/>
    <n v="9655245000"/>
    <n v="1544746000"/>
    <n v="0"/>
    <n v="0"/>
    <x v="0"/>
    <s v="Industrial Conglomerates"/>
  </r>
  <r>
    <x v="308"/>
    <x v="3"/>
    <d v="2016-06-30T00:00:00"/>
    <x v="1218"/>
    <n v="8823384000"/>
    <n v="1359360000"/>
    <n v="0"/>
    <n v="0"/>
    <x v="0"/>
    <s v="Industrial Conglomerates"/>
  </r>
  <r>
    <x v="309"/>
    <x v="0"/>
    <d v="2013-12-31T00:00:00"/>
    <x v="1219"/>
    <n v="4507196000"/>
    <n v="568500000"/>
    <n v="0"/>
    <n v="0"/>
    <x v="1"/>
    <s v="Homebuilding"/>
  </r>
  <r>
    <x v="309"/>
    <x v="1"/>
    <d v="2014-12-31T00:00:00"/>
    <x v="1220"/>
    <n v="4244479000"/>
    <n v="861390000"/>
    <n v="0"/>
    <n v="0"/>
    <x v="1"/>
    <s v="Homebuilding"/>
  </r>
  <r>
    <x v="309"/>
    <x v="2"/>
    <d v="2015-12-31T00:00:00"/>
    <x v="1221"/>
    <n v="4353850000"/>
    <n v="794728000"/>
    <n v="0"/>
    <n v="0"/>
    <x v="1"/>
    <s v="Homebuilding"/>
  </r>
  <r>
    <x v="309"/>
    <x v="3"/>
    <d v="2016-12-31T00:00:00"/>
    <x v="1222"/>
    <n v="5728662000"/>
    <n v="957150000"/>
    <n v="0"/>
    <n v="0"/>
    <x v="1"/>
    <s v="Homebuilding"/>
  </r>
  <r>
    <x v="310"/>
    <x v="0"/>
    <d v="2012-12-30T00:00:00"/>
    <x v="1223"/>
    <n v="1143659000"/>
    <n v="627370000"/>
    <n v="131835000"/>
    <n v="0"/>
    <x v="3"/>
    <s v="Health Care Equipment"/>
  </r>
  <r>
    <x v="310"/>
    <x v="1"/>
    <d v="2013-12-29T00:00:00"/>
    <x v="1224"/>
    <n v="1181444000"/>
    <n v="581898000"/>
    <n v="132400000"/>
    <n v="0"/>
    <x v="3"/>
    <s v="Health Care Equipment"/>
  </r>
  <r>
    <x v="310"/>
    <x v="2"/>
    <d v="2014-12-28T00:00:00"/>
    <x v="1225"/>
    <n v="1232611000"/>
    <n v="659335000"/>
    <n v="121141000"/>
    <n v="0"/>
    <x v="3"/>
    <s v="Health Care Equipment"/>
  </r>
  <r>
    <x v="310"/>
    <x v="3"/>
    <d v="2016-01-03T00:00:00"/>
    <x v="1226"/>
    <n v="1237859000"/>
    <n v="598848000"/>
    <n v="125928000"/>
    <n v="0"/>
    <x v="3"/>
    <s v="Health Care Equipment"/>
  </r>
  <r>
    <x v="311"/>
    <x v="0"/>
    <d v="2013-12-31T00:00:00"/>
    <x v="1227"/>
    <n v="59222000000"/>
    <n v="6890000000"/>
    <n v="0"/>
    <n v="93000000"/>
    <x v="4"/>
    <s v="Tobacco"/>
  </r>
  <r>
    <x v="311"/>
    <x v="1"/>
    <d v="2014-12-31T00:00:00"/>
    <x v="1228"/>
    <n v="60775000000"/>
    <n v="7001000000"/>
    <n v="0"/>
    <n v="93000000"/>
    <x v="4"/>
    <s v="Tobacco"/>
  </r>
  <r>
    <x v="311"/>
    <x v="2"/>
    <d v="2015-12-31T00:00:00"/>
    <x v="1229"/>
    <n v="56479000000"/>
    <n v="6656000000"/>
    <n v="0"/>
    <n v="82000000"/>
    <x v="4"/>
    <s v="Tobacco"/>
  </r>
  <r>
    <x v="311"/>
    <x v="3"/>
    <d v="2016-12-31T00:00:00"/>
    <x v="1230"/>
    <n v="57659000000"/>
    <n v="6405000000"/>
    <n v="0"/>
    <n v="74000000"/>
    <x v="4"/>
    <s v="Tobacco"/>
  </r>
  <r>
    <x v="312"/>
    <x v="0"/>
    <d v="2012-12-31T00:00:00"/>
    <x v="1231"/>
    <n v="386000000"/>
    <n v="10486000000"/>
    <n v="0"/>
    <n v="987000000"/>
    <x v="6"/>
    <s v="Banks"/>
  </r>
  <r>
    <x v="312"/>
    <x v="1"/>
    <d v="2013-12-31T00:00:00"/>
    <x v="1232"/>
    <n v="344000000"/>
    <n v="9681000000"/>
    <n v="0"/>
    <n v="643000000"/>
    <x v="6"/>
    <s v="Banks"/>
  </r>
  <r>
    <x v="312"/>
    <x v="2"/>
    <d v="2014-12-31T00:00:00"/>
    <x v="1233"/>
    <n v="325000000"/>
    <n v="9488000000"/>
    <n v="0"/>
    <n v="273000000"/>
    <x v="6"/>
    <s v="Banks"/>
  </r>
  <r>
    <x v="312"/>
    <x v="3"/>
    <d v="2015-12-31T00:00:00"/>
    <x v="1234"/>
    <n v="403000000"/>
    <n v="9463000000"/>
    <n v="0"/>
    <n v="255000000"/>
    <x v="6"/>
    <s v="Banks"/>
  </r>
  <r>
    <x v="313"/>
    <x v="0"/>
    <d v="2012-12-31T00:00:00"/>
    <x v="1235"/>
    <n v="3040900000"/>
    <n v="1117700000"/>
    <n v="92300000"/>
    <n v="0"/>
    <x v="0"/>
    <s v="Industrial Machinery"/>
  </r>
  <r>
    <x v="313"/>
    <x v="1"/>
    <d v="2013-12-31T00:00:00"/>
    <x v="1236"/>
    <n v="4629600000"/>
    <n v="1493700000"/>
    <n v="122800000"/>
    <n v="0"/>
    <x v="0"/>
    <s v="Industrial Machinery"/>
  </r>
  <r>
    <x v="313"/>
    <x v="2"/>
    <d v="2014-12-31T00:00:00"/>
    <x v="1237"/>
    <n v="4576000000"/>
    <n v="1493800000"/>
    <n v="117300000"/>
    <n v="0"/>
    <x v="0"/>
    <s v="Industrial Machinery"/>
  </r>
  <r>
    <x v="313"/>
    <x v="3"/>
    <d v="2015-12-31T00:00:00"/>
    <x v="1238"/>
    <n v="4263200000"/>
    <n v="1334300000"/>
    <n v="119600000"/>
    <n v="0"/>
    <x v="0"/>
    <s v="Industrial Machinery"/>
  </r>
  <r>
    <x v="314"/>
    <x v="0"/>
    <d v="2012-12-31T00:00:00"/>
    <x v="1239"/>
    <n v="1879559000"/>
    <n v="166154000"/>
    <n v="0"/>
    <n v="404336000"/>
    <x v="5"/>
    <s v="MultiUtilities"/>
  </r>
  <r>
    <x v="314"/>
    <x v="1"/>
    <d v="2013-12-31T00:00:00"/>
    <x v="1240"/>
    <n v="2020436000"/>
    <n v="172161000"/>
    <n v="0"/>
    <n v="415708000"/>
    <x v="5"/>
    <s v="MultiUtilities"/>
  </r>
  <r>
    <x v="314"/>
    <x v="2"/>
    <d v="2014-12-31T00:00:00"/>
    <x v="1241"/>
    <n v="2087854000"/>
    <n v="175178000"/>
    <n v="0"/>
    <n v="417358000"/>
    <x v="5"/>
    <s v="MultiUtilities"/>
  </r>
  <r>
    <x v="314"/>
    <x v="3"/>
    <d v="2015-12-31T00:00:00"/>
    <x v="1242"/>
    <n v="1969675000"/>
    <n v="176744000"/>
    <n v="0"/>
    <n v="494422000"/>
    <x v="5"/>
    <s v="MultiUtilities"/>
  </r>
  <r>
    <x v="315"/>
    <x v="0"/>
    <d v="2013-12-31T00:00:00"/>
    <x v="1243"/>
    <n v="8314000000"/>
    <n v="3486000000"/>
    <n v="463000000"/>
    <n v="452000000"/>
    <x v="8"/>
    <s v="Diversified Chemicals"/>
  </r>
  <r>
    <x v="315"/>
    <x v="1"/>
    <d v="2014-12-31T00:00:00"/>
    <x v="1244"/>
    <n v="8348000000"/>
    <n v="4013000000"/>
    <n v="483000000"/>
    <n v="450000000"/>
    <x v="8"/>
    <s v="Diversified Chemicals"/>
  </r>
  <r>
    <x v="315"/>
    <x v="2"/>
    <d v="2015-12-31T00:00:00"/>
    <x v="1245"/>
    <n v="8206000000"/>
    <n v="3624000000"/>
    <n v="476000000"/>
    <n v="471000000"/>
    <x v="8"/>
    <s v="Diversified Chemicals"/>
  </r>
  <r>
    <x v="315"/>
    <x v="3"/>
    <d v="2016-12-31T00:00:00"/>
    <x v="1246"/>
    <n v="8063000000"/>
    <n v="4630000000"/>
    <n v="466000000"/>
    <n v="462000000"/>
    <x v="8"/>
    <s v="Diversified Chemicals"/>
  </r>
  <r>
    <x v="316"/>
    <x v="0"/>
    <d v="2012-12-31T00:00:00"/>
    <x v="1247"/>
    <n v="4876000000"/>
    <n v="3143000000"/>
    <n v="0"/>
    <n v="1087000000"/>
    <x v="5"/>
    <s v="Electric Utilities"/>
  </r>
  <r>
    <x v="316"/>
    <x v="1"/>
    <d v="2013-12-31T00:00:00"/>
    <x v="1248"/>
    <n v="1751000000"/>
    <n v="2108000000"/>
    <n v="0"/>
    <n v="843000000"/>
    <x v="5"/>
    <s v="Electric Utilities"/>
  </r>
  <r>
    <x v="316"/>
    <x v="2"/>
    <d v="2014-12-31T00:00:00"/>
    <x v="1249"/>
    <n v="1889000000"/>
    <n v="2173000000"/>
    <n v="0"/>
    <n v="923000000"/>
    <x v="5"/>
    <s v="Electric Utilities"/>
  </r>
  <r>
    <x v="316"/>
    <x v="3"/>
    <d v="2015-12-31T00:00:00"/>
    <x v="1250"/>
    <n v="1718000000"/>
    <n v="2237000000"/>
    <n v="0"/>
    <n v="883000000"/>
    <x v="5"/>
    <s v="Electric Utilities"/>
  </r>
  <r>
    <x v="317"/>
    <x v="0"/>
    <d v="2012-12-31T00:00:00"/>
    <x v="1251"/>
    <n v="66635000000"/>
    <n v="17504000000"/>
    <n v="0"/>
    <n v="0"/>
    <x v="6"/>
    <s v="Diversified Financial Services"/>
  </r>
  <r>
    <x v="317"/>
    <x v="1"/>
    <d v="2013-12-31T00:00:00"/>
    <x v="1252"/>
    <n v="26973000000"/>
    <n v="16172000000"/>
    <n v="0"/>
    <n v="0"/>
    <x v="6"/>
    <s v="Diversified Financial Services"/>
  </r>
  <r>
    <x v="317"/>
    <x v="2"/>
    <d v="2014-12-31T00:00:00"/>
    <x v="1253"/>
    <n v="33560000000"/>
    <n v="18786000000"/>
    <n v="0"/>
    <n v="0"/>
    <x v="6"/>
    <s v="Diversified Financial Services"/>
  </r>
  <r>
    <x v="317"/>
    <x v="3"/>
    <d v="2015-12-31T00:00:00"/>
    <x v="1254"/>
    <n v="32747000000"/>
    <n v="16603000000"/>
    <n v="0"/>
    <n v="0"/>
    <x v="6"/>
    <s v="Diversified Financial Services"/>
  </r>
  <r>
    <x v="318"/>
    <x v="0"/>
    <d v="2012-12-31T00:00:00"/>
    <x v="1255"/>
    <n v="158446000000"/>
    <n v="15443000000"/>
    <n v="0"/>
    <n v="931000000"/>
    <x v="9"/>
    <s v="Oil &amp; Gas Refining &amp; Marketing &amp; Transportation"/>
  </r>
  <r>
    <x v="318"/>
    <x v="1"/>
    <d v="2013-12-31T00:00:00"/>
    <x v="1256"/>
    <n v="152451000000"/>
    <n v="15597000000"/>
    <n v="0"/>
    <n v="971000000"/>
    <x v="9"/>
    <s v="Oil &amp; Gas Refining &amp; Marketing &amp; Transportation"/>
  </r>
  <r>
    <x v="318"/>
    <x v="2"/>
    <d v="2014-12-31T00:00:00"/>
    <x v="1257"/>
    <n v="140183000000"/>
    <n v="16703000000"/>
    <n v="0"/>
    <n v="1019000000"/>
    <x v="9"/>
    <s v="Oil &amp; Gas Refining &amp; Marketing &amp; Transportation"/>
  </r>
  <r>
    <x v="318"/>
    <x v="3"/>
    <d v="2015-12-31T00:00:00"/>
    <x v="1258"/>
    <n v="77693000000"/>
    <n v="15747000000"/>
    <n v="0"/>
    <n v="1099000000"/>
    <x v="9"/>
    <s v="Oil &amp; Gas Refining &amp; Marketing &amp; Transportation"/>
  </r>
  <r>
    <x v="319"/>
    <x v="0"/>
    <d v="2013-02-03T00:00:00"/>
    <x v="1259"/>
    <n v="2793800000"/>
    <n v="2594300000"/>
    <n v="0"/>
    <n v="0"/>
    <x v="1"/>
    <s v="Apparel, Accessories &amp; Luxury Goods"/>
  </r>
  <r>
    <x v="319"/>
    <x v="1"/>
    <d v="2014-02-02T00:00:00"/>
    <x v="1260"/>
    <n v="3967100000"/>
    <n v="3673500000"/>
    <n v="0"/>
    <n v="0"/>
    <x v="1"/>
    <s v="Apparel, Accessories &amp; Luxury Goods"/>
  </r>
  <r>
    <x v="319"/>
    <x v="2"/>
    <d v="2015-02-01T00:00:00"/>
    <x v="1261"/>
    <n v="3914500000"/>
    <n v="3713600000"/>
    <n v="0"/>
    <n v="0"/>
    <x v="1"/>
    <s v="Apparel, Accessories &amp; Luxury Goods"/>
  </r>
  <r>
    <x v="319"/>
    <x v="3"/>
    <d v="2016-01-31T00:00:00"/>
    <x v="1262"/>
    <n v="3858700000"/>
    <n v="3417700000"/>
    <n v="0"/>
    <n v="0"/>
    <x v="1"/>
    <s v="Apparel, Accessories &amp; Luxury Goods"/>
  </r>
  <r>
    <x v="320"/>
    <x v="0"/>
    <d v="2012-12-31T00:00:00"/>
    <x v="1263"/>
    <n v="4982562000"/>
    <n v="434894000"/>
    <n v="0"/>
    <n v="37691000"/>
    <x v="0"/>
    <s v="Industrial Conglomerates"/>
  </r>
  <r>
    <x v="320"/>
    <x v="1"/>
    <d v="2013-12-31T00:00:00"/>
    <x v="1264"/>
    <n v="5424644000"/>
    <n v="485069000"/>
    <n v="0"/>
    <n v="25865000"/>
    <x v="0"/>
    <s v="Industrial Conglomerates"/>
  </r>
  <r>
    <x v="320"/>
    <x v="2"/>
    <d v="2014-12-31T00:00:00"/>
    <x v="1265"/>
    <n v="6578435000"/>
    <n v="705477000"/>
    <n v="0"/>
    <n v="34257000"/>
    <x v="0"/>
    <s v="Industrial Conglomerates"/>
  </r>
  <r>
    <x v="320"/>
    <x v="3"/>
    <d v="2015-12-31T00:00:00"/>
    <x v="1266"/>
    <n v="6648771000"/>
    <n v="592863000"/>
    <n v="0"/>
    <n v="34848000"/>
    <x v="0"/>
    <s v="Industrial Conglomerates"/>
  </r>
  <r>
    <x v="321"/>
    <x v="0"/>
    <d v="2012-12-31T00:00:00"/>
    <x v="1267"/>
    <n v="6396000000"/>
    <n v="1227000000"/>
    <n v="98000000"/>
    <n v="1001000000"/>
    <x v="8"/>
    <s v="Industrial Gases"/>
  </r>
  <r>
    <x v="321"/>
    <x v="1"/>
    <d v="2013-12-31T00:00:00"/>
    <x v="1268"/>
    <n v="6744000000"/>
    <n v="1349000000"/>
    <n v="98000000"/>
    <n v="1109000000"/>
    <x v="8"/>
    <s v="Industrial Gases"/>
  </r>
  <r>
    <x v="321"/>
    <x v="2"/>
    <d v="2014-12-31T00:00:00"/>
    <x v="1269"/>
    <n v="6962000000"/>
    <n v="1437000000"/>
    <n v="96000000"/>
    <n v="1170000000"/>
    <x v="8"/>
    <s v="Industrial Gases"/>
  </r>
  <r>
    <x v="321"/>
    <x v="3"/>
    <d v="2015-12-31T00:00:00"/>
    <x v="976"/>
    <n v="5960000000"/>
    <n v="1296000000"/>
    <n v="93000000"/>
    <n v="1106000000"/>
    <x v="8"/>
    <s v="Industrial Gases"/>
  </r>
  <r>
    <x v="322"/>
    <x v="0"/>
    <d v="2013-09-29T00:00:00"/>
    <x v="1270"/>
    <n v="9820000000"/>
    <n v="2849000000"/>
    <n v="4967000000"/>
    <n v="0"/>
    <x v="2"/>
    <s v="Semiconductors"/>
  </r>
  <r>
    <x v="322"/>
    <x v="1"/>
    <d v="2014-09-28T00:00:00"/>
    <x v="1271"/>
    <n v="10686000000"/>
    <n v="2774000000"/>
    <n v="5477000000"/>
    <n v="0"/>
    <x v="2"/>
    <s v="Semiconductors"/>
  </r>
  <r>
    <x v="322"/>
    <x v="2"/>
    <d v="2015-09-27T00:00:00"/>
    <x v="1272"/>
    <n v="10378000000"/>
    <n v="3637000000"/>
    <n v="5490000000"/>
    <n v="0"/>
    <x v="2"/>
    <s v="Semiconductors"/>
  </r>
  <r>
    <x v="322"/>
    <x v="3"/>
    <d v="2016-09-25T00:00:00"/>
    <x v="1273"/>
    <n v="9749000000"/>
    <n v="2159000000"/>
    <n v="5151000000"/>
    <n v="0"/>
    <x v="2"/>
    <s v="Semiconductors"/>
  </r>
  <r>
    <x v="323"/>
    <x v="0"/>
    <d v="2014-03-29T00:00:00"/>
    <x v="1274"/>
    <n v="743304000"/>
    <n v="180317000"/>
    <n v="197269000"/>
    <n v="0"/>
    <x v="2"/>
    <s v="Semiconductors"/>
  </r>
  <r>
    <x v="323"/>
    <x v="1"/>
    <d v="2015-03-28T00:00:00"/>
    <x v="1275"/>
    <n v="1021658000"/>
    <n v="309348000"/>
    <n v="257494000"/>
    <n v="0"/>
    <x v="2"/>
    <s v="Semiconductors"/>
  </r>
  <r>
    <x v="323"/>
    <x v="2"/>
    <d v="2016-04-02T00:00:00"/>
    <x v="1276"/>
    <n v="1561173000"/>
    <n v="588822000"/>
    <n v="448763000"/>
    <n v="0"/>
    <x v="2"/>
    <s v="Semiconductors"/>
  </r>
  <r>
    <x v="324"/>
    <x v="0"/>
    <d v="2013-12-31T00:00:00"/>
    <x v="1277"/>
    <n v="5099484000"/>
    <n v="922340000"/>
    <n v="0"/>
    <n v="0"/>
    <x v="0"/>
    <s v="Industrial Conglomerates"/>
  </r>
  <r>
    <x v="324"/>
    <x v="1"/>
    <d v="2014-12-31T00:00:00"/>
    <x v="1278"/>
    <n v="5253040000"/>
    <n v="1030014000"/>
    <n v="0"/>
    <n v="0"/>
    <x v="0"/>
    <s v="Industrial Conglomerates"/>
  </r>
  <r>
    <x v="324"/>
    <x v="2"/>
    <d v="2015-12-31T00:00:00"/>
    <x v="1279"/>
    <n v="5086449000"/>
    <n v="961579000"/>
    <n v="0"/>
    <n v="0"/>
    <x v="0"/>
    <s v="Industrial Conglomerates"/>
  </r>
  <r>
    <x v="324"/>
    <x v="3"/>
    <d v="2016-12-31T00:00:00"/>
    <x v="1280"/>
    <n v="5285568000"/>
    <n v="956158000"/>
    <n v="0"/>
    <n v="0"/>
    <x v="0"/>
    <s v="Industrial Conglomerates"/>
  </r>
  <r>
    <x v="325"/>
    <x v="0"/>
    <d v="2012-12-31T00:00:00"/>
    <x v="1281"/>
    <n v="5157434000"/>
    <n v="1011543000"/>
    <n v="0"/>
    <n v="730493000"/>
    <x v="1"/>
    <s v="Hotels, Resorts &amp; Cruise Lines"/>
  </r>
  <r>
    <x v="325"/>
    <x v="1"/>
    <d v="2013-12-31T00:00:00"/>
    <x v="1282"/>
    <n v="5305270000"/>
    <n v="1044819000"/>
    <n v="0"/>
    <n v="754711000"/>
    <x v="1"/>
    <s v="Hotels, Resorts &amp; Cruise Lines"/>
  </r>
  <r>
    <x v="325"/>
    <x v="2"/>
    <d v="2014-12-31T00:00:00"/>
    <x v="1283"/>
    <n v="5306281000"/>
    <n v="1048952000"/>
    <n v="0"/>
    <n v="772445000"/>
    <x v="1"/>
    <s v="Hotels, Resorts &amp; Cruise Lines"/>
  </r>
  <r>
    <x v="325"/>
    <x v="3"/>
    <d v="2015-12-31T00:00:00"/>
    <x v="1284"/>
    <n v="5099393000"/>
    <n v="1086504000"/>
    <n v="0"/>
    <n v="827008000"/>
    <x v="1"/>
    <s v="Hotels, Resorts &amp; Cruise Lines"/>
  </r>
  <r>
    <x v="326"/>
    <x v="0"/>
    <d v="2013-12-31T00:00:00"/>
    <x v="1207"/>
    <n v="155355000"/>
    <n v="346393000"/>
    <n v="859947000"/>
    <n v="0"/>
    <x v="3"/>
    <s v="Biotechnology"/>
  </r>
  <r>
    <x v="326"/>
    <x v="1"/>
    <d v="2014-12-31T00:00:00"/>
    <x v="1208"/>
    <n v="205018000"/>
    <n v="519267000"/>
    <n v="1271353000"/>
    <n v="0"/>
    <x v="3"/>
    <s v="Biotechnology"/>
  </r>
  <r>
    <x v="326"/>
    <x v="2"/>
    <d v="2015-12-31T00:00:00"/>
    <x v="1209"/>
    <n v="392709000"/>
    <n v="838526000"/>
    <n v="1620577000"/>
    <n v="0"/>
    <x v="3"/>
    <s v="Biotechnology"/>
  </r>
  <r>
    <x v="326"/>
    <x v="3"/>
    <d v="2016-12-31T00:00:00"/>
    <x v="1210"/>
    <n v="299694000"/>
    <n v="1177697000"/>
    <n v="2052295000"/>
    <n v="0"/>
    <x v="3"/>
    <s v="Biotechnology"/>
  </r>
  <r>
    <x v="327"/>
    <x v="0"/>
    <d v="2013-12-31T00:00:00"/>
    <x v="1285"/>
    <n v="2522803000"/>
    <n v="1324815000"/>
    <n v="0"/>
    <n v="1700000"/>
    <x v="0"/>
    <s v="Human Resource &amp; Employment Services"/>
  </r>
  <r>
    <x v="327"/>
    <x v="1"/>
    <d v="2014-12-31T00:00:00"/>
    <x v="1286"/>
    <n v="2772098000"/>
    <n v="1425734000"/>
    <n v="0"/>
    <n v="557000"/>
    <x v="0"/>
    <s v="Human Resource &amp; Employment Services"/>
  </r>
  <r>
    <x v="327"/>
    <x v="2"/>
    <d v="2015-12-31T00:00:00"/>
    <x v="1287"/>
    <n v="2980462000"/>
    <n v="1533799000"/>
    <n v="0"/>
    <n v="192000"/>
    <x v="0"/>
    <s v="Human Resource &amp; Employment Services"/>
  </r>
  <r>
    <x v="327"/>
    <x v="3"/>
    <d v="2016-12-31T00:00:00"/>
    <x v="1288"/>
    <n v="3089723000"/>
    <n v="1606217000"/>
    <n v="0"/>
    <n v="1237000"/>
    <x v="0"/>
    <s v="Human Resource &amp; Employment Services"/>
  </r>
  <r>
    <x v="328"/>
    <x v="0"/>
    <d v="2013-02-28T00:00:00"/>
    <x v="1289"/>
    <n v="200600000"/>
    <n v="660887000"/>
    <n v="263150000"/>
    <n v="0"/>
    <x v="2"/>
    <s v="Systems Software"/>
  </r>
  <r>
    <x v="328"/>
    <x v="1"/>
    <d v="2014-02-28T00:00:00"/>
    <x v="1290"/>
    <n v="232600000"/>
    <n v="750292000"/>
    <n v="317263000"/>
    <n v="0"/>
    <x v="2"/>
    <s v="Systems Software"/>
  </r>
  <r>
    <x v="328"/>
    <x v="2"/>
    <d v="2015-02-28T00:00:00"/>
    <x v="1291"/>
    <n v="273199000"/>
    <n v="898440000"/>
    <n v="367856000"/>
    <n v="0"/>
    <x v="2"/>
    <s v="Systems Software"/>
  </r>
  <r>
    <x v="328"/>
    <x v="3"/>
    <d v="2016-02-29T00:00:00"/>
    <x v="1292"/>
    <n v="309629000"/>
    <n v="1041231000"/>
    <n v="413322000"/>
    <n v="0"/>
    <x v="2"/>
    <s v="Systems Software"/>
  </r>
  <r>
    <x v="329"/>
    <x v="0"/>
    <d v="2013-03-30T00:00:00"/>
    <x v="1293"/>
    <n v="2789000000"/>
    <n v="2971000000"/>
    <n v="0"/>
    <n v="27000000"/>
    <x v="1"/>
    <s v="Apparel, Accessories &amp; Luxury Goods"/>
  </r>
  <r>
    <x v="329"/>
    <x v="1"/>
    <d v="2014-03-29T00:00:00"/>
    <x v="1294"/>
    <n v="3140000000"/>
    <n v="3142000000"/>
    <n v="0"/>
    <n v="35000000"/>
    <x v="1"/>
    <s v="Apparel, Accessories &amp; Luxury Goods"/>
  </r>
  <r>
    <x v="329"/>
    <x v="2"/>
    <d v="2015-03-28T00:00:00"/>
    <x v="1295"/>
    <n v="3242000000"/>
    <n v="3301000000"/>
    <n v="0"/>
    <n v="25000000"/>
    <x v="1"/>
    <s v="Apparel, Accessories &amp; Luxury Goods"/>
  </r>
  <r>
    <x v="329"/>
    <x v="3"/>
    <d v="2016-04-02T00:00:00"/>
    <x v="1296"/>
    <n v="3218000000"/>
    <n v="3389000000"/>
    <n v="0"/>
    <n v="24000000"/>
    <x v="1"/>
    <s v="Apparel, Accessories &amp; Luxury Goods"/>
  </r>
  <r>
    <x v="330"/>
    <x v="0"/>
    <d v="2013-09-30T00:00:00"/>
    <x v="1297"/>
    <n v="3778100000"/>
    <n v="1537700000"/>
    <n v="0"/>
    <n v="0"/>
    <x v="0"/>
    <s v="Industrial Conglomerates"/>
  </r>
  <r>
    <x v="330"/>
    <x v="1"/>
    <d v="2014-09-30T00:00:00"/>
    <x v="1298"/>
    <n v="3869600000"/>
    <n v="1570100000"/>
    <n v="0"/>
    <n v="0"/>
    <x v="0"/>
    <s v="Industrial Conglomerates"/>
  </r>
  <r>
    <x v="330"/>
    <x v="2"/>
    <d v="2015-09-30T00:00:00"/>
    <x v="1299"/>
    <n v="3604800000"/>
    <n v="1506400000"/>
    <n v="0"/>
    <n v="0"/>
    <x v="0"/>
    <s v="Industrial Conglomerates"/>
  </r>
  <r>
    <x v="330"/>
    <x v="3"/>
    <d v="2016-09-30T00:00:00"/>
    <x v="1300"/>
    <n v="3404000000"/>
    <n v="1467400000"/>
    <n v="0"/>
    <n v="0"/>
    <x v="0"/>
    <s v="Industrial Conglomerates"/>
  </r>
  <r>
    <x v="331"/>
    <x v="0"/>
    <d v="2012-12-31T00:00:00"/>
    <x v="1301"/>
    <n v="1321772000"/>
    <n v="914130000"/>
    <n v="0"/>
    <n v="0"/>
    <x v="0"/>
    <s v="Industrial Conglomerates"/>
  </r>
  <r>
    <x v="331"/>
    <x v="1"/>
    <d v="2013-12-31T00:00:00"/>
    <x v="1302"/>
    <n v="1355200000"/>
    <n v="1040567000"/>
    <n v="0"/>
    <n v="0"/>
    <x v="0"/>
    <s v="Industrial Conglomerates"/>
  </r>
  <r>
    <x v="331"/>
    <x v="2"/>
    <d v="2014-12-31T00:00:00"/>
    <x v="1303"/>
    <n v="1447595000"/>
    <n v="1102426000"/>
    <n v="0"/>
    <n v="0"/>
    <x v="0"/>
    <s v="Industrial Conglomerates"/>
  </r>
  <r>
    <x v="331"/>
    <x v="3"/>
    <d v="2015-12-31T00:00:00"/>
    <x v="1304"/>
    <n v="1417749000"/>
    <n v="1136728000"/>
    <n v="0"/>
    <n v="0"/>
    <x v="0"/>
    <s v="Industrial Conglomerates"/>
  </r>
  <r>
    <x v="332"/>
    <x v="0"/>
    <d v="2013-02-02T00:00:00"/>
    <x v="1305"/>
    <n v="7011428000"/>
    <n v="1437886000"/>
    <n v="0"/>
    <n v="0"/>
    <x v="1"/>
    <s v="Apparel Retail"/>
  </r>
  <r>
    <x v="332"/>
    <x v="1"/>
    <d v="2014-02-01T00:00:00"/>
    <x v="1306"/>
    <n v="7360924000"/>
    <n v="1526366000"/>
    <n v="0"/>
    <n v="0"/>
    <x v="1"/>
    <s v="Apparel Retail"/>
  </r>
  <r>
    <x v="332"/>
    <x v="2"/>
    <d v="2015-01-31T00:00:00"/>
    <x v="1307"/>
    <n v="7937956000"/>
    <n v="1615371000"/>
    <n v="0"/>
    <n v="0"/>
    <x v="1"/>
    <s v="Apparel Retail"/>
  </r>
  <r>
    <x v="332"/>
    <x v="3"/>
    <d v="2016-01-30T00:00:00"/>
    <x v="1308"/>
    <n v="8576873000"/>
    <n v="1738755000"/>
    <n v="0"/>
    <n v="0"/>
    <x v="1"/>
    <s v="Apparel Retail"/>
  </r>
  <r>
    <x v="333"/>
    <x v="0"/>
    <d v="2012-12-31T00:00:00"/>
    <x v="1309"/>
    <n v="328784000"/>
    <n v="248136000"/>
    <n v="0"/>
    <n v="445228000"/>
    <x v="9"/>
    <s v="Oil &amp; Gas Exploration &amp; Production"/>
  </r>
  <r>
    <x v="333"/>
    <x v="1"/>
    <d v="2013-12-31T00:00:00"/>
    <x v="1310"/>
    <n v="516119000"/>
    <n v="391707000"/>
    <n v="0"/>
    <n v="492397000"/>
    <x v="9"/>
    <s v="Oil &amp; Gas Exploration &amp; Production"/>
  </r>
  <r>
    <x v="333"/>
    <x v="2"/>
    <d v="2014-12-31T00:00:00"/>
    <x v="1311"/>
    <n v="605752000"/>
    <n v="191802000"/>
    <n v="0"/>
    <n v="551032000"/>
    <x v="9"/>
    <s v="Oil &amp; Gas Exploration &amp; Production"/>
  </r>
  <r>
    <x v="333"/>
    <x v="3"/>
    <d v="2015-12-31T00:00:00"/>
    <x v="1312"/>
    <n v="648968000"/>
    <n v="165318000"/>
    <n v="0"/>
    <n v="581155000"/>
    <x v="9"/>
    <s v="Oil &amp; Gas Exploration &amp; Production"/>
  </r>
  <r>
    <x v="334"/>
    <x v="0"/>
    <d v="2013-12-31T00:00:00"/>
    <x v="1313"/>
    <n v="5234700000"/>
    <n v="1088100000"/>
    <n v="0"/>
    <n v="877400000"/>
    <x v="0"/>
    <s v="Industrial Conglomerates"/>
  </r>
  <r>
    <x v="334"/>
    <x v="1"/>
    <d v="2014-12-31T00:00:00"/>
    <x v="1314"/>
    <n v="5643100000"/>
    <n v="998400000"/>
    <n v="0"/>
    <n v="906900000"/>
    <x v="0"/>
    <s v="Industrial Conglomerates"/>
  </r>
  <r>
    <x v="334"/>
    <x v="2"/>
    <d v="2015-12-31T00:00:00"/>
    <x v="1315"/>
    <n v="5518600000"/>
    <n v="1067000000"/>
    <n v="0"/>
    <n v="970600000"/>
    <x v="0"/>
    <s v="Industrial Conglomerates"/>
  </r>
  <r>
    <x v="334"/>
    <x v="3"/>
    <d v="2016-12-31T00:00:00"/>
    <x v="1316"/>
    <n v="5764000000"/>
    <n v="1054500000"/>
    <n v="0"/>
    <n v="991100000"/>
    <x v="0"/>
    <s v="Industrial Conglomerates"/>
  </r>
  <r>
    <x v="335"/>
    <x v="0"/>
    <d v="2013-09-29T00:00:00"/>
    <x v="1317"/>
    <n v="6382300000"/>
    <n v="5655800000"/>
    <n v="0"/>
    <n v="621400000"/>
    <x v="1"/>
    <s v="Restaurants"/>
  </r>
  <r>
    <x v="335"/>
    <x v="1"/>
    <d v="2014-09-28T00:00:00"/>
    <x v="1318"/>
    <n v="6858800000"/>
    <n v="6086800000"/>
    <n v="0"/>
    <n v="709600000"/>
    <x v="1"/>
    <s v="Restaurants"/>
  </r>
  <r>
    <x v="335"/>
    <x v="2"/>
    <d v="2015-09-27T00:00:00"/>
    <x v="1319"/>
    <n v="7787500000"/>
    <n v="7130200000"/>
    <n v="0"/>
    <n v="893900000"/>
    <x v="1"/>
    <s v="Restaurants"/>
  </r>
  <r>
    <x v="335"/>
    <x v="3"/>
    <d v="2016-10-02T00:00:00"/>
    <x v="1320"/>
    <n v="8511100000"/>
    <n v="7970300000"/>
    <n v="0"/>
    <n v="980800000"/>
    <x v="1"/>
    <s v="Restaurants"/>
  </r>
  <r>
    <x v="336"/>
    <x v="0"/>
    <d v="2012-12-31T00:00:00"/>
    <x v="1321"/>
    <n v="2754000000"/>
    <n v="207000000"/>
    <n v="0"/>
    <n v="356000000"/>
    <x v="5"/>
    <s v="MultiUtilities"/>
  </r>
  <r>
    <x v="336"/>
    <x v="1"/>
    <d v="2013-12-31T00:00:00"/>
    <x v="1322"/>
    <n v="2987000000"/>
    <n v="220000000"/>
    <n v="0"/>
    <n v="378000000"/>
    <x v="5"/>
    <s v="MultiUtilities"/>
  </r>
  <r>
    <x v="336"/>
    <x v="2"/>
    <d v="2014-12-31T00:00:00"/>
    <x v="1323"/>
    <n v="3331000000"/>
    <n v="229000000"/>
    <n v="0"/>
    <n v="384000000"/>
    <x v="5"/>
    <s v="MultiUtilities"/>
  </r>
  <r>
    <x v="336"/>
    <x v="3"/>
    <d v="2015-12-31T00:00:00"/>
    <x v="1324"/>
    <n v="2714000000"/>
    <n v="234000000"/>
    <n v="0"/>
    <n v="358000000"/>
    <x v="5"/>
    <s v="MultiUtilities"/>
  </r>
  <r>
    <x v="337"/>
    <x v="0"/>
    <d v="2012-12-31T00:00:00"/>
    <x v="1325"/>
    <n v="2417000000"/>
    <n v="337000000"/>
    <n v="0"/>
    <n v="746000000"/>
    <x v="9"/>
    <s v="Oil &amp; Gas Refining &amp; Marketing &amp; Transportation"/>
  </r>
  <r>
    <x v="337"/>
    <x v="1"/>
    <d v="2013-12-31T00:00:00"/>
    <x v="1326"/>
    <n v="2707000000"/>
    <n v="373000000"/>
    <n v="0"/>
    <n v="772000000"/>
    <x v="9"/>
    <s v="Oil &amp; Gas Refining &amp; Marketing &amp; Transportation"/>
  </r>
  <r>
    <x v="337"/>
    <x v="2"/>
    <d v="2014-12-31T00:00:00"/>
    <x v="1327"/>
    <n v="2790000000"/>
    <n v="393000000"/>
    <n v="0"/>
    <n v="796000000"/>
    <x v="9"/>
    <s v="Oil &amp; Gas Refining &amp; Marketing &amp; Transportation"/>
  </r>
  <r>
    <x v="337"/>
    <x v="3"/>
    <d v="2015-12-31T00:00:00"/>
    <x v="1328"/>
    <n v="2335000000"/>
    <n v="353000000"/>
    <n v="0"/>
    <n v="764000000"/>
    <x v="9"/>
    <s v="Oil &amp; Gas Refining &amp; Marketing &amp; Transportation"/>
  </r>
  <r>
    <x v="338"/>
    <x v="0"/>
    <d v="2013-12-31T00:00:00"/>
    <x v="1329"/>
    <n v="5100900000"/>
    <n v="1788300000"/>
    <n v="0"/>
    <n v="123200000"/>
    <x v="8"/>
    <s v="Paper Packaging"/>
  </r>
  <r>
    <x v="338"/>
    <x v="1"/>
    <d v="2014-12-31T00:00:00"/>
    <x v="1330"/>
    <n v="5062900000"/>
    <n v="1849400000"/>
    <n v="0"/>
    <n v="118900000"/>
    <x v="8"/>
    <s v="Paper Packaging"/>
  </r>
  <r>
    <x v="338"/>
    <x v="2"/>
    <d v="2015-12-31T00:00:00"/>
    <x v="1331"/>
    <n v="4444900000"/>
    <n v="1656200000"/>
    <n v="0"/>
    <n v="88700000"/>
    <x v="8"/>
    <s v="Paper Packaging"/>
  </r>
  <r>
    <x v="338"/>
    <x v="3"/>
    <d v="2016-12-31T00:00:00"/>
    <x v="1332"/>
    <n v="4246700000"/>
    <n v="1604400000"/>
    <n v="0"/>
    <n v="94900000"/>
    <x v="8"/>
    <s v="Paper Packaging"/>
  </r>
  <r>
    <x v="339"/>
    <x v="0"/>
    <d v="2012-12-31T00:00:00"/>
    <x v="1333"/>
    <n v="5328236000"/>
    <n v="3264896000"/>
    <n v="0"/>
    <n v="0"/>
    <x v="8"/>
    <s v="Specialty Chemicals"/>
  </r>
  <r>
    <x v="339"/>
    <x v="1"/>
    <d v="2013-12-31T00:00:00"/>
    <x v="1334"/>
    <n v="5568966000"/>
    <n v="3470200000"/>
    <n v="0"/>
    <n v="0"/>
    <x v="8"/>
    <s v="Specialty Chemicals"/>
  </r>
  <r>
    <x v="339"/>
    <x v="2"/>
    <d v="2014-12-31T00:00:00"/>
    <x v="1335"/>
    <n v="5965049000"/>
    <n v="3860448000"/>
    <n v="0"/>
    <n v="0"/>
    <x v="8"/>
    <s v="Specialty Chemicals"/>
  </r>
  <r>
    <x v="339"/>
    <x v="3"/>
    <d v="2015-12-31T00:00:00"/>
    <x v="1336"/>
    <n v="5780078000"/>
    <n v="3943786000"/>
    <n v="0"/>
    <n v="0"/>
    <x v="8"/>
    <s v="Specialty Chemicals"/>
  </r>
  <r>
    <x v="340"/>
    <x v="0"/>
    <d v="2013-02-02T00:00:00"/>
    <x v="1337"/>
    <n v="2446000000"/>
    <n v="976900000"/>
    <n v="0"/>
    <n v="0"/>
    <x v="1"/>
    <s v="Specialty Stores"/>
  </r>
  <r>
    <x v="340"/>
    <x v="1"/>
    <d v="2014-02-01T00:00:00"/>
    <x v="1338"/>
    <n v="2628700000"/>
    <n v="1010000000"/>
    <n v="0"/>
    <n v="0"/>
    <x v="1"/>
    <s v="Specialty Stores"/>
  </r>
  <r>
    <x v="340"/>
    <x v="2"/>
    <d v="2015-02-02T00:00:00"/>
    <x v="1339"/>
    <n v="3662100000"/>
    <n v="1497600000"/>
    <n v="0"/>
    <n v="0"/>
    <x v="1"/>
    <s v="Specialty Stores"/>
  </r>
  <r>
    <x v="340"/>
    <x v="3"/>
    <d v="2016-01-30T00:00:00"/>
    <x v="1340"/>
    <n v="4109800000"/>
    <n v="1736700000"/>
    <n v="0"/>
    <n v="0"/>
    <x v="1"/>
    <s v="Specialty Stores"/>
  </r>
  <r>
    <x v="341"/>
    <x v="0"/>
    <d v="2013-04-30T00:00:00"/>
    <x v="1341"/>
    <n v="3870100000"/>
    <n v="1020400000"/>
    <n v="0"/>
    <n v="96800000"/>
    <x v="4"/>
    <s v="Packaged Foods &amp; Meats"/>
  </r>
  <r>
    <x v="341"/>
    <x v="1"/>
    <d v="2014-04-30T00:00:00"/>
    <x v="1342"/>
    <n v="3579600000"/>
    <n v="1013100000"/>
    <n v="0"/>
    <n v="98900000"/>
    <x v="4"/>
    <s v="Packaged Foods &amp; Meats"/>
  </r>
  <r>
    <x v="341"/>
    <x v="2"/>
    <d v="2015-04-30T00:00:00"/>
    <x v="1343"/>
    <n v="3724000000"/>
    <n v="1085800000"/>
    <n v="0"/>
    <n v="110900000"/>
    <x v="4"/>
    <s v="Packaged Foods &amp; Meats"/>
  </r>
  <r>
    <x v="341"/>
    <x v="3"/>
    <d v="2016-04-30T00:00:00"/>
    <x v="1344"/>
    <n v="4843400000"/>
    <n v="1614100000"/>
    <n v="0"/>
    <n v="208400000"/>
    <x v="4"/>
    <s v="Packaged Foods &amp; Meats"/>
  </r>
  <r>
    <x v="342"/>
    <x v="0"/>
    <d v="2012-12-31T00:00:00"/>
    <x v="1345"/>
    <n v="470243000"/>
    <n v="120310000"/>
    <n v="0"/>
    <n v="330418000"/>
    <x v="7"/>
    <s v="Office REITs"/>
  </r>
  <r>
    <x v="342"/>
    <x v="1"/>
    <d v="2013-12-31T00:00:00"/>
    <x v="1346"/>
    <n v="479665000"/>
    <n v="122128000"/>
    <n v="0"/>
    <n v="340316000"/>
    <x v="7"/>
    <s v="Office REITs"/>
  </r>
  <r>
    <x v="342"/>
    <x v="2"/>
    <d v="2014-12-31T00:00:00"/>
    <x v="1347"/>
    <n v="500126000"/>
    <n v="133502000"/>
    <n v="0"/>
    <n v="393987000"/>
    <x v="7"/>
    <s v="Office REITs"/>
  </r>
  <r>
    <x v="342"/>
    <x v="3"/>
    <d v="2015-12-31T00:00:00"/>
    <x v="1348"/>
    <n v="534326000"/>
    <n v="139137000"/>
    <n v="0"/>
    <n v="588235000"/>
    <x v="7"/>
    <s v="Office REITs"/>
  </r>
  <r>
    <x v="343"/>
    <x v="0"/>
    <d v="2013-12-31T00:00:00"/>
    <x v="1349"/>
    <n v="1638900000"/>
    <n v="1012400000"/>
    <n v="0"/>
    <n v="0"/>
    <x v="1"/>
    <s v="Household Appliances"/>
  </r>
  <r>
    <x v="343"/>
    <x v="1"/>
    <d v="2015-01-03T00:00:00"/>
    <x v="1350"/>
    <n v="1759200000"/>
    <n v="1048700000"/>
    <n v="0"/>
    <n v="0"/>
    <x v="1"/>
    <s v="Household Appliances"/>
  </r>
  <r>
    <x v="343"/>
    <x v="2"/>
    <d v="2016-01-02T00:00:00"/>
    <x v="1351"/>
    <n v="1774600000"/>
    <n v="1053700000"/>
    <n v="0"/>
    <n v="0"/>
    <x v="1"/>
    <s v="Household Appliances"/>
  </r>
  <r>
    <x v="343"/>
    <x v="3"/>
    <d v="2016-12-31T00:00:00"/>
    <x v="1352"/>
    <n v="1803500000"/>
    <n v="1054100000"/>
    <n v="0"/>
    <n v="0"/>
    <x v="1"/>
    <s v="Household Appliances"/>
  </r>
  <r>
    <x v="344"/>
    <x v="0"/>
    <d v="2012-12-31T00:00:00"/>
    <x v="1353"/>
    <n v="610836000"/>
    <n v="655473000"/>
    <n v="0"/>
    <n v="107591000"/>
    <x v="1"/>
    <s v="Broadcasting &amp; Cable TV"/>
  </r>
  <r>
    <x v="344"/>
    <x v="1"/>
    <d v="2013-12-31T00:00:00"/>
    <x v="1354"/>
    <n v="699294000"/>
    <n v="729055000"/>
    <n v="0"/>
    <n v="117580000"/>
    <x v="1"/>
    <s v="Broadcasting &amp; Cable TV"/>
  </r>
  <r>
    <x v="344"/>
    <x v="2"/>
    <d v="2014-12-31T00:00:00"/>
    <x v="1355"/>
    <n v="778896000"/>
    <n v="764799000"/>
    <n v="0"/>
    <n v="128582000"/>
    <x v="1"/>
    <s v="Broadcasting &amp; Cable TV"/>
  </r>
  <r>
    <x v="344"/>
    <x v="3"/>
    <d v="2015-12-31T00:00:00"/>
    <x v="1356"/>
    <n v="987357000"/>
    <n v="785179000"/>
    <n v="0"/>
    <n v="137596000"/>
    <x v="1"/>
    <s v="Broadcasting &amp; Cable TV"/>
  </r>
  <r>
    <x v="345"/>
    <x v="0"/>
    <d v="2012-12-31T00:00:00"/>
    <x v="1357"/>
    <n v="9373000000"/>
    <n v="914000000"/>
    <n v="0"/>
    <n v="1787000000"/>
    <x v="5"/>
    <s v="Electric Utilities"/>
  </r>
  <r>
    <x v="345"/>
    <x v="1"/>
    <d v="2013-12-31T00:00:00"/>
    <x v="1358"/>
    <n v="9817000000"/>
    <n v="934000000"/>
    <n v="0"/>
    <n v="1901000000"/>
    <x v="5"/>
    <s v="Electric Utilities"/>
  </r>
  <r>
    <x v="345"/>
    <x v="2"/>
    <d v="2014-12-31T00:00:00"/>
    <x v="1359"/>
    <n v="11031000000"/>
    <n v="981000000"/>
    <n v="0"/>
    <n v="1945000000"/>
    <x v="5"/>
    <s v="Electric Utilities"/>
  </r>
  <r>
    <x v="345"/>
    <x v="3"/>
    <d v="2015-12-31T00:00:00"/>
    <x v="1360"/>
    <n v="9811000000"/>
    <n v="997000000"/>
    <n v="0"/>
    <n v="2034000000"/>
    <x v="5"/>
    <s v="Electric Utilities"/>
  </r>
  <r>
    <x v="346"/>
    <x v="0"/>
    <d v="2012-12-31T00:00:00"/>
    <x v="1361"/>
    <n v="800380000"/>
    <n v="376687000"/>
    <n v="0"/>
    <n v="1068382000"/>
    <x v="7"/>
    <s v="REITs"/>
  </r>
  <r>
    <x v="346"/>
    <x v="1"/>
    <d v="2013-12-31T00:00:00"/>
    <x v="1362"/>
    <n v="837946000"/>
    <n v="402369000"/>
    <n v="0"/>
    <n v="1107700000"/>
    <x v="7"/>
    <s v="REITs"/>
  </r>
  <r>
    <x v="346"/>
    <x v="2"/>
    <d v="2014-12-31T00:00:00"/>
    <x v="1363"/>
    <n v="882803000"/>
    <n v="446845000"/>
    <n v="0"/>
    <n v="1143827000"/>
    <x v="7"/>
    <s v="REITs"/>
  </r>
  <r>
    <x v="346"/>
    <x v="3"/>
    <d v="2015-12-31T00:00:00"/>
    <x v="1364"/>
    <n v="960192000"/>
    <n v="452835000"/>
    <n v="0"/>
    <n v="1177568000"/>
    <x v="7"/>
    <s v="REITs"/>
  </r>
  <r>
    <x v="347"/>
    <x v="0"/>
    <d v="2013-02-02T00:00:00"/>
    <x v="1365"/>
    <n v="17889249000"/>
    <n v="4884284000"/>
    <n v="0"/>
    <n v="78900000"/>
    <x v="1"/>
    <s v="Specialty Stores"/>
  </r>
  <r>
    <x v="347"/>
    <x v="1"/>
    <d v="2014-02-01T00:00:00"/>
    <x v="1366"/>
    <n v="17082000000"/>
    <n v="4735000000"/>
    <n v="0"/>
    <n v="55000000"/>
    <x v="1"/>
    <s v="Specialty Stores"/>
  </r>
  <r>
    <x v="347"/>
    <x v="2"/>
    <d v="2015-01-31T00:00:00"/>
    <x v="1367"/>
    <n v="16691000000"/>
    <n v="4816000000"/>
    <n v="0"/>
    <n v="62000000"/>
    <x v="1"/>
    <s v="Specialty Stores"/>
  </r>
  <r>
    <x v="347"/>
    <x v="3"/>
    <d v="2016-01-30T00:00:00"/>
    <x v="1368"/>
    <n v="15545000000"/>
    <n v="4600000000"/>
    <n v="0"/>
    <n v="67000000"/>
    <x v="1"/>
    <s v="Specialty Stores"/>
  </r>
  <r>
    <x v="348"/>
    <x v="0"/>
    <d v="2012-12-31T00:00:00"/>
    <x v="1369"/>
    <n v="1055844000"/>
    <n v="356817000"/>
    <n v="0"/>
    <n v="31652000"/>
    <x v="0"/>
    <s v="Industrial Conglomerates"/>
  </r>
  <r>
    <x v="348"/>
    <x v="1"/>
    <d v="2013-12-31T00:00:00"/>
    <x v="1370"/>
    <n v="1178173000"/>
    <n v="390610000"/>
    <n v="0"/>
    <n v="38405000"/>
    <x v="0"/>
    <s v="Industrial Conglomerates"/>
  </r>
  <r>
    <x v="348"/>
    <x v="2"/>
    <d v="2014-12-31T00:00:00"/>
    <x v="1371"/>
    <n v="1461190000"/>
    <n v="489937000"/>
    <n v="0"/>
    <n v="48138000"/>
    <x v="0"/>
    <s v="Industrial Conglomerates"/>
  </r>
  <r>
    <x v="348"/>
    <x v="3"/>
    <d v="2015-12-31T00:00:00"/>
    <x v="1372"/>
    <n v="1719723000"/>
    <n v="712803000"/>
    <n v="0"/>
    <n v="65770000"/>
    <x v="0"/>
    <s v="Industrial Conglomerates"/>
  </r>
  <r>
    <x v="349"/>
    <x v="0"/>
    <d v="2012-12-31T00:00:00"/>
    <x v="1373"/>
    <n v="6646000000"/>
    <n v="359000000"/>
    <n v="0"/>
    <n v="1090000000"/>
    <x v="5"/>
    <s v="MultiUtilities"/>
  </r>
  <r>
    <x v="349"/>
    <x v="1"/>
    <d v="2013-12-31T00:00:00"/>
    <x v="1374"/>
    <n v="7186000000"/>
    <n v="574000000"/>
    <n v="0"/>
    <n v="1113000000"/>
    <x v="5"/>
    <s v="MultiUtilities"/>
  </r>
  <r>
    <x v="349"/>
    <x v="2"/>
    <d v="2014-12-31T00:00:00"/>
    <x v="1375"/>
    <n v="7689000000"/>
    <n v="414000000"/>
    <n v="0"/>
    <n v="1156000000"/>
    <x v="5"/>
    <s v="MultiUtilities"/>
  </r>
  <r>
    <x v="349"/>
    <x v="3"/>
    <d v="2015-12-31T00:00:00"/>
    <x v="1376"/>
    <n v="6648000000"/>
    <n v="397000000"/>
    <n v="0"/>
    <n v="1250000000"/>
    <x v="5"/>
    <s v="MultiUtilities"/>
  </r>
  <r>
    <x v="350"/>
    <x v="0"/>
    <d v="2012-12-31T00:00:00"/>
    <x v="1377"/>
    <n v="429000000"/>
    <n v="6073000000"/>
    <n v="0"/>
    <n v="1441000000"/>
    <x v="6"/>
    <s v="Banks"/>
  </r>
  <r>
    <x v="350"/>
    <x v="1"/>
    <d v="2013-12-31T00:00:00"/>
    <x v="1378"/>
    <n v="291000000"/>
    <n v="5808000000"/>
    <n v="0"/>
    <n v="576000000"/>
    <x v="6"/>
    <s v="Banks"/>
  </r>
  <r>
    <x v="350"/>
    <x v="2"/>
    <d v="2014-12-31T00:00:00"/>
    <x v="1379"/>
    <n v="235000000"/>
    <n v="5518000000"/>
    <n v="0"/>
    <n v="367000000"/>
    <x v="6"/>
    <s v="Banks"/>
  </r>
  <r>
    <x v="350"/>
    <x v="3"/>
    <d v="2015-12-31T00:00:00"/>
    <x v="1380"/>
    <n v="219000000"/>
    <n v="5120000000"/>
    <n v="0"/>
    <n v="205000000"/>
    <x v="6"/>
    <s v="Banks"/>
  </r>
  <r>
    <x v="351"/>
    <x v="0"/>
    <d v="2013-06-28T00:00:00"/>
    <x v="1381"/>
    <n v="10411000000"/>
    <n v="635000000"/>
    <n v="1133000000"/>
    <n v="79000000"/>
    <x v="2"/>
    <s v="Computer Storage &amp; Peripherals"/>
  </r>
  <r>
    <x v="351"/>
    <x v="1"/>
    <d v="2014-06-27T00:00:00"/>
    <x v="1382"/>
    <n v="9878000000"/>
    <n v="722000000"/>
    <n v="1226000000"/>
    <n v="98000000"/>
    <x v="2"/>
    <s v="Computer Storage &amp; Peripherals"/>
  </r>
  <r>
    <x v="351"/>
    <x v="2"/>
    <d v="2015-07-03T00:00:00"/>
    <x v="1383"/>
    <n v="9930000000"/>
    <n v="237000000"/>
    <n v="1353000000"/>
    <n v="129000000"/>
    <x v="2"/>
    <s v="Computer Storage &amp; Peripherals"/>
  </r>
  <r>
    <x v="351"/>
    <x v="3"/>
    <d v="2016-07-01T00:00:00"/>
    <x v="1384"/>
    <n v="8545000000"/>
    <n v="635000000"/>
    <n v="1237000000"/>
    <n v="123000000"/>
    <x v="2"/>
    <s v="Computer Storage &amp; Peripherals"/>
  </r>
  <r>
    <x v="352"/>
    <x v="0"/>
    <d v="2013-02-28T00:00:00"/>
    <x v="1385"/>
    <n v="1687800000"/>
    <n v="585400000"/>
    <n v="0"/>
    <n v="0"/>
    <x v="4"/>
    <s v="Distillers &amp; Vintners"/>
  </r>
  <r>
    <x v="352"/>
    <x v="1"/>
    <d v="2014-02-28T00:00:00"/>
    <x v="1386"/>
    <n v="2876000000"/>
    <n v="895100000"/>
    <n v="0"/>
    <n v="0"/>
    <x v="4"/>
    <s v="Distillers &amp; Vintners"/>
  </r>
  <r>
    <x v="352"/>
    <x v="2"/>
    <d v="2015-02-28T00:00:00"/>
    <x v="1387"/>
    <n v="3449400000"/>
    <n v="1078400000"/>
    <n v="0"/>
    <n v="0"/>
    <x v="4"/>
    <s v="Distillers &amp; Vintners"/>
  </r>
  <r>
    <x v="352"/>
    <x v="3"/>
    <d v="2016-02-29T00:00:00"/>
    <x v="1388"/>
    <n v="3606100000"/>
    <n v="1177200000"/>
    <n v="0"/>
    <n v="0"/>
    <x v="4"/>
    <s v="Distillers &amp; Vintners"/>
  </r>
  <r>
    <x v="353"/>
    <x v="0"/>
    <d v="2013-12-28T00:00:00"/>
    <x v="1389"/>
    <n v="6985800000"/>
    <n v="2960300000"/>
    <n v="0"/>
    <n v="0"/>
    <x v="1"/>
    <s v="Household Appliances"/>
  </r>
  <r>
    <x v="353"/>
    <x v="1"/>
    <d v="2015-01-03T00:00:00"/>
    <x v="1390"/>
    <n v="7235900000"/>
    <n v="2814600000"/>
    <n v="0"/>
    <n v="0"/>
    <x v="1"/>
    <s v="Household Appliances"/>
  </r>
  <r>
    <x v="353"/>
    <x v="2"/>
    <d v="2016-01-02T00:00:00"/>
    <x v="1391"/>
    <n v="7099800000"/>
    <n v="2681100000"/>
    <n v="0"/>
    <n v="0"/>
    <x v="1"/>
    <s v="Household Appliances"/>
  </r>
  <r>
    <x v="353"/>
    <x v="3"/>
    <d v="2016-12-31T00:00:00"/>
    <x v="1392"/>
    <n v="7139700000"/>
    <n v="2798900000"/>
    <n v="0"/>
    <n v="0"/>
    <x v="1"/>
    <s v="Household Appliances"/>
  </r>
  <r>
    <x v="354"/>
    <x v="0"/>
    <d v="2013-09-27T00:00:00"/>
    <x v="1393"/>
    <n v="1025400000"/>
    <n v="159700000"/>
    <n v="226300000"/>
    <n v="29100000"/>
    <x v="2"/>
    <s v="Semiconductors"/>
  </r>
  <r>
    <x v="354"/>
    <x v="1"/>
    <d v="2014-10-03T00:00:00"/>
    <x v="1394"/>
    <n v="1268800000"/>
    <n v="179100000"/>
    <n v="252200000"/>
    <n v="25900000"/>
    <x v="2"/>
    <s v="Semiconductors"/>
  </r>
  <r>
    <x v="354"/>
    <x v="2"/>
    <d v="2015-10-02T00:00:00"/>
    <x v="1395"/>
    <n v="1703900000"/>
    <n v="191300000"/>
    <n v="303200000"/>
    <n v="33500000"/>
    <x v="2"/>
    <s v="Semiconductors"/>
  </r>
  <r>
    <x v="354"/>
    <x v="3"/>
    <d v="2016-09-30T00:00:00"/>
    <x v="1396"/>
    <n v="1623800000"/>
    <n v="195900000"/>
    <n v="312400000"/>
    <n v="33400000"/>
    <x v="2"/>
    <s v="Semiconductors"/>
  </r>
  <r>
    <x v="355"/>
    <x v="0"/>
    <d v="2012-12-31T00:00:00"/>
    <x v="1397"/>
    <n v="245000000"/>
    <n v="835000000"/>
    <n v="0"/>
    <n v="811000000"/>
    <x v="9"/>
    <s v="Oil &amp; Gas Exploration &amp; Production"/>
  </r>
  <r>
    <x v="355"/>
    <x v="1"/>
    <d v="2013-12-31T00:00:00"/>
    <x v="1398"/>
    <n v="328000000"/>
    <n v="1052000000"/>
    <n v="0"/>
    <n v="787000000"/>
    <x v="9"/>
    <s v="Oil &amp; Gas Exploration &amp; Production"/>
  </r>
  <r>
    <x v="355"/>
    <x v="2"/>
    <d v="2014-12-31T00:00:00"/>
    <x v="1399"/>
    <n v="427000000"/>
    <n v="1296000000"/>
    <n v="0"/>
    <n v="942000000"/>
    <x v="9"/>
    <s v="Oil &amp; Gas Exploration &amp; Production"/>
  </r>
  <r>
    <x v="355"/>
    <x v="3"/>
    <d v="2015-12-31T00:00:00"/>
    <x v="1400"/>
    <n v="689000000"/>
    <n v="1208000000"/>
    <n v="0"/>
    <n v="1091000000"/>
    <x v="9"/>
    <s v="Oil &amp; Gas Exploration &amp; Production"/>
  </r>
  <r>
    <x v="356"/>
    <x v="0"/>
    <d v="2012-12-31T00:00:00"/>
    <x v="1401"/>
    <n v="362000000"/>
    <n v="2123000000"/>
    <n v="0"/>
    <n v="4549000000"/>
    <x v="6"/>
    <s v="Consumer Finance"/>
  </r>
  <r>
    <x v="356"/>
    <x v="1"/>
    <d v="2013-12-31T00:00:00"/>
    <x v="1402"/>
    <n v="374000000"/>
    <n v="2484000000"/>
    <n v="0"/>
    <n v="5445000000"/>
    <x v="6"/>
    <s v="Consumer Finance"/>
  </r>
  <r>
    <x v="356"/>
    <x v="2"/>
    <d v="2014-12-31T00:00:00"/>
    <x v="1403"/>
    <n v="470000000"/>
    <n v="2927000000"/>
    <n v="0"/>
    <n v="5492000000"/>
    <x v="6"/>
    <s v="Consumer Finance"/>
  </r>
  <r>
    <x v="356"/>
    <x v="3"/>
    <d v="2015-12-31T00:00:00"/>
    <x v="1404"/>
    <n v="607000000"/>
    <n v="3264000000"/>
    <n v="0"/>
    <n v="5690000000"/>
    <x v="6"/>
    <s v="Consumer Finance"/>
  </r>
  <r>
    <x v="357"/>
    <x v="0"/>
    <d v="2013-12-31T00:00:00"/>
    <x v="1405"/>
    <n v="3002000000"/>
    <n v="4089000000"/>
    <n v="536000000"/>
    <n v="138000000"/>
    <x v="3"/>
    <s v="Health Care Equipment"/>
  </r>
  <r>
    <x v="357"/>
    <x v="1"/>
    <d v="2014-12-31T00:00:00"/>
    <x v="1406"/>
    <n v="3319000000"/>
    <n v="4308000000"/>
    <n v="614000000"/>
    <n v="188000000"/>
    <x v="3"/>
    <s v="Health Care Equipment"/>
  </r>
  <r>
    <x v="357"/>
    <x v="2"/>
    <d v="2015-12-31T00:00:00"/>
    <x v="1407"/>
    <n v="3344000000"/>
    <n v="3906000000"/>
    <n v="625000000"/>
    <n v="210000000"/>
    <x v="3"/>
    <s v="Health Care Equipment"/>
  </r>
  <r>
    <x v="357"/>
    <x v="3"/>
    <d v="2016-12-31T00:00:00"/>
    <x v="1070"/>
    <n v="3830000000"/>
    <n v="4295000000"/>
    <n v="715000000"/>
    <n v="319000000"/>
    <x v="3"/>
    <s v="Health Care Equipment"/>
  </r>
  <r>
    <x v="358"/>
    <x v="0"/>
    <d v="2013-03-29T00:00:00"/>
    <x v="1408"/>
    <n v="1175000000"/>
    <n v="3236000000"/>
    <n v="1026000000"/>
    <n v="286000000"/>
    <x v="2"/>
    <s v="Application Software"/>
  </r>
  <r>
    <x v="358"/>
    <x v="1"/>
    <d v="2014-03-28T00:00:00"/>
    <x v="1409"/>
    <n v="791000000"/>
    <n v="2186000000"/>
    <n v="722000000"/>
    <n v="93000000"/>
    <x v="2"/>
    <s v="Application Software"/>
  </r>
  <r>
    <x v="358"/>
    <x v="2"/>
    <d v="2015-04-03T00:00:00"/>
    <x v="1410"/>
    <n v="727000000"/>
    <n v="2012000000"/>
    <n v="812000000"/>
    <n v="87000000"/>
    <x v="2"/>
    <s v="Application Software"/>
  </r>
  <r>
    <x v="358"/>
    <x v="3"/>
    <d v="2016-04-01T00:00:00"/>
    <x v="1411"/>
    <n v="615000000"/>
    <n v="1587000000"/>
    <n v="748000000"/>
    <n v="57000000"/>
    <x v="2"/>
    <s v="Application Software"/>
  </r>
  <r>
    <x v="359"/>
    <x v="0"/>
    <d v="2013-06-29T00:00:00"/>
    <x v="1412"/>
    <n v="36414626000"/>
    <n v="6338129000"/>
    <n v="0"/>
    <n v="0"/>
    <x v="4"/>
    <s v="Food Distributors"/>
  </r>
  <r>
    <x v="359"/>
    <x v="1"/>
    <d v="2014-06-28T00:00:00"/>
    <x v="1413"/>
    <n v="38335677000"/>
    <n v="0"/>
    <n v="0"/>
    <n v="0"/>
    <x v="4"/>
    <s v="Food Distributors"/>
  </r>
  <r>
    <x v="359"/>
    <x v="2"/>
    <d v="2015-06-27T00:00:00"/>
    <x v="1414"/>
    <n v="40129236000"/>
    <n v="0"/>
    <n v="0"/>
    <n v="0"/>
    <x v="4"/>
    <s v="Food Distributors"/>
  </r>
  <r>
    <x v="359"/>
    <x v="3"/>
    <d v="2016-07-02T00:00:00"/>
    <x v="1415"/>
    <n v="41326447000"/>
    <n v="0"/>
    <n v="0"/>
    <n v="0"/>
    <x v="4"/>
    <s v="Food Distributors"/>
  </r>
  <r>
    <x v="360"/>
    <x v="0"/>
    <d v="2012-12-31T00:00:00"/>
    <x v="1416"/>
    <n v="55228000000"/>
    <n v="41066000000"/>
    <n v="0"/>
    <n v="18143000000"/>
    <x v="10"/>
    <s v="Integrated Telecommunications Services"/>
  </r>
  <r>
    <x v="360"/>
    <x v="1"/>
    <d v="2013-12-31T00:00:00"/>
    <x v="1417"/>
    <n v="51191000000"/>
    <n v="28414000000"/>
    <n v="0"/>
    <n v="18395000000"/>
    <x v="10"/>
    <s v="Integrated Telecommunications Services"/>
  </r>
  <r>
    <x v="360"/>
    <x v="2"/>
    <d v="2014-12-31T00:00:00"/>
    <x v="1418"/>
    <n v="60145000000"/>
    <n v="41817000000"/>
    <n v="0"/>
    <n v="18273000000"/>
    <x v="10"/>
    <s v="Integrated Telecommunications Services"/>
  </r>
  <r>
    <x v="360"/>
    <x v="3"/>
    <d v="2015-12-31T00:00:00"/>
    <x v="1419"/>
    <n v="67046000000"/>
    <n v="32954000000"/>
    <n v="0"/>
    <n v="22016000000"/>
    <x v="10"/>
    <s v="Integrated Telecommunications Services"/>
  </r>
  <r>
    <x v="361"/>
    <x v="0"/>
    <d v="2013-12-31T00:00:00"/>
    <x v="1420"/>
    <n v="2545600000"/>
    <n v="1193800000"/>
    <n v="0"/>
    <n v="0"/>
    <x v="4"/>
    <s v="Brewers"/>
  </r>
  <r>
    <x v="361"/>
    <x v="1"/>
    <d v="2014-12-31T00:00:00"/>
    <x v="1421"/>
    <n v="2493300000"/>
    <n v="1163900000"/>
    <n v="0"/>
    <n v="0"/>
    <x v="4"/>
    <s v="Brewers"/>
  </r>
  <r>
    <x v="361"/>
    <x v="2"/>
    <d v="2015-12-31T00:00:00"/>
    <x v="1422"/>
    <n v="2163500000"/>
    <n v="1051800000"/>
    <n v="0"/>
    <n v="0"/>
    <x v="4"/>
    <s v="Brewers"/>
  </r>
  <r>
    <x v="361"/>
    <x v="3"/>
    <d v="2016-12-31T00:00:00"/>
    <x v="1423"/>
    <n v="3003100000"/>
    <n v="1597300000"/>
    <n v="0"/>
    <n v="0"/>
    <x v="4"/>
    <s v="Brewers"/>
  </r>
  <r>
    <x v="362"/>
    <x v="0"/>
    <d v="2012-12-31T00:00:00"/>
    <x v="1424"/>
    <n v="1174000000"/>
    <n v="728000000"/>
    <n v="183000000"/>
    <n v="0"/>
    <x v="2"/>
    <s v="Application Software"/>
  </r>
  <r>
    <x v="362"/>
    <x v="1"/>
    <d v="2013-12-31T00:00:00"/>
    <x v="1425"/>
    <n v="1219000000"/>
    <n v="757000000"/>
    <n v="184000000"/>
    <n v="0"/>
    <x v="2"/>
    <s v="Application Software"/>
  </r>
  <r>
    <x v="362"/>
    <x v="2"/>
    <d v="2014-12-31T00:00:00"/>
    <x v="1426"/>
    <n v="1253000000"/>
    <n v="770000000"/>
    <n v="206000000"/>
    <n v="0"/>
    <x v="2"/>
    <s v="Application Software"/>
  </r>
  <r>
    <x v="362"/>
    <x v="3"/>
    <d v="2015-12-31T00:00:00"/>
    <x v="1427"/>
    <n v="1254000000"/>
    <n v="765000000"/>
    <n v="228000000"/>
    <n v="0"/>
    <x v="2"/>
    <s v="Application Software"/>
  </r>
  <r>
    <x v="363"/>
    <x v="0"/>
    <d v="2013-09-30T00:00:00"/>
    <x v="1428"/>
    <n v="874838000"/>
    <n v="254468000"/>
    <n v="0"/>
    <n v="45639000"/>
    <x v="0"/>
    <s v="Aerospace &amp; Defense"/>
  </r>
  <r>
    <x v="363"/>
    <x v="1"/>
    <d v="2014-09-30T00:00:00"/>
    <x v="1429"/>
    <n v="1105032000"/>
    <n v="276446000"/>
    <n v="0"/>
    <n v="63608000"/>
    <x v="0"/>
    <s v="Aerospace &amp; Defense"/>
  </r>
  <r>
    <x v="363"/>
    <x v="2"/>
    <d v="2015-09-30T00:00:00"/>
    <x v="1430"/>
    <n v="1257270000"/>
    <n v="321624000"/>
    <n v="0"/>
    <n v="54219000"/>
    <x v="0"/>
    <s v="Aerospace &amp; Defense"/>
  </r>
  <r>
    <x v="363"/>
    <x v="3"/>
    <d v="2016-09-30T00:00:00"/>
    <x v="1431"/>
    <n v="1443348000"/>
    <n v="382858000"/>
    <n v="0"/>
    <n v="77445000"/>
    <x v="0"/>
    <s v="Aerospace &amp; Defense"/>
  </r>
  <r>
    <x v="364"/>
    <x v="0"/>
    <d v="2013-09-27T00:00:00"/>
    <x v="1432"/>
    <n v="7739000000"/>
    <n v="1440000000"/>
    <n v="590000000"/>
    <n v="0"/>
    <x v="2"/>
    <s v="Electronic Manufacturing Services"/>
  </r>
  <r>
    <x v="364"/>
    <x v="1"/>
    <d v="2014-09-26T00:00:00"/>
    <x v="1433"/>
    <n v="8001000000"/>
    <n v="1534000000"/>
    <n v="583000000"/>
    <n v="0"/>
    <x v="2"/>
    <s v="Electronic Manufacturing Services"/>
  </r>
  <r>
    <x v="364"/>
    <x v="2"/>
    <d v="2015-09-25T00:00:00"/>
    <x v="1434"/>
    <n v="8146000000"/>
    <n v="1504000000"/>
    <n v="627000000"/>
    <n v="0"/>
    <x v="2"/>
    <s v="Electronic Manufacturing Services"/>
  </r>
  <r>
    <x v="364"/>
    <x v="3"/>
    <d v="2016-09-30T00:00:00"/>
    <x v="1435"/>
    <n v="8205000000"/>
    <n v="1463000000"/>
    <n v="644000000"/>
    <n v="0"/>
    <x v="2"/>
    <s v="Electronic Manufacturing Services"/>
  </r>
  <r>
    <x v="365"/>
    <x v="0"/>
    <d v="2012-12-30T00:00:00"/>
    <x v="1436"/>
    <n v="2943847000"/>
    <n v="1303427000"/>
    <n v="0"/>
    <n v="194039000"/>
    <x v="1"/>
    <s v="Publishing"/>
  </r>
  <r>
    <x v="365"/>
    <x v="1"/>
    <d v="2013-12-29T00:00:00"/>
    <x v="1437"/>
    <n v="662769000"/>
    <n v="531932000"/>
    <n v="0"/>
    <n v="74833000"/>
    <x v="1"/>
    <s v="Publishing"/>
  </r>
  <r>
    <x v="365"/>
    <x v="2"/>
    <d v="2014-12-31T00:00:00"/>
    <x v="1438"/>
    <n v="954990000"/>
    <n v="766854000"/>
    <n v="0"/>
    <n v="151837000"/>
    <x v="1"/>
    <s v="Publishing"/>
  </r>
  <r>
    <x v="365"/>
    <x v="3"/>
    <d v="2015-12-31T00:00:00"/>
    <x v="1439"/>
    <n v="923336000"/>
    <n v="1068221000"/>
    <n v="0"/>
    <n v="205087000"/>
    <x v="1"/>
    <s v="Publishing"/>
  </r>
  <r>
    <x v="366"/>
    <x v="0"/>
    <d v="2013-02-02T00:00:00"/>
    <x v="1440"/>
    <n v="50568000000"/>
    <n v="15110000000"/>
    <n v="0"/>
    <n v="2044000000"/>
    <x v="1"/>
    <s v="General Merchandise Stores"/>
  </r>
  <r>
    <x v="366"/>
    <x v="1"/>
    <d v="2014-02-01T00:00:00"/>
    <x v="1441"/>
    <n v="50039000000"/>
    <n v="14465000000"/>
    <n v="0"/>
    <n v="1996000000"/>
    <x v="1"/>
    <s v="General Merchandise Stores"/>
  </r>
  <r>
    <x v="366"/>
    <x v="2"/>
    <d v="2015-01-31T00:00:00"/>
    <x v="1442"/>
    <n v="51278000000"/>
    <n v="14676000000"/>
    <n v="0"/>
    <n v="2129000000"/>
    <x v="1"/>
    <s v="General Merchandise Stores"/>
  </r>
  <r>
    <x v="366"/>
    <x v="3"/>
    <d v="2016-01-30T00:00:00"/>
    <x v="1443"/>
    <n v="51997000000"/>
    <n v="14665000000"/>
    <n v="0"/>
    <n v="2213000000"/>
    <x v="1"/>
    <s v="General Merchandise Stores"/>
  </r>
  <r>
    <x v="367"/>
    <x v="0"/>
    <d v="2013-01-31T00:00:00"/>
    <x v="1444"/>
    <n v="1630965000"/>
    <n v="1466067000"/>
    <n v="0"/>
    <n v="0"/>
    <x v="1"/>
    <s v="Apparel, Accessories &amp; Luxury Goods"/>
  </r>
  <r>
    <x v="367"/>
    <x v="1"/>
    <d v="2014-01-31T00:00:00"/>
    <x v="1445"/>
    <n v="1690700000"/>
    <n v="2036100000"/>
    <n v="0"/>
    <n v="0"/>
    <x v="1"/>
    <s v="Apparel, Accessories &amp; Luxury Goods"/>
  </r>
  <r>
    <x v="367"/>
    <x v="2"/>
    <d v="2015-01-31T00:00:00"/>
    <x v="1446"/>
    <n v="1712700000"/>
    <n v="1645800000"/>
    <n v="0"/>
    <n v="0"/>
    <x v="1"/>
    <s v="Apparel, Accessories &amp; Luxury Goods"/>
  </r>
  <r>
    <x v="367"/>
    <x v="3"/>
    <d v="2016-01-31T00:00:00"/>
    <x v="1447"/>
    <n v="1613600000"/>
    <n v="1731200000"/>
    <n v="0"/>
    <n v="0"/>
    <x v="1"/>
    <s v="Apparel, Accessories &amp; Luxury Goods"/>
  </r>
  <r>
    <x v="368"/>
    <x v="0"/>
    <d v="2013-02-02T00:00:00"/>
    <x v="1448"/>
    <n v="18521400000"/>
    <n v="4250446000"/>
    <n v="0"/>
    <n v="0"/>
    <x v="1"/>
    <s v="Apparel Retail"/>
  </r>
  <r>
    <x v="368"/>
    <x v="1"/>
    <d v="2014-02-01T00:00:00"/>
    <x v="1449"/>
    <n v="19605037000"/>
    <n v="4467089000"/>
    <n v="0"/>
    <n v="0"/>
    <x v="1"/>
    <s v="Apparel Retail"/>
  </r>
  <r>
    <x v="368"/>
    <x v="2"/>
    <d v="2015-01-31T00:00:00"/>
    <x v="1450"/>
    <n v="20776522000"/>
    <n v="4695384000"/>
    <n v="0"/>
    <n v="0"/>
    <x v="1"/>
    <s v="Apparel Retail"/>
  </r>
  <r>
    <x v="368"/>
    <x v="3"/>
    <d v="2016-01-30T00:00:00"/>
    <x v="1451"/>
    <n v="22034523000"/>
    <n v="5205715000"/>
    <n v="0"/>
    <n v="0"/>
    <x v="1"/>
    <s v="Apparel Retail"/>
  </r>
  <r>
    <x v="369"/>
    <x v="0"/>
    <d v="2012-12-31T00:00:00"/>
    <x v="1452"/>
    <n v="1955682000"/>
    <n v="0"/>
    <n v="0"/>
    <n v="787329000"/>
    <x v="6"/>
    <s v="Life &amp; Health Insurance"/>
  </r>
  <r>
    <x v="369"/>
    <x v="1"/>
    <d v="2013-12-31T00:00:00"/>
    <x v="1453"/>
    <n v="1838766000"/>
    <n v="0"/>
    <n v="0"/>
    <n v="819711000"/>
    <x v="6"/>
    <s v="Life &amp; Health Insurance"/>
  </r>
  <r>
    <x v="369"/>
    <x v="2"/>
    <d v="2014-12-31T00:00:00"/>
    <x v="1454"/>
    <n v="1903384000"/>
    <n v="0"/>
    <n v="0"/>
    <n v="855908000"/>
    <x v="6"/>
    <s v="Life &amp; Health Insurance"/>
  </r>
  <r>
    <x v="369"/>
    <x v="3"/>
    <d v="2015-12-31T00:00:00"/>
    <x v="1455"/>
    <n v="2016212000"/>
    <n v="0"/>
    <n v="0"/>
    <n v="907024000"/>
    <x v="6"/>
    <s v="Life &amp; Health Insurance"/>
  </r>
  <r>
    <x v="370"/>
    <x v="0"/>
    <d v="2012-12-31T00:00:00"/>
    <x v="1456"/>
    <n v="7214400000"/>
    <n v="3354900000"/>
    <n v="376400000"/>
    <n v="0"/>
    <x v="3"/>
    <s v="Health Care Equipment"/>
  </r>
  <r>
    <x v="370"/>
    <x v="1"/>
    <d v="2013-12-31T00:00:00"/>
    <x v="1457"/>
    <n v="7561200000"/>
    <n v="3446300000"/>
    <n v="395500000"/>
    <n v="0"/>
    <x v="3"/>
    <s v="Health Care Equipment"/>
  </r>
  <r>
    <x v="370"/>
    <x v="2"/>
    <d v="2014-12-31T00:00:00"/>
    <x v="1458"/>
    <n v="9397600000"/>
    <n v="4896100000"/>
    <n v="691100000"/>
    <n v="0"/>
    <x v="3"/>
    <s v="Health Care Equipment"/>
  </r>
  <r>
    <x v="370"/>
    <x v="3"/>
    <d v="2015-12-31T00:00:00"/>
    <x v="1459"/>
    <n v="9209500000"/>
    <n v="4612100000"/>
    <n v="692300000"/>
    <n v="0"/>
    <x v="3"/>
    <s v="Health Care Equipment"/>
  </r>
  <r>
    <x v="371"/>
    <x v="0"/>
    <d v="2012-12-31T00:00:00"/>
    <x v="1460"/>
    <n v="12000000"/>
    <n v="429000000"/>
    <n v="0"/>
    <n v="26000000"/>
    <x v="1"/>
    <s v="Internet &amp; Direct Marketing Retail"/>
  </r>
  <r>
    <x v="371"/>
    <x v="1"/>
    <d v="2013-12-31T00:00:00"/>
    <x v="1461"/>
    <n v="18000000"/>
    <n v="597000000"/>
    <n v="0"/>
    <n v="36000000"/>
    <x v="1"/>
    <s v="Internet &amp; Direct Marketing Retail"/>
  </r>
  <r>
    <x v="371"/>
    <x v="2"/>
    <d v="2014-12-31T00:00:00"/>
    <x v="1462"/>
    <n v="40000000"/>
    <n v="801000000"/>
    <n v="0"/>
    <n v="65000000"/>
    <x v="1"/>
    <s v="Internet &amp; Direct Marketing Retail"/>
  </r>
  <r>
    <x v="371"/>
    <x v="3"/>
    <d v="2015-12-31T00:00:00"/>
    <x v="1463"/>
    <n v="58000000"/>
    <n v="1109000000"/>
    <n v="0"/>
    <n v="93000000"/>
    <x v="1"/>
    <s v="Internet &amp; Direct Marketing Retail"/>
  </r>
  <r>
    <x v="372"/>
    <x v="0"/>
    <d v="2013-12-31T00:00:00"/>
    <x v="1464"/>
    <n v="13307000000"/>
    <n v="3757000000"/>
    <n v="0"/>
    <n v="3821000000"/>
    <x v="6"/>
    <s v="Property &amp; Casualty Insurance"/>
  </r>
  <r>
    <x v="372"/>
    <x v="1"/>
    <d v="2014-12-31T00:00:00"/>
    <x v="1465"/>
    <n v="13870000000"/>
    <n v="3964000000"/>
    <n v="0"/>
    <n v="3882000000"/>
    <x v="6"/>
    <s v="Property &amp; Casualty Insurance"/>
  </r>
  <r>
    <x v="372"/>
    <x v="2"/>
    <d v="2015-12-31T00:00:00"/>
    <x v="1466"/>
    <n v="13723000000"/>
    <n v="4094000000"/>
    <n v="0"/>
    <n v="3885000000"/>
    <x v="6"/>
    <s v="Property &amp; Casualty Insurance"/>
  </r>
  <r>
    <x v="372"/>
    <x v="3"/>
    <d v="2016-12-31T00:00:00"/>
    <x v="1467"/>
    <n v="15070000000"/>
    <n v="4154000000"/>
    <n v="0"/>
    <n v="3985000000"/>
    <x v="6"/>
    <s v="Property &amp; Casualty Insurance"/>
  </r>
  <r>
    <x v="373"/>
    <x v="0"/>
    <d v="2012-12-29T00:00:00"/>
    <x v="1468"/>
    <n v="3098066000"/>
    <n v="1040287000"/>
    <n v="0"/>
    <n v="88975000"/>
    <x v="1"/>
    <s v="Specialty Retail"/>
  </r>
  <r>
    <x v="373"/>
    <x v="1"/>
    <d v="2013-12-28T00:00:00"/>
    <x v="1469"/>
    <n v="3411175000"/>
    <n v="1138934000"/>
    <n v="0"/>
    <n v="100025000"/>
    <x v="1"/>
    <s v="Specialty Retail"/>
  </r>
  <r>
    <x v="373"/>
    <x v="2"/>
    <d v="2014-12-27T00:00:00"/>
    <x v="1470"/>
    <n v="3761300000"/>
    <n v="1246308000"/>
    <n v="0"/>
    <n v="114635000"/>
    <x v="1"/>
    <s v="Specialty Retail"/>
  </r>
  <r>
    <x v="373"/>
    <x v="3"/>
    <d v="2015-12-26T00:00:00"/>
    <x v="1471"/>
    <n v="4083333000"/>
    <n v="1369097000"/>
    <n v="0"/>
    <n v="123569000"/>
    <x v="1"/>
    <s v="Specialty Retail"/>
  </r>
  <r>
    <x v="374"/>
    <x v="0"/>
    <d v="2013-10-03T00:00:00"/>
    <x v="1472"/>
    <n v="32016000000"/>
    <n v="983000000"/>
    <n v="0"/>
    <n v="0"/>
    <x v="4"/>
    <s v="Packaged Foods &amp; Meats"/>
  </r>
  <r>
    <x v="374"/>
    <x v="1"/>
    <d v="2014-10-03T00:00:00"/>
    <x v="1473"/>
    <n v="34895000000"/>
    <n v="1255000000"/>
    <n v="0"/>
    <n v="0"/>
    <x v="4"/>
    <s v="Packaged Foods &amp; Meats"/>
  </r>
  <r>
    <x v="374"/>
    <x v="2"/>
    <d v="2015-10-03T00:00:00"/>
    <x v="1474"/>
    <n v="37456000000"/>
    <n v="1748000000"/>
    <n v="0"/>
    <n v="0"/>
    <x v="4"/>
    <s v="Packaged Foods &amp; Meats"/>
  </r>
  <r>
    <x v="374"/>
    <x v="3"/>
    <d v="2016-10-01T00:00:00"/>
    <x v="1475"/>
    <n v="32184000000"/>
    <n v="1864000000"/>
    <n v="0"/>
    <n v="0"/>
    <x v="4"/>
    <s v="Packaged Foods &amp; Meats"/>
  </r>
  <r>
    <x v="375"/>
    <x v="0"/>
    <d v="2012-12-31T00:00:00"/>
    <x v="1476"/>
    <n v="26045000000"/>
    <n v="1702000000"/>
    <n v="0"/>
    <n v="418000000"/>
    <x v="9"/>
    <s v="Oil &amp; Gas Refining &amp; Marketing &amp; Transportation"/>
  </r>
  <r>
    <x v="375"/>
    <x v="1"/>
    <d v="2013-12-31T00:00:00"/>
    <x v="1477"/>
    <n v="34085000000"/>
    <n v="2248000000"/>
    <n v="0"/>
    <n v="489000000"/>
    <x v="9"/>
    <s v="Oil &amp; Gas Refining &amp; Marketing &amp; Transportation"/>
  </r>
  <r>
    <x v="375"/>
    <x v="2"/>
    <d v="2014-12-31T00:00:00"/>
    <x v="1478"/>
    <n v="35673000000"/>
    <n v="2762000000"/>
    <n v="0"/>
    <n v="562000000"/>
    <x v="9"/>
    <s v="Oil &amp; Gas Refining &amp; Marketing &amp; Transportation"/>
  </r>
  <r>
    <x v="375"/>
    <x v="3"/>
    <d v="2015-12-31T00:00:00"/>
    <x v="1479"/>
    <n v="22466000000"/>
    <n v="2620000000"/>
    <n v="0"/>
    <n v="756000000"/>
    <x v="9"/>
    <s v="Oil &amp; Gas Refining &amp; Marketing &amp; Transportation"/>
  </r>
  <r>
    <x v="376"/>
    <x v="0"/>
    <d v="2012-12-31T00:00:00"/>
    <x v="1480"/>
    <n v="1189341000"/>
    <n v="247597000"/>
    <n v="0"/>
    <n v="0"/>
    <x v="2"/>
    <s v="Internet Software &amp; Services"/>
  </r>
  <r>
    <x v="376"/>
    <x v="1"/>
    <d v="2013-12-31T00:00:00"/>
    <x v="1481"/>
    <n v="1369438000"/>
    <n v="312367000"/>
    <n v="0"/>
    <n v="0"/>
    <x v="2"/>
    <s v="Internet Software &amp; Services"/>
  </r>
  <r>
    <x v="376"/>
    <x v="2"/>
    <d v="2014-12-31T00:00:00"/>
    <x v="1482"/>
    <n v="1668892000"/>
    <n v="346345000"/>
    <n v="0"/>
    <n v="0"/>
    <x v="2"/>
    <s v="Internet Software &amp; Services"/>
  </r>
  <r>
    <x v="376"/>
    <x v="3"/>
    <d v="2015-12-31T00:00:00"/>
    <x v="1483"/>
    <n v="1855181000"/>
    <n v="390253000"/>
    <n v="0"/>
    <n v="0"/>
    <x v="2"/>
    <s v="Internet Software &amp; Services"/>
  </r>
  <r>
    <x v="377"/>
    <x v="0"/>
    <d v="2012-12-31T00:00:00"/>
    <x v="1484"/>
    <n v="6457000000"/>
    <n v="1804000000"/>
    <n v="1877000000"/>
    <n v="0"/>
    <x v="2"/>
    <s v="Semiconductors"/>
  </r>
  <r>
    <x v="377"/>
    <x v="1"/>
    <d v="2013-12-31T00:00:00"/>
    <x v="1485"/>
    <n v="5841000000"/>
    <n v="1858000000"/>
    <n v="1522000000"/>
    <n v="0"/>
    <x v="2"/>
    <s v="Semiconductors"/>
  </r>
  <r>
    <x v="377"/>
    <x v="2"/>
    <d v="2014-12-31T00:00:00"/>
    <x v="1486"/>
    <n v="5618000000"/>
    <n v="1843000000"/>
    <n v="1358000000"/>
    <n v="0"/>
    <x v="2"/>
    <s v="Semiconductors"/>
  </r>
  <r>
    <x v="377"/>
    <x v="3"/>
    <d v="2015-12-31T00:00:00"/>
    <x v="1487"/>
    <n v="5440000000"/>
    <n v="1748000000"/>
    <n v="1280000000"/>
    <n v="0"/>
    <x v="2"/>
    <s v="Semiconductors"/>
  </r>
  <r>
    <x v="378"/>
    <x v="0"/>
    <d v="2012-12-29T00:00:00"/>
    <x v="1488"/>
    <n v="10019000000"/>
    <n v="1165000000"/>
    <n v="0"/>
    <n v="0"/>
    <x v="0"/>
    <s v="Industrial Conglomerates"/>
  </r>
  <r>
    <x v="378"/>
    <x v="1"/>
    <d v="2013-12-28T00:00:00"/>
    <x v="1489"/>
    <n v="10131000000"/>
    <n v="1126000000"/>
    <n v="0"/>
    <n v="0"/>
    <x v="0"/>
    <s v="Industrial Conglomerates"/>
  </r>
  <r>
    <x v="378"/>
    <x v="2"/>
    <d v="2015-01-03T00:00:00"/>
    <x v="1490"/>
    <n v="11421000000"/>
    <n v="1361000000"/>
    <n v="0"/>
    <n v="0"/>
    <x v="0"/>
    <s v="Industrial Conglomerates"/>
  </r>
  <r>
    <x v="378"/>
    <x v="3"/>
    <d v="2016-01-02T00:00:00"/>
    <x v="1491"/>
    <n v="10979000000"/>
    <n v="1304000000"/>
    <n v="0"/>
    <n v="0"/>
    <x v="0"/>
    <s v="Industrial Conglomerates"/>
  </r>
  <r>
    <x v="379"/>
    <x v="0"/>
    <d v="2012-12-31T00:00:00"/>
    <x v="1492"/>
    <n v="955624000"/>
    <n v="670602000"/>
    <n v="0"/>
    <n v="0"/>
    <x v="1"/>
    <s v="Apparel, Accessories &amp; Luxury Goods"/>
  </r>
  <r>
    <x v="379"/>
    <x v="1"/>
    <d v="2013-12-31T00:00:00"/>
    <x v="1493"/>
    <n v="1195381000"/>
    <n v="871572000"/>
    <n v="0"/>
    <n v="0"/>
    <x v="1"/>
    <s v="Apparel, Accessories &amp; Luxury Goods"/>
  </r>
  <r>
    <x v="379"/>
    <x v="2"/>
    <d v="2014-12-31T00:00:00"/>
    <x v="1494"/>
    <n v="1572164000"/>
    <n v="1158251000"/>
    <n v="0"/>
    <n v="0"/>
    <x v="1"/>
    <s v="Apparel, Accessories &amp; Luxury Goods"/>
  </r>
  <r>
    <x v="379"/>
    <x v="3"/>
    <d v="2015-12-31T00:00:00"/>
    <x v="1495"/>
    <n v="2057766000"/>
    <n v="1497000000"/>
    <n v="0"/>
    <n v="0"/>
    <x v="1"/>
    <s v="Apparel, Accessories &amp; Luxury Goods"/>
  </r>
  <r>
    <x v="380"/>
    <x v="0"/>
    <d v="2012-12-31T00:00:00"/>
    <x v="1492"/>
    <n v="955624000"/>
    <n v="670602000"/>
    <n v="0"/>
    <n v="0"/>
    <x v="1"/>
    <s v="Apparel, Accessories &amp; Luxury Goods"/>
  </r>
  <r>
    <x v="380"/>
    <x v="1"/>
    <d v="2013-12-31T00:00:00"/>
    <x v="1493"/>
    <n v="1195381000"/>
    <n v="871572000"/>
    <n v="0"/>
    <n v="0"/>
    <x v="1"/>
    <s v="Apparel, Accessories &amp; Luxury Goods"/>
  </r>
  <r>
    <x v="380"/>
    <x v="2"/>
    <d v="2014-12-31T00:00:00"/>
    <x v="1494"/>
    <n v="1572164000"/>
    <n v="1158251000"/>
    <n v="0"/>
    <n v="0"/>
    <x v="1"/>
    <s v="Apparel, Accessories &amp; Luxury Goods"/>
  </r>
  <r>
    <x v="380"/>
    <x v="3"/>
    <d v="2015-12-31T00:00:00"/>
    <x v="1495"/>
    <n v="2057766000"/>
    <n v="1497000000"/>
    <n v="0"/>
    <n v="0"/>
    <x v="1"/>
    <s v="Apparel, Accessories &amp; Luxury Goods"/>
  </r>
  <r>
    <x v="381"/>
    <x v="0"/>
    <d v="2012-12-31T00:00:00"/>
    <x v="1496"/>
    <n v="17820000000"/>
    <n v="16448000000"/>
    <n v="0"/>
    <n v="1522000000"/>
    <x v="0"/>
    <s v="Airlines"/>
  </r>
  <r>
    <x v="381"/>
    <x v="1"/>
    <d v="2013-12-31T00:00:00"/>
    <x v="1497"/>
    <n v="17192000000"/>
    <n v="17629000000"/>
    <n v="0"/>
    <n v="1689000000"/>
    <x v="0"/>
    <s v="Airlines"/>
  </r>
  <r>
    <x v="381"/>
    <x v="2"/>
    <d v="2014-12-31T00:00:00"/>
    <x v="1498"/>
    <n v="16611000000"/>
    <n v="17795000000"/>
    <n v="0"/>
    <n v="1679000000"/>
    <x v="0"/>
    <s v="Airlines"/>
  </r>
  <r>
    <x v="381"/>
    <x v="3"/>
    <d v="2015-12-31T00:00:00"/>
    <x v="1499"/>
    <n v="12130000000"/>
    <n v="18423000000"/>
    <n v="0"/>
    <n v="1819000000"/>
    <x v="0"/>
    <s v="Airlines"/>
  </r>
  <r>
    <x v="382"/>
    <x v="0"/>
    <d v="2012-12-31T00:00:00"/>
    <x v="1500"/>
    <n v="245316000"/>
    <n v="58005000"/>
    <n v="0"/>
    <n v="346031000"/>
    <x v="7"/>
    <s v="Residential REITs"/>
  </r>
  <r>
    <x v="382"/>
    <x v="1"/>
    <d v="2013-12-31T00:00:00"/>
    <x v="1501"/>
    <n v="258612000"/>
    <n v="37121000"/>
    <n v="0"/>
    <n v="346273000"/>
    <x v="7"/>
    <s v="Residential REITs"/>
  </r>
  <r>
    <x v="382"/>
    <x v="2"/>
    <d v="2014-12-31T00:00:00"/>
    <x v="1502"/>
    <n v="270741000"/>
    <n v="56612000"/>
    <n v="0"/>
    <n v="363929000"/>
    <x v="7"/>
    <s v="Residential REITs"/>
  </r>
  <r>
    <x v="382"/>
    <x v="3"/>
    <d v="2015-12-31T00:00:00"/>
    <x v="1503"/>
    <n v="282037000"/>
    <n v="71733000"/>
    <n v="0"/>
    <n v="381277000"/>
    <x v="7"/>
    <s v="Residential REITs"/>
  </r>
  <r>
    <x v="383"/>
    <x v="0"/>
    <d v="2013-02-02T00:00:00"/>
    <x v="1504"/>
    <n v="1436582000"/>
    <n v="488880000"/>
    <n v="0"/>
    <n v="0"/>
    <x v="1"/>
    <s v="Specialty Stores"/>
  </r>
  <r>
    <x v="383"/>
    <x v="1"/>
    <d v="2014-02-02T00:00:00"/>
    <x v="1505"/>
    <n v="1729325000"/>
    <n v="596390000"/>
    <n v="0"/>
    <n v="0"/>
    <x v="1"/>
    <s v="Specialty Stores"/>
  </r>
  <r>
    <x v="383"/>
    <x v="2"/>
    <d v="2015-01-31T00:00:00"/>
    <x v="1506"/>
    <n v="2104582000"/>
    <n v="712006000"/>
    <n v="0"/>
    <n v="0"/>
    <x v="1"/>
    <s v="Specialty Stores"/>
  </r>
  <r>
    <x v="383"/>
    <x v="3"/>
    <d v="2016-01-31T00:00:00"/>
    <x v="1507"/>
    <n v="2539783000"/>
    <n v="863354000"/>
    <n v="0"/>
    <n v="0"/>
    <x v="1"/>
    <s v="Specialty Stores"/>
  </r>
  <r>
    <x v="384"/>
    <x v="0"/>
    <d v="2013-12-31T00:00:00"/>
    <x v="1508"/>
    <n v="89659000000"/>
    <n v="0"/>
    <n v="0"/>
    <n v="23207000000"/>
    <x v="3"/>
    <s v="Managed Health Care"/>
  </r>
  <r>
    <x v="384"/>
    <x v="1"/>
    <d v="2014-12-31T00:00:00"/>
    <x v="1509"/>
    <n v="93633000000"/>
    <n v="0"/>
    <n v="0"/>
    <n v="26567000000"/>
    <x v="3"/>
    <s v="Managed Health Care"/>
  </r>
  <r>
    <x v="384"/>
    <x v="2"/>
    <d v="2015-12-31T00:00:00"/>
    <x v="1510"/>
    <n v="103875000000"/>
    <n v="0"/>
    <n v="0"/>
    <n v="42211000000"/>
    <x v="3"/>
    <s v="Managed Health Care"/>
  </r>
  <r>
    <x v="384"/>
    <x v="3"/>
    <d v="2016-12-31T00:00:00"/>
    <x v="1511"/>
    <n v="117038000000"/>
    <n v="0"/>
    <n v="0"/>
    <n v="54872000000"/>
    <x v="3"/>
    <s v="Managed Health Care"/>
  </r>
  <r>
    <x v="385"/>
    <x v="0"/>
    <d v="2012-12-31T00:00:00"/>
    <x v="1512"/>
    <n v="7172100000"/>
    <n v="786800000"/>
    <n v="0"/>
    <n v="1161600000"/>
    <x v="6"/>
    <s v="Diversified Financial Services"/>
  </r>
  <r>
    <x v="385"/>
    <x v="1"/>
    <d v="2013-12-31T00:00:00"/>
    <x v="1513"/>
    <n v="7038400000"/>
    <n v="790400000"/>
    <n v="0"/>
    <n v="1170400000"/>
    <x v="6"/>
    <s v="Diversified Financial Services"/>
  </r>
  <r>
    <x v="385"/>
    <x v="2"/>
    <d v="2014-12-31T00:00:00"/>
    <x v="1514"/>
    <n v="7722100000"/>
    <n v="820900000"/>
    <n v="0"/>
    <n v="1272000000"/>
    <x v="6"/>
    <s v="Diversified Financial Services"/>
  </r>
  <r>
    <x v="385"/>
    <x v="3"/>
    <d v="2015-12-31T00:00:00"/>
    <x v="1515"/>
    <n v="7209400000"/>
    <n v="835100000"/>
    <n v="0"/>
    <n v="1295700000"/>
    <x v="6"/>
    <s v="Diversified Financial Services"/>
  </r>
  <r>
    <x v="386"/>
    <x v="0"/>
    <d v="2013-12-31T00:00:00"/>
    <x v="1516"/>
    <n v="5849000000"/>
    <n v="6891000000"/>
    <n v="0"/>
    <n v="1777000000"/>
    <x v="0"/>
    <s v="Railroads"/>
  </r>
  <r>
    <x v="386"/>
    <x v="1"/>
    <d v="2014-12-31T00:00:00"/>
    <x v="1517"/>
    <n v="6097000000"/>
    <n v="7234000000"/>
    <n v="0"/>
    <n v="1904000000"/>
    <x v="0"/>
    <s v="Railroads"/>
  </r>
  <r>
    <x v="386"/>
    <x v="2"/>
    <d v="2015-12-31T00:00:00"/>
    <x v="1518"/>
    <n v="4434000000"/>
    <n v="7315000000"/>
    <n v="0"/>
    <n v="2012000000"/>
    <x v="0"/>
    <s v="Railroads"/>
  </r>
  <r>
    <x v="386"/>
    <x v="3"/>
    <d v="2016-12-31T00:00:00"/>
    <x v="1519"/>
    <n v="3747000000"/>
    <n v="6884000000"/>
    <n v="0"/>
    <n v="2038000000"/>
    <x v="0"/>
    <s v="Railroads"/>
  </r>
  <r>
    <x v="387"/>
    <x v="0"/>
    <d v="2012-12-31T00:00:00"/>
    <x v="1520"/>
    <n v="13574000000"/>
    <n v="37352000000"/>
    <n v="0"/>
    <n v="1858000000"/>
    <x v="0"/>
    <s v="Air Freight &amp; Logistics"/>
  </r>
  <r>
    <x v="387"/>
    <x v="1"/>
    <d v="2013-12-31T00:00:00"/>
    <x v="1521"/>
    <n v="13703000000"/>
    <n v="32834000000"/>
    <n v="0"/>
    <n v="1867000000"/>
    <x v="0"/>
    <s v="Air Freight &amp; Logistics"/>
  </r>
  <r>
    <x v="387"/>
    <x v="2"/>
    <d v="2014-12-31T00:00:00"/>
    <x v="1522"/>
    <n v="14758000000"/>
    <n v="36583000000"/>
    <n v="0"/>
    <n v="1923000000"/>
    <x v="0"/>
    <s v="Air Freight &amp; Logistics"/>
  </r>
  <r>
    <x v="387"/>
    <x v="3"/>
    <d v="2015-12-31T00:00:00"/>
    <x v="1523"/>
    <n v="12947000000"/>
    <n v="35664000000"/>
    <n v="0"/>
    <n v="2084000000"/>
    <x v="0"/>
    <s v="Air Freight &amp; Logistics"/>
  </r>
  <r>
    <x v="388"/>
    <x v="0"/>
    <d v="2013-01-31T00:00:00"/>
    <x v="1524"/>
    <n v="1763394000"/>
    <n v="657246000"/>
    <n v="0"/>
    <n v="0"/>
    <x v="1"/>
    <s v="Apparel Retail"/>
  </r>
  <r>
    <x v="388"/>
    <x v="1"/>
    <d v="2014-01-31T00:00:00"/>
    <x v="1525"/>
    <n v="1925266000"/>
    <n v="734511000"/>
    <n v="0"/>
    <n v="0"/>
    <x v="1"/>
    <s v="Apparel Retail"/>
  </r>
  <r>
    <x v="388"/>
    <x v="2"/>
    <d v="2015-01-31T00:00:00"/>
    <x v="1526"/>
    <n v="2148147000"/>
    <n v="809545000"/>
    <n v="0"/>
    <n v="0"/>
    <x v="1"/>
    <s v="Apparel Retail"/>
  </r>
  <r>
    <x v="388"/>
    <x v="3"/>
    <d v="2016-01-31T00:00:00"/>
    <x v="1527"/>
    <n v="2243232000"/>
    <n v="848323000"/>
    <n v="0"/>
    <n v="0"/>
    <x v="1"/>
    <s v="Apparel Retail"/>
  </r>
  <r>
    <x v="389"/>
    <x v="0"/>
    <d v="2013-07-31T00:00:00"/>
    <x v="1528"/>
    <n v="1589821000"/>
    <n v="441168000"/>
    <n v="62630000"/>
    <n v="0"/>
    <x v="6"/>
    <s v="Banks"/>
  </r>
  <r>
    <x v="389"/>
    <x v="1"/>
    <d v="2014-07-31T00:00:00"/>
    <x v="1529"/>
    <n v="1595700000"/>
    <n v="460300000"/>
    <n v="61800000"/>
    <n v="0"/>
    <x v="6"/>
    <s v="Banks"/>
  </r>
  <r>
    <x v="389"/>
    <x v="2"/>
    <d v="2015-07-31T00:00:00"/>
    <x v="1530"/>
    <n v="1562600000"/>
    <n v="460100000"/>
    <n v="60200000"/>
    <n v="0"/>
    <x v="6"/>
    <s v="Banks"/>
  </r>
  <r>
    <x v="389"/>
    <x v="3"/>
    <d v="2016-07-31T00:00:00"/>
    <x v="1531"/>
    <n v="1465500000"/>
    <n v="425100000"/>
    <n v="55500000"/>
    <n v="0"/>
    <x v="6"/>
    <s v="Banks"/>
  </r>
  <r>
    <x v="390"/>
    <x v="0"/>
    <d v="2013-12-31T00:00:00"/>
    <x v="1532"/>
    <n v="40468000000"/>
    <n v="5241000000"/>
    <n v="2342000000"/>
    <n v="0"/>
    <x v="0"/>
    <s v="Industrial Conglomerates"/>
  </r>
  <r>
    <x v="390"/>
    <x v="1"/>
    <d v="2014-12-31T00:00:00"/>
    <x v="1533"/>
    <n v="40898000000"/>
    <n v="4934000000"/>
    <n v="2475000000"/>
    <n v="0"/>
    <x v="0"/>
    <s v="Industrial Conglomerates"/>
  </r>
  <r>
    <x v="390"/>
    <x v="2"/>
    <d v="2015-12-31T00:00:00"/>
    <x v="1534"/>
    <n v="40431000000"/>
    <n v="6097000000"/>
    <n v="2279000000"/>
    <n v="0"/>
    <x v="0"/>
    <s v="Industrial Conglomerates"/>
  </r>
  <r>
    <x v="390"/>
    <x v="3"/>
    <d v="2016-12-31T00:00:00"/>
    <x v="1535"/>
    <n v="41460000000"/>
    <n v="5275000000"/>
    <n v="2337000000"/>
    <n v="0"/>
    <x v="0"/>
    <s v="Industrial Conglomerates"/>
  </r>
  <r>
    <x v="391"/>
    <x v="0"/>
    <d v="2013-09-30T00:00:00"/>
    <x v="1536"/>
    <n v="1932000000"/>
    <n v="2207000000"/>
    <n v="0"/>
    <n v="397000000"/>
    <x v="2"/>
    <s v="Internet Software &amp; Services"/>
  </r>
  <r>
    <x v="391"/>
    <x v="1"/>
    <d v="2014-09-30T00:00:00"/>
    <x v="1537"/>
    <n v="1875000000"/>
    <n v="2242000000"/>
    <n v="0"/>
    <n v="435000000"/>
    <x v="2"/>
    <s v="Internet Software &amp; Services"/>
  </r>
  <r>
    <x v="391"/>
    <x v="2"/>
    <d v="2015-09-30T00:00:00"/>
    <x v="1538"/>
    <n v="2079000000"/>
    <n v="2229000000"/>
    <n v="0"/>
    <n v="494000000"/>
    <x v="2"/>
    <s v="Internet Software &amp; Services"/>
  </r>
  <r>
    <x v="391"/>
    <x v="3"/>
    <d v="2016-09-30T00:00:00"/>
    <x v="1539"/>
    <n v="2226000000"/>
    <n v="4469000000"/>
    <n v="0"/>
    <n v="502000000"/>
    <x v="2"/>
    <s v="Internet Software &amp; Services"/>
  </r>
  <r>
    <x v="392"/>
    <x v="0"/>
    <d v="2013-09-27T00:00:00"/>
    <x v="1540"/>
    <n v="1693210000"/>
    <n v="432589000"/>
    <n v="208208000"/>
    <n v="0"/>
    <x v="3"/>
    <s v="Health Care Equipment"/>
  </r>
  <r>
    <x v="392"/>
    <x v="1"/>
    <d v="2014-09-26T00:00:00"/>
    <x v="1541"/>
    <n v="1748100000"/>
    <n v="470600000"/>
    <n v="234800000"/>
    <n v="0"/>
    <x v="3"/>
    <s v="Health Care Equipment"/>
  </r>
  <r>
    <x v="392"/>
    <x v="2"/>
    <d v="2015-10-02T00:00:00"/>
    <x v="1542"/>
    <n v="1816400000"/>
    <n v="488500000"/>
    <n v="245200000"/>
    <n v="0"/>
    <x v="3"/>
    <s v="Health Care Equipment"/>
  </r>
  <r>
    <x v="392"/>
    <x v="3"/>
    <d v="2016-09-30T00:00:00"/>
    <x v="1543"/>
    <n v="1856500000"/>
    <n v="557000000"/>
    <n v="253500000"/>
    <n v="0"/>
    <x v="3"/>
    <s v="Health Care Equipment"/>
  </r>
  <r>
    <x v="393"/>
    <x v="0"/>
    <d v="2012-12-31T00:00:00"/>
    <x v="1544"/>
    <n v="5817880000"/>
    <n v="3596708000"/>
    <n v="0"/>
    <n v="0"/>
    <x v="1"/>
    <s v="Apparel, Accessories &amp; Luxury Goods"/>
  </r>
  <r>
    <x v="393"/>
    <x v="1"/>
    <d v="2013-12-31T00:00:00"/>
    <x v="1545"/>
    <n v="5931469000"/>
    <n v="3841032000"/>
    <n v="0"/>
    <n v="0"/>
    <x v="1"/>
    <s v="Apparel, Accessories &amp; Luxury Goods"/>
  </r>
  <r>
    <x v="393"/>
    <x v="2"/>
    <d v="2015-01-03T00:00:00"/>
    <x v="1546"/>
    <n v="6288190000"/>
    <n v="4159885000"/>
    <n v="0"/>
    <n v="0"/>
    <x v="1"/>
    <s v="Apparel, Accessories &amp; Luxury Goods"/>
  </r>
  <r>
    <x v="393"/>
    <x v="3"/>
    <d v="2016-01-02T00:00:00"/>
    <x v="1547"/>
    <n v="6393800000"/>
    <n v="4178386000"/>
    <n v="0"/>
    <n v="0"/>
    <x v="1"/>
    <s v="Apparel, Accessories &amp; Luxury Goods"/>
  </r>
  <r>
    <x v="394"/>
    <x v="0"/>
    <d v="2013-09-30T00:00:00"/>
    <x v="1548"/>
    <n v="6799000000"/>
    <n v="2829000000"/>
    <n v="0"/>
    <n v="237000000"/>
    <x v="1"/>
    <s v="Broadcasting &amp; Cable TV"/>
  </r>
  <r>
    <x v="394"/>
    <x v="1"/>
    <d v="2014-09-30T00:00:00"/>
    <x v="1549"/>
    <n v="6542000000"/>
    <n v="2899000000"/>
    <n v="0"/>
    <n v="217000000"/>
    <x v="1"/>
    <s v="Broadcasting &amp; Cable TV"/>
  </r>
  <r>
    <x v="394"/>
    <x v="2"/>
    <d v="2015-09-30T00:00:00"/>
    <x v="1550"/>
    <n v="6868000000"/>
    <n v="2860000000"/>
    <n v="0"/>
    <n v="222000000"/>
    <x v="1"/>
    <s v="Broadcasting &amp; Cable TV"/>
  </r>
  <r>
    <x v="394"/>
    <x v="3"/>
    <d v="2016-09-30T00:00:00"/>
    <x v="1551"/>
    <n v="6684000000"/>
    <n v="2851000000"/>
    <n v="0"/>
    <n v="221000000"/>
    <x v="1"/>
    <s v="Broadcasting &amp; Cable TV"/>
  </r>
  <r>
    <x v="395"/>
    <x v="0"/>
    <d v="2012-12-31T00:00:00"/>
    <x v="1552"/>
    <n v="126485000000"/>
    <n v="5229000000"/>
    <n v="0"/>
    <n v="1549000000"/>
    <x v="9"/>
    <s v="Oil &amp; Gas Refining &amp; Marketing &amp; Transportation"/>
  </r>
  <r>
    <x v="395"/>
    <x v="1"/>
    <d v="2013-12-31T00:00:00"/>
    <x v="1553"/>
    <n v="127316000000"/>
    <n v="5081000000"/>
    <n v="0"/>
    <n v="1720000000"/>
    <x v="9"/>
    <s v="Oil &amp; Gas Refining &amp; Marketing &amp; Transportation"/>
  </r>
  <r>
    <x v="395"/>
    <x v="2"/>
    <d v="2014-12-31T00:00:00"/>
    <x v="1554"/>
    <n v="118141000000"/>
    <n v="5111000000"/>
    <n v="0"/>
    <n v="1690000000"/>
    <x v="9"/>
    <s v="Oil &amp; Gas Refining &amp; Marketing &amp; Transportation"/>
  </r>
  <r>
    <x v="395"/>
    <x v="3"/>
    <d v="2015-12-31T00:00:00"/>
    <x v="1555"/>
    <n v="74651000000"/>
    <n v="4953000000"/>
    <n v="0"/>
    <n v="1842000000"/>
    <x v="9"/>
    <s v="Oil &amp; Gas Refining &amp; Marketing &amp; Transportation"/>
  </r>
  <r>
    <x v="396"/>
    <x v="0"/>
    <d v="2012-12-31T00:00:00"/>
    <x v="1556"/>
    <n v="2233284000"/>
    <n v="308143000"/>
    <n v="0"/>
    <n v="0"/>
    <x v="8"/>
    <s v="Construction Materials"/>
  </r>
  <r>
    <x v="396"/>
    <x v="1"/>
    <d v="2013-12-31T00:00:00"/>
    <x v="1557"/>
    <n v="2343829000"/>
    <n v="274217000"/>
    <n v="0"/>
    <n v="0"/>
    <x v="8"/>
    <s v="Construction Materials"/>
  </r>
  <r>
    <x v="396"/>
    <x v="2"/>
    <d v="2014-12-31T00:00:00"/>
    <x v="1558"/>
    <n v="2406587000"/>
    <n v="292358000"/>
    <n v="0"/>
    <n v="0"/>
    <x v="8"/>
    <s v="Construction Materials"/>
  </r>
  <r>
    <x v="396"/>
    <x v="3"/>
    <d v="2015-12-31T00:00:00"/>
    <x v="1559"/>
    <n v="2564648000"/>
    <n v="312694000"/>
    <n v="0"/>
    <n v="0"/>
    <x v="8"/>
    <s v="Construction Materials"/>
  </r>
  <r>
    <x v="397"/>
    <x v="0"/>
    <d v="2013-12-31T00:00:00"/>
    <x v="1560"/>
    <n v="928565000"/>
    <n v="177366000"/>
    <n v="32210000"/>
    <n v="461627000"/>
    <x v="7"/>
    <s v="REITs"/>
  </r>
  <r>
    <x v="397"/>
    <x v="1"/>
    <d v="2014-12-31T00:00:00"/>
    <x v="1561"/>
    <n v="953611000"/>
    <n v="169270000"/>
    <n v="0"/>
    <n v="481303000"/>
    <x v="7"/>
    <s v="REITs"/>
  </r>
  <r>
    <x v="397"/>
    <x v="2"/>
    <d v="2015-12-31T00:00:00"/>
    <x v="1562"/>
    <n v="1011249000"/>
    <n v="175307000"/>
    <n v="0"/>
    <n v="542952000"/>
    <x v="7"/>
    <s v="REITs"/>
  </r>
  <r>
    <x v="397"/>
    <x v="3"/>
    <d v="2016-12-31T00:00:00"/>
    <x v="1563"/>
    <n v="1024336000"/>
    <n v="179279000"/>
    <n v="0"/>
    <n v="565059000"/>
    <x v="7"/>
    <s v="REITs"/>
  </r>
  <r>
    <x v="398"/>
    <x v="0"/>
    <d v="2012-12-31T00:00:00"/>
    <x v="1564"/>
    <n v="516708000"/>
    <n v="220068000"/>
    <n v="0"/>
    <n v="98844000"/>
    <x v="0"/>
    <s v="Research &amp; Consulting Services"/>
  </r>
  <r>
    <x v="398"/>
    <x v="1"/>
    <d v="2013-12-31T00:00:00"/>
    <x v="1565"/>
    <n v="622523000"/>
    <n v="228982000"/>
    <n v="0"/>
    <n v="129931000"/>
    <x v="0"/>
    <s v="Research &amp; Consulting Services"/>
  </r>
  <r>
    <x v="398"/>
    <x v="2"/>
    <d v="2014-12-31T00:00:00"/>
    <x v="1566"/>
    <n v="716598000"/>
    <n v="227306000"/>
    <n v="0"/>
    <n v="142376000"/>
    <x v="0"/>
    <s v="Research &amp; Consulting Services"/>
  </r>
  <r>
    <x v="398"/>
    <x v="3"/>
    <d v="2015-12-31T00:00:00"/>
    <x v="1567"/>
    <n v="803274000"/>
    <n v="312690000"/>
    <n v="0"/>
    <n v="215484000"/>
    <x v="0"/>
    <s v="Research &amp; Consulting Services"/>
  </r>
  <r>
    <x v="399"/>
    <x v="0"/>
    <d v="2012-12-31T00:00:00"/>
    <x v="1568"/>
    <n v="167600000"/>
    <n v="186971000"/>
    <n v="61694000"/>
    <n v="0"/>
    <x v="2"/>
    <s v="Internet Software &amp; Services"/>
  </r>
  <r>
    <x v="399"/>
    <x v="1"/>
    <d v="2013-12-31T00:00:00"/>
    <x v="1569"/>
    <n v="187013000"/>
    <n v="179545000"/>
    <n v="70297000"/>
    <n v="0"/>
    <x v="2"/>
    <s v="Internet Software &amp; Services"/>
  </r>
  <r>
    <x v="399"/>
    <x v="2"/>
    <d v="2014-12-31T00:00:00"/>
    <x v="1570"/>
    <n v="188425000"/>
    <n v="189488000"/>
    <n v="67777000"/>
    <n v="0"/>
    <x v="2"/>
    <s v="Internet Software &amp; Services"/>
  </r>
  <r>
    <x v="399"/>
    <x v="3"/>
    <d v="2015-12-31T00:00:00"/>
    <x v="1571"/>
    <n v="192788000"/>
    <n v="196914000"/>
    <n v="63718000"/>
    <n v="0"/>
    <x v="2"/>
    <s v="Internet Software &amp; Services"/>
  </r>
  <r>
    <x v="400"/>
    <x v="0"/>
    <d v="2012-12-31T00:00:00"/>
    <x v="1572"/>
    <n v="279885000"/>
    <n v="432681000"/>
    <n v="765905000"/>
    <n v="0"/>
    <x v="3"/>
    <s v="Biotechnology"/>
  </r>
  <r>
    <x v="400"/>
    <x v="1"/>
    <d v="2013-12-31T00:00:00"/>
    <x v="1573"/>
    <n v="130277000"/>
    <n v="356188000"/>
    <n v="882097000"/>
    <n v="0"/>
    <x v="3"/>
    <s v="Biotechnology"/>
  </r>
  <r>
    <x v="400"/>
    <x v="2"/>
    <d v="2014-12-31T00:00:00"/>
    <x v="1574"/>
    <n v="60987000"/>
    <n v="305409000"/>
    <n v="855506000"/>
    <n v="0"/>
    <x v="3"/>
    <s v="Biotechnology"/>
  </r>
  <r>
    <x v="400"/>
    <x v="3"/>
    <d v="2015-12-31T00:00:00"/>
    <x v="1575"/>
    <n v="124512000"/>
    <n v="376575000"/>
    <n v="995922000"/>
    <n v="0"/>
    <x v="3"/>
    <s v="Biotechnology"/>
  </r>
  <r>
    <x v="401"/>
    <x v="0"/>
    <d v="2013-12-31T00:00:00"/>
    <x v="1576"/>
    <n v="1118240000"/>
    <n v="132447000"/>
    <n v="0"/>
    <n v="629908000"/>
    <x v="7"/>
    <s v="REITs"/>
  </r>
  <r>
    <x v="401"/>
    <x v="1"/>
    <d v="2014-12-31T00:00:00"/>
    <x v="1577"/>
    <n v="1212480000"/>
    <n v="147481000"/>
    <n v="0"/>
    <n v="725216000"/>
    <x v="7"/>
    <s v="REITs"/>
  </r>
  <r>
    <x v="401"/>
    <x v="2"/>
    <d v="2015-12-31T00:00:00"/>
    <x v="1578"/>
    <n v="1410205000"/>
    <n v="145992000"/>
    <n v="0"/>
    <n v="894057000"/>
    <x v="7"/>
    <s v="REITs"/>
  </r>
  <r>
    <x v="401"/>
    <x v="3"/>
    <d v="2016-12-31T00:00:00"/>
    <x v="1579"/>
    <n v="1442073000"/>
    <n v="136863000"/>
    <n v="0"/>
    <n v="898924000"/>
    <x v="7"/>
    <s v="REITs"/>
  </r>
  <r>
    <x v="402"/>
    <x v="0"/>
    <d v="2012-12-31T00:00:00"/>
    <x v="1580"/>
    <n v="46275000000"/>
    <n v="39951000000"/>
    <n v="0"/>
    <n v="16460000000"/>
    <x v="10"/>
    <s v="Integrated Telecommunications Services"/>
  </r>
  <r>
    <x v="402"/>
    <x v="1"/>
    <d v="2013-12-31T00:00:00"/>
    <x v="1581"/>
    <n v="44887000000"/>
    <n v="27089000000"/>
    <n v="0"/>
    <n v="16606000000"/>
    <x v="10"/>
    <s v="Integrated Telecommunications Services"/>
  </r>
  <r>
    <x v="402"/>
    <x v="2"/>
    <d v="2014-12-31T00:00:00"/>
    <x v="1582"/>
    <n v="49931000000"/>
    <n v="41016000000"/>
    <n v="0"/>
    <n v="16533000000"/>
    <x v="10"/>
    <s v="Integrated Telecommunications Services"/>
  </r>
  <r>
    <x v="402"/>
    <x v="3"/>
    <d v="2015-12-31T00:00:00"/>
    <x v="1583"/>
    <n v="52557000000"/>
    <n v="29986000000"/>
    <n v="0"/>
    <n v="16017000000"/>
    <x v="10"/>
    <s v="Integrated Telecommunications Services"/>
  </r>
  <r>
    <x v="403"/>
    <x v="0"/>
    <d v="2012-12-31T00:00:00"/>
    <x v="1584"/>
    <n v="737614000"/>
    <n v="477270000"/>
    <n v="96004000"/>
    <n v="13829000"/>
    <x v="3"/>
    <s v="Health Care Distributors"/>
  </r>
  <r>
    <x v="403"/>
    <x v="1"/>
    <d v="2013-12-31T00:00:00"/>
    <x v="1585"/>
    <n v="783456000"/>
    <n v="492965000"/>
    <n v="100536000"/>
    <n v="9918000"/>
    <x v="3"/>
    <s v="Health Care Distributors"/>
  </r>
  <r>
    <x v="403"/>
    <x v="2"/>
    <d v="2014-12-31T00:00:00"/>
    <x v="1586"/>
    <n v="824913000"/>
    <n v="512707000"/>
    <n v="107726000"/>
    <n v="10634000"/>
    <x v="3"/>
    <s v="Health Care Distributors"/>
  </r>
  <r>
    <x v="403"/>
    <x v="3"/>
    <d v="2015-12-31T00:00:00"/>
    <x v="1587"/>
    <n v="842672000"/>
    <n v="495747000"/>
    <n v="118545000"/>
    <n v="10123000"/>
    <x v="3"/>
    <s v="Health Care Distributors"/>
  </r>
  <r>
    <x v="404"/>
    <x v="0"/>
    <d v="2013-06-28T00:00:00"/>
    <x v="1588"/>
    <n v="10988000000"/>
    <n v="1525000000"/>
    <n v="1572000000"/>
    <n v="0"/>
    <x v="2"/>
    <s v="Computer Storage &amp; Peripherals"/>
  </r>
  <r>
    <x v="404"/>
    <x v="1"/>
    <d v="2014-06-27T00:00:00"/>
    <x v="1589"/>
    <n v="10770000000"/>
    <n v="908000000"/>
    <n v="1661000000"/>
    <n v="0"/>
    <x v="2"/>
    <s v="Computer Storage &amp; Peripherals"/>
  </r>
  <r>
    <x v="404"/>
    <x v="2"/>
    <d v="2015-07-03T00:00:00"/>
    <x v="1590"/>
    <n v="10351000000"/>
    <n v="964000000"/>
    <n v="1646000000"/>
    <n v="0"/>
    <x v="2"/>
    <s v="Computer Storage &amp; Peripherals"/>
  </r>
  <r>
    <x v="404"/>
    <x v="3"/>
    <d v="2016-07-01T00:00:00"/>
    <x v="1591"/>
    <n v="9559000000"/>
    <n v="1342000000"/>
    <n v="1627000000"/>
    <n v="0"/>
    <x v="2"/>
    <s v="Computer Storage &amp; Peripherals"/>
  </r>
  <r>
    <x v="405"/>
    <x v="0"/>
    <d v="2012-12-31T00:00:00"/>
    <x v="1592"/>
    <n v="2760500000"/>
    <n v="121400000"/>
    <n v="0"/>
    <n v="364200000"/>
    <x v="5"/>
    <s v="Electric Utilities"/>
  </r>
  <r>
    <x v="405"/>
    <x v="1"/>
    <d v="2013-12-31T00:00:00"/>
    <x v="1593"/>
    <n v="2982100000"/>
    <n v="116700000"/>
    <n v="0"/>
    <n v="340100000"/>
    <x v="5"/>
    <s v="Electric Utilities"/>
  </r>
  <r>
    <x v="405"/>
    <x v="2"/>
    <d v="2014-12-31T00:00:00"/>
    <x v="1594"/>
    <n v="3371800000"/>
    <n v="121800000"/>
    <n v="0"/>
    <n v="391400000"/>
    <x v="5"/>
    <s v="Electric Utilities"/>
  </r>
  <r>
    <x v="405"/>
    <x v="3"/>
    <d v="2015-12-31T00:00:00"/>
    <x v="1595"/>
    <n v="3949400000"/>
    <n v="164400000"/>
    <n v="0"/>
    <n v="561800000"/>
    <x v="5"/>
    <s v="Electric Utilities"/>
  </r>
  <r>
    <x v="406"/>
    <x v="0"/>
    <d v="2012-12-31T00:00:00"/>
    <x v="1596"/>
    <n v="1727000000"/>
    <n v="48724000000"/>
    <n v="0"/>
    <n v="8891000000"/>
    <x v="6"/>
    <s v="Banks"/>
  </r>
  <r>
    <x v="406"/>
    <x v="1"/>
    <d v="2013-12-31T00:00:00"/>
    <x v="1597"/>
    <n v="1337000000"/>
    <n v="47338000000"/>
    <n v="0"/>
    <n v="3813000000"/>
    <x v="6"/>
    <s v="Banks"/>
  </r>
  <r>
    <x v="406"/>
    <x v="2"/>
    <d v="2014-12-31T00:00:00"/>
    <x v="1598"/>
    <n v="1096000000"/>
    <n v="47667000000"/>
    <n v="0"/>
    <n v="2765000000"/>
    <x v="6"/>
    <s v="Banks"/>
  </r>
  <r>
    <x v="406"/>
    <x v="3"/>
    <d v="2015-12-31T00:00:00"/>
    <x v="1599"/>
    <n v="963000000"/>
    <n v="48728000000"/>
    <n v="0"/>
    <n v="3688000000"/>
    <x v="6"/>
    <s v="Banks"/>
  </r>
  <r>
    <x v="407"/>
    <x v="0"/>
    <d v="2013-09-29T00:00:00"/>
    <x v="1600"/>
    <n v="8288000000"/>
    <n v="3682000000"/>
    <n v="0"/>
    <n v="0"/>
    <x v="4"/>
    <s v="Food Retail"/>
  </r>
  <r>
    <x v="407"/>
    <x v="1"/>
    <d v="2014-09-28T00:00:00"/>
    <x v="1601"/>
    <n v="9150000000"/>
    <n v="4032000000"/>
    <n v="0"/>
    <n v="0"/>
    <x v="4"/>
    <s v="Food Retail"/>
  </r>
  <r>
    <x v="407"/>
    <x v="2"/>
    <d v="2015-09-27T00:00:00"/>
    <x v="1602"/>
    <n v="9973000000"/>
    <n v="4472000000"/>
    <n v="0"/>
    <n v="0"/>
    <x v="4"/>
    <s v="Food Retail"/>
  </r>
  <r>
    <x v="407"/>
    <x v="3"/>
    <d v="2016-09-25T00:00:00"/>
    <x v="1603"/>
    <n v="10313000000"/>
    <n v="4477000000"/>
    <n v="0"/>
    <n v="0"/>
    <x v="4"/>
    <s v="Food Retail"/>
  </r>
  <r>
    <x v="408"/>
    <x v="0"/>
    <d v="2013-12-31T00:00:00"/>
    <x v="1604"/>
    <n v="15471000000"/>
    <n v="1828000000"/>
    <n v="0"/>
    <n v="25000000"/>
    <x v="1"/>
    <s v="Household Appliances"/>
  </r>
  <r>
    <x v="408"/>
    <x v="1"/>
    <d v="2014-12-31T00:00:00"/>
    <x v="1605"/>
    <n v="16477000000"/>
    <n v="2038000000"/>
    <n v="0"/>
    <n v="33000000"/>
    <x v="1"/>
    <s v="Household Appliances"/>
  </r>
  <r>
    <x v="408"/>
    <x v="2"/>
    <d v="2015-12-31T00:00:00"/>
    <x v="1606"/>
    <n v="17201000000"/>
    <n v="2130000000"/>
    <n v="0"/>
    <n v="74000000"/>
    <x v="1"/>
    <s v="Household Appliances"/>
  </r>
  <r>
    <x v="408"/>
    <x v="3"/>
    <d v="2016-12-31T00:00:00"/>
    <x v="1607"/>
    <n v="17036000000"/>
    <n v="2084000000"/>
    <n v="0"/>
    <n v="71000000"/>
    <x v="1"/>
    <s v="Household Appliances"/>
  </r>
  <r>
    <x v="409"/>
    <x v="0"/>
    <d v="2013-12-31T00:00:00"/>
    <x v="1608"/>
    <n v="9112000000"/>
    <n v="1468000000"/>
    <n v="0"/>
    <n v="1333000000"/>
    <x v="0"/>
    <s v="Environmental Services"/>
  </r>
  <r>
    <x v="409"/>
    <x v="1"/>
    <d v="2014-12-31T00:00:00"/>
    <x v="1609"/>
    <n v="9002000000"/>
    <n v="1481000000"/>
    <n v="0"/>
    <n v="1292000000"/>
    <x v="0"/>
    <s v="Environmental Services"/>
  </r>
  <r>
    <x v="409"/>
    <x v="2"/>
    <d v="2015-12-31T00:00:00"/>
    <x v="1610"/>
    <n v="8231000000"/>
    <n v="1343000000"/>
    <n v="0"/>
    <n v="1245000000"/>
    <x v="0"/>
    <s v="Environmental Services"/>
  </r>
  <r>
    <x v="409"/>
    <x v="3"/>
    <d v="2016-12-31T00:00:00"/>
    <x v="1611"/>
    <n v="8486000000"/>
    <n v="1410000000"/>
    <n v="0"/>
    <n v="1301000000"/>
    <x v="0"/>
    <s v="Environmental Services"/>
  </r>
  <r>
    <x v="410"/>
    <x v="0"/>
    <d v="2012-12-31T00:00:00"/>
    <x v="1612"/>
    <n v="4523000000"/>
    <n v="595000000"/>
    <n v="0"/>
    <n v="756000000"/>
    <x v="9"/>
    <s v="Oil &amp; Gas Exploration &amp; Production"/>
  </r>
  <r>
    <x v="410"/>
    <x v="1"/>
    <d v="2013-12-31T00:00:00"/>
    <x v="1613"/>
    <n v="4124000000"/>
    <n v="546000000"/>
    <n v="0"/>
    <n v="815000000"/>
    <x v="9"/>
    <s v="Oil &amp; Gas Exploration &amp; Production"/>
  </r>
  <r>
    <x v="410"/>
    <x v="2"/>
    <d v="2014-12-31T00:00:00"/>
    <x v="1614"/>
    <n v="4508000000"/>
    <n v="384000000"/>
    <n v="0"/>
    <n v="1176000000"/>
    <x v="9"/>
    <s v="Oil &amp; Gas Exploration &amp; Production"/>
  </r>
  <r>
    <x v="410"/>
    <x v="3"/>
    <d v="2015-12-31T00:00:00"/>
    <x v="1615"/>
    <n v="3434000000"/>
    <n v="864000000"/>
    <n v="0"/>
    <n v="1738000000"/>
    <x v="9"/>
    <s v="Oil &amp; Gas Exploration &amp; Production"/>
  </r>
  <r>
    <x v="411"/>
    <x v="0"/>
    <d v="2013-01-31T00:00:00"/>
    <x v="1616"/>
    <n v="352297000000"/>
    <n v="88629000000"/>
    <n v="0"/>
    <n v="0"/>
    <x v="4"/>
    <s v="Hypermarkets &amp; Super Centers"/>
  </r>
  <r>
    <x v="411"/>
    <x v="1"/>
    <d v="2014-01-31T00:00:00"/>
    <x v="1617"/>
    <n v="358069000000"/>
    <n v="91353000000"/>
    <n v="0"/>
    <n v="0"/>
    <x v="4"/>
    <s v="Hypermarkets &amp; Super Centers"/>
  </r>
  <r>
    <x v="411"/>
    <x v="2"/>
    <d v="2015-01-31T00:00:00"/>
    <x v="1618"/>
    <n v="365086000000"/>
    <n v="93418000000"/>
    <n v="0"/>
    <n v="0"/>
    <x v="4"/>
    <s v="Hypermarkets &amp; Super Centers"/>
  </r>
  <r>
    <x v="411"/>
    <x v="3"/>
    <d v="2016-01-31T00:00:00"/>
    <x v="1619"/>
    <n v="360984000000"/>
    <n v="97041000000"/>
    <n v="0"/>
    <n v="0"/>
    <x v="4"/>
    <s v="Hypermarkets &amp; Super Centers"/>
  </r>
  <r>
    <x v="412"/>
    <x v="0"/>
    <d v="2014-09-30T00:00:00"/>
    <x v="1620"/>
    <n v="7961500000"/>
    <n v="937600000"/>
    <n v="0"/>
    <n v="86000000"/>
    <x v="8"/>
    <s v="Paper Packaging"/>
  </r>
  <r>
    <x v="412"/>
    <x v="1"/>
    <d v="2015-09-30T00:00:00"/>
    <x v="1621"/>
    <n v="8986500000"/>
    <n v="1026100000"/>
    <n v="0"/>
    <n v="118900000"/>
    <x v="8"/>
    <s v="Paper Packaging"/>
  </r>
  <r>
    <x v="412"/>
    <x v="2"/>
    <d v="2016-09-30T00:00:00"/>
    <x v="1622"/>
    <n v="11413200000"/>
    <n v="1750100000"/>
    <n v="0"/>
    <n v="211800000"/>
    <x v="8"/>
    <s v="Paper Packaging"/>
  </r>
  <r>
    <x v="413"/>
    <x v="0"/>
    <d v="2012-12-31T00:00:00"/>
    <x v="1623"/>
    <n v="3194200000"/>
    <n v="1140600000"/>
    <n v="0"/>
    <n v="0"/>
    <x v="2"/>
    <s v="Internet Software &amp; Services"/>
  </r>
  <r>
    <x v="413"/>
    <x v="1"/>
    <d v="2013-12-31T00:00:00"/>
    <x v="1624"/>
    <n v="3235000000"/>
    <n v="1199600000"/>
    <n v="0"/>
    <n v="0"/>
    <x v="2"/>
    <s v="Internet Software &amp; Services"/>
  </r>
  <r>
    <x v="413"/>
    <x v="2"/>
    <d v="2014-12-31T00:00:00"/>
    <x v="1625"/>
    <n v="3297400000"/>
    <n v="1169300000"/>
    <n v="0"/>
    <n v="0"/>
    <x v="2"/>
    <s v="Internet Software &amp; Services"/>
  </r>
  <r>
    <x v="413"/>
    <x v="3"/>
    <d v="2015-12-31T00:00:00"/>
    <x v="1626"/>
    <n v="3199400000"/>
    <n v="1174900000"/>
    <n v="0"/>
    <n v="0"/>
    <x v="2"/>
    <s v="Internet Software &amp; Services"/>
  </r>
  <r>
    <x v="414"/>
    <x v="0"/>
    <d v="2012-12-31T00:00:00"/>
    <x v="1627"/>
    <n v="4993000000"/>
    <n v="320000000"/>
    <n v="32000000"/>
    <n v="0"/>
    <x v="7"/>
    <s v="REITs"/>
  </r>
  <r>
    <x v="414"/>
    <x v="1"/>
    <d v="2013-12-31T00:00:00"/>
    <x v="1628"/>
    <n v="5716000000"/>
    <n v="494000000"/>
    <n v="33000000"/>
    <n v="0"/>
    <x v="7"/>
    <s v="REITs"/>
  </r>
  <r>
    <x v="414"/>
    <x v="2"/>
    <d v="2014-12-31T00:00:00"/>
    <x v="1629"/>
    <n v="5763000000"/>
    <n v="249000000"/>
    <n v="27000000"/>
    <n v="0"/>
    <x v="7"/>
    <s v="REITs"/>
  </r>
  <r>
    <x v="414"/>
    <x v="3"/>
    <d v="2015-12-31T00:00:00"/>
    <x v="1630"/>
    <n v="5694000000"/>
    <n v="420000000"/>
    <n v="24000000"/>
    <n v="0"/>
    <x v="7"/>
    <s v="REITs"/>
  </r>
  <r>
    <x v="415"/>
    <x v="0"/>
    <d v="2012-12-31T00:00:00"/>
    <x v="1631"/>
    <n v="2093000000"/>
    <n v="1389000000"/>
    <n v="0"/>
    <n v="185000000"/>
    <x v="1"/>
    <s v="Hotels, Resorts &amp; Cruise Lines"/>
  </r>
  <r>
    <x v="415"/>
    <x v="1"/>
    <d v="2013-12-31T00:00:00"/>
    <x v="1632"/>
    <n v="2394000000"/>
    <n v="1471000000"/>
    <n v="0"/>
    <n v="216000000"/>
    <x v="1"/>
    <s v="Hotels, Resorts &amp; Cruise Lines"/>
  </r>
  <r>
    <x v="415"/>
    <x v="2"/>
    <d v="2014-12-31T00:00:00"/>
    <x v="1633"/>
    <n v="2504000000"/>
    <n v="1557000000"/>
    <n v="0"/>
    <n v="233000000"/>
    <x v="1"/>
    <s v="Hotels, Resorts &amp; Cruise Lines"/>
  </r>
  <r>
    <x v="415"/>
    <x v="3"/>
    <d v="2015-12-31T00:00:00"/>
    <x v="1634"/>
    <n v="2700000000"/>
    <n v="1574000000"/>
    <n v="0"/>
    <n v="234000000"/>
    <x v="1"/>
    <s v="Hotels, Resorts &amp; Cruise Lines"/>
  </r>
  <r>
    <x v="416"/>
    <x v="0"/>
    <d v="2012-12-31T00:00:00"/>
    <x v="1635"/>
    <n v="3251575000"/>
    <n v="481677000"/>
    <n v="0"/>
    <n v="373199000"/>
    <x v="1"/>
    <s v="Casinos &amp; Gaming"/>
  </r>
  <r>
    <x v="416"/>
    <x v="1"/>
    <d v="2013-12-31T00:00:00"/>
    <x v="1636"/>
    <n v="3478822000"/>
    <n v="465926000"/>
    <n v="0"/>
    <n v="371051000"/>
    <x v="1"/>
    <s v="Casinos &amp; Gaming"/>
  </r>
  <r>
    <x v="416"/>
    <x v="2"/>
    <d v="2014-12-31T00:00:00"/>
    <x v="1637"/>
    <n v="3316311000"/>
    <n v="502901000"/>
    <n v="0"/>
    <n v="314119000"/>
    <x v="1"/>
    <s v="Casinos &amp; Gaming"/>
  </r>
  <r>
    <x v="416"/>
    <x v="3"/>
    <d v="2015-12-31T00:00:00"/>
    <x v="1638"/>
    <n v="2530374000"/>
    <n v="475328000"/>
    <n v="0"/>
    <n v="322629000"/>
    <x v="1"/>
    <s v="Casinos &amp; Gaming"/>
  </r>
  <r>
    <x v="417"/>
    <x v="0"/>
    <d v="2012-12-31T00:00:00"/>
    <x v="1639"/>
    <n v="337903000"/>
    <n v="188302000"/>
    <n v="0"/>
    <n v="513916000"/>
    <x v="9"/>
    <s v="Oil &amp; Gas Exploration &amp; Production"/>
  </r>
  <r>
    <x v="417"/>
    <x v="1"/>
    <d v="2013-12-31T00:00:00"/>
    <x v="1640"/>
    <n v="406198000"/>
    <n v="72143000"/>
    <n v="0"/>
    <n v="615874000"/>
    <x v="9"/>
    <s v="Oil &amp; Gas Exploration &amp; Production"/>
  </r>
  <r>
    <x v="417"/>
    <x v="2"/>
    <d v="2014-12-31T00:00:00"/>
    <x v="1641"/>
    <n v="572831000"/>
    <n v="225070000"/>
    <n v="0"/>
    <n v="806021000"/>
    <x v="9"/>
    <s v="Oil &amp; Gas Exploration &amp; Production"/>
  </r>
  <r>
    <x v="417"/>
    <x v="3"/>
    <d v="2015-12-31T00:00:00"/>
    <x v="1642"/>
    <n v="519874000"/>
    <n v="179867000"/>
    <n v="0"/>
    <n v="778923000"/>
    <x v="9"/>
    <s v="Oil &amp; Gas Exploration &amp; Production"/>
  </r>
  <r>
    <x v="418"/>
    <x v="0"/>
    <d v="2012-12-31T00:00:00"/>
    <x v="1643"/>
    <n v="6710036000"/>
    <n v="669451000"/>
    <n v="0"/>
    <n v="926053000"/>
    <x v="5"/>
    <s v="MultiUtilities"/>
  </r>
  <r>
    <x v="418"/>
    <x v="1"/>
    <d v="2013-12-31T00:00:00"/>
    <x v="1644"/>
    <n v="7408278000"/>
    <n v="681226000"/>
    <n v="0"/>
    <n v="977863000"/>
    <x v="5"/>
    <s v="MultiUtilities"/>
  </r>
  <r>
    <x v="418"/>
    <x v="2"/>
    <d v="2014-12-31T00:00:00"/>
    <x v="1645"/>
    <n v="7951352000"/>
    <n v="767608000"/>
    <n v="0"/>
    <n v="1019045000"/>
    <x v="5"/>
    <s v="MultiUtilities"/>
  </r>
  <r>
    <x v="418"/>
    <x v="3"/>
    <d v="2015-12-31T00:00:00"/>
    <x v="1646"/>
    <n v="7033633000"/>
    <n v="865817000"/>
    <n v="0"/>
    <n v="1124524000"/>
    <x v="5"/>
    <s v="MultiUtilities"/>
  </r>
  <r>
    <x v="419"/>
    <x v="0"/>
    <d v="2012-12-31T00:00:00"/>
    <x v="1647"/>
    <n v="5165169000"/>
    <n v="0"/>
    <n v="0"/>
    <n v="1173955000"/>
    <x v="6"/>
    <s v="Property &amp; Casualty Insurance"/>
  </r>
  <r>
    <x v="419"/>
    <x v="1"/>
    <d v="2013-12-31T00:00:00"/>
    <x v="1648"/>
    <n v="5106489000"/>
    <n v="0"/>
    <n v="0"/>
    <n v="1213178000"/>
    <x v="6"/>
    <s v="Property &amp; Casualty Insurance"/>
  </r>
  <r>
    <x v="419"/>
    <x v="2"/>
    <d v="2014-12-31T00:00:00"/>
    <x v="1649"/>
    <n v="4239474000"/>
    <n v="0"/>
    <n v="0"/>
    <n v="1341315000"/>
    <x v="6"/>
    <s v="Property &amp; Casualty Insurance"/>
  </r>
  <r>
    <x v="419"/>
    <x v="3"/>
    <d v="2015-12-31T00:00:00"/>
    <x v="1650"/>
    <n v="6199645000"/>
    <n v="0"/>
    <n v="0"/>
    <n v="1966939000"/>
    <x v="6"/>
    <s v="Property &amp; Casualty Insurance"/>
  </r>
  <r>
    <x v="420"/>
    <x v="0"/>
    <d v="2013-03-30T00:00:00"/>
    <x v="1651"/>
    <n v="737206000"/>
    <n v="365684000"/>
    <n v="475522000"/>
    <n v="9508000"/>
    <x v="2"/>
    <s v="Semiconductors"/>
  </r>
  <r>
    <x v="420"/>
    <x v="1"/>
    <d v="2014-03-29T00:00:00"/>
    <x v="1652"/>
    <n v="743253000"/>
    <n v="378607000"/>
    <n v="492447000"/>
    <n v="9887000"/>
    <x v="2"/>
    <s v="Semiconductors"/>
  </r>
  <r>
    <x v="420"/>
    <x v="2"/>
    <d v="2015-03-28T00:00:00"/>
    <x v="1653"/>
    <n v="708823000"/>
    <n v="353670000"/>
    <n v="525745000"/>
    <n v="9537000"/>
    <x v="2"/>
    <s v="Semiconductors"/>
  </r>
  <r>
    <x v="420"/>
    <x v="3"/>
    <d v="2016-04-02T00:00:00"/>
    <x v="1654"/>
    <n v="671907000"/>
    <n v="331652000"/>
    <n v="533891000"/>
    <n v="6550000"/>
    <x v="2"/>
    <s v="Semiconductors"/>
  </r>
  <r>
    <x v="421"/>
    <x v="0"/>
    <d v="2012-12-31T00:00:00"/>
    <x v="1655"/>
    <n v="302056000000"/>
    <n v="81844000000"/>
    <n v="0"/>
    <n v="15888000000"/>
    <x v="9"/>
    <s v="Integrated Oil &amp; Gas"/>
  </r>
  <r>
    <x v="421"/>
    <x v="1"/>
    <d v="2013-12-31T00:00:00"/>
    <x v="1656"/>
    <n v="284681000000"/>
    <n v="76696000000"/>
    <n v="0"/>
    <n v="17182000000"/>
    <x v="9"/>
    <s v="Integrated Oil &amp; Gas"/>
  </r>
  <r>
    <x v="421"/>
    <x v="2"/>
    <d v="2014-12-31T00:00:00"/>
    <x v="1657"/>
    <n v="266831000000"/>
    <n v="74226000000"/>
    <n v="0"/>
    <n v="17297000000"/>
    <x v="9"/>
    <s v="Integrated Oil &amp; Gas"/>
  </r>
  <r>
    <x v="421"/>
    <x v="3"/>
    <d v="2015-12-31T00:00:00"/>
    <x v="1658"/>
    <n v="165590000000"/>
    <n v="61444000000"/>
    <n v="0"/>
    <n v="18048000000"/>
    <x v="9"/>
    <s v="Integrated Oil &amp; Gas"/>
  </r>
  <r>
    <x v="422"/>
    <x v="0"/>
    <d v="2012-12-31T00:00:00"/>
    <x v="1659"/>
    <n v="1372042000"/>
    <n v="1148731000"/>
    <n v="0"/>
    <n v="0"/>
    <x v="3"/>
    <s v="Health Care Supplies"/>
  </r>
  <r>
    <x v="422"/>
    <x v="1"/>
    <d v="2013-12-31T00:00:00"/>
    <x v="1660"/>
    <n v="1373400000"/>
    <n v="1144800000"/>
    <n v="0"/>
    <n v="0"/>
    <x v="3"/>
    <s v="Health Care Supplies"/>
  </r>
  <r>
    <x v="422"/>
    <x v="2"/>
    <d v="2014-12-31T00:00:00"/>
    <x v="1661"/>
    <n v="1322800000"/>
    <n v="1143100000"/>
    <n v="0"/>
    <n v="0"/>
    <x v="3"/>
    <s v="Health Care Supplies"/>
  </r>
  <r>
    <x v="422"/>
    <x v="3"/>
    <d v="2015-12-31T00:00:00"/>
    <x v="1662"/>
    <n v="1157100000"/>
    <n v="1077300000"/>
    <n v="0"/>
    <n v="0"/>
    <x v="3"/>
    <s v="Health Care Supplies"/>
  </r>
  <r>
    <x v="423"/>
    <x v="0"/>
    <d v="2012-12-31T00:00:00"/>
    <x v="1663"/>
    <n v="13634000000"/>
    <n v="4398000000"/>
    <n v="655000000"/>
    <n v="301000000"/>
    <x v="2"/>
    <s v="IT Consulting &amp; Other Services"/>
  </r>
  <r>
    <x v="423"/>
    <x v="1"/>
    <d v="2013-12-31T00:00:00"/>
    <x v="1664"/>
    <n v="13521000000"/>
    <n v="4219000000"/>
    <n v="603000000"/>
    <n v="305000000"/>
    <x v="2"/>
    <s v="IT Consulting &amp; Other Services"/>
  </r>
  <r>
    <x v="423"/>
    <x v="2"/>
    <d v="2014-12-31T00:00:00"/>
    <x v="687"/>
    <n v="13294000000"/>
    <n v="4020000000"/>
    <n v="577000000"/>
    <n v="315000000"/>
    <x v="2"/>
    <s v="IT Consulting &amp; Other Services"/>
  </r>
  <r>
    <x v="423"/>
    <x v="3"/>
    <d v="2015-12-31T00:00:00"/>
    <x v="1665"/>
    <n v="12782000000"/>
    <n v="3792000000"/>
    <n v="563000000"/>
    <n v="310000000"/>
    <x v="2"/>
    <s v="IT Consulting &amp; Other Services"/>
  </r>
  <r>
    <x v="424"/>
    <x v="0"/>
    <d v="2012-12-31T00:00:00"/>
    <x v="1666"/>
    <n v="2289000000"/>
    <n v="936000000"/>
    <n v="106000000"/>
    <n v="0"/>
    <x v="0"/>
    <s v="Industrial Conglomerates"/>
  </r>
  <r>
    <x v="424"/>
    <x v="1"/>
    <d v="2013-12-31T00:00:00"/>
    <x v="1667"/>
    <n v="2338000000"/>
    <n v="990000000"/>
    <n v="104000000"/>
    <n v="0"/>
    <x v="0"/>
    <s v="Industrial Conglomerates"/>
  </r>
  <r>
    <x v="424"/>
    <x v="2"/>
    <d v="2014-12-31T00:00:00"/>
    <x v="1668"/>
    <n v="2403000000"/>
    <n v="920000000"/>
    <n v="104000000"/>
    <n v="0"/>
    <x v="0"/>
    <s v="Industrial Conglomerates"/>
  </r>
  <r>
    <x v="424"/>
    <x v="3"/>
    <d v="2015-12-31T00:00:00"/>
    <x v="1669"/>
    <n v="2249000000"/>
    <n v="854000000"/>
    <n v="95000000"/>
    <n v="0"/>
    <x v="0"/>
    <s v="Industrial Conglomerates"/>
  </r>
  <r>
    <x v="425"/>
    <x v="0"/>
    <d v="2012-12-31T00:00:00"/>
    <x v="1670"/>
    <n v="1620566000"/>
    <n v="1641819000"/>
    <n v="885824000"/>
    <n v="35819000"/>
    <x v="2"/>
    <s v="Internet Software &amp; Services"/>
  </r>
  <r>
    <x v="425"/>
    <x v="1"/>
    <d v="2013-12-31T00:00:00"/>
    <x v="1671"/>
    <n v="1349380000"/>
    <n v="1751275000"/>
    <n v="957587000"/>
    <n v="44841000"/>
    <x v="2"/>
    <s v="Internet Software &amp; Services"/>
  </r>
  <r>
    <x v="425"/>
    <x v="2"/>
    <d v="2014-12-31T00:00:00"/>
    <x v="1672"/>
    <n v="1387375000"/>
    <n v="1770710000"/>
    <n v="1156386000"/>
    <n v="66750000"/>
    <x v="2"/>
    <s v="Internet Software &amp; Services"/>
  </r>
  <r>
    <x v="425"/>
    <x v="3"/>
    <d v="2015-12-31T00:00:00"/>
    <x v="1673"/>
    <n v="2077748000"/>
    <n v="1768522000"/>
    <n v="1177923000"/>
    <n v="79042000"/>
    <x v="2"/>
    <s v="Internet Software &amp; Services"/>
  </r>
  <r>
    <x v="426"/>
    <x v="0"/>
    <d v="2012-12-29T00:00:00"/>
    <x v="1674"/>
    <n v="9852000000"/>
    <n v="1450000000"/>
    <n v="0"/>
    <n v="0"/>
    <x v="1"/>
    <s v="Restaurants"/>
  </r>
  <r>
    <x v="426"/>
    <x v="1"/>
    <d v="2013-12-28T00:00:00"/>
    <x v="1675"/>
    <n v="9501000000"/>
    <n v="1454000000"/>
    <n v="0"/>
    <n v="0"/>
    <x v="1"/>
    <s v="Restaurants"/>
  </r>
  <r>
    <x v="426"/>
    <x v="2"/>
    <d v="2014-12-27T00:00:00"/>
    <x v="1676"/>
    <n v="9682000000"/>
    <n v="1505000000"/>
    <n v="0"/>
    <n v="0"/>
    <x v="1"/>
    <s v="Restaurants"/>
  </r>
  <r>
    <x v="426"/>
    <x v="3"/>
    <d v="2015-12-26T00:00:00"/>
    <x v="1677"/>
    <n v="9359000000"/>
    <n v="1746000000"/>
    <n v="0"/>
    <n v="0"/>
    <x v="1"/>
    <s v="Restaurants"/>
  </r>
  <r>
    <x v="427"/>
    <x v="0"/>
    <d v="2012-12-31T00:00:00"/>
    <x v="1678"/>
    <n v="1125200000"/>
    <n v="1822100000"/>
    <n v="225600000"/>
    <n v="0"/>
    <x v="3"/>
    <s v="Health Care Equipment"/>
  </r>
  <r>
    <x v="427"/>
    <x v="1"/>
    <d v="2013-12-31T00:00:00"/>
    <x v="1679"/>
    <n v="1266700000"/>
    <n v="1796300000"/>
    <n v="203000000"/>
    <n v="78500000"/>
    <x v="3"/>
    <s v="Health Care Equipment"/>
  </r>
  <r>
    <x v="427"/>
    <x v="2"/>
    <d v="2014-12-31T00:00:00"/>
    <x v="1680"/>
    <n v="1242800000"/>
    <n v="1772200000"/>
    <n v="187400000"/>
    <n v="92500000"/>
    <x v="3"/>
    <s v="Health Care Equipment"/>
  </r>
  <r>
    <x v="427"/>
    <x v="3"/>
    <d v="2015-12-31T00:00:00"/>
    <x v="1681"/>
    <n v="1800600000"/>
    <n v="2291900000"/>
    <n v="268800000"/>
    <n v="337400000"/>
    <x v="3"/>
    <s v="Health Care Equipment"/>
  </r>
  <r>
    <x v="428"/>
    <x v="0"/>
    <d v="2012-12-31T00:00:00"/>
    <x v="1682"/>
    <n v="80146000"/>
    <n v="1579007000"/>
    <n v="0"/>
    <n v="31237000"/>
    <x v="6"/>
    <s v="Regional Banks"/>
  </r>
  <r>
    <x v="428"/>
    <x v="1"/>
    <d v="2013-12-31T00:00:00"/>
    <x v="1683"/>
    <n v="58913000"/>
    <n v="1700064000"/>
    <n v="0"/>
    <n v="-72761000"/>
    <x v="6"/>
    <s v="Regional Banks"/>
  </r>
  <r>
    <x v="428"/>
    <x v="2"/>
    <d v="2014-12-31T00:00:00"/>
    <x v="1684"/>
    <n v="49736000"/>
    <n v="1654369000"/>
    <n v="0"/>
    <n v="-87159000"/>
    <x v="6"/>
    <s v="Regional Banks"/>
  </r>
  <r>
    <x v="428"/>
    <x v="3"/>
    <d v="2015-12-31T00:00:00"/>
    <x v="1685"/>
    <n v="49344000"/>
    <n v="1591239000"/>
    <n v="0"/>
    <n v="49282000"/>
    <x v="6"/>
    <s v="Regional Banks"/>
  </r>
  <r>
    <x v="429"/>
    <x v="0"/>
    <d v="2013-12-31T00:00:00"/>
    <x v="1686"/>
    <n v="1669000000"/>
    <n v="1613000000"/>
    <n v="399000000"/>
    <n v="60000000"/>
    <x v="3"/>
    <s v="Pharmaceuticals"/>
  </r>
  <r>
    <x v="429"/>
    <x v="1"/>
    <d v="2014-12-31T00:00:00"/>
    <x v="1687"/>
    <n v="1717000000"/>
    <n v="1643000000"/>
    <n v="396000000"/>
    <n v="60000000"/>
    <x v="3"/>
    <s v="Pharmaceuticals"/>
  </r>
  <r>
    <x v="429"/>
    <x v="2"/>
    <d v="2015-12-31T00:00:00"/>
    <x v="1688"/>
    <n v="1738000000"/>
    <n v="1532000000"/>
    <n v="364000000"/>
    <n v="61000000"/>
    <x v="3"/>
    <s v="Pharmaceuticals"/>
  </r>
  <r>
    <x v="429"/>
    <x v="3"/>
    <d v="2016-12-31T00:00:00"/>
    <x v="1689"/>
    <n v="1666000000"/>
    <n v="1364000000"/>
    <n v="376000000"/>
    <n v="85000000"/>
    <x v="3"/>
    <s v="Pharmaceuticals"/>
  </r>
  <r>
    <x v="430"/>
    <x v="4"/>
    <m/>
    <x v="1690"/>
    <m/>
    <m/>
    <m/>
    <m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5260A-F05A-430A-B4E7-F7105480FD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5" firstHeaderRow="1" firstDataRow="1" firstDataCol="1"/>
  <pivotFields count="10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74A6-CF4C-4EA0-AD8D-6CDF02FEE2B2}">
  <dimension ref="B2:P39"/>
  <sheetViews>
    <sheetView tabSelected="1" workbookViewId="0">
      <selection activeCell="H7" sqref="H7"/>
    </sheetView>
  </sheetViews>
  <sheetFormatPr defaultRowHeight="14.25" x14ac:dyDescent="0.45"/>
  <cols>
    <col min="2" max="2" width="13.796875" customWidth="1"/>
    <col min="3" max="3" width="21.59765625" customWidth="1"/>
    <col min="4" max="7" width="18" bestFit="1" customWidth="1"/>
    <col min="8" max="8" width="20.3984375" customWidth="1"/>
    <col min="9" max="9" width="19.46484375" customWidth="1"/>
    <col min="16" max="16" width="10.53125" customWidth="1"/>
  </cols>
  <sheetData>
    <row r="2" spans="2:16" x14ac:dyDescent="0.45">
      <c r="B2" s="5" t="s">
        <v>0</v>
      </c>
      <c r="C2" s="13" t="s">
        <v>27</v>
      </c>
    </row>
    <row r="3" spans="2:16" x14ac:dyDescent="0.45">
      <c r="D3" s="5"/>
      <c r="E3" s="5"/>
      <c r="F3" s="5"/>
      <c r="G3" s="5"/>
    </row>
    <row r="4" spans="2:16" x14ac:dyDescent="0.45">
      <c r="B4" s="5"/>
      <c r="C4" s="8" t="s">
        <v>590</v>
      </c>
      <c r="D4" s="8"/>
      <c r="E4" s="8"/>
      <c r="F4" s="8"/>
      <c r="G4" s="8"/>
      <c r="H4" s="8"/>
      <c r="I4" s="8"/>
    </row>
    <row r="5" spans="2:16" x14ac:dyDescent="0.45">
      <c r="D5" s="11"/>
      <c r="E5" s="11" t="s">
        <v>588</v>
      </c>
      <c r="F5" s="11"/>
      <c r="G5" s="11"/>
      <c r="H5" s="11" t="s">
        <v>589</v>
      </c>
      <c r="I5" s="11"/>
    </row>
    <row r="6" spans="2:16" x14ac:dyDescent="0.45">
      <c r="B6" s="5"/>
      <c r="C6" s="5"/>
      <c r="D6" s="5" t="s">
        <v>10</v>
      </c>
      <c r="E6" s="5" t="s">
        <v>13</v>
      </c>
      <c r="F6" s="5" t="s">
        <v>14</v>
      </c>
      <c r="G6" s="5" t="s">
        <v>15</v>
      </c>
      <c r="H6" s="5" t="s">
        <v>586</v>
      </c>
      <c r="I6" s="5" t="s">
        <v>587</v>
      </c>
    </row>
    <row r="7" spans="2:16" x14ac:dyDescent="0.45">
      <c r="C7" s="5" t="s">
        <v>576</v>
      </c>
      <c r="D7" s="9">
        <f t="array" ref="D7">INDEX(T_R,MATCH(1,(C2=T_S)*(D6=Y_S),0))</f>
        <v>19050000000</v>
      </c>
      <c r="E7" s="9">
        <f t="array" ref="E7">INDEX(T_R,MATCH(1,(C2=T_S)*(E6=Y_S),0))</f>
        <v>19657000000</v>
      </c>
      <c r="F7" s="9">
        <f t="array" ref="F7">INDEX(T_R,MATCH(1,(C2=T_S)*(F6=Y_S),0))</f>
        <v>20247000000</v>
      </c>
      <c r="G7" s="9">
        <f t="array" ref="G7">INDEX(T_R,MATCH(1,(C2=T_S)*(G6=Y_S),0))</f>
        <v>20405000000</v>
      </c>
      <c r="H7" s="6">
        <f ca="1">G7*(1+H19)</f>
        <v>20917165499.999996</v>
      </c>
      <c r="I7" s="7">
        <f ca="1">H7*(1+I19)</f>
        <v>21442186354.049995</v>
      </c>
    </row>
    <row r="8" spans="2:16" x14ac:dyDescent="0.45">
      <c r="C8" t="s">
        <v>577</v>
      </c>
      <c r="D8" s="9">
        <f t="array" ref="D8">INDEX(COG_,MATCH(1,(C2=T_S)*(D6=Y_S),0))</f>
        <v>8899000000</v>
      </c>
      <c r="E8" s="9">
        <f t="array" ref="E8">INDEX(COG_,MATCH(1,(C2=T_S)*(E6=Y_S),0))</f>
        <v>9193000000</v>
      </c>
      <c r="F8" s="9">
        <f t="array" ref="F8">INDEX(COG_,MATCH(1,(C2=T_S)*(F6=Y_S),0))</f>
        <v>9218000000</v>
      </c>
      <c r="G8" s="9">
        <f t="array" ref="G8">INDEX(COG_,MATCH(1,(C2=T_S)*(G6=Y_S),0))</f>
        <v>8747000000</v>
      </c>
      <c r="H8" s="24"/>
      <c r="I8" s="24"/>
    </row>
    <row r="9" spans="2:16" x14ac:dyDescent="0.45">
      <c r="C9" s="5" t="s">
        <v>578</v>
      </c>
      <c r="D9" s="10">
        <f>D7-D8</f>
        <v>10151000000</v>
      </c>
      <c r="E9" s="10">
        <f t="shared" ref="E9:G9" si="0">E7-E8</f>
        <v>10464000000</v>
      </c>
      <c r="F9" s="10">
        <f t="shared" si="0"/>
        <v>11029000000</v>
      </c>
      <c r="G9" s="10">
        <f t="shared" si="0"/>
        <v>11658000000</v>
      </c>
      <c r="H9" s="7">
        <f ca="1">H7*H20</f>
        <v>11713612679.999998</v>
      </c>
      <c r="I9" s="7">
        <f ca="1">I7*I20</f>
        <v>12007624358.267998</v>
      </c>
    </row>
    <row r="10" spans="2:16" x14ac:dyDescent="0.45">
      <c r="B10" s="5"/>
      <c r="C10" t="s">
        <v>579</v>
      </c>
      <c r="D10" s="9">
        <f t="array" ref="D10">INDEX(SGA_,MATCH(1,(C2=T_S)*(D6=Y_S),0))</f>
        <v>6735000000</v>
      </c>
      <c r="E10" s="9">
        <f t="array" ref="E10">INDEX(SGA_,MATCH(1,(C2=T_S)*(E6=Y_S),0))</f>
        <v>6372000000</v>
      </c>
      <c r="F10" s="9">
        <f t="array" ref="F10">INDEX(SGA_,MATCH(1,(C2=T_S)*(F6=Y_S),0))</f>
        <v>6530000000</v>
      </c>
      <c r="G10" s="9">
        <f t="array" ref="G10">INDEX(SGA_,MATCH(1,(C2=T_S)*(G6=Y_S),0))</f>
        <v>6785000000</v>
      </c>
      <c r="H10" s="24"/>
      <c r="I10" s="24"/>
    </row>
    <row r="11" spans="2:16" x14ac:dyDescent="0.45">
      <c r="B11" s="5"/>
      <c r="C11" t="s">
        <v>580</v>
      </c>
      <c r="D11" s="9">
        <f t="array" ref="D11">INDEX(DEV_,MATCH(1,(C2=T_S)*(D6=Y_S),0))</f>
        <v>1461000000</v>
      </c>
      <c r="E11" s="9">
        <f t="array" ref="E11">INDEX(DEV_,MATCH(1,(C2=T_S)*(E6=Y_S),0))</f>
        <v>1371000000</v>
      </c>
      <c r="F11" s="9">
        <f t="array" ref="F11">INDEX(DEV_,MATCH(1,(C2=T_S)*(F6=Y_S),0))</f>
        <v>1345000000</v>
      </c>
      <c r="G11" s="9">
        <f t="array" ref="G11">INDEX(DEV_,MATCH(1,(C2=T_S)*(G6=Y_S),0))</f>
        <v>1405000000</v>
      </c>
      <c r="H11" s="24"/>
      <c r="I11" s="24"/>
      <c r="P11" t="s">
        <v>604</v>
      </c>
    </row>
    <row r="12" spans="2:16" x14ac:dyDescent="0.45">
      <c r="C12" t="s">
        <v>584</v>
      </c>
      <c r="D12" s="9">
        <f t="array" ref="D12">INDEX(OTHE_rS,MATCH(1,(C2=T_S)*(D6=Y_S),0))</f>
        <v>595000000</v>
      </c>
      <c r="E12" s="9">
        <f t="array" ref="E12">INDEX(OTHE_rS,MATCH(1,(C2=T_S)*(E6=Y_S),0))</f>
        <v>588000000</v>
      </c>
      <c r="F12" s="9">
        <f t="array" ref="F12">INDEX(OTHE_rS,MATCH(1,(C2=T_S)*(F6=Y_S),0))</f>
        <v>555000000</v>
      </c>
      <c r="G12" s="9">
        <f t="array" ref="G12">INDEX(OTHE_rS,MATCH(1,(C2=T_S)*(G6=Y_S),0))</f>
        <v>601000000</v>
      </c>
      <c r="H12" s="24"/>
      <c r="I12" s="24"/>
      <c r="P12" t="s">
        <v>605</v>
      </c>
    </row>
    <row r="13" spans="2:16" x14ac:dyDescent="0.45">
      <c r="C13" s="5" t="s">
        <v>581</v>
      </c>
      <c r="D13" s="10">
        <f>SUM(D10:D12)</f>
        <v>8791000000</v>
      </c>
      <c r="E13" s="10">
        <f t="shared" ref="E13:G13" si="1">SUM(E10:E12)</f>
        <v>8331000000</v>
      </c>
      <c r="F13" s="10">
        <f t="shared" si="1"/>
        <v>8430000000</v>
      </c>
      <c r="G13" s="10">
        <f t="shared" si="1"/>
        <v>8791000000</v>
      </c>
      <c r="H13" s="24"/>
      <c r="I13" s="24"/>
      <c r="P13" t="s">
        <v>606</v>
      </c>
    </row>
    <row r="14" spans="2:16" x14ac:dyDescent="0.45">
      <c r="C14" s="5" t="s">
        <v>582</v>
      </c>
      <c r="D14" s="10">
        <f>D9-D13</f>
        <v>1360000000</v>
      </c>
      <c r="E14" s="10">
        <f t="shared" ref="E14:G14" si="2">E9-E13</f>
        <v>2133000000</v>
      </c>
      <c r="F14" s="10">
        <f t="shared" si="2"/>
        <v>2599000000</v>
      </c>
      <c r="G14" s="10">
        <f t="shared" si="2"/>
        <v>2867000000</v>
      </c>
      <c r="H14" s="7">
        <f ca="1">H7*H21</f>
        <v>2719231514.9999995</v>
      </c>
      <c r="I14" s="7">
        <f ca="1">I7*I21</f>
        <v>2787484226.0264993</v>
      </c>
    </row>
    <row r="17" spans="2:9" x14ac:dyDescent="0.45">
      <c r="C17" s="8" t="s">
        <v>591</v>
      </c>
      <c r="D17" s="8"/>
      <c r="E17" s="8"/>
      <c r="F17" s="8"/>
      <c r="G17" s="8"/>
      <c r="H17" s="8"/>
      <c r="I17" s="8"/>
    </row>
    <row r="18" spans="2:9" x14ac:dyDescent="0.45">
      <c r="E18" s="11" t="s">
        <v>592</v>
      </c>
      <c r="F18" s="11"/>
      <c r="G18" s="11"/>
      <c r="H18" s="11" t="s">
        <v>593</v>
      </c>
    </row>
    <row r="19" spans="2:9" x14ac:dyDescent="0.45">
      <c r="C19" s="14" t="s">
        <v>594</v>
      </c>
      <c r="E19" s="15">
        <f>(E7/D7)-1</f>
        <v>3.1863517060367386E-2</v>
      </c>
      <c r="F19" s="15">
        <f t="shared" ref="F19:G19" si="3">(F7/E7)-1</f>
        <v>3.0014753014193429E-2</v>
      </c>
      <c r="G19" s="15">
        <f t="shared" si="3"/>
        <v>7.8036252284288121E-3</v>
      </c>
      <c r="H19" s="22">
        <f t="array" aca="1" ref="H19" ca="1">OFFSET(H28,MATCH(C23,C29:C31,0),0)</f>
        <v>2.5100000000000001E-2</v>
      </c>
      <c r="I19" s="22">
        <f t="array" aca="1" ref="I19" ca="1">OFFSET(H28,MATCH(C23,C29:C31,0),1)</f>
        <v>2.5100000000000001E-2</v>
      </c>
    </row>
    <row r="20" spans="2:9" x14ac:dyDescent="0.45">
      <c r="C20" s="14" t="s">
        <v>595</v>
      </c>
      <c r="D20" s="18">
        <f t="array" ref="D20">INDEX(Gross_margin,MATCH(1,(C2=T_S)*(D6=Y_S),0))</f>
        <v>0.53286089238845147</v>
      </c>
      <c r="E20" s="18">
        <f t="array" ref="E20">INDEX(Gross_margin,MATCH(1,(C2=T_S)*(E6=Y_S),0))</f>
        <v>0.53232945006867782</v>
      </c>
      <c r="F20" s="18">
        <f t="array" ref="F20">INDEX(Gross_margin,MATCH(1,(C2=T_S)*(F6=Y_S),0))</f>
        <v>0.54472267496419224</v>
      </c>
      <c r="G20" s="18">
        <f t="array" ref="G20">INDEX(Gross_margin,MATCH(1,(C2=T_S)*(G6=Y_S),0))</f>
        <v>0.57133055623621654</v>
      </c>
      <c r="H20" s="23">
        <f t="array" aca="1" ref="H20" ca="1">OFFSET(H32,MATCH(C23,C33:C35,0),0)</f>
        <v>0.56000000000000005</v>
      </c>
      <c r="I20" s="23">
        <f t="array" aca="1" ref="I20" ca="1">OFFSET(H32,MATCH(C23,C33:C35,0),1)</f>
        <v>0.56000000000000005</v>
      </c>
    </row>
    <row r="21" spans="2:9" x14ac:dyDescent="0.45">
      <c r="C21" s="14" t="s">
        <v>596</v>
      </c>
      <c r="D21" s="18">
        <f t="array" ref="D21">INDEX(operating_margin,MATCH(1,(C2=T_S)*(D6=Y_S),0))</f>
        <v>7.1391076115485563E-2</v>
      </c>
      <c r="E21" s="18">
        <f t="array" ref="E21">INDEX(operating_margin,MATCH(1,(C2=T_S)*(E6=Y_S),0))</f>
        <v>0.10851096301571959</v>
      </c>
      <c r="F21" s="18">
        <f t="array" ref="F21">INDEX(operating_margin,MATCH(1,(C2=T_S)*(F6=Y_S),0))</f>
        <v>0.12836469600434633</v>
      </c>
      <c r="G21" s="18">
        <f t="array" ref="G21">INDEX(operating_margin,MATCH(1,(C2=T_S)*(G6=Y_S),0))</f>
        <v>0.14050477824062729</v>
      </c>
      <c r="H21" s="23">
        <f t="array" aca="1" ref="H21" ca="1">OFFSET(H36,MATCH(C23,C37:C39,0),0)</f>
        <v>0.13</v>
      </c>
      <c r="I21" s="23">
        <f t="array" aca="1" ref="I21" ca="1">OFFSET(H36,MATCH(C23,C37:C39,0),0)</f>
        <v>0.13</v>
      </c>
    </row>
    <row r="23" spans="2:9" x14ac:dyDescent="0.45">
      <c r="B23" s="5" t="s">
        <v>597</v>
      </c>
      <c r="C23" s="17" t="s">
        <v>604</v>
      </c>
    </row>
    <row r="25" spans="2:9" x14ac:dyDescent="0.45">
      <c r="B25" s="8" t="s">
        <v>598</v>
      </c>
      <c r="C25" s="8"/>
      <c r="D25" s="8"/>
      <c r="E25" s="8"/>
      <c r="F25" s="8"/>
      <c r="G25" s="8"/>
      <c r="H25" s="8"/>
      <c r="I25" s="8"/>
    </row>
    <row r="27" spans="2:9" x14ac:dyDescent="0.45">
      <c r="D27" s="5"/>
      <c r="E27" s="5"/>
      <c r="F27" s="5"/>
      <c r="G27" s="5"/>
      <c r="H27" s="5" t="s">
        <v>586</v>
      </c>
      <c r="I27" s="5" t="s">
        <v>587</v>
      </c>
    </row>
    <row r="28" spans="2:9" x14ac:dyDescent="0.45">
      <c r="B28" s="5"/>
      <c r="C28" s="5" t="s">
        <v>594</v>
      </c>
    </row>
    <row r="29" spans="2:9" x14ac:dyDescent="0.45">
      <c r="C29" t="s">
        <v>599</v>
      </c>
      <c r="E29" s="11"/>
      <c r="F29" s="11"/>
      <c r="G29" s="11"/>
      <c r="H29" s="19">
        <v>2.5100000000000001E-2</v>
      </c>
      <c r="I29" s="19">
        <v>2.5100000000000001E-2</v>
      </c>
    </row>
    <row r="30" spans="2:9" x14ac:dyDescent="0.45">
      <c r="B30" s="5"/>
      <c r="C30" t="s">
        <v>600</v>
      </c>
      <c r="E30" s="5"/>
      <c r="F30" s="5"/>
      <c r="G30" s="5"/>
      <c r="H30" s="20">
        <v>2.3E-2</v>
      </c>
      <c r="I30" s="20">
        <v>2.3E-2</v>
      </c>
    </row>
    <row r="31" spans="2:9" x14ac:dyDescent="0.45">
      <c r="C31" t="s">
        <v>601</v>
      </c>
      <c r="H31" s="20">
        <v>0.02</v>
      </c>
      <c r="I31" s="20">
        <v>0.02</v>
      </c>
    </row>
    <row r="32" spans="2:9" x14ac:dyDescent="0.45">
      <c r="C32" s="5" t="s">
        <v>602</v>
      </c>
      <c r="H32" s="21"/>
      <c r="I32" s="21"/>
    </row>
    <row r="33" spans="2:9" x14ac:dyDescent="0.45">
      <c r="C33" t="s">
        <v>599</v>
      </c>
      <c r="H33" s="21">
        <v>0.56000000000000005</v>
      </c>
      <c r="I33" s="21">
        <v>0.56000000000000005</v>
      </c>
    </row>
    <row r="34" spans="2:9" x14ac:dyDescent="0.45">
      <c r="B34" s="5"/>
      <c r="C34" t="s">
        <v>600</v>
      </c>
      <c r="H34" s="21">
        <v>0.54</v>
      </c>
      <c r="I34" s="21">
        <v>0.54</v>
      </c>
    </row>
    <row r="35" spans="2:9" x14ac:dyDescent="0.45">
      <c r="B35" s="5"/>
      <c r="C35" t="s">
        <v>601</v>
      </c>
      <c r="H35" s="21">
        <v>0.52</v>
      </c>
      <c r="I35" s="21">
        <v>0.52</v>
      </c>
    </row>
    <row r="36" spans="2:9" x14ac:dyDescent="0.45">
      <c r="C36" s="5" t="s">
        <v>603</v>
      </c>
      <c r="H36" s="21"/>
      <c r="I36" s="21"/>
    </row>
    <row r="37" spans="2:9" x14ac:dyDescent="0.45">
      <c r="C37" t="s">
        <v>599</v>
      </c>
      <c r="H37" s="21">
        <v>0.13</v>
      </c>
      <c r="I37" s="21">
        <v>0.13</v>
      </c>
    </row>
    <row r="38" spans="2:9" x14ac:dyDescent="0.45">
      <c r="C38" t="s">
        <v>600</v>
      </c>
      <c r="H38" s="21">
        <v>0.11</v>
      </c>
      <c r="I38" s="21">
        <v>0.11</v>
      </c>
    </row>
    <row r="39" spans="2:9" x14ac:dyDescent="0.45">
      <c r="C39" t="s">
        <v>601</v>
      </c>
      <c r="H39" s="21">
        <v>0.09</v>
      </c>
      <c r="I39" s="21">
        <v>0.09</v>
      </c>
    </row>
  </sheetData>
  <dataValidations count="1">
    <dataValidation type="list" allowBlank="1" showInputMessage="1" showErrorMessage="1" sqref="C23" xr:uid="{FBF637B8-0A78-4CB7-9B8F-14795EB45F09}">
      <formula1>$P$11:$P$13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79EF3-9FEB-49D4-B7E4-D14E92A17ED3}">
  <dimension ref="D4:I13"/>
  <sheetViews>
    <sheetView workbookViewId="0">
      <selection activeCell="E4" sqref="E4"/>
    </sheetView>
  </sheetViews>
  <sheetFormatPr defaultRowHeight="14.25" x14ac:dyDescent="0.45"/>
  <cols>
    <col min="4" max="4" width="12.19921875" customWidth="1"/>
    <col min="5" max="5" width="21.86328125" customWidth="1"/>
    <col min="6" max="6" width="16.1328125" customWidth="1"/>
    <col min="7" max="7" width="17.53125" customWidth="1"/>
    <col min="8" max="8" width="17.59765625" customWidth="1"/>
    <col min="9" max="9" width="17.265625" customWidth="1"/>
  </cols>
  <sheetData>
    <row r="4" spans="4:9" x14ac:dyDescent="0.45">
      <c r="D4" s="5" t="s">
        <v>0</v>
      </c>
      <c r="E4" s="8" t="s">
        <v>9</v>
      </c>
    </row>
    <row r="5" spans="4:9" x14ac:dyDescent="0.45">
      <c r="F5" s="5" t="s">
        <v>10</v>
      </c>
      <c r="G5" s="5" t="s">
        <v>13</v>
      </c>
      <c r="H5" s="5" t="s">
        <v>14</v>
      </c>
      <c r="I5" s="5" t="s">
        <v>15</v>
      </c>
    </row>
    <row r="6" spans="4:9" x14ac:dyDescent="0.45">
      <c r="E6" s="5" t="s">
        <v>576</v>
      </c>
      <c r="F6" s="9">
        <f t="array" ref="F6">INDEX(T_R, MATCH(1, (E4=T_S)*(F5=Y_S), 0))</f>
        <v>24855000000</v>
      </c>
      <c r="G6" s="9">
        <f t="array" ref="G6">INDEX(T_R, MATCH(1, (E4=T_S)*(G5=Y_S), 0))</f>
        <v>26743000000</v>
      </c>
      <c r="H6" s="9">
        <f t="array" ref="H6">INDEX(T_R, MATCH(1, (E4=T_S)*(H5=Y_S),  0))</f>
        <v>42650000000</v>
      </c>
      <c r="I6" s="9">
        <f t="array" ref="I6">INDEX(T_R, MATCH(1, (E4=T_S)*(I5=Y_S), 0))</f>
        <v>40990000000</v>
      </c>
    </row>
    <row r="7" spans="4:9" x14ac:dyDescent="0.45">
      <c r="E7" t="s">
        <v>577</v>
      </c>
      <c r="F7" s="9">
        <f t="array" ref="F7">INDEX(COG_, MATCH(1, (E4=T_S)*(F5=Y_S), 0))</f>
        <v>10499000000</v>
      </c>
      <c r="G7" s="9">
        <f t="array" ref="G7">INDEX(COG_, MATCH(1, (E4=T_S)*(G5=Y_S),0))</f>
        <v>11019000000</v>
      </c>
      <c r="H7" s="9">
        <f t="array" ref="H7">INDEX(COG_, MATCH(1, (E4=T_S)*(H5=Y_S),0))</f>
        <v>15620000000</v>
      </c>
      <c r="I7" s="9">
        <f t="array" ref="I7">INDEX(COG_, MATCH(1, (E4=T_S)*(I5=Y_S),0))</f>
        <v>11096000000</v>
      </c>
    </row>
    <row r="8" spans="4:9" x14ac:dyDescent="0.45">
      <c r="E8" s="5" t="s">
        <v>578</v>
      </c>
      <c r="F8" s="10">
        <f>F6-F7</f>
        <v>14356000000</v>
      </c>
      <c r="G8" s="10">
        <f>G6-G7</f>
        <v>15724000000</v>
      </c>
      <c r="H8" s="10">
        <f>H6-H7</f>
        <v>27030000000</v>
      </c>
      <c r="I8" s="10">
        <f>I6-I7</f>
        <v>29894000000</v>
      </c>
    </row>
    <row r="9" spans="4:9" x14ac:dyDescent="0.45">
      <c r="E9" t="s">
        <v>579</v>
      </c>
      <c r="F9" s="9">
        <f t="array" ref="F9">INDEX(SGA_,MATCH(1,(E4=T_S)*(F5=Y_S),0))</f>
        <v>12977000000</v>
      </c>
      <c r="G9" s="9">
        <f t="array" ref="G9">INDEX(SGA_,MATCH(1,(E4=T_S)*(G5=Y_S),0))</f>
        <v>12913000000</v>
      </c>
      <c r="H9" s="9">
        <f t="array" ref="H9">INDEX(SGA_,MATCH(1,(E4=T_S)*(H5=Y_S),0))</f>
        <v>20686000000</v>
      </c>
      <c r="I9" s="9">
        <f t="array" ref="I9">INDEX(SGA_,MATCH(1,(E4=T_S)*(I5=Y_S),0))</f>
        <v>21275000000</v>
      </c>
    </row>
    <row r="10" spans="4:9" x14ac:dyDescent="0.45">
      <c r="E10" t="s">
        <v>580</v>
      </c>
      <c r="F10" s="9">
        <f t="array" ref="F10">INDEX(DEV_, MATCH(1, (E4=T_S)*(F5=Y_S),0))</f>
        <v>0</v>
      </c>
      <c r="G10" s="9">
        <f t="array" ref="G10">INDEX(DEV_, MATCH(1, (E4=T_S)*(G5=Y_S),0))</f>
        <v>0</v>
      </c>
      <c r="H10" s="9">
        <f t="array" ref="H10">INDEX(DEV_, MATCH(1, (E4=T_S)*(H5=Y_S),0))</f>
        <v>0</v>
      </c>
      <c r="I10" s="9">
        <f t="array" ref="I10">INDEX(DEV_,MATCH(1,(E4=T_S)*(I5=Y_S),0))</f>
        <v>0</v>
      </c>
    </row>
    <row r="11" spans="4:9" x14ac:dyDescent="0.45">
      <c r="E11" t="s">
        <v>584</v>
      </c>
      <c r="F11" s="9">
        <f t="array" ref="F11">INDEX(OTHE_rS, MATCH(1,(E4=T_S)*(F5=Y_S),0))</f>
        <v>845000000</v>
      </c>
      <c r="G11" s="9">
        <f t="array" ref="G11">INDEX(OTHE_rS,MATCH(1,(E4=T_S)*(G5=Y_S),0))</f>
        <v>853000000</v>
      </c>
      <c r="H11" s="9">
        <f t="array" ref="H11">INDEX(OTHE_rS,MATCH(1,(E4=T_S)*(H5=Y_S),0))</f>
        <v>1295000000</v>
      </c>
      <c r="I11" s="9">
        <f t="array" ref="I11">INDEX(OTHE_rS,MATCH(1,(E4=T_S)*(I5=Y_S),0))</f>
        <v>1364000000</v>
      </c>
    </row>
    <row r="12" spans="4:9" x14ac:dyDescent="0.45">
      <c r="E12" s="5" t="s">
        <v>581</v>
      </c>
      <c r="F12" s="6">
        <f>SUM(F9:F11)</f>
        <v>13822000000</v>
      </c>
      <c r="G12" s="6">
        <f>SUM(G9:G11)</f>
        <v>13766000000</v>
      </c>
      <c r="H12" s="6">
        <f>SUM(H9:H11)</f>
        <v>21981000000</v>
      </c>
      <c r="I12" s="6">
        <f>SUM(I9:I11)</f>
        <v>22639000000</v>
      </c>
    </row>
    <row r="13" spans="4:9" x14ac:dyDescent="0.45">
      <c r="E13" s="5" t="s">
        <v>582</v>
      </c>
      <c r="F13" s="6">
        <f>F8-F12</f>
        <v>534000000</v>
      </c>
      <c r="G13" s="6">
        <f>G8-G12</f>
        <v>1958000000</v>
      </c>
      <c r="H13" s="6">
        <f>H8-H12</f>
        <v>5049000000</v>
      </c>
      <c r="I13" s="6">
        <f>I8-I12</f>
        <v>7255000000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9BC619-DBA2-4DB1-BA09-49E595D7104E}">
          <x14:formula1>
            <xm:f>Sheet2!$G$2:$G$431</xm:f>
          </x14:formula1>
          <xm:sqref>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1"/>
  <sheetViews>
    <sheetView topLeftCell="E1" workbookViewId="0">
      <selection activeCell="P2" sqref="P2"/>
    </sheetView>
  </sheetViews>
  <sheetFormatPr defaultRowHeight="14.25" x14ac:dyDescent="0.45"/>
  <cols>
    <col min="2" max="2" width="9.06640625" customWidth="1"/>
    <col min="4" max="4" width="10.265625" customWidth="1"/>
    <col min="5" max="6" width="15.796875" bestFit="1" customWidth="1"/>
    <col min="7" max="8" width="14.796875" bestFit="1" customWidth="1"/>
    <col min="9" max="9" width="13.796875" bestFit="1" customWidth="1"/>
    <col min="10" max="10" width="17.59765625" customWidth="1"/>
    <col min="13" max="13" width="15.796875" style="12" bestFit="1" customWidth="1"/>
    <col min="14" max="14" width="15.3984375" style="12" bestFit="1" customWidth="1"/>
    <col min="15" max="16" width="9.06640625" style="12"/>
  </cols>
  <sheetData>
    <row r="1" spans="1:16" x14ac:dyDescent="0.45">
      <c r="B1" t="s">
        <v>0</v>
      </c>
      <c r="C1" t="s">
        <v>583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s="12" t="s">
        <v>607</v>
      </c>
      <c r="N1" s="12" t="s">
        <v>608</v>
      </c>
      <c r="O1" s="12" t="s">
        <v>602</v>
      </c>
      <c r="P1" s="12" t="s">
        <v>603</v>
      </c>
    </row>
    <row r="2" spans="1:16" x14ac:dyDescent="0.45">
      <c r="A2">
        <v>0</v>
      </c>
      <c r="B2" t="s">
        <v>9</v>
      </c>
      <c r="C2" t="s">
        <v>10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11</v>
      </c>
      <c r="K2" t="s">
        <v>12</v>
      </c>
      <c r="M2" s="16">
        <f>E2-F2</f>
        <v>14356000000</v>
      </c>
      <c r="N2" s="16">
        <f>M2-(SUM(G2:I2))</f>
        <v>534000000</v>
      </c>
      <c r="O2" s="12">
        <f>1-(F2/E2)</f>
        <v>0.57759002212834432</v>
      </c>
      <c r="P2" s="12">
        <f>N2/E2</f>
        <v>2.1484610742305371E-2</v>
      </c>
    </row>
    <row r="3" spans="1:16" x14ac:dyDescent="0.45">
      <c r="A3">
        <v>1</v>
      </c>
      <c r="B3" t="s">
        <v>9</v>
      </c>
      <c r="C3" t="s">
        <v>13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11</v>
      </c>
      <c r="K3" t="s">
        <v>12</v>
      </c>
      <c r="M3" s="16">
        <f t="shared" ref="M3:M66" si="0">E3-F3</f>
        <v>15724000000</v>
      </c>
      <c r="N3" s="16">
        <f t="shared" ref="N3:N66" si="1">M3-(SUM(G3:I3))</f>
        <v>1958000000</v>
      </c>
      <c r="O3" s="12">
        <f t="shared" ref="O3:O66" si="2">1-(F3/E3)</f>
        <v>0.58796694462102228</v>
      </c>
      <c r="P3" s="12">
        <f t="shared" ref="P3:P66" si="3">N3/E3</f>
        <v>7.3215420857794561E-2</v>
      </c>
    </row>
    <row r="4" spans="1:16" x14ac:dyDescent="0.45">
      <c r="A4">
        <v>2</v>
      </c>
      <c r="B4" t="s">
        <v>9</v>
      </c>
      <c r="C4" t="s">
        <v>14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11</v>
      </c>
      <c r="K4" t="s">
        <v>12</v>
      </c>
      <c r="M4" s="16">
        <f t="shared" si="0"/>
        <v>27030000000</v>
      </c>
      <c r="N4" s="16">
        <f t="shared" si="1"/>
        <v>5049000000</v>
      </c>
      <c r="O4" s="12">
        <f t="shared" si="2"/>
        <v>0.63376318874560378</v>
      </c>
      <c r="P4" s="12">
        <f t="shared" si="3"/>
        <v>0.11838218053927316</v>
      </c>
    </row>
    <row r="5" spans="1:16" x14ac:dyDescent="0.45">
      <c r="A5">
        <v>3</v>
      </c>
      <c r="B5" t="s">
        <v>9</v>
      </c>
      <c r="C5" t="s">
        <v>15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11</v>
      </c>
      <c r="K5" t="s">
        <v>12</v>
      </c>
      <c r="M5" s="16">
        <f t="shared" si="0"/>
        <v>29894000000</v>
      </c>
      <c r="N5" s="16">
        <f t="shared" si="1"/>
        <v>7255000000</v>
      </c>
      <c r="O5" s="12">
        <f t="shared" si="2"/>
        <v>0.72929982922664061</v>
      </c>
      <c r="P5" s="12">
        <f t="shared" si="3"/>
        <v>0.17699438887533545</v>
      </c>
    </row>
    <row r="6" spans="1:16" x14ac:dyDescent="0.45">
      <c r="A6">
        <v>4</v>
      </c>
      <c r="B6" t="s">
        <v>16</v>
      </c>
      <c r="C6" t="s">
        <v>10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17</v>
      </c>
      <c r="K6" t="s">
        <v>18</v>
      </c>
      <c r="M6" s="16">
        <f t="shared" si="0"/>
        <v>3098036000</v>
      </c>
      <c r="N6" s="16">
        <f t="shared" si="1"/>
        <v>657315000</v>
      </c>
      <c r="O6" s="12">
        <f t="shared" si="2"/>
        <v>0.49928033878468714</v>
      </c>
      <c r="P6" s="12">
        <f t="shared" si="3"/>
        <v>0.10593306723622857</v>
      </c>
    </row>
    <row r="7" spans="1:16" x14ac:dyDescent="0.45">
      <c r="A7">
        <v>5</v>
      </c>
      <c r="B7" t="s">
        <v>16</v>
      </c>
      <c r="C7" t="s">
        <v>13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17</v>
      </c>
      <c r="K7" t="s">
        <v>18</v>
      </c>
      <c r="M7" s="16">
        <f t="shared" si="0"/>
        <v>3252146000</v>
      </c>
      <c r="N7" s="16">
        <f t="shared" si="1"/>
        <v>660318000</v>
      </c>
      <c r="O7" s="12">
        <f t="shared" si="2"/>
        <v>0.50080676779470434</v>
      </c>
      <c r="P7" s="12">
        <f t="shared" si="3"/>
        <v>0.10168415664507792</v>
      </c>
    </row>
    <row r="8" spans="1:16" x14ac:dyDescent="0.45">
      <c r="A8">
        <v>6</v>
      </c>
      <c r="B8" t="s">
        <v>16</v>
      </c>
      <c r="C8" t="s">
        <v>14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17</v>
      </c>
      <c r="K8" t="s">
        <v>18</v>
      </c>
      <c r="M8" s="16">
        <f t="shared" si="0"/>
        <v>4453613000</v>
      </c>
      <c r="N8" s="16">
        <f t="shared" si="1"/>
        <v>851710000</v>
      </c>
      <c r="O8" s="12">
        <f t="shared" si="2"/>
        <v>0.45242542534885444</v>
      </c>
      <c r="P8" s="12">
        <f t="shared" si="3"/>
        <v>8.6521944996988481E-2</v>
      </c>
    </row>
    <row r="9" spans="1:16" x14ac:dyDescent="0.45">
      <c r="A9">
        <v>7</v>
      </c>
      <c r="B9" t="s">
        <v>16</v>
      </c>
      <c r="C9" t="s">
        <v>15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17</v>
      </c>
      <c r="K9" t="s">
        <v>18</v>
      </c>
      <c r="M9" s="16">
        <f t="shared" si="0"/>
        <v>4422772000</v>
      </c>
      <c r="N9" s="16">
        <f t="shared" si="1"/>
        <v>825780000</v>
      </c>
      <c r="O9" s="12">
        <f t="shared" si="2"/>
        <v>0.45422243237097848</v>
      </c>
      <c r="P9" s="12">
        <f t="shared" si="3"/>
        <v>8.4808305787254373E-2</v>
      </c>
    </row>
    <row r="10" spans="1:16" x14ac:dyDescent="0.45">
      <c r="A10">
        <v>8</v>
      </c>
      <c r="B10" t="s">
        <v>19</v>
      </c>
      <c r="C10" t="s">
        <v>10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20</v>
      </c>
      <c r="K10" t="s">
        <v>21</v>
      </c>
      <c r="M10" s="16">
        <f t="shared" si="0"/>
        <v>64304000000</v>
      </c>
      <c r="N10" s="16">
        <f t="shared" si="1"/>
        <v>48999000000</v>
      </c>
      <c r="O10" s="12">
        <f t="shared" si="2"/>
        <v>0.37624480720847231</v>
      </c>
      <c r="P10" s="12">
        <f t="shared" si="3"/>
        <v>0.28669475162366159</v>
      </c>
    </row>
    <row r="11" spans="1:16" x14ac:dyDescent="0.45">
      <c r="A11">
        <v>9</v>
      </c>
      <c r="B11" t="s">
        <v>19</v>
      </c>
      <c r="C11" t="s">
        <v>13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20</v>
      </c>
      <c r="K11" t="s">
        <v>21</v>
      </c>
      <c r="M11" s="16">
        <f t="shared" si="0"/>
        <v>70537000000</v>
      </c>
      <c r="N11" s="16">
        <f t="shared" si="1"/>
        <v>52503000000</v>
      </c>
      <c r="O11" s="12">
        <f t="shared" si="2"/>
        <v>0.38588035777783858</v>
      </c>
      <c r="P11" s="12">
        <f t="shared" si="3"/>
        <v>0.28722339232473537</v>
      </c>
    </row>
    <row r="12" spans="1:16" x14ac:dyDescent="0.45">
      <c r="A12">
        <v>10</v>
      </c>
      <c r="B12" t="s">
        <v>19</v>
      </c>
      <c r="C12" t="s">
        <v>14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20</v>
      </c>
      <c r="K12" t="s">
        <v>21</v>
      </c>
      <c r="M12" s="16">
        <f t="shared" si="0"/>
        <v>93626000000</v>
      </c>
      <c r="N12" s="16">
        <f t="shared" si="1"/>
        <v>71230000000</v>
      </c>
      <c r="O12" s="12">
        <f t="shared" si="2"/>
        <v>0.40059902017414373</v>
      </c>
      <c r="P12" s="12">
        <f t="shared" si="3"/>
        <v>0.30477290717326661</v>
      </c>
    </row>
    <row r="13" spans="1:16" x14ac:dyDescent="0.45">
      <c r="A13">
        <v>11</v>
      </c>
      <c r="B13" t="s">
        <v>19</v>
      </c>
      <c r="C13" t="s">
        <v>15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20</v>
      </c>
      <c r="K13" t="s">
        <v>21</v>
      </c>
      <c r="M13" s="16">
        <f t="shared" si="0"/>
        <v>84263000000</v>
      </c>
      <c r="N13" s="16">
        <f t="shared" si="1"/>
        <v>60024000000</v>
      </c>
      <c r="O13" s="12">
        <f t="shared" si="2"/>
        <v>0.39075955648097049</v>
      </c>
      <c r="P13" s="12">
        <f t="shared" si="3"/>
        <v>0.27835410106706115</v>
      </c>
    </row>
    <row r="14" spans="1:16" x14ac:dyDescent="0.45">
      <c r="A14">
        <v>12</v>
      </c>
      <c r="B14" t="s">
        <v>22</v>
      </c>
      <c r="C14" t="s">
        <v>10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23</v>
      </c>
      <c r="K14" t="s">
        <v>24</v>
      </c>
      <c r="M14" s="16">
        <f t="shared" si="0"/>
        <v>13872000000</v>
      </c>
      <c r="N14" s="16">
        <f t="shared" si="1"/>
        <v>6105000000</v>
      </c>
      <c r="O14" s="12">
        <f t="shared" si="2"/>
        <v>0.75473340587595206</v>
      </c>
      <c r="P14" s="12">
        <f t="shared" si="3"/>
        <v>0.33215451577801958</v>
      </c>
    </row>
    <row r="15" spans="1:16" x14ac:dyDescent="0.45">
      <c r="A15">
        <v>13</v>
      </c>
      <c r="B15" t="s">
        <v>22</v>
      </c>
      <c r="C15" t="s">
        <v>13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23</v>
      </c>
      <c r="K15" t="s">
        <v>24</v>
      </c>
      <c r="M15" s="16">
        <f t="shared" si="0"/>
        <v>14209000000</v>
      </c>
      <c r="N15" s="16">
        <f t="shared" si="1"/>
        <v>6002000000</v>
      </c>
      <c r="O15" s="12">
        <f t="shared" si="2"/>
        <v>0.75620010643959557</v>
      </c>
      <c r="P15" s="12">
        <f t="shared" si="3"/>
        <v>0.31942522618414049</v>
      </c>
    </row>
    <row r="16" spans="1:16" x14ac:dyDescent="0.45">
      <c r="A16">
        <v>14</v>
      </c>
      <c r="B16" t="s">
        <v>22</v>
      </c>
      <c r="C16" t="s">
        <v>14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23</v>
      </c>
      <c r="K16" t="s">
        <v>24</v>
      </c>
      <c r="M16" s="16">
        <f t="shared" si="0"/>
        <v>15534000000</v>
      </c>
      <c r="N16" s="16">
        <f t="shared" si="1"/>
        <v>3763000000</v>
      </c>
      <c r="O16" s="12">
        <f t="shared" si="2"/>
        <v>0.77825651302605214</v>
      </c>
      <c r="P16" s="12">
        <f t="shared" si="3"/>
        <v>0.18852705410821644</v>
      </c>
    </row>
    <row r="17" spans="1:16" x14ac:dyDescent="0.45">
      <c r="A17">
        <v>15</v>
      </c>
      <c r="B17" t="s">
        <v>22</v>
      </c>
      <c r="C17" t="s">
        <v>15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23</v>
      </c>
      <c r="K17" t="s">
        <v>24</v>
      </c>
      <c r="M17" s="16">
        <f t="shared" si="0"/>
        <v>18359000000</v>
      </c>
      <c r="N17" s="16">
        <f t="shared" si="1"/>
        <v>7687000000</v>
      </c>
      <c r="O17" s="12">
        <f t="shared" si="2"/>
        <v>0.803140994794173</v>
      </c>
      <c r="P17" s="12">
        <f t="shared" si="3"/>
        <v>0.33627892733715387</v>
      </c>
    </row>
    <row r="18" spans="1:16" x14ac:dyDescent="0.45">
      <c r="A18">
        <v>16</v>
      </c>
      <c r="B18" t="s">
        <v>25</v>
      </c>
      <c r="C18" t="s">
        <v>10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23</v>
      </c>
      <c r="K18" t="s">
        <v>26</v>
      </c>
      <c r="M18" s="16">
        <f t="shared" si="0"/>
        <v>2507819000</v>
      </c>
      <c r="N18" s="16">
        <f t="shared" si="1"/>
        <v>898399000</v>
      </c>
      <c r="O18" s="12">
        <f t="shared" si="2"/>
        <v>2.8511172689936859E-2</v>
      </c>
      <c r="P18" s="12">
        <f t="shared" si="3"/>
        <v>1.0213818873477963E-2</v>
      </c>
    </row>
    <row r="19" spans="1:16" x14ac:dyDescent="0.45">
      <c r="A19">
        <v>17</v>
      </c>
      <c r="B19" t="s">
        <v>25</v>
      </c>
      <c r="C19" t="s">
        <v>13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23</v>
      </c>
      <c r="K19" t="s">
        <v>26</v>
      </c>
      <c r="M19" s="16">
        <f t="shared" si="0"/>
        <v>2982366000</v>
      </c>
      <c r="N19" s="16">
        <f t="shared" si="1"/>
        <v>782091000</v>
      </c>
      <c r="O19" s="12">
        <f t="shared" si="2"/>
        <v>2.4942609140234051E-2</v>
      </c>
      <c r="P19" s="12">
        <f t="shared" si="3"/>
        <v>6.5409108490020167E-3</v>
      </c>
    </row>
    <row r="20" spans="1:16" x14ac:dyDescent="0.45">
      <c r="A20">
        <v>18</v>
      </c>
      <c r="B20" t="s">
        <v>25</v>
      </c>
      <c r="C20" t="s">
        <v>14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23</v>
      </c>
      <c r="K20" t="s">
        <v>26</v>
      </c>
      <c r="M20" s="16">
        <f t="shared" si="0"/>
        <v>3529313000</v>
      </c>
      <c r="N20" s="16">
        <f t="shared" si="1"/>
        <v>422220000</v>
      </c>
      <c r="O20" s="12">
        <f t="shared" si="2"/>
        <v>2.5958121487988817E-2</v>
      </c>
      <c r="P20" s="12">
        <f t="shared" si="3"/>
        <v>3.1054310157978709E-3</v>
      </c>
    </row>
    <row r="21" spans="1:16" x14ac:dyDescent="0.45">
      <c r="A21">
        <v>19</v>
      </c>
      <c r="B21" t="s">
        <v>25</v>
      </c>
      <c r="C21" t="s">
        <v>15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23</v>
      </c>
      <c r="K21" t="s">
        <v>26</v>
      </c>
      <c r="M21" s="16">
        <f t="shared" si="0"/>
        <v>4272606000</v>
      </c>
      <c r="N21" s="16">
        <f t="shared" si="1"/>
        <v>1525774000</v>
      </c>
      <c r="O21" s="12">
        <f t="shared" si="2"/>
        <v>2.9095097962960614E-2</v>
      </c>
      <c r="P21" s="12">
        <f t="shared" si="3"/>
        <v>1.0390039240533343E-2</v>
      </c>
    </row>
    <row r="22" spans="1:16" x14ac:dyDescent="0.45">
      <c r="A22">
        <v>20</v>
      </c>
      <c r="B22" t="s">
        <v>27</v>
      </c>
      <c r="C22" t="s">
        <v>10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23</v>
      </c>
      <c r="K22" t="s">
        <v>28</v>
      </c>
      <c r="M22" s="16">
        <f t="shared" si="0"/>
        <v>10151000000</v>
      </c>
      <c r="N22" s="16">
        <f t="shared" si="1"/>
        <v>1360000000</v>
      </c>
      <c r="O22" s="12">
        <f t="shared" si="2"/>
        <v>0.53286089238845147</v>
      </c>
      <c r="P22" s="12">
        <f t="shared" si="3"/>
        <v>7.1391076115485563E-2</v>
      </c>
    </row>
    <row r="23" spans="1:16" x14ac:dyDescent="0.45">
      <c r="A23">
        <v>21</v>
      </c>
      <c r="B23" t="s">
        <v>27</v>
      </c>
      <c r="C23" t="s">
        <v>13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23</v>
      </c>
      <c r="K23" t="s">
        <v>28</v>
      </c>
      <c r="M23" s="16">
        <f t="shared" si="0"/>
        <v>10464000000</v>
      </c>
      <c r="N23" s="16">
        <f t="shared" si="1"/>
        <v>2133000000</v>
      </c>
      <c r="O23" s="12">
        <f t="shared" si="2"/>
        <v>0.53232945006867782</v>
      </c>
      <c r="P23" s="12">
        <f t="shared" si="3"/>
        <v>0.10851096301571959</v>
      </c>
    </row>
    <row r="24" spans="1:16" x14ac:dyDescent="0.45">
      <c r="A24">
        <v>22</v>
      </c>
      <c r="B24" t="s">
        <v>27</v>
      </c>
      <c r="C24" t="s">
        <v>14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23</v>
      </c>
      <c r="K24" t="s">
        <v>28</v>
      </c>
      <c r="M24" s="16">
        <f t="shared" si="0"/>
        <v>11029000000</v>
      </c>
      <c r="N24" s="16">
        <f t="shared" si="1"/>
        <v>2599000000</v>
      </c>
      <c r="O24" s="12">
        <f t="shared" si="2"/>
        <v>0.54472267496419224</v>
      </c>
      <c r="P24" s="12">
        <f t="shared" si="3"/>
        <v>0.12836469600434633</v>
      </c>
    </row>
    <row r="25" spans="1:16" x14ac:dyDescent="0.45">
      <c r="A25">
        <v>23</v>
      </c>
      <c r="B25" t="s">
        <v>27</v>
      </c>
      <c r="C25" t="s">
        <v>15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23</v>
      </c>
      <c r="K25" t="s">
        <v>28</v>
      </c>
      <c r="M25" s="16">
        <f t="shared" si="0"/>
        <v>11658000000</v>
      </c>
      <c r="N25" s="16">
        <f t="shared" si="1"/>
        <v>2867000000</v>
      </c>
      <c r="O25" s="12">
        <f t="shared" si="2"/>
        <v>0.57133055623621654</v>
      </c>
      <c r="P25" s="12">
        <f t="shared" si="3"/>
        <v>0.14050477824062729</v>
      </c>
    </row>
    <row r="26" spans="1:16" x14ac:dyDescent="0.45">
      <c r="A26">
        <v>24</v>
      </c>
      <c r="B26" t="s">
        <v>29</v>
      </c>
      <c r="C26" t="s">
        <v>10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20</v>
      </c>
      <c r="K26" t="s">
        <v>30</v>
      </c>
      <c r="M26" s="16">
        <f t="shared" si="0"/>
        <v>3468683000</v>
      </c>
      <c r="N26" s="16">
        <f t="shared" si="1"/>
        <v>449220000</v>
      </c>
      <c r="O26" s="12">
        <f t="shared" si="2"/>
        <v>0.85535825253252584</v>
      </c>
      <c r="P26" s="12">
        <f t="shared" si="3"/>
        <v>0.11077519456308381</v>
      </c>
    </row>
    <row r="27" spans="1:16" x14ac:dyDescent="0.45">
      <c r="A27">
        <v>25</v>
      </c>
      <c r="B27" t="s">
        <v>29</v>
      </c>
      <c r="C27" t="s">
        <v>13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20</v>
      </c>
      <c r="K27" t="s">
        <v>30</v>
      </c>
      <c r="M27" s="16">
        <f t="shared" si="0"/>
        <v>3524985000</v>
      </c>
      <c r="N27" s="16">
        <f t="shared" si="1"/>
        <v>432568000</v>
      </c>
      <c r="O27" s="12">
        <f t="shared" si="2"/>
        <v>0.84999511702854913</v>
      </c>
      <c r="P27" s="12">
        <f t="shared" si="3"/>
        <v>0.10430702195408077</v>
      </c>
    </row>
    <row r="28" spans="1:16" x14ac:dyDescent="0.45">
      <c r="A28">
        <v>26</v>
      </c>
      <c r="B28" t="s">
        <v>29</v>
      </c>
      <c r="C28" t="s">
        <v>14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20</v>
      </c>
      <c r="K28" t="s">
        <v>30</v>
      </c>
      <c r="M28" s="16">
        <f t="shared" si="0"/>
        <v>4051194000</v>
      </c>
      <c r="N28" s="16">
        <f t="shared" si="1"/>
        <v>904654000</v>
      </c>
      <c r="O28" s="12">
        <f t="shared" si="2"/>
        <v>0.84478880352896701</v>
      </c>
      <c r="P28" s="12">
        <f t="shared" si="3"/>
        <v>0.18864600665080322</v>
      </c>
    </row>
    <row r="29" spans="1:16" x14ac:dyDescent="0.45">
      <c r="A29">
        <v>27</v>
      </c>
      <c r="B29" t="s">
        <v>29</v>
      </c>
      <c r="C29" t="s">
        <v>15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20</v>
      </c>
      <c r="K29" t="s">
        <v>30</v>
      </c>
      <c r="M29" s="16">
        <f t="shared" si="0"/>
        <v>5034522000</v>
      </c>
      <c r="N29" s="16">
        <f t="shared" si="1"/>
        <v>1492094000</v>
      </c>
      <c r="O29" s="12">
        <f t="shared" si="2"/>
        <v>0.8599508406454599</v>
      </c>
      <c r="P29" s="12">
        <f t="shared" si="3"/>
        <v>0.25486580247778179</v>
      </c>
    </row>
    <row r="30" spans="1:16" x14ac:dyDescent="0.45">
      <c r="A30">
        <v>28</v>
      </c>
      <c r="B30" t="s">
        <v>31</v>
      </c>
      <c r="C30" t="s">
        <v>10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20</v>
      </c>
      <c r="K30" t="s">
        <v>32</v>
      </c>
      <c r="M30" s="16">
        <f t="shared" si="0"/>
        <v>1692411000</v>
      </c>
      <c r="N30" s="16">
        <f t="shared" si="1"/>
        <v>782923000</v>
      </c>
      <c r="O30" s="12">
        <f t="shared" si="2"/>
        <v>0.64260092972252991</v>
      </c>
      <c r="P30" s="12">
        <f t="shared" si="3"/>
        <v>0.29727238105941894</v>
      </c>
    </row>
    <row r="31" spans="1:16" x14ac:dyDescent="0.45">
      <c r="A31">
        <v>29</v>
      </c>
      <c r="B31" t="s">
        <v>31</v>
      </c>
      <c r="C31" t="s">
        <v>13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20</v>
      </c>
      <c r="K31" t="s">
        <v>32</v>
      </c>
      <c r="M31" s="16">
        <f t="shared" si="0"/>
        <v>1830188000</v>
      </c>
      <c r="N31" s="16">
        <f t="shared" si="1"/>
        <v>789806000</v>
      </c>
      <c r="O31" s="12">
        <f t="shared" si="2"/>
        <v>0.6388596932462014</v>
      </c>
      <c r="P31" s="12">
        <f t="shared" si="3"/>
        <v>0.27569584047322421</v>
      </c>
    </row>
    <row r="32" spans="1:16" x14ac:dyDescent="0.45">
      <c r="A32">
        <v>30</v>
      </c>
      <c r="B32" t="s">
        <v>31</v>
      </c>
      <c r="C32" t="s">
        <v>14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20</v>
      </c>
      <c r="K32" t="s">
        <v>32</v>
      </c>
      <c r="M32" s="16">
        <f t="shared" si="0"/>
        <v>2259262000</v>
      </c>
      <c r="N32" s="16">
        <f t="shared" si="1"/>
        <v>830841000</v>
      </c>
      <c r="O32" s="12">
        <f t="shared" si="2"/>
        <v>0.65770057978068708</v>
      </c>
      <c r="P32" s="12">
        <f t="shared" si="3"/>
        <v>0.24186863117494378</v>
      </c>
    </row>
    <row r="33" spans="1:16" x14ac:dyDescent="0.45">
      <c r="A33">
        <v>31</v>
      </c>
      <c r="B33" t="s">
        <v>31</v>
      </c>
      <c r="C33" t="s">
        <v>15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20</v>
      </c>
      <c r="K33" t="s">
        <v>32</v>
      </c>
      <c r="M33" s="16">
        <f t="shared" si="0"/>
        <v>2227173000</v>
      </c>
      <c r="N33" s="16">
        <f t="shared" si="1"/>
        <v>1041796000</v>
      </c>
      <c r="O33" s="12">
        <f t="shared" si="2"/>
        <v>0.65095199083184729</v>
      </c>
      <c r="P33" s="12">
        <f t="shared" si="3"/>
        <v>0.30449326578611324</v>
      </c>
    </row>
    <row r="34" spans="1:16" x14ac:dyDescent="0.45">
      <c r="A34">
        <v>32</v>
      </c>
      <c r="B34" t="s">
        <v>33</v>
      </c>
      <c r="C34" t="s">
        <v>10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34</v>
      </c>
      <c r="K34" t="s">
        <v>35</v>
      </c>
      <c r="M34" s="16">
        <f t="shared" si="0"/>
        <v>3623000000</v>
      </c>
      <c r="N34" s="16">
        <f t="shared" si="1"/>
        <v>1958000000</v>
      </c>
      <c r="O34" s="12">
        <f t="shared" si="2"/>
        <v>4.0007067215848235E-2</v>
      </c>
      <c r="P34" s="12">
        <f t="shared" si="3"/>
        <v>2.1621263485683367E-2</v>
      </c>
    </row>
    <row r="35" spans="1:16" x14ac:dyDescent="0.45">
      <c r="A35">
        <v>33</v>
      </c>
      <c r="B35" t="s">
        <v>33</v>
      </c>
      <c r="C35" t="s">
        <v>13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34</v>
      </c>
      <c r="K35" t="s">
        <v>35</v>
      </c>
      <c r="M35" s="16">
        <f t="shared" si="0"/>
        <v>3889000000</v>
      </c>
      <c r="N35" s="16">
        <f t="shared" si="1"/>
        <v>2130000000</v>
      </c>
      <c r="O35" s="12">
        <f t="shared" si="2"/>
        <v>4.330542069395571E-2</v>
      </c>
      <c r="P35" s="12">
        <f t="shared" si="3"/>
        <v>2.3718319896663845E-2</v>
      </c>
    </row>
    <row r="36" spans="1:16" x14ac:dyDescent="0.45">
      <c r="A36">
        <v>34</v>
      </c>
      <c r="B36" t="s">
        <v>33</v>
      </c>
      <c r="C36" t="s">
        <v>14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34</v>
      </c>
      <c r="K36" t="s">
        <v>35</v>
      </c>
      <c r="M36" s="16">
        <f t="shared" si="0"/>
        <v>4768000000</v>
      </c>
      <c r="N36" s="16">
        <f t="shared" si="1"/>
        <v>2861000000</v>
      </c>
      <c r="O36" s="12">
        <f t="shared" si="2"/>
        <v>5.8718488688562998E-2</v>
      </c>
      <c r="P36" s="12">
        <f t="shared" si="3"/>
        <v>3.5233556236992154E-2</v>
      </c>
    </row>
    <row r="37" spans="1:16" x14ac:dyDescent="0.45">
      <c r="A37">
        <v>35</v>
      </c>
      <c r="B37" t="s">
        <v>33</v>
      </c>
      <c r="C37" t="s">
        <v>15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34</v>
      </c>
      <c r="K37" t="s">
        <v>35</v>
      </c>
      <c r="M37" s="16">
        <f t="shared" si="0"/>
        <v>4020000000</v>
      </c>
      <c r="N37" s="16">
        <f t="shared" si="1"/>
        <v>2010000000</v>
      </c>
      <c r="O37" s="12">
        <f t="shared" si="2"/>
        <v>5.9377861806150456E-2</v>
      </c>
      <c r="P37" s="12">
        <f t="shared" si="3"/>
        <v>2.9688930903075242E-2</v>
      </c>
    </row>
    <row r="38" spans="1:16" x14ac:dyDescent="0.45">
      <c r="A38">
        <v>36</v>
      </c>
      <c r="B38" t="s">
        <v>36</v>
      </c>
      <c r="C38" t="s">
        <v>10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20</v>
      </c>
      <c r="K38" t="s">
        <v>37</v>
      </c>
      <c r="M38" s="16">
        <f t="shared" si="0"/>
        <v>1249299000</v>
      </c>
      <c r="N38" s="16">
        <f t="shared" si="1"/>
        <v>974364000</v>
      </c>
      <c r="O38" s="12">
        <f t="shared" si="2"/>
        <v>0.34308299852528845</v>
      </c>
      <c r="P38" s="12">
        <f t="shared" si="3"/>
        <v>0.26758023721710666</v>
      </c>
    </row>
    <row r="39" spans="1:16" x14ac:dyDescent="0.45">
      <c r="A39">
        <v>37</v>
      </c>
      <c r="B39" t="s">
        <v>36</v>
      </c>
      <c r="C39" t="s">
        <v>13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20</v>
      </c>
      <c r="K39" t="s">
        <v>37</v>
      </c>
      <c r="M39" s="16">
        <f t="shared" si="0"/>
        <v>1424146000</v>
      </c>
      <c r="N39" s="16">
        <f t="shared" si="1"/>
        <v>1098912000</v>
      </c>
      <c r="O39" s="12">
        <f t="shared" si="2"/>
        <v>0.32973494482483812</v>
      </c>
      <c r="P39" s="12">
        <f t="shared" si="3"/>
        <v>0.25443296381645741</v>
      </c>
    </row>
    <row r="40" spans="1:16" x14ac:dyDescent="0.45">
      <c r="A40">
        <v>38</v>
      </c>
      <c r="B40" t="s">
        <v>36</v>
      </c>
      <c r="C40" t="s">
        <v>14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20</v>
      </c>
      <c r="K40" t="s">
        <v>37</v>
      </c>
      <c r="M40" s="16">
        <f t="shared" si="0"/>
        <v>1658961000</v>
      </c>
      <c r="N40" s="16">
        <f t="shared" si="1"/>
        <v>1098467000</v>
      </c>
      <c r="O40" s="12">
        <f t="shared" si="2"/>
        <v>0.31283797289805282</v>
      </c>
      <c r="P40" s="12">
        <f t="shared" si="3"/>
        <v>0.20714301877826263</v>
      </c>
    </row>
    <row r="41" spans="1:16" x14ac:dyDescent="0.45">
      <c r="A41">
        <v>39</v>
      </c>
      <c r="B41" t="s">
        <v>36</v>
      </c>
      <c r="C41" t="s">
        <v>15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20</v>
      </c>
      <c r="K41" t="s">
        <v>37</v>
      </c>
      <c r="M41" s="16">
        <f t="shared" si="0"/>
        <v>1957046000</v>
      </c>
      <c r="N41" s="16">
        <f t="shared" si="1"/>
        <v>1261860000</v>
      </c>
      <c r="O41" s="12">
        <f t="shared" si="2"/>
        <v>0.30390111659683472</v>
      </c>
      <c r="P41" s="12">
        <f t="shared" si="3"/>
        <v>0.19594872220115514</v>
      </c>
    </row>
    <row r="42" spans="1:16" x14ac:dyDescent="0.45">
      <c r="A42">
        <v>40</v>
      </c>
      <c r="B42" t="s">
        <v>38</v>
      </c>
      <c r="C42" t="s">
        <v>10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20</v>
      </c>
      <c r="K42" t="s">
        <v>30</v>
      </c>
      <c r="M42" s="16">
        <f t="shared" si="0"/>
        <v>2073700000</v>
      </c>
      <c r="N42" s="16">
        <f t="shared" si="1"/>
        <v>349800000</v>
      </c>
      <c r="O42" s="12">
        <f t="shared" si="2"/>
        <v>0.89685148343568899</v>
      </c>
      <c r="P42" s="12">
        <f t="shared" si="3"/>
        <v>0.15128449096098953</v>
      </c>
    </row>
    <row r="43" spans="1:16" x14ac:dyDescent="0.45">
      <c r="A43">
        <v>41</v>
      </c>
      <c r="B43" t="s">
        <v>38</v>
      </c>
      <c r="C43" t="s">
        <v>13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20</v>
      </c>
      <c r="K43" t="s">
        <v>30</v>
      </c>
      <c r="M43" s="16">
        <f t="shared" si="0"/>
        <v>1999600000</v>
      </c>
      <c r="N43" s="16">
        <f t="shared" si="1"/>
        <v>297600000</v>
      </c>
      <c r="O43" s="12">
        <f t="shared" si="2"/>
        <v>0.87937024495360394</v>
      </c>
      <c r="P43" s="12">
        <f t="shared" si="3"/>
        <v>0.1308764677426448</v>
      </c>
    </row>
    <row r="44" spans="1:16" x14ac:dyDescent="0.45">
      <c r="A44">
        <v>42</v>
      </c>
      <c r="B44" t="s">
        <v>38</v>
      </c>
      <c r="C44" t="s">
        <v>14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20</v>
      </c>
      <c r="K44" t="s">
        <v>30</v>
      </c>
      <c r="M44" s="16">
        <f t="shared" si="0"/>
        <v>2170100000</v>
      </c>
      <c r="N44" s="16">
        <f t="shared" si="1"/>
        <v>123800000</v>
      </c>
      <c r="O44" s="12">
        <f t="shared" si="2"/>
        <v>0.86382453626303635</v>
      </c>
      <c r="P44" s="12">
        <f t="shared" si="3"/>
        <v>4.9279515962104926E-2</v>
      </c>
    </row>
    <row r="45" spans="1:16" x14ac:dyDescent="0.45">
      <c r="A45">
        <v>43</v>
      </c>
      <c r="B45" t="s">
        <v>38</v>
      </c>
      <c r="C45" t="s">
        <v>15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20</v>
      </c>
      <c r="K45" t="s">
        <v>30</v>
      </c>
      <c r="M45" s="16">
        <f t="shared" si="0"/>
        <v>2133400000</v>
      </c>
      <c r="N45" s="16">
        <f t="shared" si="1"/>
        <v>1300000</v>
      </c>
      <c r="O45" s="12">
        <f t="shared" si="2"/>
        <v>0.85196278103909595</v>
      </c>
      <c r="P45" s="12">
        <f t="shared" si="3"/>
        <v>5.1914859630206457E-4</v>
      </c>
    </row>
    <row r="46" spans="1:16" x14ac:dyDescent="0.45">
      <c r="A46">
        <v>44</v>
      </c>
      <c r="B46" t="s">
        <v>39</v>
      </c>
      <c r="C46" t="s">
        <v>10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40</v>
      </c>
      <c r="K46" t="s">
        <v>41</v>
      </c>
      <c r="M46" s="16">
        <f t="shared" si="0"/>
        <v>2304000000</v>
      </c>
      <c r="N46" s="16">
        <f t="shared" si="1"/>
        <v>1188000000</v>
      </c>
      <c r="O46" s="12">
        <f t="shared" si="2"/>
        <v>0.39854696419304614</v>
      </c>
      <c r="P46" s="12">
        <f t="shared" si="3"/>
        <v>0.20550077841203945</v>
      </c>
    </row>
    <row r="47" spans="1:16" x14ac:dyDescent="0.45">
      <c r="A47">
        <v>45</v>
      </c>
      <c r="B47" t="s">
        <v>39</v>
      </c>
      <c r="C47" t="s">
        <v>13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40</v>
      </c>
      <c r="K47" t="s">
        <v>41</v>
      </c>
      <c r="M47" s="16">
        <f t="shared" si="0"/>
        <v>2348000000</v>
      </c>
      <c r="N47" s="16">
        <f t="shared" si="1"/>
        <v>1184000000</v>
      </c>
      <c r="O47" s="12">
        <f t="shared" si="2"/>
        <v>0.40219253168893454</v>
      </c>
      <c r="P47" s="12">
        <f t="shared" si="3"/>
        <v>0.20280918122644742</v>
      </c>
    </row>
    <row r="48" spans="1:16" x14ac:dyDescent="0.45">
      <c r="A48">
        <v>46</v>
      </c>
      <c r="B48" t="s">
        <v>39</v>
      </c>
      <c r="C48" t="s">
        <v>14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40</v>
      </c>
      <c r="K48" t="s">
        <v>41</v>
      </c>
      <c r="M48" s="16">
        <f t="shared" si="0"/>
        <v>2467000000</v>
      </c>
      <c r="N48" s="16">
        <f t="shared" si="1"/>
        <v>1254000000</v>
      </c>
      <c r="O48" s="12">
        <f t="shared" si="2"/>
        <v>0.40756649595242034</v>
      </c>
      <c r="P48" s="12">
        <f t="shared" si="3"/>
        <v>0.20716999834792665</v>
      </c>
    </row>
    <row r="49" spans="1:16" x14ac:dyDescent="0.45">
      <c r="A49">
        <v>47</v>
      </c>
      <c r="B49" t="s">
        <v>39</v>
      </c>
      <c r="C49" t="s">
        <v>15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40</v>
      </c>
      <c r="K49" t="s">
        <v>41</v>
      </c>
      <c r="M49" s="16">
        <f t="shared" si="0"/>
        <v>2597000000</v>
      </c>
      <c r="N49" s="16">
        <f t="shared" si="1"/>
        <v>1259000000</v>
      </c>
      <c r="O49" s="12">
        <f t="shared" si="2"/>
        <v>0.42587733683174811</v>
      </c>
      <c r="P49" s="12">
        <f t="shared" si="3"/>
        <v>0.20646113479829453</v>
      </c>
    </row>
    <row r="50" spans="1:16" x14ac:dyDescent="0.45">
      <c r="A50">
        <v>48</v>
      </c>
      <c r="B50" t="s">
        <v>42</v>
      </c>
      <c r="C50" t="s">
        <v>10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40</v>
      </c>
      <c r="K50" t="s">
        <v>43</v>
      </c>
      <c r="M50" s="16">
        <f t="shared" si="0"/>
        <v>8550000000</v>
      </c>
      <c r="N50" s="16">
        <f t="shared" si="1"/>
        <v>2956000000</v>
      </c>
      <c r="O50" s="12">
        <f t="shared" si="2"/>
        <v>0.57209769153563061</v>
      </c>
      <c r="P50" s="12">
        <f t="shared" si="3"/>
        <v>0.19779190364670457</v>
      </c>
    </row>
    <row r="51" spans="1:16" x14ac:dyDescent="0.45">
      <c r="A51">
        <v>49</v>
      </c>
      <c r="B51" t="s">
        <v>42</v>
      </c>
      <c r="C51" t="s">
        <v>13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40</v>
      </c>
      <c r="K51" t="s">
        <v>43</v>
      </c>
      <c r="M51" s="16">
        <f t="shared" si="0"/>
        <v>8091200000</v>
      </c>
      <c r="N51" s="16">
        <f t="shared" si="1"/>
        <v>3048900000</v>
      </c>
      <c r="O51" s="12">
        <f t="shared" si="2"/>
        <v>0.54620447564721375</v>
      </c>
      <c r="P51" s="12">
        <f t="shared" si="3"/>
        <v>0.20581901643770883</v>
      </c>
    </row>
    <row r="52" spans="1:16" x14ac:dyDescent="0.45">
      <c r="A52">
        <v>50</v>
      </c>
      <c r="B52" t="s">
        <v>42</v>
      </c>
      <c r="C52" t="s">
        <v>14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40</v>
      </c>
      <c r="K52" t="s">
        <v>43</v>
      </c>
      <c r="M52" s="16">
        <f t="shared" si="0"/>
        <v>8692900000</v>
      </c>
      <c r="N52" s="16">
        <f t="shared" si="1"/>
        <v>3127400000</v>
      </c>
      <c r="O52" s="12">
        <f t="shared" si="2"/>
        <v>0.53074743873102714</v>
      </c>
      <c r="P52" s="12">
        <f t="shared" si="3"/>
        <v>0.19094428095197391</v>
      </c>
    </row>
    <row r="53" spans="1:16" x14ac:dyDescent="0.45">
      <c r="A53">
        <v>51</v>
      </c>
      <c r="B53" t="s">
        <v>42</v>
      </c>
      <c r="C53" t="s">
        <v>15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40</v>
      </c>
      <c r="K53" t="s">
        <v>43</v>
      </c>
      <c r="M53" s="16">
        <f t="shared" si="0"/>
        <v>9019700000</v>
      </c>
      <c r="N53" s="16">
        <f t="shared" si="1"/>
        <v>3333500000</v>
      </c>
      <c r="O53" s="12">
        <f t="shared" si="2"/>
        <v>0.54820338900639387</v>
      </c>
      <c r="P53" s="12">
        <f t="shared" si="3"/>
        <v>0.20260496438382808</v>
      </c>
    </row>
    <row r="54" spans="1:16" x14ac:dyDescent="0.45">
      <c r="A54">
        <v>52</v>
      </c>
      <c r="B54" t="s">
        <v>44</v>
      </c>
      <c r="C54" t="s">
        <v>10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45</v>
      </c>
      <c r="K54" t="s">
        <v>46</v>
      </c>
      <c r="M54" s="16">
        <f t="shared" si="0"/>
        <v>8290000000</v>
      </c>
      <c r="N54" s="16">
        <f t="shared" si="1"/>
        <v>4563000000</v>
      </c>
      <c r="O54" s="12">
        <f t="shared" si="2"/>
        <v>0.32684119224097141</v>
      </c>
      <c r="P54" s="12">
        <f t="shared" si="3"/>
        <v>0.17990064658571203</v>
      </c>
    </row>
    <row r="55" spans="1:16" x14ac:dyDescent="0.45">
      <c r="A55">
        <v>53</v>
      </c>
      <c r="B55" t="s">
        <v>44</v>
      </c>
      <c r="C55" t="s">
        <v>13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45</v>
      </c>
      <c r="K55" t="s">
        <v>46</v>
      </c>
      <c r="M55" s="16">
        <f t="shared" si="0"/>
        <v>8598000000</v>
      </c>
      <c r="N55" s="16">
        <f t="shared" si="1"/>
        <v>5109000000</v>
      </c>
      <c r="O55" s="12">
        <f t="shared" si="2"/>
        <v>0.35916287230043031</v>
      </c>
      <c r="P55" s="12">
        <f t="shared" si="3"/>
        <v>0.21341743598312377</v>
      </c>
    </row>
    <row r="56" spans="1:16" x14ac:dyDescent="0.45">
      <c r="A56">
        <v>54</v>
      </c>
      <c r="B56" t="s">
        <v>44</v>
      </c>
      <c r="C56" t="s">
        <v>14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45</v>
      </c>
      <c r="K56" t="s">
        <v>46</v>
      </c>
      <c r="M56" s="16">
        <f t="shared" si="0"/>
        <v>8355000000</v>
      </c>
      <c r="N56" s="16">
        <f t="shared" si="1"/>
        <v>4808000000</v>
      </c>
      <c r="O56" s="12">
        <f t="shared" si="2"/>
        <v>0.36760823653643082</v>
      </c>
      <c r="P56" s="12">
        <f t="shared" si="3"/>
        <v>0.21154523055262231</v>
      </c>
    </row>
    <row r="57" spans="1:16" x14ac:dyDescent="0.45">
      <c r="A57">
        <v>55</v>
      </c>
      <c r="B57" t="s">
        <v>44</v>
      </c>
      <c r="C57" t="s">
        <v>15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45</v>
      </c>
      <c r="K57" t="s">
        <v>46</v>
      </c>
      <c r="M57" s="16">
        <f t="shared" si="0"/>
        <v>7823000000</v>
      </c>
      <c r="N57" s="16">
        <f t="shared" si="1"/>
        <v>4151000000</v>
      </c>
      <c r="O57" s="12">
        <f t="shared" si="2"/>
        <v>0.3748083556918359</v>
      </c>
      <c r="P57" s="12">
        <f t="shared" si="3"/>
        <v>0.19887888079724031</v>
      </c>
    </row>
    <row r="58" spans="1:16" x14ac:dyDescent="0.45">
      <c r="A58">
        <v>56</v>
      </c>
      <c r="B58" t="s">
        <v>47</v>
      </c>
      <c r="C58" t="s">
        <v>10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45</v>
      </c>
      <c r="K58" t="s">
        <v>48</v>
      </c>
      <c r="M58" s="16">
        <f t="shared" si="0"/>
        <v>33469000000</v>
      </c>
      <c r="N58" s="16">
        <f t="shared" si="1"/>
        <v>11978000000</v>
      </c>
      <c r="O58" s="12">
        <f t="shared" si="2"/>
        <v>0.46997781335130728</v>
      </c>
      <c r="P58" s="12">
        <f t="shared" si="3"/>
        <v>0.16819726458280676</v>
      </c>
    </row>
    <row r="59" spans="1:16" x14ac:dyDescent="0.45">
      <c r="A59">
        <v>57</v>
      </c>
      <c r="B59" t="s">
        <v>47</v>
      </c>
      <c r="C59" t="s">
        <v>13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45</v>
      </c>
      <c r="K59" t="s">
        <v>48</v>
      </c>
      <c r="M59" s="16">
        <f t="shared" si="0"/>
        <v>34214000000</v>
      </c>
      <c r="N59" s="16">
        <f t="shared" si="1"/>
        <v>12209000000</v>
      </c>
      <c r="O59" s="12">
        <f t="shared" si="2"/>
        <v>0.49676220344397015</v>
      </c>
      <c r="P59" s="12">
        <f t="shared" si="3"/>
        <v>0.17726573162586753</v>
      </c>
    </row>
    <row r="60" spans="1:16" x14ac:dyDescent="0.45">
      <c r="A60">
        <v>58</v>
      </c>
      <c r="B60" t="s">
        <v>47</v>
      </c>
      <c r="C60" t="s">
        <v>14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45</v>
      </c>
      <c r="K60" t="s">
        <v>48</v>
      </c>
      <c r="M60" s="16">
        <f t="shared" si="0"/>
        <v>30795000000</v>
      </c>
      <c r="N60" s="16">
        <f t="shared" si="1"/>
        <v>12304000000</v>
      </c>
      <c r="O60" s="12">
        <f t="shared" si="2"/>
        <v>0.47813868273142257</v>
      </c>
      <c r="P60" s="12">
        <f t="shared" si="3"/>
        <v>0.19103810204018259</v>
      </c>
    </row>
    <row r="61" spans="1:16" x14ac:dyDescent="0.45">
      <c r="A61">
        <v>59</v>
      </c>
      <c r="B61" t="s">
        <v>47</v>
      </c>
      <c r="C61" t="s">
        <v>15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45</v>
      </c>
      <c r="K61" t="s">
        <v>48</v>
      </c>
      <c r="M61" s="16">
        <f t="shared" si="0"/>
        <v>21746000000</v>
      </c>
      <c r="N61" s="16">
        <f t="shared" si="1"/>
        <v>5329000000</v>
      </c>
      <c r="O61" s="12">
        <f t="shared" si="2"/>
        <v>0.37282905001114408</v>
      </c>
      <c r="P61" s="12">
        <f t="shared" si="3"/>
        <v>9.1364205256570713E-2</v>
      </c>
    </row>
    <row r="62" spans="1:16" x14ac:dyDescent="0.45">
      <c r="A62">
        <v>60</v>
      </c>
      <c r="B62" t="s">
        <v>49</v>
      </c>
      <c r="C62" t="s">
        <v>10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50</v>
      </c>
      <c r="K62" t="s">
        <v>51</v>
      </c>
      <c r="M62" s="16">
        <f t="shared" si="0"/>
        <v>572156000</v>
      </c>
      <c r="N62" s="16">
        <f t="shared" si="1"/>
        <v>185251000</v>
      </c>
      <c r="O62" s="12">
        <f t="shared" si="2"/>
        <v>0.59692168373654553</v>
      </c>
      <c r="P62" s="12">
        <f t="shared" si="3"/>
        <v>0.19326956080837884</v>
      </c>
    </row>
    <row r="63" spans="1:16" x14ac:dyDescent="0.45">
      <c r="A63">
        <v>61</v>
      </c>
      <c r="B63" t="s">
        <v>49</v>
      </c>
      <c r="C63" t="s">
        <v>13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50</v>
      </c>
      <c r="K63" t="s">
        <v>51</v>
      </c>
      <c r="M63" s="16">
        <f t="shared" si="0"/>
        <v>594002000</v>
      </c>
      <c r="N63" s="16">
        <f t="shared" si="1"/>
        <v>249019000</v>
      </c>
      <c r="O63" s="12">
        <f t="shared" si="2"/>
        <v>0.6098251327186508</v>
      </c>
      <c r="P63" s="12">
        <f t="shared" si="3"/>
        <v>0.25565241316437609</v>
      </c>
    </row>
    <row r="64" spans="1:16" x14ac:dyDescent="0.45">
      <c r="A64">
        <v>62</v>
      </c>
      <c r="B64" t="s">
        <v>49</v>
      </c>
      <c r="C64" t="s">
        <v>14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50</v>
      </c>
      <c r="K64" t="s">
        <v>51</v>
      </c>
      <c r="M64" s="16">
        <f t="shared" si="0"/>
        <v>603399000</v>
      </c>
      <c r="N64" s="16">
        <f t="shared" si="1"/>
        <v>264170000</v>
      </c>
      <c r="O64" s="12">
        <f t="shared" si="2"/>
        <v>0.61298423447447736</v>
      </c>
      <c r="P64" s="12">
        <f t="shared" si="3"/>
        <v>0.2683664461179463</v>
      </c>
    </row>
    <row r="65" spans="1:16" x14ac:dyDescent="0.45">
      <c r="A65">
        <v>63</v>
      </c>
      <c r="B65" t="s">
        <v>49</v>
      </c>
      <c r="C65" t="s">
        <v>15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50</v>
      </c>
      <c r="K65" t="s">
        <v>51</v>
      </c>
      <c r="M65" s="16">
        <f t="shared" si="0"/>
        <v>616062000</v>
      </c>
      <c r="N65" s="16">
        <f t="shared" si="1"/>
        <v>256215000</v>
      </c>
      <c r="O65" s="12">
        <f t="shared" si="2"/>
        <v>0.62779549785490829</v>
      </c>
      <c r="P65" s="12">
        <f t="shared" si="3"/>
        <v>0.26109486298926943</v>
      </c>
    </row>
    <row r="66" spans="1:16" x14ac:dyDescent="0.45">
      <c r="A66">
        <v>64</v>
      </c>
      <c r="B66" t="s">
        <v>52</v>
      </c>
      <c r="C66" t="s">
        <v>10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45</v>
      </c>
      <c r="K66" t="s">
        <v>53</v>
      </c>
      <c r="M66" s="16">
        <f t="shared" si="0"/>
        <v>2337721000</v>
      </c>
      <c r="N66" s="16">
        <f t="shared" si="1"/>
        <v>867434000</v>
      </c>
      <c r="O66" s="12">
        <f t="shared" si="2"/>
        <v>0.25837860564342796</v>
      </c>
      <c r="P66" s="12">
        <f t="shared" si="3"/>
        <v>9.5873882044821113E-2</v>
      </c>
    </row>
    <row r="67" spans="1:16" x14ac:dyDescent="0.45">
      <c r="A67">
        <v>65</v>
      </c>
      <c r="B67" t="s">
        <v>52</v>
      </c>
      <c r="C67" t="s">
        <v>13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45</v>
      </c>
      <c r="K67" t="s">
        <v>53</v>
      </c>
      <c r="M67" s="16">
        <f t="shared" ref="M67:M130" si="4">E67-F67</f>
        <v>2288090000</v>
      </c>
      <c r="N67" s="16">
        <f t="shared" ref="N67:N130" si="5">M67-(SUM(G67:I67))</f>
        <v>802532000</v>
      </c>
      <c r="O67" s="12">
        <f t="shared" ref="O67:O130" si="6">1-(F67/E67)</f>
        <v>0.22039746464267296</v>
      </c>
      <c r="P67" s="12">
        <f t="shared" ref="P67:P130" si="7">N67/E67</f>
        <v>7.7302911203061792E-2</v>
      </c>
    </row>
    <row r="68" spans="1:16" x14ac:dyDescent="0.45">
      <c r="A68">
        <v>66</v>
      </c>
      <c r="B68" t="s">
        <v>52</v>
      </c>
      <c r="C68" t="s">
        <v>14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45</v>
      </c>
      <c r="K68" t="s">
        <v>53</v>
      </c>
      <c r="M68" s="16">
        <f t="shared" si="4"/>
        <v>1658870000</v>
      </c>
      <c r="N68" s="16">
        <f t="shared" si="5"/>
        <v>256297000</v>
      </c>
      <c r="O68" s="12">
        <f t="shared" si="6"/>
        <v>0.16065768862971597</v>
      </c>
      <c r="P68" s="12">
        <f t="shared" si="7"/>
        <v>2.4821766396842609E-2</v>
      </c>
    </row>
    <row r="69" spans="1:16" x14ac:dyDescent="0.45">
      <c r="A69">
        <v>67</v>
      </c>
      <c r="B69" t="s">
        <v>52</v>
      </c>
      <c r="C69" t="s">
        <v>15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45</v>
      </c>
      <c r="K69" t="s">
        <v>53</v>
      </c>
      <c r="M69" s="16">
        <f t="shared" si="4"/>
        <v>2280552000</v>
      </c>
      <c r="N69" s="16">
        <f t="shared" si="5"/>
        <v>929238000</v>
      </c>
      <c r="O69" s="12">
        <f t="shared" si="6"/>
        <v>0.30279057540183063</v>
      </c>
      <c r="P69" s="12">
        <f t="shared" si="7"/>
        <v>0.12337561638815792</v>
      </c>
    </row>
    <row r="70" spans="1:16" x14ac:dyDescent="0.45">
      <c r="A70">
        <v>72</v>
      </c>
      <c r="B70" t="s">
        <v>54</v>
      </c>
      <c r="C70" t="s">
        <v>10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20</v>
      </c>
      <c r="K70" t="s">
        <v>55</v>
      </c>
      <c r="M70" s="16">
        <f t="shared" si="4"/>
        <v>844047000</v>
      </c>
      <c r="N70" s="16">
        <f t="shared" si="5"/>
        <v>314893000</v>
      </c>
      <c r="O70" s="12">
        <f t="shared" si="6"/>
        <v>0.61432282322389442</v>
      </c>
      <c r="P70" s="12">
        <f t="shared" si="7"/>
        <v>0.2291886077119423</v>
      </c>
    </row>
    <row r="71" spans="1:16" x14ac:dyDescent="0.45">
      <c r="A71">
        <v>73</v>
      </c>
      <c r="B71" t="s">
        <v>54</v>
      </c>
      <c r="C71" t="s">
        <v>13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20</v>
      </c>
      <c r="K71" t="s">
        <v>55</v>
      </c>
      <c r="M71" s="16">
        <f t="shared" si="4"/>
        <v>1066835000</v>
      </c>
      <c r="N71" s="16">
        <f t="shared" si="5"/>
        <v>415811000</v>
      </c>
      <c r="O71" s="12">
        <f t="shared" si="6"/>
        <v>0.67610122680335283</v>
      </c>
      <c r="P71" s="12">
        <f t="shared" si="7"/>
        <v>0.26351809531776604</v>
      </c>
    </row>
    <row r="72" spans="1:16" x14ac:dyDescent="0.45">
      <c r="A72">
        <v>74</v>
      </c>
      <c r="B72" t="s">
        <v>54</v>
      </c>
      <c r="C72" t="s">
        <v>14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20</v>
      </c>
      <c r="K72" t="s">
        <v>55</v>
      </c>
      <c r="M72" s="16">
        <f t="shared" si="4"/>
        <v>1352931000</v>
      </c>
      <c r="N72" s="16">
        <f t="shared" si="5"/>
        <v>490708000</v>
      </c>
      <c r="O72" s="12">
        <f t="shared" si="6"/>
        <v>0.68890926810986852</v>
      </c>
      <c r="P72" s="12">
        <f t="shared" si="7"/>
        <v>0.24986735401558349</v>
      </c>
    </row>
    <row r="73" spans="1:16" x14ac:dyDescent="0.45">
      <c r="A73">
        <v>75</v>
      </c>
      <c r="B73" t="s">
        <v>54</v>
      </c>
      <c r="C73" t="s">
        <v>15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20</v>
      </c>
      <c r="K73" t="s">
        <v>55</v>
      </c>
      <c r="M73" s="16">
        <f t="shared" si="4"/>
        <v>1471828000</v>
      </c>
      <c r="N73" s="16">
        <f t="shared" si="5"/>
        <v>466917000</v>
      </c>
      <c r="O73" s="12">
        <f t="shared" si="6"/>
        <v>0.66978968330536148</v>
      </c>
      <c r="P73" s="12">
        <f t="shared" si="7"/>
        <v>0.21248147851507748</v>
      </c>
    </row>
    <row r="74" spans="1:16" x14ac:dyDescent="0.45">
      <c r="A74">
        <v>76</v>
      </c>
      <c r="B74" t="s">
        <v>56</v>
      </c>
      <c r="C74" t="s">
        <v>10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57</v>
      </c>
      <c r="K74" t="s">
        <v>58</v>
      </c>
      <c r="M74" s="16">
        <f t="shared" si="4"/>
        <v>898843000</v>
      </c>
      <c r="N74" s="16">
        <f t="shared" si="5"/>
        <v>511468000</v>
      </c>
      <c r="O74" s="12">
        <f t="shared" si="6"/>
        <v>0.35680351419563872</v>
      </c>
      <c r="P74" s="12">
        <f t="shared" si="7"/>
        <v>0.20303165268975221</v>
      </c>
    </row>
    <row r="75" spans="1:16" x14ac:dyDescent="0.45">
      <c r="A75">
        <v>77</v>
      </c>
      <c r="B75" t="s">
        <v>56</v>
      </c>
      <c r="C75" t="s">
        <v>13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57</v>
      </c>
      <c r="K75" t="s">
        <v>58</v>
      </c>
      <c r="M75" s="16">
        <f t="shared" si="4"/>
        <v>850471000</v>
      </c>
      <c r="N75" s="16">
        <f t="shared" si="5"/>
        <v>610036000</v>
      </c>
      <c r="O75" s="12">
        <f t="shared" si="6"/>
        <v>0.35521098288831254</v>
      </c>
      <c r="P75" s="12">
        <f t="shared" si="7"/>
        <v>0.25478997773851736</v>
      </c>
    </row>
    <row r="76" spans="1:16" x14ac:dyDescent="0.45">
      <c r="A76">
        <v>78</v>
      </c>
      <c r="B76" t="s">
        <v>56</v>
      </c>
      <c r="C76" t="s">
        <v>14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57</v>
      </c>
      <c r="K76" t="s">
        <v>58</v>
      </c>
      <c r="M76" s="16">
        <f t="shared" si="4"/>
        <v>770848000</v>
      </c>
      <c r="N76" s="16">
        <f t="shared" si="5"/>
        <v>327403000</v>
      </c>
      <c r="O76" s="12">
        <f t="shared" si="6"/>
        <v>0.31520460853763654</v>
      </c>
      <c r="P76" s="12">
        <f t="shared" si="7"/>
        <v>0.13387715146053156</v>
      </c>
    </row>
    <row r="77" spans="1:16" x14ac:dyDescent="0.45">
      <c r="A77">
        <v>79</v>
      </c>
      <c r="B77" t="s">
        <v>56</v>
      </c>
      <c r="C77" t="s">
        <v>15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57</v>
      </c>
      <c r="K77" t="s">
        <v>58</v>
      </c>
      <c r="M77" s="16">
        <f t="shared" si="4"/>
        <v>1196872000</v>
      </c>
      <c r="N77" s="16">
        <f t="shared" si="5"/>
        <v>581727000</v>
      </c>
      <c r="O77" s="12">
        <f t="shared" si="6"/>
        <v>0.32779024658104505</v>
      </c>
      <c r="P77" s="12">
        <f t="shared" si="7"/>
        <v>0.15931898880820303</v>
      </c>
    </row>
    <row r="78" spans="1:16" x14ac:dyDescent="0.45">
      <c r="A78">
        <v>80</v>
      </c>
      <c r="B78" t="s">
        <v>59</v>
      </c>
      <c r="C78" t="s">
        <v>10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11</v>
      </c>
      <c r="K78" t="s">
        <v>12</v>
      </c>
      <c r="M78" s="16">
        <f t="shared" si="4"/>
        <v>2338000000</v>
      </c>
      <c r="N78" s="16">
        <f t="shared" si="5"/>
        <v>532000000</v>
      </c>
      <c r="O78" s="12">
        <f t="shared" si="6"/>
        <v>0.50203993987545625</v>
      </c>
      <c r="P78" s="12">
        <f t="shared" si="7"/>
        <v>0.11423663302555292</v>
      </c>
    </row>
    <row r="79" spans="1:16" x14ac:dyDescent="0.45">
      <c r="A79">
        <v>81</v>
      </c>
      <c r="B79" t="s">
        <v>59</v>
      </c>
      <c r="C79" t="s">
        <v>13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11</v>
      </c>
      <c r="K79" t="s">
        <v>12</v>
      </c>
      <c r="M79" s="16">
        <f t="shared" si="4"/>
        <v>2801000000</v>
      </c>
      <c r="N79" s="16">
        <f t="shared" si="5"/>
        <v>838000000</v>
      </c>
      <c r="O79" s="12">
        <f t="shared" si="6"/>
        <v>0.54325058184639263</v>
      </c>
      <c r="P79" s="12">
        <f t="shared" si="7"/>
        <v>0.16252909231962762</v>
      </c>
    </row>
    <row r="80" spans="1:16" x14ac:dyDescent="0.45">
      <c r="A80">
        <v>82</v>
      </c>
      <c r="B80" t="s">
        <v>59</v>
      </c>
      <c r="C80" t="s">
        <v>14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11</v>
      </c>
      <c r="K80" t="s">
        <v>12</v>
      </c>
      <c r="M80" s="16">
        <f t="shared" si="4"/>
        <v>3043000000</v>
      </c>
      <c r="N80" s="16">
        <f t="shared" si="5"/>
        <v>932000000</v>
      </c>
      <c r="O80" s="12">
        <f t="shared" si="6"/>
        <v>0.56687779433681074</v>
      </c>
      <c r="P80" s="12">
        <f t="shared" si="7"/>
        <v>0.1736214605067064</v>
      </c>
    </row>
    <row r="81" spans="1:16" x14ac:dyDescent="0.45">
      <c r="A81">
        <v>83</v>
      </c>
      <c r="B81" t="s">
        <v>59</v>
      </c>
      <c r="C81" t="s">
        <v>15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11</v>
      </c>
      <c r="K81" t="s">
        <v>12</v>
      </c>
      <c r="M81" s="16">
        <f t="shared" si="4"/>
        <v>3663000000</v>
      </c>
      <c r="N81" s="16">
        <f t="shared" si="5"/>
        <v>1330000000</v>
      </c>
      <c r="O81" s="12">
        <f t="shared" si="6"/>
        <v>0.65434083601286175</v>
      </c>
      <c r="P81" s="12">
        <f t="shared" si="7"/>
        <v>0.2375848517327617</v>
      </c>
    </row>
    <row r="82" spans="1:16" x14ac:dyDescent="0.45">
      <c r="A82">
        <v>84</v>
      </c>
      <c r="B82" t="s">
        <v>60</v>
      </c>
      <c r="C82" t="s">
        <v>10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45</v>
      </c>
      <c r="K82" t="s">
        <v>48</v>
      </c>
      <c r="M82" s="16">
        <f t="shared" si="4"/>
        <v>11697000000</v>
      </c>
      <c r="N82" s="16">
        <f t="shared" si="5"/>
        <v>3695000000</v>
      </c>
      <c r="O82" s="12">
        <f t="shared" si="6"/>
        <v>0.35110310670868983</v>
      </c>
      <c r="P82" s="12">
        <f t="shared" si="7"/>
        <v>0.11091100105057781</v>
      </c>
    </row>
    <row r="83" spans="1:16" x14ac:dyDescent="0.45">
      <c r="A83">
        <v>85</v>
      </c>
      <c r="B83" t="s">
        <v>60</v>
      </c>
      <c r="C83" t="s">
        <v>13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45</v>
      </c>
      <c r="K83" t="s">
        <v>48</v>
      </c>
      <c r="M83" s="16">
        <f t="shared" si="4"/>
        <v>14679000000</v>
      </c>
      <c r="N83" s="16">
        <f t="shared" si="5"/>
        <v>5012000000</v>
      </c>
      <c r="O83" s="12">
        <f t="shared" si="6"/>
        <v>0.42539194945952996</v>
      </c>
      <c r="P83" s="12">
        <f t="shared" si="7"/>
        <v>0.1452458921378271</v>
      </c>
    </row>
    <row r="84" spans="1:16" x14ac:dyDescent="0.45">
      <c r="A84">
        <v>86</v>
      </c>
      <c r="B84" t="s">
        <v>60</v>
      </c>
      <c r="C84" t="s">
        <v>14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45</v>
      </c>
      <c r="K84" t="s">
        <v>48</v>
      </c>
      <c r="M84" s="16">
        <f t="shared" si="4"/>
        <v>14046000000</v>
      </c>
      <c r="N84" s="16">
        <f t="shared" si="5"/>
        <v>4651000000</v>
      </c>
      <c r="O84" s="12">
        <f t="shared" si="6"/>
        <v>0.3985924685717529</v>
      </c>
      <c r="P84" s="12">
        <f t="shared" si="7"/>
        <v>0.13198444904792986</v>
      </c>
    </row>
    <row r="85" spans="1:16" x14ac:dyDescent="0.45">
      <c r="A85">
        <v>87</v>
      </c>
      <c r="B85" t="s">
        <v>60</v>
      </c>
      <c r="C85" t="s">
        <v>15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45</v>
      </c>
      <c r="K85" t="s">
        <v>48</v>
      </c>
      <c r="M85" s="16">
        <f t="shared" si="4"/>
        <v>12816000000</v>
      </c>
      <c r="N85" s="16">
        <f t="shared" si="5"/>
        <v>3610000000</v>
      </c>
      <c r="O85" s="12">
        <f t="shared" si="6"/>
        <v>0.35946484166830284</v>
      </c>
      <c r="P85" s="12">
        <f t="shared" si="7"/>
        <v>0.10125375143746669</v>
      </c>
    </row>
    <row r="86" spans="1:16" x14ac:dyDescent="0.45">
      <c r="A86">
        <v>88</v>
      </c>
      <c r="B86" t="s">
        <v>61</v>
      </c>
      <c r="C86" t="s">
        <v>10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11</v>
      </c>
      <c r="K86" t="s">
        <v>62</v>
      </c>
      <c r="M86" s="16">
        <f t="shared" si="4"/>
        <v>861500000</v>
      </c>
      <c r="N86" s="16">
        <f t="shared" si="5"/>
        <v>378400000</v>
      </c>
      <c r="O86" s="12">
        <f t="shared" si="6"/>
        <v>0.41626401236954003</v>
      </c>
      <c r="P86" s="12">
        <f t="shared" si="7"/>
        <v>0.1828372632392733</v>
      </c>
    </row>
    <row r="87" spans="1:16" x14ac:dyDescent="0.45">
      <c r="A87">
        <v>89</v>
      </c>
      <c r="B87" t="s">
        <v>61</v>
      </c>
      <c r="C87" t="s">
        <v>13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11</v>
      </c>
      <c r="K87" t="s">
        <v>62</v>
      </c>
      <c r="M87" s="16">
        <f t="shared" si="4"/>
        <v>853700000</v>
      </c>
      <c r="N87" s="16">
        <f t="shared" si="5"/>
        <v>326300000</v>
      </c>
      <c r="O87" s="12">
        <f t="shared" si="6"/>
        <v>0.40301184912429777</v>
      </c>
      <c r="P87" s="12">
        <f t="shared" si="7"/>
        <v>0.15403861587121748</v>
      </c>
    </row>
    <row r="88" spans="1:16" x14ac:dyDescent="0.45">
      <c r="A88">
        <v>90</v>
      </c>
      <c r="B88" t="s">
        <v>61</v>
      </c>
      <c r="C88" t="s">
        <v>14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11</v>
      </c>
      <c r="K88" t="s">
        <v>62</v>
      </c>
      <c r="M88" s="16">
        <f t="shared" si="4"/>
        <v>869100000</v>
      </c>
      <c r="N88" s="16">
        <f t="shared" si="5"/>
        <v>358600000</v>
      </c>
      <c r="O88" s="12">
        <f t="shared" si="6"/>
        <v>0.42024080073497416</v>
      </c>
      <c r="P88" s="12">
        <f t="shared" si="7"/>
        <v>0.17339587060587011</v>
      </c>
    </row>
    <row r="89" spans="1:16" x14ac:dyDescent="0.45">
      <c r="A89">
        <v>91</v>
      </c>
      <c r="B89" t="s">
        <v>61</v>
      </c>
      <c r="C89" t="s">
        <v>15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11</v>
      </c>
      <c r="K89" t="s">
        <v>62</v>
      </c>
      <c r="M89" s="16">
        <f t="shared" si="4"/>
        <v>985300000</v>
      </c>
      <c r="N89" s="16">
        <f t="shared" si="5"/>
        <v>425500000</v>
      </c>
      <c r="O89" s="12">
        <f t="shared" si="6"/>
        <v>0.4402591599642538</v>
      </c>
      <c r="P89" s="12">
        <f t="shared" si="7"/>
        <v>0.19012511170688115</v>
      </c>
    </row>
    <row r="90" spans="1:16" x14ac:dyDescent="0.45">
      <c r="A90">
        <v>92</v>
      </c>
      <c r="B90" t="s">
        <v>63</v>
      </c>
      <c r="C90" t="s">
        <v>10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23</v>
      </c>
      <c r="K90" t="s">
        <v>64</v>
      </c>
      <c r="M90" s="16">
        <f t="shared" si="4"/>
        <v>1373790000</v>
      </c>
      <c r="N90" s="16">
        <f t="shared" si="5"/>
        <v>562554000</v>
      </c>
      <c r="O90" s="12">
        <f t="shared" si="6"/>
        <v>0.88554713132982588</v>
      </c>
      <c r="P90" s="12">
        <f t="shared" si="7"/>
        <v>0.36262316723670929</v>
      </c>
    </row>
    <row r="91" spans="1:16" x14ac:dyDescent="0.45">
      <c r="A91">
        <v>93</v>
      </c>
      <c r="B91" t="s">
        <v>63</v>
      </c>
      <c r="C91" t="s">
        <v>13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23</v>
      </c>
      <c r="K91" t="s">
        <v>64</v>
      </c>
      <c r="M91" s="16">
        <f t="shared" si="4"/>
        <v>2060000000</v>
      </c>
      <c r="N91" s="16">
        <f t="shared" si="5"/>
        <v>896000000</v>
      </c>
      <c r="O91" s="12">
        <f t="shared" si="6"/>
        <v>0.92211280214861235</v>
      </c>
      <c r="P91" s="12">
        <f t="shared" si="7"/>
        <v>0.40107430617726053</v>
      </c>
    </row>
    <row r="92" spans="1:16" x14ac:dyDescent="0.45">
      <c r="A92">
        <v>94</v>
      </c>
      <c r="B92" t="s">
        <v>63</v>
      </c>
      <c r="C92" t="s">
        <v>14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23</v>
      </c>
      <c r="K92" t="s">
        <v>64</v>
      </c>
      <c r="M92" s="16">
        <f t="shared" si="4"/>
        <v>2371000000</v>
      </c>
      <c r="N92" s="16">
        <f t="shared" si="5"/>
        <v>618000000</v>
      </c>
      <c r="O92" s="12">
        <f t="shared" si="6"/>
        <v>0.91052227342549918</v>
      </c>
      <c r="P92" s="12">
        <f t="shared" si="7"/>
        <v>0.23732718894009217</v>
      </c>
    </row>
    <row r="93" spans="1:16" x14ac:dyDescent="0.45">
      <c r="A93">
        <v>95</v>
      </c>
      <c r="B93" t="s">
        <v>63</v>
      </c>
      <c r="C93" t="s">
        <v>15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23</v>
      </c>
      <c r="K93" t="s">
        <v>64</v>
      </c>
      <c r="M93" s="16">
        <f t="shared" si="4"/>
        <v>2826000000</v>
      </c>
      <c r="N93" s="16">
        <f t="shared" si="5"/>
        <v>757000000</v>
      </c>
      <c r="O93" s="12">
        <f t="shared" si="6"/>
        <v>0.91634241245136183</v>
      </c>
      <c r="P93" s="12">
        <f t="shared" si="7"/>
        <v>0.2454604409857328</v>
      </c>
    </row>
    <row r="94" spans="1:16" x14ac:dyDescent="0.45">
      <c r="A94">
        <v>96</v>
      </c>
      <c r="B94" t="s">
        <v>65</v>
      </c>
      <c r="C94" t="s">
        <v>10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20</v>
      </c>
      <c r="K94" t="s">
        <v>66</v>
      </c>
      <c r="M94" s="16">
        <f t="shared" si="4"/>
        <v>2991000000</v>
      </c>
      <c r="N94" s="16">
        <f t="shared" si="5"/>
        <v>773000000</v>
      </c>
      <c r="O94" s="12">
        <f t="shared" si="6"/>
        <v>0.39832201358369956</v>
      </c>
      <c r="P94" s="12">
        <f t="shared" si="7"/>
        <v>0.10294313490478094</v>
      </c>
    </row>
    <row r="95" spans="1:16" x14ac:dyDescent="0.45">
      <c r="A95">
        <v>97</v>
      </c>
      <c r="B95" t="s">
        <v>65</v>
      </c>
      <c r="C95" t="s">
        <v>13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20</v>
      </c>
      <c r="K95" t="s">
        <v>66</v>
      </c>
      <c r="M95" s="16">
        <f t="shared" si="4"/>
        <v>3843000000</v>
      </c>
      <c r="N95" s="16">
        <f t="shared" si="5"/>
        <v>1520000000</v>
      </c>
      <c r="O95" s="12">
        <f t="shared" si="6"/>
        <v>0.42361111111111116</v>
      </c>
      <c r="P95" s="12">
        <f t="shared" si="7"/>
        <v>0.16754850088183421</v>
      </c>
    </row>
    <row r="96" spans="1:16" x14ac:dyDescent="0.45">
      <c r="A96">
        <v>98</v>
      </c>
      <c r="B96" t="s">
        <v>65</v>
      </c>
      <c r="C96" t="s">
        <v>14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20</v>
      </c>
      <c r="K96" t="s">
        <v>66</v>
      </c>
      <c r="M96" s="16">
        <f t="shared" si="4"/>
        <v>3952000000</v>
      </c>
      <c r="N96" s="16">
        <f t="shared" si="5"/>
        <v>1693000000</v>
      </c>
      <c r="O96" s="12">
        <f t="shared" si="6"/>
        <v>0.40915208613728127</v>
      </c>
      <c r="P96" s="12">
        <f t="shared" si="7"/>
        <v>0.17527694378300032</v>
      </c>
    </row>
    <row r="97" spans="1:16" x14ac:dyDescent="0.45">
      <c r="A97">
        <v>99</v>
      </c>
      <c r="B97" t="s">
        <v>65</v>
      </c>
      <c r="C97" t="s">
        <v>15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20</v>
      </c>
      <c r="K97" t="s">
        <v>66</v>
      </c>
      <c r="M97" s="16">
        <f t="shared" si="4"/>
        <v>4511000000</v>
      </c>
      <c r="N97" s="16">
        <f t="shared" si="5"/>
        <v>2152000000</v>
      </c>
      <c r="O97" s="12">
        <f t="shared" si="6"/>
        <v>0.41672055427251731</v>
      </c>
      <c r="P97" s="12">
        <f t="shared" si="7"/>
        <v>0.19879907621247114</v>
      </c>
    </row>
    <row r="98" spans="1:16" x14ac:dyDescent="0.45">
      <c r="A98">
        <v>100</v>
      </c>
      <c r="B98" t="s">
        <v>67</v>
      </c>
      <c r="C98" t="s">
        <v>10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11</v>
      </c>
      <c r="K98" t="s">
        <v>68</v>
      </c>
      <c r="M98" s="16">
        <f t="shared" si="4"/>
        <v>1180081000</v>
      </c>
      <c r="N98" s="16">
        <f t="shared" si="5"/>
        <v>745872000</v>
      </c>
      <c r="O98" s="12">
        <f t="shared" si="6"/>
        <v>0.35393089763611385</v>
      </c>
      <c r="P98" s="12">
        <f t="shared" si="7"/>
        <v>0.22370256489312471</v>
      </c>
    </row>
    <row r="99" spans="1:16" x14ac:dyDescent="0.45">
      <c r="A99">
        <v>101</v>
      </c>
      <c r="B99" t="s">
        <v>67</v>
      </c>
      <c r="C99" t="s">
        <v>13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11</v>
      </c>
      <c r="K99" t="s">
        <v>68</v>
      </c>
      <c r="M99" s="16">
        <f t="shared" si="4"/>
        <v>1270494000</v>
      </c>
      <c r="N99" s="16">
        <f t="shared" si="5"/>
        <v>815079000</v>
      </c>
      <c r="O99" s="12">
        <f t="shared" si="6"/>
        <v>0.35349079723193555</v>
      </c>
      <c r="P99" s="12">
        <f t="shared" si="7"/>
        <v>0.22678023313530707</v>
      </c>
    </row>
    <row r="100" spans="1:16" x14ac:dyDescent="0.45">
      <c r="A100">
        <v>102</v>
      </c>
      <c r="B100" t="s">
        <v>67</v>
      </c>
      <c r="C100" t="s">
        <v>14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11</v>
      </c>
      <c r="K100" t="s">
        <v>68</v>
      </c>
      <c r="M100" s="16">
        <f t="shared" si="4"/>
        <v>1424947000</v>
      </c>
      <c r="N100" s="16">
        <f t="shared" si="5"/>
        <v>898586000</v>
      </c>
      <c r="O100" s="12">
        <f t="shared" si="6"/>
        <v>0.35429133627252751</v>
      </c>
      <c r="P100" s="12">
        <f t="shared" si="7"/>
        <v>0.22341970241404449</v>
      </c>
    </row>
    <row r="101" spans="1:16" x14ac:dyDescent="0.45">
      <c r="A101">
        <v>103</v>
      </c>
      <c r="B101" t="s">
        <v>67</v>
      </c>
      <c r="C101" t="s">
        <v>15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11</v>
      </c>
      <c r="K101" t="s">
        <v>68</v>
      </c>
      <c r="M101" s="16">
        <f t="shared" si="4"/>
        <v>1425015000</v>
      </c>
      <c r="N101" s="16">
        <f t="shared" si="5"/>
        <v>907716000</v>
      </c>
      <c r="O101" s="12">
        <f t="shared" si="6"/>
        <v>0.35855793291640403</v>
      </c>
      <c r="P101" s="12">
        <f t="shared" si="7"/>
        <v>0.22839673451517817</v>
      </c>
    </row>
    <row r="102" spans="1:16" x14ac:dyDescent="0.45">
      <c r="A102">
        <v>108</v>
      </c>
      <c r="B102" t="s">
        <v>69</v>
      </c>
      <c r="C102" t="s">
        <v>10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23</v>
      </c>
      <c r="K102" t="s">
        <v>64</v>
      </c>
      <c r="M102" s="16">
        <f t="shared" si="4"/>
        <v>15330000000</v>
      </c>
      <c r="N102" s="16">
        <f t="shared" si="5"/>
        <v>5867000000</v>
      </c>
      <c r="O102" s="12">
        <f t="shared" si="6"/>
        <v>0.82083958020989511</v>
      </c>
      <c r="P102" s="12">
        <f t="shared" si="7"/>
        <v>0.3141464981794817</v>
      </c>
    </row>
    <row r="103" spans="1:16" x14ac:dyDescent="0.45">
      <c r="A103">
        <v>109</v>
      </c>
      <c r="B103" t="s">
        <v>69</v>
      </c>
      <c r="C103" t="s">
        <v>13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23</v>
      </c>
      <c r="K103" t="s">
        <v>64</v>
      </c>
      <c r="M103" s="16">
        <f t="shared" si="4"/>
        <v>15641000000</v>
      </c>
      <c r="N103" s="16">
        <f t="shared" si="5"/>
        <v>6191000000</v>
      </c>
      <c r="O103" s="12">
        <f t="shared" si="6"/>
        <v>0.77959427802422376</v>
      </c>
      <c r="P103" s="12">
        <f t="shared" si="7"/>
        <v>0.30857797936500025</v>
      </c>
    </row>
    <row r="104" spans="1:16" x14ac:dyDescent="0.45">
      <c r="A104">
        <v>110</v>
      </c>
      <c r="B104" t="s">
        <v>69</v>
      </c>
      <c r="C104" t="s">
        <v>14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23</v>
      </c>
      <c r="K104" t="s">
        <v>64</v>
      </c>
      <c r="M104" s="16">
        <f t="shared" si="4"/>
        <v>17435000000</v>
      </c>
      <c r="N104" s="16">
        <f t="shared" si="5"/>
        <v>8470000000</v>
      </c>
      <c r="O104" s="12">
        <f t="shared" si="6"/>
        <v>0.80486566337364973</v>
      </c>
      <c r="P104" s="12">
        <f t="shared" si="7"/>
        <v>0.39100729387868155</v>
      </c>
    </row>
    <row r="105" spans="1:16" x14ac:dyDescent="0.45">
      <c r="A105">
        <v>111</v>
      </c>
      <c r="B105" t="s">
        <v>69</v>
      </c>
      <c r="C105" t="s">
        <v>15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23</v>
      </c>
      <c r="K105" t="s">
        <v>64</v>
      </c>
      <c r="M105" s="16">
        <f t="shared" si="4"/>
        <v>18829000000</v>
      </c>
      <c r="N105" s="16">
        <f t="shared" si="5"/>
        <v>9794000000</v>
      </c>
      <c r="O105" s="12">
        <f t="shared" si="6"/>
        <v>0.81897264146840065</v>
      </c>
      <c r="P105" s="12">
        <f t="shared" si="7"/>
        <v>0.4259927797833935</v>
      </c>
    </row>
    <row r="106" spans="1:16" x14ac:dyDescent="0.45">
      <c r="A106">
        <v>112</v>
      </c>
      <c r="B106" t="s">
        <v>70</v>
      </c>
      <c r="C106" t="s">
        <v>10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45</v>
      </c>
      <c r="K106" t="s">
        <v>71</v>
      </c>
      <c r="M106" s="16">
        <f t="shared" si="4"/>
        <v>8360000000</v>
      </c>
      <c r="N106" s="16">
        <f t="shared" si="5"/>
        <v>1556000000</v>
      </c>
      <c r="O106" s="12">
        <f t="shared" si="6"/>
        <v>0.8148942392046008</v>
      </c>
      <c r="P106" s="12">
        <f t="shared" si="7"/>
        <v>0.15167170289501899</v>
      </c>
    </row>
    <row r="107" spans="1:16" x14ac:dyDescent="0.45">
      <c r="A107">
        <v>113</v>
      </c>
      <c r="B107" t="s">
        <v>70</v>
      </c>
      <c r="C107" t="s">
        <v>13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45</v>
      </c>
      <c r="K107" t="s">
        <v>71</v>
      </c>
      <c r="M107" s="16">
        <f t="shared" si="4"/>
        <v>9276000000</v>
      </c>
      <c r="N107" s="16">
        <f t="shared" si="5"/>
        <v>2282000000</v>
      </c>
      <c r="O107" s="12">
        <f t="shared" si="6"/>
        <v>0.8260017809439002</v>
      </c>
      <c r="P107" s="12">
        <f t="shared" si="7"/>
        <v>0.20320569902048086</v>
      </c>
    </row>
    <row r="108" spans="1:16" x14ac:dyDescent="0.45">
      <c r="A108">
        <v>114</v>
      </c>
      <c r="B108" t="s">
        <v>70</v>
      </c>
      <c r="C108" t="s">
        <v>14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45</v>
      </c>
      <c r="K108" t="s">
        <v>71</v>
      </c>
      <c r="M108" s="16">
        <f t="shared" si="4"/>
        <v>10314000000</v>
      </c>
      <c r="N108" s="16">
        <f t="shared" si="5"/>
        <v>2903000000</v>
      </c>
      <c r="O108" s="12">
        <f t="shared" si="6"/>
        <v>0.83880936890045543</v>
      </c>
      <c r="P108" s="12">
        <f t="shared" si="7"/>
        <v>0.23609303838646714</v>
      </c>
    </row>
    <row r="109" spans="1:16" x14ac:dyDescent="0.45">
      <c r="A109">
        <v>115</v>
      </c>
      <c r="B109" t="s">
        <v>70</v>
      </c>
      <c r="C109" t="s">
        <v>15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45</v>
      </c>
      <c r="K109" t="s">
        <v>71</v>
      </c>
      <c r="M109" s="16">
        <f t="shared" si="4"/>
        <v>9939000000</v>
      </c>
      <c r="N109" s="16">
        <f t="shared" si="5"/>
        <v>2559000000</v>
      </c>
      <c r="O109" s="12">
        <f t="shared" si="6"/>
        <v>0.814672131147541</v>
      </c>
      <c r="P109" s="12">
        <f t="shared" si="7"/>
        <v>0.20975409836065573</v>
      </c>
    </row>
    <row r="110" spans="1:16" x14ac:dyDescent="0.45">
      <c r="A110">
        <v>116</v>
      </c>
      <c r="B110" t="s">
        <v>72</v>
      </c>
      <c r="C110" t="s">
        <v>10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50</v>
      </c>
      <c r="K110" t="s">
        <v>73</v>
      </c>
      <c r="M110" s="16">
        <f t="shared" si="4"/>
        <v>2153481000</v>
      </c>
      <c r="N110" s="16">
        <f t="shared" si="5"/>
        <v>1119719000</v>
      </c>
      <c r="O110" s="12">
        <f t="shared" si="6"/>
        <v>0.74878683987259909</v>
      </c>
      <c r="P110" s="12">
        <f t="shared" si="7"/>
        <v>0.38933747340018637</v>
      </c>
    </row>
    <row r="111" spans="1:16" x14ac:dyDescent="0.45">
      <c r="A111">
        <v>117</v>
      </c>
      <c r="B111" t="s">
        <v>72</v>
      </c>
      <c r="C111" t="s">
        <v>13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50</v>
      </c>
      <c r="K111" t="s">
        <v>73</v>
      </c>
      <c r="M111" s="16">
        <f t="shared" si="4"/>
        <v>2501534000</v>
      </c>
      <c r="N111" s="16">
        <f t="shared" si="5"/>
        <v>1214305000</v>
      </c>
      <c r="O111" s="12">
        <f t="shared" si="6"/>
        <v>0.74419253604219904</v>
      </c>
      <c r="P111" s="12">
        <f t="shared" si="7"/>
        <v>0.36124902459000058</v>
      </c>
    </row>
    <row r="112" spans="1:16" x14ac:dyDescent="0.45">
      <c r="A112">
        <v>118</v>
      </c>
      <c r="B112" t="s">
        <v>72</v>
      </c>
      <c r="C112" t="s">
        <v>14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50</v>
      </c>
      <c r="K112" t="s">
        <v>73</v>
      </c>
      <c r="M112" s="16">
        <f t="shared" si="4"/>
        <v>3005783000</v>
      </c>
      <c r="N112" s="16">
        <f t="shared" si="5"/>
        <v>1486922000</v>
      </c>
      <c r="O112" s="12">
        <f t="shared" si="6"/>
        <v>0.73310922213593599</v>
      </c>
      <c r="P112" s="12">
        <f t="shared" si="7"/>
        <v>0.36265965666743416</v>
      </c>
    </row>
    <row r="113" spans="1:16" x14ac:dyDescent="0.45">
      <c r="A113">
        <v>119</v>
      </c>
      <c r="B113" t="s">
        <v>72</v>
      </c>
      <c r="C113" t="s">
        <v>15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50</v>
      </c>
      <c r="K113" t="s">
        <v>73</v>
      </c>
      <c r="M113" s="16">
        <f t="shared" si="4"/>
        <v>3462648000</v>
      </c>
      <c r="N113" s="16">
        <f t="shared" si="5"/>
        <v>1612789000</v>
      </c>
      <c r="O113" s="12">
        <f t="shared" si="6"/>
        <v>0.72569137355926294</v>
      </c>
      <c r="P113" s="12">
        <f t="shared" si="7"/>
        <v>0.33800347730155361</v>
      </c>
    </row>
    <row r="114" spans="1:16" x14ac:dyDescent="0.45">
      <c r="A114">
        <v>120</v>
      </c>
      <c r="B114" t="s">
        <v>74</v>
      </c>
      <c r="C114" t="s">
        <v>10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17</v>
      </c>
      <c r="K114" t="s">
        <v>75</v>
      </c>
      <c r="M114" s="16">
        <f t="shared" si="4"/>
        <v>20271000000</v>
      </c>
      <c r="N114" s="16">
        <f t="shared" si="5"/>
        <v>745000000</v>
      </c>
      <c r="O114" s="12">
        <f t="shared" si="6"/>
        <v>0.27226938161500025</v>
      </c>
      <c r="P114" s="12">
        <f t="shared" si="7"/>
        <v>1.0006447106860796E-2</v>
      </c>
    </row>
    <row r="115" spans="1:16" x14ac:dyDescent="0.45">
      <c r="A115">
        <v>121</v>
      </c>
      <c r="B115" t="s">
        <v>74</v>
      </c>
      <c r="C115" t="s">
        <v>13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17</v>
      </c>
      <c r="K115" t="s">
        <v>75</v>
      </c>
      <c r="M115" s="16">
        <f t="shared" si="4"/>
        <v>26236000000</v>
      </c>
      <c r="N115" s="16">
        <f t="shared" si="5"/>
        <v>178000000</v>
      </c>
      <c r="O115" s="12">
        <f t="shared" si="6"/>
        <v>0.29482626871038786</v>
      </c>
      <c r="P115" s="12">
        <f t="shared" si="7"/>
        <v>2.000269699285297E-3</v>
      </c>
    </row>
    <row r="116" spans="1:16" x14ac:dyDescent="0.45">
      <c r="A116">
        <v>122</v>
      </c>
      <c r="B116" t="s">
        <v>74</v>
      </c>
      <c r="C116" t="s">
        <v>14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17</v>
      </c>
      <c r="K116" t="s">
        <v>75</v>
      </c>
      <c r="M116" s="16">
        <f t="shared" si="4"/>
        <v>35355000000</v>
      </c>
      <c r="N116" s="16">
        <f t="shared" si="5"/>
        <v>2233000000</v>
      </c>
      <c r="O116" s="12">
        <f t="shared" si="6"/>
        <v>0.33040203353083009</v>
      </c>
      <c r="P116" s="12">
        <f t="shared" si="7"/>
        <v>2.0867988710913405E-2</v>
      </c>
    </row>
    <row r="117" spans="1:16" x14ac:dyDescent="0.45">
      <c r="A117">
        <v>123</v>
      </c>
      <c r="B117" t="s">
        <v>74</v>
      </c>
      <c r="C117" t="s">
        <v>15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17</v>
      </c>
      <c r="K117" t="s">
        <v>75</v>
      </c>
      <c r="M117" s="16">
        <f t="shared" si="4"/>
        <v>47722000000</v>
      </c>
      <c r="N117" s="16">
        <f t="shared" si="5"/>
        <v>4186000000</v>
      </c>
      <c r="O117" s="12">
        <f t="shared" si="6"/>
        <v>0.35093060366064399</v>
      </c>
      <c r="P117" s="12">
        <f t="shared" si="7"/>
        <v>3.0782354195621642E-2</v>
      </c>
    </row>
    <row r="118" spans="1:16" x14ac:dyDescent="0.45">
      <c r="A118">
        <v>124</v>
      </c>
      <c r="B118" t="s">
        <v>76</v>
      </c>
      <c r="C118" t="s">
        <v>10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17</v>
      </c>
      <c r="K118" t="s">
        <v>77</v>
      </c>
      <c r="M118" s="16">
        <f t="shared" si="4"/>
        <v>2759900000</v>
      </c>
      <c r="N118" s="16">
        <f t="shared" si="5"/>
        <v>740300000</v>
      </c>
      <c r="O118" s="12">
        <f t="shared" si="6"/>
        <v>0.15755012102114441</v>
      </c>
      <c r="P118" s="12">
        <f t="shared" si="7"/>
        <v>4.2260355299812757E-2</v>
      </c>
    </row>
    <row r="119" spans="1:16" x14ac:dyDescent="0.45">
      <c r="A119">
        <v>125</v>
      </c>
      <c r="B119" t="s">
        <v>76</v>
      </c>
      <c r="C119" t="s">
        <v>13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17</v>
      </c>
      <c r="K119" t="s">
        <v>77</v>
      </c>
      <c r="M119" s="16">
        <f t="shared" si="4"/>
        <v>2988700000</v>
      </c>
      <c r="N119" s="16">
        <f t="shared" si="5"/>
        <v>820800000</v>
      </c>
      <c r="O119" s="12">
        <f t="shared" si="6"/>
        <v>0.15640437913422089</v>
      </c>
      <c r="P119" s="12">
        <f t="shared" si="7"/>
        <v>4.2954031650339113E-2</v>
      </c>
    </row>
    <row r="120" spans="1:16" x14ac:dyDescent="0.45">
      <c r="A120">
        <v>126</v>
      </c>
      <c r="B120" t="s">
        <v>76</v>
      </c>
      <c r="C120" t="s">
        <v>14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17</v>
      </c>
      <c r="K120" t="s">
        <v>77</v>
      </c>
      <c r="M120" s="16">
        <f t="shared" si="4"/>
        <v>3261500000</v>
      </c>
      <c r="N120" s="16">
        <f t="shared" si="5"/>
        <v>888500000</v>
      </c>
      <c r="O120" s="12">
        <f t="shared" si="6"/>
        <v>0.15633688045249738</v>
      </c>
      <c r="P120" s="12">
        <f t="shared" si="7"/>
        <v>4.2589396989742116E-2</v>
      </c>
    </row>
    <row r="121" spans="1:16" x14ac:dyDescent="0.45">
      <c r="A121">
        <v>127</v>
      </c>
      <c r="B121" t="s">
        <v>76</v>
      </c>
      <c r="C121" t="s">
        <v>15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17</v>
      </c>
      <c r="K121" t="s">
        <v>77</v>
      </c>
      <c r="M121" s="16">
        <f t="shared" si="4"/>
        <v>3313200000</v>
      </c>
      <c r="N121" s="16">
        <f t="shared" si="5"/>
        <v>889500000</v>
      </c>
      <c r="O121" s="12">
        <f t="shared" si="6"/>
        <v>0.15332500347077604</v>
      </c>
      <c r="P121" s="12">
        <f t="shared" si="7"/>
        <v>4.1163404137165072E-2</v>
      </c>
    </row>
    <row r="122" spans="1:16" x14ac:dyDescent="0.45">
      <c r="A122">
        <v>128</v>
      </c>
      <c r="B122" t="s">
        <v>78</v>
      </c>
      <c r="C122" t="s">
        <v>10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23</v>
      </c>
      <c r="K122" t="s">
        <v>79</v>
      </c>
      <c r="M122" s="16">
        <f t="shared" si="4"/>
        <v>13283600000</v>
      </c>
      <c r="N122" s="16">
        <f t="shared" si="5"/>
        <v>4370100000</v>
      </c>
      <c r="O122" s="12">
        <f t="shared" si="6"/>
        <v>0.21600333023292118</v>
      </c>
      <c r="P122" s="12">
        <f t="shared" si="7"/>
        <v>7.1061771918071073E-2</v>
      </c>
    </row>
    <row r="123" spans="1:16" x14ac:dyDescent="0.45">
      <c r="A123">
        <v>129</v>
      </c>
      <c r="B123" t="s">
        <v>78</v>
      </c>
      <c r="C123" t="s">
        <v>13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23</v>
      </c>
      <c r="K123" t="s">
        <v>79</v>
      </c>
      <c r="M123" s="16">
        <f t="shared" si="4"/>
        <v>14786400000</v>
      </c>
      <c r="N123" s="16">
        <f t="shared" si="5"/>
        <v>4588200000</v>
      </c>
      <c r="O123" s="12">
        <f t="shared" si="6"/>
        <v>0.20819024689011378</v>
      </c>
      <c r="P123" s="12">
        <f t="shared" si="7"/>
        <v>6.4601153139453846E-2</v>
      </c>
    </row>
    <row r="124" spans="1:16" x14ac:dyDescent="0.45">
      <c r="A124">
        <v>130</v>
      </c>
      <c r="B124" t="s">
        <v>78</v>
      </c>
      <c r="C124" t="s">
        <v>14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23</v>
      </c>
      <c r="K124" t="s">
        <v>79</v>
      </c>
      <c r="M124" s="16">
        <f t="shared" si="4"/>
        <v>17019200000</v>
      </c>
      <c r="N124" s="16">
        <f t="shared" si="5"/>
        <v>5049900000</v>
      </c>
      <c r="O124" s="12">
        <f t="shared" si="6"/>
        <v>0.23038114846746016</v>
      </c>
      <c r="P124" s="12">
        <f t="shared" si="7"/>
        <v>6.8358193196262296E-2</v>
      </c>
    </row>
    <row r="125" spans="1:16" x14ac:dyDescent="0.45">
      <c r="A125">
        <v>131</v>
      </c>
      <c r="B125" t="s">
        <v>78</v>
      </c>
      <c r="C125" t="s">
        <v>15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23</v>
      </c>
      <c r="K125" t="s">
        <v>79</v>
      </c>
      <c r="M125" s="16">
        <f t="shared" si="4"/>
        <v>18039600000</v>
      </c>
      <c r="N125" s="16">
        <f t="shared" si="5"/>
        <v>5274700000</v>
      </c>
      <c r="O125" s="12">
        <f t="shared" si="6"/>
        <v>0.22789789846696107</v>
      </c>
      <c r="P125" s="12">
        <f t="shared" si="7"/>
        <v>6.6636346983507358E-2</v>
      </c>
    </row>
    <row r="126" spans="1:16" x14ac:dyDescent="0.45">
      <c r="A126">
        <v>136</v>
      </c>
      <c r="B126" t="s">
        <v>80</v>
      </c>
      <c r="C126" t="s">
        <v>10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81</v>
      </c>
      <c r="K126" t="s">
        <v>82</v>
      </c>
      <c r="M126" s="16">
        <f t="shared" si="4"/>
        <v>13349000000</v>
      </c>
      <c r="N126" s="16">
        <f t="shared" si="5"/>
        <v>5135000000</v>
      </c>
      <c r="O126" s="12">
        <f t="shared" si="6"/>
        <v>0.81257608960311667</v>
      </c>
      <c r="P126" s="12">
        <f t="shared" si="7"/>
        <v>0.31257608960311661</v>
      </c>
    </row>
    <row r="127" spans="1:16" x14ac:dyDescent="0.45">
      <c r="A127">
        <v>137</v>
      </c>
      <c r="B127" t="s">
        <v>80</v>
      </c>
      <c r="C127" t="s">
        <v>13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81</v>
      </c>
      <c r="K127" t="s">
        <v>82</v>
      </c>
      <c r="M127" s="16">
        <f t="shared" si="4"/>
        <v>11833000000</v>
      </c>
      <c r="N127" s="16">
        <f t="shared" si="5"/>
        <v>4681000000</v>
      </c>
      <c r="O127" s="12">
        <f t="shared" si="6"/>
        <v>0.80109674361925398</v>
      </c>
      <c r="P127" s="12">
        <f t="shared" si="7"/>
        <v>0.31690474578566108</v>
      </c>
    </row>
    <row r="128" spans="1:16" x14ac:dyDescent="0.45">
      <c r="A128">
        <v>138</v>
      </c>
      <c r="B128" t="s">
        <v>80</v>
      </c>
      <c r="C128" t="s">
        <v>14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81</v>
      </c>
      <c r="K128" t="s">
        <v>82</v>
      </c>
      <c r="M128" s="16">
        <f t="shared" si="4"/>
        <v>10180000000</v>
      </c>
      <c r="N128" s="16">
        <f t="shared" si="5"/>
        <v>-635000000</v>
      </c>
      <c r="O128" s="12">
        <f t="shared" si="6"/>
        <v>0.80214325112284302</v>
      </c>
      <c r="P128" s="12">
        <f t="shared" si="7"/>
        <v>-5.0035458198723508E-2</v>
      </c>
    </row>
    <row r="129" spans="1:16" x14ac:dyDescent="0.45">
      <c r="A129">
        <v>139</v>
      </c>
      <c r="B129" t="s">
        <v>80</v>
      </c>
      <c r="C129" t="s">
        <v>15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81</v>
      </c>
      <c r="K129" t="s">
        <v>82</v>
      </c>
      <c r="M129" s="16">
        <f t="shared" si="4"/>
        <v>4318000000</v>
      </c>
      <c r="N129" s="16">
        <f t="shared" si="5"/>
        <v>-25845000000</v>
      </c>
      <c r="O129" s="12">
        <f t="shared" si="6"/>
        <v>0.67648441171862761</v>
      </c>
      <c r="P129" s="12">
        <f t="shared" si="7"/>
        <v>-4.0490365032116555</v>
      </c>
    </row>
    <row r="130" spans="1:16" x14ac:dyDescent="0.45">
      <c r="A130">
        <v>140</v>
      </c>
      <c r="B130" t="s">
        <v>83</v>
      </c>
      <c r="C130" t="s">
        <v>10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81</v>
      </c>
      <c r="K130" t="s">
        <v>82</v>
      </c>
      <c r="M130" s="16">
        <f t="shared" si="4"/>
        <v>11639000000</v>
      </c>
      <c r="N130" s="16">
        <f t="shared" si="5"/>
        <v>5456000000</v>
      </c>
      <c r="O130" s="12">
        <f t="shared" si="6"/>
        <v>0.79823057403470266</v>
      </c>
      <c r="P130" s="12">
        <f t="shared" si="7"/>
        <v>0.37418558397915097</v>
      </c>
    </row>
    <row r="131" spans="1:16" x14ac:dyDescent="0.45">
      <c r="A131">
        <v>141</v>
      </c>
      <c r="B131" t="s">
        <v>83</v>
      </c>
      <c r="C131" t="s">
        <v>13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81</v>
      </c>
      <c r="K131" t="s">
        <v>82</v>
      </c>
      <c r="M131" s="16">
        <f t="shared" ref="M131:M194" si="8">E131-F131</f>
        <v>15153000000</v>
      </c>
      <c r="N131" s="16">
        <f t="shared" ref="N131:N194" si="9">M131-(SUM(G131:I131))</f>
        <v>7878000000</v>
      </c>
      <c r="O131" s="12">
        <f t="shared" ref="O131:O194" si="10">1-(F131/E131)</f>
        <v>0.8204114780725501</v>
      </c>
      <c r="P131" s="12">
        <f t="shared" ref="P131:P194" si="11">N131/E131</f>
        <v>0.42652950730914996</v>
      </c>
    </row>
    <row r="132" spans="1:16" x14ac:dyDescent="0.45">
      <c r="A132">
        <v>142</v>
      </c>
      <c r="B132" t="s">
        <v>83</v>
      </c>
      <c r="C132" t="s">
        <v>14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81</v>
      </c>
      <c r="K132" t="s">
        <v>82</v>
      </c>
      <c r="M132" s="16">
        <f t="shared" si="8"/>
        <v>5513000000</v>
      </c>
      <c r="N132" s="16">
        <f t="shared" si="9"/>
        <v>-1090000000</v>
      </c>
      <c r="O132" s="12">
        <f t="shared" si="10"/>
        <v>0.63382386755575992</v>
      </c>
      <c r="P132" s="12">
        <f t="shared" si="11"/>
        <v>-0.1253161646355484</v>
      </c>
    </row>
    <row r="133" spans="1:16" x14ac:dyDescent="0.45">
      <c r="A133">
        <v>143</v>
      </c>
      <c r="B133" t="s">
        <v>83</v>
      </c>
      <c r="C133" t="s">
        <v>15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81</v>
      </c>
      <c r="K133" t="s">
        <v>82</v>
      </c>
      <c r="M133" s="16">
        <f t="shared" si="8"/>
        <v>4969000000</v>
      </c>
      <c r="N133" s="16">
        <f t="shared" si="9"/>
        <v>-1426000000</v>
      </c>
      <c r="O133" s="12">
        <f t="shared" si="10"/>
        <v>0.6314652433600203</v>
      </c>
      <c r="P133" s="12">
        <f t="shared" si="11"/>
        <v>-0.18121743550641758</v>
      </c>
    </row>
    <row r="134" spans="1:16" x14ac:dyDescent="0.45">
      <c r="A134">
        <v>144</v>
      </c>
      <c r="B134" t="s">
        <v>84</v>
      </c>
      <c r="C134" t="s">
        <v>10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57</v>
      </c>
      <c r="K134" t="s">
        <v>85</v>
      </c>
      <c r="M134" s="16">
        <f t="shared" si="8"/>
        <v>2708300000</v>
      </c>
      <c r="N134" s="16">
        <f t="shared" si="9"/>
        <v>1556000000</v>
      </c>
      <c r="O134" s="12">
        <f t="shared" si="10"/>
        <v>0.26603080429059767</v>
      </c>
      <c r="P134" s="12">
        <f t="shared" si="11"/>
        <v>0.152842717378492</v>
      </c>
    </row>
    <row r="135" spans="1:16" x14ac:dyDescent="0.45">
      <c r="A135">
        <v>145</v>
      </c>
      <c r="B135" t="s">
        <v>84</v>
      </c>
      <c r="C135" t="s">
        <v>13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57</v>
      </c>
      <c r="K135" t="s">
        <v>85</v>
      </c>
      <c r="M135" s="16">
        <f t="shared" si="8"/>
        <v>2809100000</v>
      </c>
      <c r="N135" s="16">
        <f t="shared" si="9"/>
        <v>1661900000</v>
      </c>
      <c r="O135" s="12">
        <f t="shared" si="10"/>
        <v>0.26909665676788963</v>
      </c>
      <c r="P135" s="12">
        <f t="shared" si="11"/>
        <v>0.15920107289970303</v>
      </c>
    </row>
    <row r="136" spans="1:16" x14ac:dyDescent="0.45">
      <c r="A136">
        <v>146</v>
      </c>
      <c r="B136" t="s">
        <v>84</v>
      </c>
      <c r="C136" t="s">
        <v>14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57</v>
      </c>
      <c r="K136" t="s">
        <v>85</v>
      </c>
      <c r="M136" s="16">
        <f t="shared" si="8"/>
        <v>2955900000</v>
      </c>
      <c r="N136" s="16">
        <f t="shared" si="9"/>
        <v>1923500000</v>
      </c>
      <c r="O136" s="12">
        <f t="shared" si="10"/>
        <v>0.29872964860685813</v>
      </c>
      <c r="P136" s="12">
        <f t="shared" si="11"/>
        <v>0.19439307117808163</v>
      </c>
    </row>
    <row r="137" spans="1:16" x14ac:dyDescent="0.45">
      <c r="A137">
        <v>147</v>
      </c>
      <c r="B137" t="s">
        <v>84</v>
      </c>
      <c r="C137" t="s">
        <v>15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57</v>
      </c>
      <c r="K137" t="s">
        <v>85</v>
      </c>
      <c r="M137" s="16">
        <f t="shared" si="8"/>
        <v>3121700000</v>
      </c>
      <c r="N137" s="16">
        <f t="shared" si="9"/>
        <v>2192100000</v>
      </c>
      <c r="O137" s="12">
        <f t="shared" si="10"/>
        <v>0.32775817899290249</v>
      </c>
      <c r="P137" s="12">
        <f t="shared" si="11"/>
        <v>0.23015623031372054</v>
      </c>
    </row>
    <row r="138" spans="1:16" x14ac:dyDescent="0.45">
      <c r="A138">
        <v>148</v>
      </c>
      <c r="B138" t="s">
        <v>86</v>
      </c>
      <c r="C138" t="s">
        <v>10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20</v>
      </c>
      <c r="K138" t="s">
        <v>87</v>
      </c>
      <c r="M138" s="16">
        <f t="shared" si="8"/>
        <v>1343200000</v>
      </c>
      <c r="N138" s="16">
        <f t="shared" si="9"/>
        <v>830300000</v>
      </c>
      <c r="O138" s="12">
        <f t="shared" si="10"/>
        <v>0.31294704224039516</v>
      </c>
      <c r="P138" s="12">
        <f t="shared" si="11"/>
        <v>0.19344842850818947</v>
      </c>
    </row>
    <row r="139" spans="1:16" x14ac:dyDescent="0.45">
      <c r="A139">
        <v>149</v>
      </c>
      <c r="B139" t="s">
        <v>86</v>
      </c>
      <c r="C139" t="s">
        <v>13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20</v>
      </c>
      <c r="K139" t="s">
        <v>87</v>
      </c>
      <c r="M139" s="16">
        <f t="shared" si="8"/>
        <v>1450800000</v>
      </c>
      <c r="N139" s="16">
        <f t="shared" si="9"/>
        <v>902800000</v>
      </c>
      <c r="O139" s="12">
        <f t="shared" si="10"/>
        <v>0.31438663401737921</v>
      </c>
      <c r="P139" s="12">
        <f t="shared" si="11"/>
        <v>0.19563568596008407</v>
      </c>
    </row>
    <row r="140" spans="1:16" x14ac:dyDescent="0.45">
      <c r="A140">
        <v>150</v>
      </c>
      <c r="B140" t="s">
        <v>86</v>
      </c>
      <c r="C140" t="s">
        <v>14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20</v>
      </c>
      <c r="K140" t="s">
        <v>87</v>
      </c>
      <c r="M140" s="16">
        <f t="shared" si="8"/>
        <v>1693800000</v>
      </c>
      <c r="N140" s="16">
        <f t="shared" si="9"/>
        <v>1048700000</v>
      </c>
      <c r="O140" s="12">
        <f t="shared" si="10"/>
        <v>0.31686465251145823</v>
      </c>
      <c r="P140" s="12">
        <f t="shared" si="11"/>
        <v>0.19618370592086801</v>
      </c>
    </row>
    <row r="141" spans="1:16" x14ac:dyDescent="0.45">
      <c r="A141">
        <v>151</v>
      </c>
      <c r="B141" t="s">
        <v>86</v>
      </c>
      <c r="C141" t="s">
        <v>15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20</v>
      </c>
      <c r="K141" t="s">
        <v>87</v>
      </c>
      <c r="M141" s="16">
        <f t="shared" si="8"/>
        <v>1779500000</v>
      </c>
      <c r="N141" s="16">
        <f t="shared" si="9"/>
        <v>1110400000</v>
      </c>
      <c r="O141" s="12">
        <f t="shared" si="10"/>
        <v>0.31955393538886989</v>
      </c>
      <c r="P141" s="12">
        <f t="shared" si="11"/>
        <v>0.19940021908165281</v>
      </c>
    </row>
    <row r="142" spans="1:16" x14ac:dyDescent="0.45">
      <c r="A142">
        <v>152</v>
      </c>
      <c r="B142" t="s">
        <v>88</v>
      </c>
      <c r="C142" t="s">
        <v>10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11</v>
      </c>
      <c r="K142" t="s">
        <v>89</v>
      </c>
      <c r="M142" s="16">
        <f t="shared" si="8"/>
        <v>3299000000</v>
      </c>
      <c r="N142" s="16">
        <f t="shared" si="9"/>
        <v>645000000</v>
      </c>
      <c r="O142" s="12">
        <f t="shared" si="10"/>
        <v>0.13919831223628687</v>
      </c>
      <c r="P142" s="12">
        <f t="shared" si="11"/>
        <v>2.7215189873417721E-2</v>
      </c>
    </row>
    <row r="143" spans="1:16" x14ac:dyDescent="0.45">
      <c r="A143">
        <v>153</v>
      </c>
      <c r="B143" t="s">
        <v>88</v>
      </c>
      <c r="C143" t="s">
        <v>13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11</v>
      </c>
      <c r="K143" t="s">
        <v>89</v>
      </c>
      <c r="M143" s="16">
        <f t="shared" si="8"/>
        <v>3746000000</v>
      </c>
      <c r="N143" s="16">
        <f t="shared" si="9"/>
        <v>1125000000</v>
      </c>
      <c r="O143" s="12">
        <f t="shared" si="10"/>
        <v>0.16264327891629038</v>
      </c>
      <c r="P143" s="12">
        <f t="shared" si="11"/>
        <v>4.8845085098992706E-2</v>
      </c>
    </row>
    <row r="144" spans="1:16" x14ac:dyDescent="0.45">
      <c r="A144">
        <v>154</v>
      </c>
      <c r="B144" t="s">
        <v>88</v>
      </c>
      <c r="C144" t="s">
        <v>14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11</v>
      </c>
      <c r="K144" t="s">
        <v>89</v>
      </c>
      <c r="M144" s="16">
        <f t="shared" si="8"/>
        <v>4769000000</v>
      </c>
      <c r="N144" s="16">
        <f t="shared" si="9"/>
        <v>2185000000</v>
      </c>
      <c r="O144" s="12">
        <f t="shared" si="10"/>
        <v>0.1994896678658078</v>
      </c>
      <c r="P144" s="12">
        <f t="shared" si="11"/>
        <v>9.1399648623776461E-2</v>
      </c>
    </row>
    <row r="145" spans="1:16" x14ac:dyDescent="0.45">
      <c r="A145">
        <v>155</v>
      </c>
      <c r="B145" t="s">
        <v>88</v>
      </c>
      <c r="C145" t="s">
        <v>15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11</v>
      </c>
      <c r="K145" t="s">
        <v>89</v>
      </c>
      <c r="M145" s="16">
        <f t="shared" si="8"/>
        <v>4465000000</v>
      </c>
      <c r="N145" s="16">
        <f t="shared" si="9"/>
        <v>1968000000</v>
      </c>
      <c r="O145" s="12">
        <f t="shared" si="10"/>
        <v>0.19814502529510958</v>
      </c>
      <c r="P145" s="12">
        <f t="shared" si="11"/>
        <v>8.7334694239815394E-2</v>
      </c>
    </row>
    <row r="146" spans="1:16" x14ac:dyDescent="0.45">
      <c r="A146">
        <v>156</v>
      </c>
      <c r="B146" t="s">
        <v>90</v>
      </c>
      <c r="C146" t="s">
        <v>10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20</v>
      </c>
      <c r="K146" t="s">
        <v>91</v>
      </c>
      <c r="M146" s="16">
        <f t="shared" si="8"/>
        <v>3194000000</v>
      </c>
      <c r="N146" s="16">
        <f t="shared" si="9"/>
        <v>1451000000</v>
      </c>
      <c r="O146" s="12">
        <f t="shared" si="10"/>
        <v>0.65774299835255357</v>
      </c>
      <c r="P146" s="12">
        <f t="shared" si="11"/>
        <v>0.29880560131795719</v>
      </c>
    </row>
    <row r="147" spans="1:16" x14ac:dyDescent="0.45">
      <c r="A147">
        <v>157</v>
      </c>
      <c r="B147" t="s">
        <v>90</v>
      </c>
      <c r="C147" t="s">
        <v>13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20</v>
      </c>
      <c r="K147" t="s">
        <v>91</v>
      </c>
      <c r="M147" s="16">
        <f t="shared" si="8"/>
        <v>3052000000</v>
      </c>
      <c r="N147" s="16">
        <f t="shared" si="9"/>
        <v>1372000000</v>
      </c>
      <c r="O147" s="12">
        <f t="shared" si="10"/>
        <v>0.66593934104298502</v>
      </c>
      <c r="P147" s="12">
        <f t="shared" si="11"/>
        <v>0.29936722670739691</v>
      </c>
    </row>
    <row r="148" spans="1:16" x14ac:dyDescent="0.45">
      <c r="A148">
        <v>158</v>
      </c>
      <c r="B148" t="s">
        <v>90</v>
      </c>
      <c r="C148" t="s">
        <v>14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20</v>
      </c>
      <c r="K148" t="s">
        <v>91</v>
      </c>
      <c r="M148" s="16">
        <f t="shared" si="8"/>
        <v>2883000000</v>
      </c>
      <c r="N148" s="16">
        <f t="shared" si="9"/>
        <v>1183000000</v>
      </c>
      <c r="O148" s="12">
        <f t="shared" si="10"/>
        <v>0.65403811252268595</v>
      </c>
      <c r="P148" s="12">
        <f t="shared" si="11"/>
        <v>0.26837568058076228</v>
      </c>
    </row>
    <row r="149" spans="1:16" x14ac:dyDescent="0.45">
      <c r="A149">
        <v>159</v>
      </c>
      <c r="B149" t="s">
        <v>90</v>
      </c>
      <c r="C149" t="s">
        <v>15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20</v>
      </c>
      <c r="K149" t="s">
        <v>91</v>
      </c>
      <c r="M149" s="16">
        <f t="shared" si="8"/>
        <v>3079000000</v>
      </c>
      <c r="N149" s="16">
        <f t="shared" si="9"/>
        <v>1319000000</v>
      </c>
      <c r="O149" s="12">
        <f t="shared" si="10"/>
        <v>0.66016295025728988</v>
      </c>
      <c r="P149" s="12">
        <f t="shared" si="11"/>
        <v>0.28280445969125212</v>
      </c>
    </row>
    <row r="150" spans="1:16" x14ac:dyDescent="0.45">
      <c r="A150">
        <v>164</v>
      </c>
      <c r="B150" t="s">
        <v>92</v>
      </c>
      <c r="C150" t="s">
        <v>10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20</v>
      </c>
      <c r="K150" t="s">
        <v>32</v>
      </c>
      <c r="M150" s="16">
        <f t="shared" si="8"/>
        <v>3553000000</v>
      </c>
      <c r="N150" s="16">
        <f t="shared" si="9"/>
        <v>1769000000</v>
      </c>
      <c r="O150" s="12">
        <f t="shared" si="10"/>
        <v>0.52066236811254396</v>
      </c>
      <c r="P150" s="12">
        <f t="shared" si="11"/>
        <v>0.25923212192262601</v>
      </c>
    </row>
    <row r="151" spans="1:16" x14ac:dyDescent="0.45">
      <c r="A151">
        <v>165</v>
      </c>
      <c r="B151" t="s">
        <v>92</v>
      </c>
      <c r="C151" t="s">
        <v>13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20</v>
      </c>
      <c r="K151" t="s">
        <v>32</v>
      </c>
      <c r="M151" s="16">
        <f t="shared" si="8"/>
        <v>5940000000</v>
      </c>
      <c r="N151" s="16">
        <f t="shared" si="9"/>
        <v>587000000</v>
      </c>
      <c r="O151" s="12">
        <f t="shared" si="10"/>
        <v>0.44864048338368578</v>
      </c>
      <c r="P151" s="12">
        <f t="shared" si="11"/>
        <v>4.4335347432024171E-2</v>
      </c>
    </row>
    <row r="152" spans="1:16" x14ac:dyDescent="0.45">
      <c r="A152">
        <v>166</v>
      </c>
      <c r="B152" t="s">
        <v>93</v>
      </c>
      <c r="C152" t="s">
        <v>10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57</v>
      </c>
      <c r="K152" t="s">
        <v>94</v>
      </c>
      <c r="M152" s="16">
        <f t="shared" si="8"/>
        <v>1528200000</v>
      </c>
      <c r="N152" s="16">
        <f t="shared" si="9"/>
        <v>379300000</v>
      </c>
      <c r="O152" s="12">
        <f t="shared" si="10"/>
        <v>0.26062931696085956</v>
      </c>
      <c r="P152" s="12">
        <f t="shared" si="11"/>
        <v>6.4688326085102749E-2</v>
      </c>
    </row>
    <row r="153" spans="1:16" x14ac:dyDescent="0.45">
      <c r="A153">
        <v>167</v>
      </c>
      <c r="B153" t="s">
        <v>93</v>
      </c>
      <c r="C153" t="s">
        <v>13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57</v>
      </c>
      <c r="K153" t="s">
        <v>94</v>
      </c>
      <c r="M153" s="16">
        <f t="shared" si="8"/>
        <v>1637700000</v>
      </c>
      <c r="N153" s="16">
        <f t="shared" si="9"/>
        <v>463500000</v>
      </c>
      <c r="O153" s="12">
        <f t="shared" si="10"/>
        <v>0.26672638436482088</v>
      </c>
      <c r="P153" s="12">
        <f t="shared" si="11"/>
        <v>7.5488599348534205E-2</v>
      </c>
    </row>
    <row r="154" spans="1:16" x14ac:dyDescent="0.45">
      <c r="A154">
        <v>168</v>
      </c>
      <c r="B154" t="s">
        <v>93</v>
      </c>
      <c r="C154" t="s">
        <v>14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57</v>
      </c>
      <c r="K154" t="s">
        <v>94</v>
      </c>
      <c r="M154" s="16">
        <f t="shared" si="8"/>
        <v>1651200000</v>
      </c>
      <c r="N154" s="16">
        <f t="shared" si="9"/>
        <v>492300000</v>
      </c>
      <c r="O154" s="12">
        <f t="shared" si="10"/>
        <v>0.26084071844936263</v>
      </c>
      <c r="P154" s="12">
        <f t="shared" si="11"/>
        <v>7.7768826121984741E-2</v>
      </c>
    </row>
    <row r="155" spans="1:16" x14ac:dyDescent="0.45">
      <c r="A155">
        <v>169</v>
      </c>
      <c r="B155" t="s">
        <v>93</v>
      </c>
      <c r="C155" t="s">
        <v>15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57</v>
      </c>
      <c r="K155" t="s">
        <v>94</v>
      </c>
      <c r="M155" s="16">
        <f t="shared" si="8"/>
        <v>1645800000</v>
      </c>
      <c r="N155" s="16">
        <f t="shared" si="9"/>
        <v>537700000</v>
      </c>
      <c r="O155" s="12">
        <f t="shared" si="10"/>
        <v>0.27582161591446142</v>
      </c>
      <c r="P155" s="12">
        <f t="shared" si="11"/>
        <v>9.0113794432619951E-2</v>
      </c>
    </row>
    <row r="156" spans="1:16" x14ac:dyDescent="0.45">
      <c r="A156">
        <v>170</v>
      </c>
      <c r="B156" t="s">
        <v>95</v>
      </c>
      <c r="C156" t="s">
        <v>10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40</v>
      </c>
      <c r="K156" t="s">
        <v>96</v>
      </c>
      <c r="M156" s="16">
        <f t="shared" si="8"/>
        <v>1524426000</v>
      </c>
      <c r="N156" s="16">
        <f t="shared" si="9"/>
        <v>923266000</v>
      </c>
      <c r="O156" s="12">
        <f t="shared" si="10"/>
        <v>0.53415050004800402</v>
      </c>
      <c r="P156" s="12">
        <f t="shared" si="11"/>
        <v>0.32350733691062766</v>
      </c>
    </row>
    <row r="157" spans="1:16" x14ac:dyDescent="0.45">
      <c r="A157">
        <v>171</v>
      </c>
      <c r="B157" t="s">
        <v>95</v>
      </c>
      <c r="C157" t="s">
        <v>13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40</v>
      </c>
      <c r="K157" t="s">
        <v>96</v>
      </c>
      <c r="M157" s="16">
        <f t="shared" si="8"/>
        <v>1590000000</v>
      </c>
      <c r="N157" s="16">
        <f t="shared" si="9"/>
        <v>949000000</v>
      </c>
      <c r="O157" s="12">
        <f t="shared" si="10"/>
        <v>0.55227509551927745</v>
      </c>
      <c r="P157" s="12">
        <f t="shared" si="11"/>
        <v>0.32962834317471346</v>
      </c>
    </row>
    <row r="158" spans="1:16" x14ac:dyDescent="0.45">
      <c r="A158">
        <v>172</v>
      </c>
      <c r="B158" t="s">
        <v>95</v>
      </c>
      <c r="C158" t="s">
        <v>14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40</v>
      </c>
      <c r="K158" t="s">
        <v>96</v>
      </c>
      <c r="M158" s="16">
        <f t="shared" si="8"/>
        <v>1661000000</v>
      </c>
      <c r="N158" s="16">
        <f t="shared" si="9"/>
        <v>1001000000</v>
      </c>
      <c r="O158" s="12">
        <f t="shared" si="10"/>
        <v>0.55164397210229166</v>
      </c>
      <c r="P158" s="12">
        <f t="shared" si="11"/>
        <v>0.33244769179674527</v>
      </c>
    </row>
    <row r="159" spans="1:16" x14ac:dyDescent="0.45">
      <c r="A159">
        <v>173</v>
      </c>
      <c r="B159" t="s">
        <v>95</v>
      </c>
      <c r="C159" t="s">
        <v>15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40</v>
      </c>
      <c r="K159" t="s">
        <v>96</v>
      </c>
      <c r="M159" s="16">
        <f t="shared" si="8"/>
        <v>1755000000</v>
      </c>
      <c r="N159" s="16">
        <f t="shared" si="9"/>
        <v>1072000000</v>
      </c>
      <c r="O159" s="12">
        <f t="shared" si="10"/>
        <v>0.55555555555555558</v>
      </c>
      <c r="P159" s="12">
        <f t="shared" si="11"/>
        <v>0.33934789490345046</v>
      </c>
    </row>
    <row r="160" spans="1:16" x14ac:dyDescent="0.45">
      <c r="A160">
        <v>174</v>
      </c>
      <c r="B160" t="s">
        <v>97</v>
      </c>
      <c r="C160" t="s">
        <v>10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45</v>
      </c>
      <c r="K160" t="s">
        <v>98</v>
      </c>
      <c r="M160" s="16">
        <f t="shared" si="8"/>
        <v>33301000000</v>
      </c>
      <c r="N160" s="16">
        <f t="shared" si="9"/>
        <v>8197000000</v>
      </c>
      <c r="O160" s="12">
        <f t="shared" si="10"/>
        <v>0.98579082916432315</v>
      </c>
      <c r="P160" s="12">
        <f t="shared" si="11"/>
        <v>0.24265119445842337</v>
      </c>
    </row>
    <row r="161" spans="1:16" x14ac:dyDescent="0.45">
      <c r="A161">
        <v>175</v>
      </c>
      <c r="B161" t="s">
        <v>97</v>
      </c>
      <c r="C161" t="s">
        <v>13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45</v>
      </c>
      <c r="K161" t="s">
        <v>98</v>
      </c>
      <c r="M161" s="16">
        <f t="shared" si="8"/>
        <v>34386000000</v>
      </c>
      <c r="N161" s="16">
        <f t="shared" si="9"/>
        <v>9404000000</v>
      </c>
      <c r="O161" s="12">
        <f t="shared" si="10"/>
        <v>0.98730906167451471</v>
      </c>
      <c r="P161" s="12">
        <f t="shared" si="11"/>
        <v>0.27001263351326521</v>
      </c>
    </row>
    <row r="162" spans="1:16" x14ac:dyDescent="0.45">
      <c r="A162">
        <v>176</v>
      </c>
      <c r="B162" t="s">
        <v>97</v>
      </c>
      <c r="C162" t="s">
        <v>14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45</v>
      </c>
      <c r="K162" t="s">
        <v>98</v>
      </c>
      <c r="M162" s="16">
        <f t="shared" si="8"/>
        <v>35522000000</v>
      </c>
      <c r="N162" s="16">
        <f t="shared" si="9"/>
        <v>10325000000</v>
      </c>
      <c r="O162" s="12">
        <f t="shared" si="10"/>
        <v>0.98960858058225376</v>
      </c>
      <c r="P162" s="12">
        <f t="shared" si="11"/>
        <v>0.28764451873519986</v>
      </c>
    </row>
    <row r="163" spans="1:16" x14ac:dyDescent="0.45">
      <c r="A163">
        <v>177</v>
      </c>
      <c r="B163" t="s">
        <v>97</v>
      </c>
      <c r="C163" t="s">
        <v>15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45</v>
      </c>
      <c r="K163" t="s">
        <v>98</v>
      </c>
      <c r="M163" s="16">
        <f t="shared" si="8"/>
        <v>33966000000</v>
      </c>
      <c r="N163" s="16">
        <f t="shared" si="9"/>
        <v>9086000000</v>
      </c>
      <c r="O163" s="12">
        <f t="shared" si="10"/>
        <v>0.98620829824917977</v>
      </c>
      <c r="P163" s="12">
        <f t="shared" si="11"/>
        <v>0.26381347812200573</v>
      </c>
    </row>
    <row r="164" spans="1:16" x14ac:dyDescent="0.45">
      <c r="A164">
        <v>178</v>
      </c>
      <c r="B164" t="s">
        <v>99</v>
      </c>
      <c r="C164" t="s">
        <v>10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11</v>
      </c>
      <c r="K164" t="s">
        <v>68</v>
      </c>
      <c r="M164" s="16">
        <f t="shared" si="8"/>
        <v>837600000</v>
      </c>
      <c r="N164" s="16">
        <f t="shared" si="9"/>
        <v>230000000</v>
      </c>
      <c r="O164" s="12">
        <f t="shared" si="10"/>
        <v>0.40093820305394667</v>
      </c>
      <c r="P164" s="12">
        <f t="shared" si="11"/>
        <v>0.11009525633047725</v>
      </c>
    </row>
    <row r="165" spans="1:16" x14ac:dyDescent="0.45">
      <c r="A165">
        <v>179</v>
      </c>
      <c r="B165" t="s">
        <v>99</v>
      </c>
      <c r="C165" t="s">
        <v>13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11</v>
      </c>
      <c r="K165" t="s">
        <v>68</v>
      </c>
      <c r="M165" s="16">
        <f t="shared" si="8"/>
        <v>979200000</v>
      </c>
      <c r="N165" s="16">
        <f t="shared" si="9"/>
        <v>298900000</v>
      </c>
      <c r="O165" s="12">
        <f t="shared" si="10"/>
        <v>0.4091080008355964</v>
      </c>
      <c r="P165" s="12">
        <f t="shared" si="11"/>
        <v>0.12487988301650303</v>
      </c>
    </row>
    <row r="166" spans="1:16" x14ac:dyDescent="0.45">
      <c r="A166">
        <v>180</v>
      </c>
      <c r="B166" t="s">
        <v>99</v>
      </c>
      <c r="C166" t="s">
        <v>14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11</v>
      </c>
      <c r="K166" t="s">
        <v>68</v>
      </c>
      <c r="M166" s="16">
        <f t="shared" si="8"/>
        <v>1145600000</v>
      </c>
      <c r="N166" s="16">
        <f t="shared" si="9"/>
        <v>388700000</v>
      </c>
      <c r="O166" s="12">
        <f t="shared" si="10"/>
        <v>0.42324601913769533</v>
      </c>
      <c r="P166" s="12">
        <f t="shared" si="11"/>
        <v>0.14360660582997747</v>
      </c>
    </row>
    <row r="167" spans="1:16" x14ac:dyDescent="0.45">
      <c r="A167">
        <v>181</v>
      </c>
      <c r="B167" t="s">
        <v>99</v>
      </c>
      <c r="C167" t="s">
        <v>15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11</v>
      </c>
      <c r="K167" t="s">
        <v>68</v>
      </c>
      <c r="M167" s="16">
        <f t="shared" si="8"/>
        <v>1436200000</v>
      </c>
      <c r="N167" s="16">
        <f t="shared" si="9"/>
        <v>490200000</v>
      </c>
      <c r="O167" s="12">
        <f t="shared" si="10"/>
        <v>0.43636253152249871</v>
      </c>
      <c r="P167" s="12">
        <f t="shared" si="11"/>
        <v>0.14893810956157141</v>
      </c>
    </row>
    <row r="168" spans="1:16" x14ac:dyDescent="0.45">
      <c r="A168">
        <v>182</v>
      </c>
      <c r="B168" t="s">
        <v>100</v>
      </c>
      <c r="C168" t="s">
        <v>10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17</v>
      </c>
      <c r="K168" t="s">
        <v>77</v>
      </c>
      <c r="M168" s="16">
        <f t="shared" si="8"/>
        <v>4740935000</v>
      </c>
      <c r="N168" s="16">
        <f t="shared" si="9"/>
        <v>1773098000</v>
      </c>
      <c r="O168" s="12">
        <f t="shared" si="10"/>
        <v>0.51827487857377896</v>
      </c>
      <c r="P168" s="12">
        <f t="shared" si="11"/>
        <v>0.19383352664599077</v>
      </c>
    </row>
    <row r="169" spans="1:16" x14ac:dyDescent="0.45">
      <c r="A169">
        <v>183</v>
      </c>
      <c r="B169" t="s">
        <v>100</v>
      </c>
      <c r="C169" t="s">
        <v>13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17</v>
      </c>
      <c r="K169" t="s">
        <v>77</v>
      </c>
      <c r="M169" s="16">
        <f t="shared" si="8"/>
        <v>4934907000</v>
      </c>
      <c r="N169" s="16">
        <f t="shared" si="9"/>
        <v>1830223000</v>
      </c>
      <c r="O169" s="12">
        <f t="shared" si="10"/>
        <v>0.52081730703777285</v>
      </c>
      <c r="P169" s="12">
        <f t="shared" si="11"/>
        <v>0.19315699650238466</v>
      </c>
    </row>
    <row r="170" spans="1:16" x14ac:dyDescent="0.45">
      <c r="A170">
        <v>184</v>
      </c>
      <c r="B170" t="s">
        <v>100</v>
      </c>
      <c r="C170" t="s">
        <v>14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17</v>
      </c>
      <c r="K170" t="s">
        <v>77</v>
      </c>
      <c r="M170" s="16">
        <f t="shared" si="8"/>
        <v>5327031000</v>
      </c>
      <c r="N170" s="16">
        <f t="shared" si="9"/>
        <v>1953051000</v>
      </c>
      <c r="O170" s="12">
        <f t="shared" si="10"/>
        <v>0.52290696099276168</v>
      </c>
      <c r="P170" s="12">
        <f t="shared" si="11"/>
        <v>0.19171353856845849</v>
      </c>
    </row>
    <row r="171" spans="1:16" x14ac:dyDescent="0.45">
      <c r="A171">
        <v>185</v>
      </c>
      <c r="B171" t="s">
        <v>100</v>
      </c>
      <c r="C171" t="s">
        <v>15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17</v>
      </c>
      <c r="K171" t="s">
        <v>77</v>
      </c>
      <c r="M171" s="16">
        <f t="shared" si="8"/>
        <v>5608736000</v>
      </c>
      <c r="N171" s="16">
        <f t="shared" si="9"/>
        <v>2060395000</v>
      </c>
      <c r="O171" s="12">
        <f t="shared" si="10"/>
        <v>0.5273511528557282</v>
      </c>
      <c r="P171" s="12">
        <f t="shared" si="11"/>
        <v>0.19372487465770863</v>
      </c>
    </row>
    <row r="172" spans="1:16" x14ac:dyDescent="0.45">
      <c r="A172">
        <v>186</v>
      </c>
      <c r="B172" t="s">
        <v>101</v>
      </c>
      <c r="C172" t="s">
        <v>10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11</v>
      </c>
      <c r="K172" t="s">
        <v>89</v>
      </c>
      <c r="M172" s="16">
        <f t="shared" si="8"/>
        <v>13355000000</v>
      </c>
      <c r="N172" s="16">
        <f t="shared" si="9"/>
        <v>6542000000</v>
      </c>
      <c r="O172" s="12">
        <f t="shared" si="10"/>
        <v>0.15417383373930715</v>
      </c>
      <c r="P172" s="12">
        <f t="shared" si="11"/>
        <v>7.5522667190007275E-2</v>
      </c>
    </row>
    <row r="173" spans="1:16" x14ac:dyDescent="0.45">
      <c r="A173">
        <v>187</v>
      </c>
      <c r="B173" t="s">
        <v>101</v>
      </c>
      <c r="C173" t="s">
        <v>13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11</v>
      </c>
      <c r="K173" t="s">
        <v>89</v>
      </c>
      <c r="M173" s="16">
        <f t="shared" si="8"/>
        <v>14010000000</v>
      </c>
      <c r="N173" s="16">
        <f t="shared" si="9"/>
        <v>7483000000</v>
      </c>
      <c r="O173" s="12">
        <f t="shared" si="10"/>
        <v>0.15435975408210489</v>
      </c>
      <c r="P173" s="12">
        <f t="shared" si="11"/>
        <v>8.2446398272404756E-2</v>
      </c>
    </row>
    <row r="174" spans="1:16" x14ac:dyDescent="0.45">
      <c r="A174">
        <v>188</v>
      </c>
      <c r="B174" t="s">
        <v>101</v>
      </c>
      <c r="C174" t="s">
        <v>14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11</v>
      </c>
      <c r="K174" t="s">
        <v>89</v>
      </c>
      <c r="M174" s="16">
        <f t="shared" si="8"/>
        <v>14026000000</v>
      </c>
      <c r="N174" s="16">
        <f t="shared" si="9"/>
        <v>7444000000</v>
      </c>
      <c r="O174" s="12">
        <f t="shared" si="10"/>
        <v>0.14593087375408365</v>
      </c>
      <c r="P174" s="12">
        <f t="shared" si="11"/>
        <v>7.7449695153671685E-2</v>
      </c>
    </row>
    <row r="175" spans="1:16" x14ac:dyDescent="0.45">
      <c r="A175">
        <v>189</v>
      </c>
      <c r="B175" t="s">
        <v>101</v>
      </c>
      <c r="C175" t="s">
        <v>15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11</v>
      </c>
      <c r="K175" t="s">
        <v>89</v>
      </c>
      <c r="M175" s="16">
        <f t="shared" si="8"/>
        <v>13781000000</v>
      </c>
      <c r="N175" s="16">
        <f t="shared" si="9"/>
        <v>5841000000</v>
      </c>
      <c r="O175" s="12">
        <f t="shared" si="10"/>
        <v>0.14572120417464129</v>
      </c>
      <c r="P175" s="12">
        <f t="shared" si="11"/>
        <v>6.1763119772446098E-2</v>
      </c>
    </row>
    <row r="176" spans="1:16" x14ac:dyDescent="0.45">
      <c r="A176">
        <v>190</v>
      </c>
      <c r="B176" t="s">
        <v>102</v>
      </c>
      <c r="C176" t="s">
        <v>10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45</v>
      </c>
      <c r="K176" t="s">
        <v>103</v>
      </c>
      <c r="M176" s="16">
        <f t="shared" si="8"/>
        <v>96325000000</v>
      </c>
      <c r="N176" s="16">
        <f t="shared" si="9"/>
        <v>16063000000</v>
      </c>
      <c r="O176" s="12">
        <f t="shared" si="10"/>
        <v>0.962499250584544</v>
      </c>
      <c r="P176" s="12">
        <f t="shared" si="11"/>
        <v>0.16050480625112412</v>
      </c>
    </row>
    <row r="177" spans="1:16" x14ac:dyDescent="0.45">
      <c r="A177">
        <v>191</v>
      </c>
      <c r="B177" t="s">
        <v>102</v>
      </c>
      <c r="C177" t="s">
        <v>13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45</v>
      </c>
      <c r="K177" t="s">
        <v>103</v>
      </c>
      <c r="M177" s="16">
        <f t="shared" si="8"/>
        <v>98663000000</v>
      </c>
      <c r="N177" s="16">
        <f t="shared" si="9"/>
        <v>25893000000</v>
      </c>
      <c r="O177" s="12">
        <f t="shared" si="10"/>
        <v>0.97016627825796242</v>
      </c>
      <c r="P177" s="12">
        <f t="shared" si="11"/>
        <v>0.25460928050974957</v>
      </c>
    </row>
    <row r="178" spans="1:16" x14ac:dyDescent="0.45">
      <c r="A178">
        <v>192</v>
      </c>
      <c r="B178" t="s">
        <v>102</v>
      </c>
      <c r="C178" t="s">
        <v>14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45</v>
      </c>
      <c r="K178" t="s">
        <v>103</v>
      </c>
      <c r="M178" s="16">
        <f t="shared" si="8"/>
        <v>92525000000</v>
      </c>
      <c r="N178" s="16">
        <f t="shared" si="9"/>
        <v>15133000000</v>
      </c>
      <c r="O178" s="12">
        <f t="shared" si="10"/>
        <v>0.97209527111503347</v>
      </c>
      <c r="P178" s="12">
        <f t="shared" si="11"/>
        <v>0.15899181559344827</v>
      </c>
    </row>
    <row r="179" spans="1:16" x14ac:dyDescent="0.45">
      <c r="A179">
        <v>193</v>
      </c>
      <c r="B179" t="s">
        <v>102</v>
      </c>
      <c r="C179" t="s">
        <v>15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45</v>
      </c>
      <c r="K179" t="s">
        <v>103</v>
      </c>
      <c r="M179" s="16">
        <f t="shared" si="8"/>
        <v>90852000000</v>
      </c>
      <c r="N179" s="16">
        <f t="shared" si="9"/>
        <v>30499000000</v>
      </c>
      <c r="O179" s="12">
        <f t="shared" si="10"/>
        <v>0.97631533700137552</v>
      </c>
      <c r="P179" s="12">
        <f t="shared" si="11"/>
        <v>0.3277488823933975</v>
      </c>
    </row>
    <row r="180" spans="1:16" x14ac:dyDescent="0.45">
      <c r="A180">
        <v>194</v>
      </c>
      <c r="B180" t="s">
        <v>104</v>
      </c>
      <c r="C180" t="s">
        <v>10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23</v>
      </c>
      <c r="K180" t="s">
        <v>28</v>
      </c>
      <c r="M180" s="16">
        <f t="shared" si="8"/>
        <v>7134000000</v>
      </c>
      <c r="N180" s="16">
        <f t="shared" si="9"/>
        <v>2770000000</v>
      </c>
      <c r="O180" s="12">
        <f t="shared" si="10"/>
        <v>0.51191159586681967</v>
      </c>
      <c r="P180" s="12">
        <f t="shared" si="11"/>
        <v>0.19876578645235363</v>
      </c>
    </row>
    <row r="181" spans="1:16" x14ac:dyDescent="0.45">
      <c r="A181">
        <v>195</v>
      </c>
      <c r="B181" t="s">
        <v>104</v>
      </c>
      <c r="C181" t="s">
        <v>13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23</v>
      </c>
      <c r="K181" t="s">
        <v>28</v>
      </c>
      <c r="M181" s="16">
        <f t="shared" si="8"/>
        <v>4162000000</v>
      </c>
      <c r="N181" s="16">
        <f t="shared" si="9"/>
        <v>496000000</v>
      </c>
      <c r="O181" s="12">
        <f t="shared" si="10"/>
        <v>0.44215446722617657</v>
      </c>
      <c r="P181" s="12">
        <f t="shared" si="11"/>
        <v>5.2693084032720702E-2</v>
      </c>
    </row>
    <row r="182" spans="1:16" x14ac:dyDescent="0.45">
      <c r="A182">
        <v>196</v>
      </c>
      <c r="B182" t="s">
        <v>104</v>
      </c>
      <c r="C182" t="s">
        <v>14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23</v>
      </c>
      <c r="K182" t="s">
        <v>28</v>
      </c>
      <c r="M182" s="16">
        <f t="shared" si="8"/>
        <v>4581000000</v>
      </c>
      <c r="N182" s="16">
        <f t="shared" si="9"/>
        <v>656000000</v>
      </c>
      <c r="O182" s="12">
        <f t="shared" si="10"/>
        <v>0.42737195633921077</v>
      </c>
      <c r="P182" s="12">
        <f t="shared" si="11"/>
        <v>6.1199738781602758E-2</v>
      </c>
    </row>
    <row r="183" spans="1:16" x14ac:dyDescent="0.45">
      <c r="A183">
        <v>197</v>
      </c>
      <c r="B183" t="s">
        <v>104</v>
      </c>
      <c r="C183" t="s">
        <v>15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23</v>
      </c>
      <c r="K183" t="s">
        <v>28</v>
      </c>
      <c r="M183" s="16">
        <f t="shared" si="8"/>
        <v>4146000000</v>
      </c>
      <c r="N183" s="16">
        <f t="shared" si="9"/>
        <v>449000000</v>
      </c>
      <c r="O183" s="12">
        <f t="shared" si="10"/>
        <v>0.4159309791332263</v>
      </c>
      <c r="P183" s="12">
        <f t="shared" si="11"/>
        <v>4.5044141252006419E-2</v>
      </c>
    </row>
    <row r="184" spans="1:16" x14ac:dyDescent="0.45">
      <c r="A184">
        <v>198</v>
      </c>
      <c r="B184" t="s">
        <v>105</v>
      </c>
      <c r="C184" t="s">
        <v>10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17</v>
      </c>
      <c r="K184" t="s">
        <v>77</v>
      </c>
      <c r="M184" s="16">
        <f t="shared" si="8"/>
        <v>4388755000</v>
      </c>
      <c r="N184" s="16">
        <f t="shared" si="9"/>
        <v>1638218000</v>
      </c>
      <c r="O184" s="12">
        <f t="shared" si="10"/>
        <v>0.40210003403702477</v>
      </c>
      <c r="P184" s="12">
        <f t="shared" si="11"/>
        <v>0.15009439204513961</v>
      </c>
    </row>
    <row r="185" spans="1:16" x14ac:dyDescent="0.45">
      <c r="A185">
        <v>199</v>
      </c>
      <c r="B185" t="s">
        <v>105</v>
      </c>
      <c r="C185" t="s">
        <v>13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17</v>
      </c>
      <c r="K185" t="s">
        <v>77</v>
      </c>
      <c r="M185" s="16">
        <f t="shared" si="8"/>
        <v>4565582000</v>
      </c>
      <c r="N185" s="16">
        <f t="shared" si="9"/>
        <v>1614587000</v>
      </c>
      <c r="O185" s="12">
        <f t="shared" si="10"/>
        <v>0.3968703654557999</v>
      </c>
      <c r="P185" s="12">
        <f t="shared" si="11"/>
        <v>0.14035050356125103</v>
      </c>
    </row>
    <row r="186" spans="1:16" x14ac:dyDescent="0.45">
      <c r="A186">
        <v>200</v>
      </c>
      <c r="B186" t="s">
        <v>105</v>
      </c>
      <c r="C186" t="s">
        <v>14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17</v>
      </c>
      <c r="K186" t="s">
        <v>77</v>
      </c>
      <c r="M186" s="16">
        <f t="shared" si="8"/>
        <v>4619779000</v>
      </c>
      <c r="N186" s="16">
        <f t="shared" si="9"/>
        <v>1554293000</v>
      </c>
      <c r="O186" s="12">
        <f t="shared" si="10"/>
        <v>0.38883179577509841</v>
      </c>
      <c r="P186" s="12">
        <f t="shared" si="11"/>
        <v>0.13081979426952348</v>
      </c>
    </row>
    <row r="187" spans="1:16" x14ac:dyDescent="0.45">
      <c r="A187">
        <v>201</v>
      </c>
      <c r="B187" t="s">
        <v>105</v>
      </c>
      <c r="C187" t="s">
        <v>15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17</v>
      </c>
      <c r="K187" t="s">
        <v>77</v>
      </c>
      <c r="M187" s="16">
        <f t="shared" si="8"/>
        <v>4620310000</v>
      </c>
      <c r="N187" s="16">
        <f t="shared" si="9"/>
        <v>1414903000</v>
      </c>
      <c r="O187" s="12">
        <f t="shared" si="10"/>
        <v>0.38172117766796732</v>
      </c>
      <c r="P187" s="12">
        <f t="shared" si="11"/>
        <v>0.11689658041255672</v>
      </c>
    </row>
    <row r="188" spans="1:16" x14ac:dyDescent="0.45">
      <c r="A188">
        <v>202</v>
      </c>
      <c r="B188" t="s">
        <v>106</v>
      </c>
      <c r="C188" t="s">
        <v>10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45</v>
      </c>
      <c r="K188" t="s">
        <v>103</v>
      </c>
      <c r="M188" s="16">
        <f t="shared" si="8"/>
        <v>10308000000</v>
      </c>
      <c r="N188" s="16">
        <f t="shared" si="9"/>
        <v>3491000000</v>
      </c>
      <c r="O188" s="12">
        <f t="shared" si="10"/>
        <v>0.96004470522492313</v>
      </c>
      <c r="P188" s="12">
        <f t="shared" si="11"/>
        <v>0.32513737543075349</v>
      </c>
    </row>
    <row r="189" spans="1:16" x14ac:dyDescent="0.45">
      <c r="A189">
        <v>203</v>
      </c>
      <c r="B189" t="s">
        <v>106</v>
      </c>
      <c r="C189" t="s">
        <v>13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45</v>
      </c>
      <c r="K189" t="s">
        <v>103</v>
      </c>
      <c r="M189" s="16">
        <f t="shared" si="8"/>
        <v>10242000000</v>
      </c>
      <c r="N189" s="16">
        <f t="shared" si="9"/>
        <v>3919000000</v>
      </c>
      <c r="O189" s="12">
        <f t="shared" si="10"/>
        <v>0.97145025135160767</v>
      </c>
      <c r="P189" s="12">
        <f t="shared" si="11"/>
        <v>0.37171583040880207</v>
      </c>
    </row>
    <row r="190" spans="1:16" x14ac:dyDescent="0.45">
      <c r="A190">
        <v>204</v>
      </c>
      <c r="B190" t="s">
        <v>106</v>
      </c>
      <c r="C190" t="s">
        <v>14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45</v>
      </c>
      <c r="K190" t="s">
        <v>103</v>
      </c>
      <c r="M190" s="16">
        <f t="shared" si="8"/>
        <v>9759000000</v>
      </c>
      <c r="N190" s="16">
        <f t="shared" si="9"/>
        <v>3702000000</v>
      </c>
      <c r="O190" s="12">
        <f t="shared" si="10"/>
        <v>0.9760952190438088</v>
      </c>
      <c r="P190" s="12">
        <f t="shared" si="11"/>
        <v>0.37027405481096221</v>
      </c>
    </row>
    <row r="191" spans="1:16" x14ac:dyDescent="0.45">
      <c r="A191">
        <v>205</v>
      </c>
      <c r="B191" t="s">
        <v>106</v>
      </c>
      <c r="C191" t="s">
        <v>15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45</v>
      </c>
      <c r="K191" t="s">
        <v>103</v>
      </c>
      <c r="M191" s="16">
        <f t="shared" si="8"/>
        <v>10113000000</v>
      </c>
      <c r="N191" s="16">
        <f t="shared" si="9"/>
        <v>3584000000</v>
      </c>
      <c r="O191" s="12">
        <f t="shared" si="10"/>
        <v>0.9774792190218442</v>
      </c>
      <c r="P191" s="12">
        <f t="shared" si="11"/>
        <v>0.34641407307171856</v>
      </c>
    </row>
    <row r="192" spans="1:16" x14ac:dyDescent="0.45">
      <c r="A192">
        <v>206</v>
      </c>
      <c r="B192" t="s">
        <v>107</v>
      </c>
      <c r="C192" t="s">
        <v>10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17</v>
      </c>
      <c r="K192" t="s">
        <v>108</v>
      </c>
      <c r="M192" s="16">
        <f t="shared" si="8"/>
        <v>10984000000</v>
      </c>
      <c r="N192" s="16">
        <f t="shared" si="9"/>
        <v>2229000000</v>
      </c>
      <c r="O192" s="12">
        <f t="shared" si="10"/>
        <v>0.24163495171260752</v>
      </c>
      <c r="P192" s="12">
        <f t="shared" si="11"/>
        <v>4.9035352090987083E-2</v>
      </c>
    </row>
    <row r="193" spans="1:16" x14ac:dyDescent="0.45">
      <c r="A193">
        <v>207</v>
      </c>
      <c r="B193" t="s">
        <v>107</v>
      </c>
      <c r="C193" t="s">
        <v>13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17</v>
      </c>
      <c r="K193" t="s">
        <v>108</v>
      </c>
      <c r="M193" s="16">
        <f t="shared" si="8"/>
        <v>9399000000</v>
      </c>
      <c r="N193" s="16">
        <f t="shared" si="9"/>
        <v>1293000000</v>
      </c>
      <c r="O193" s="12">
        <f t="shared" si="10"/>
        <v>0.23143975770111547</v>
      </c>
      <c r="P193" s="12">
        <f t="shared" si="11"/>
        <v>3.1838664401270589E-2</v>
      </c>
    </row>
    <row r="194" spans="1:16" x14ac:dyDescent="0.45">
      <c r="A194">
        <v>208</v>
      </c>
      <c r="B194" t="s">
        <v>107</v>
      </c>
      <c r="C194" t="s">
        <v>14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17</v>
      </c>
      <c r="K194" t="s">
        <v>108</v>
      </c>
      <c r="M194" s="16">
        <f t="shared" si="8"/>
        <v>9047000000</v>
      </c>
      <c r="N194" s="16">
        <f t="shared" si="9"/>
        <v>1455000000</v>
      </c>
      <c r="O194" s="12">
        <f t="shared" si="10"/>
        <v>0.22427427551501034</v>
      </c>
      <c r="P194" s="12">
        <f t="shared" si="11"/>
        <v>3.6069312575919082E-2</v>
      </c>
    </row>
    <row r="195" spans="1:16" x14ac:dyDescent="0.45">
      <c r="A195">
        <v>209</v>
      </c>
      <c r="B195" t="s">
        <v>107</v>
      </c>
      <c r="C195" t="s">
        <v>15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17</v>
      </c>
      <c r="K195" t="s">
        <v>108</v>
      </c>
      <c r="M195" s="16">
        <f t="shared" ref="M195:M258" si="12">E195-F195</f>
        <v>9191000000</v>
      </c>
      <c r="N195" s="16">
        <f t="shared" ref="N195:N258" si="13">M195-(SUM(G195:I195))</f>
        <v>1573000000</v>
      </c>
      <c r="O195" s="12">
        <f t="shared" ref="O195:O258" si="14">1-(F195/E195)</f>
        <v>0.23251872090669901</v>
      </c>
      <c r="P195" s="12">
        <f t="shared" ref="P195:P258" si="15">N195/E195</f>
        <v>3.979457599676179E-2</v>
      </c>
    </row>
    <row r="196" spans="1:16" x14ac:dyDescent="0.45">
      <c r="A196">
        <v>210</v>
      </c>
      <c r="B196" t="s">
        <v>109</v>
      </c>
      <c r="C196" t="s">
        <v>10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23</v>
      </c>
      <c r="K196" t="s">
        <v>28</v>
      </c>
      <c r="M196" s="16">
        <f t="shared" si="12"/>
        <v>1855100000</v>
      </c>
      <c r="N196" s="16">
        <f t="shared" si="13"/>
        <v>639100000</v>
      </c>
      <c r="O196" s="12">
        <f t="shared" si="14"/>
        <v>0.60832923430070496</v>
      </c>
      <c r="P196" s="12">
        <f t="shared" si="15"/>
        <v>0.20957534021970814</v>
      </c>
    </row>
    <row r="197" spans="1:16" x14ac:dyDescent="0.45">
      <c r="A197">
        <v>211</v>
      </c>
      <c r="B197" t="s">
        <v>109</v>
      </c>
      <c r="C197" t="s">
        <v>13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23</v>
      </c>
      <c r="K197" t="s">
        <v>28</v>
      </c>
      <c r="M197" s="16">
        <f t="shared" si="12"/>
        <v>2065000000</v>
      </c>
      <c r="N197" s="16">
        <f t="shared" si="13"/>
        <v>781500000</v>
      </c>
      <c r="O197" s="12">
        <f t="shared" si="14"/>
        <v>0.62131423757371529</v>
      </c>
      <c r="P197" s="12">
        <f t="shared" si="15"/>
        <v>0.23513659886869659</v>
      </c>
    </row>
    <row r="198" spans="1:16" x14ac:dyDescent="0.45">
      <c r="A198">
        <v>212</v>
      </c>
      <c r="B198" t="s">
        <v>109</v>
      </c>
      <c r="C198" t="s">
        <v>14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23</v>
      </c>
      <c r="K198" t="s">
        <v>28</v>
      </c>
      <c r="M198" s="16">
        <f t="shared" si="12"/>
        <v>2114800000</v>
      </c>
      <c r="N198" s="16">
        <f t="shared" si="13"/>
        <v>843500000</v>
      </c>
      <c r="O198" s="12">
        <f t="shared" si="14"/>
        <v>0.61908665105386418</v>
      </c>
      <c r="P198" s="12">
        <f t="shared" si="15"/>
        <v>0.24692622950819673</v>
      </c>
    </row>
    <row r="199" spans="1:16" x14ac:dyDescent="0.45">
      <c r="A199">
        <v>213</v>
      </c>
      <c r="B199" t="s">
        <v>109</v>
      </c>
      <c r="C199" t="s">
        <v>15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23</v>
      </c>
      <c r="K199" t="s">
        <v>28</v>
      </c>
      <c r="M199" s="16">
        <f t="shared" si="12"/>
        <v>2342300000</v>
      </c>
      <c r="N199" s="16">
        <f t="shared" si="13"/>
        <v>947600000</v>
      </c>
      <c r="O199" s="12">
        <f t="shared" si="14"/>
        <v>0.63066774367259026</v>
      </c>
      <c r="P199" s="12">
        <f t="shared" si="15"/>
        <v>0.25514270328486804</v>
      </c>
    </row>
    <row r="200" spans="1:16" x14ac:dyDescent="0.45">
      <c r="A200">
        <v>214</v>
      </c>
      <c r="B200" t="s">
        <v>110</v>
      </c>
      <c r="C200" t="s">
        <v>10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23</v>
      </c>
      <c r="K200" t="s">
        <v>28</v>
      </c>
      <c r="M200" s="16">
        <f t="shared" si="12"/>
        <v>4171000000</v>
      </c>
      <c r="N200" s="16">
        <f t="shared" si="13"/>
        <v>1255000000</v>
      </c>
      <c r="O200" s="12">
        <f t="shared" si="14"/>
        <v>0.51787931462627268</v>
      </c>
      <c r="P200" s="12">
        <f t="shared" si="15"/>
        <v>0.1558231934442513</v>
      </c>
    </row>
    <row r="201" spans="1:16" x14ac:dyDescent="0.45">
      <c r="A201">
        <v>215</v>
      </c>
      <c r="B201" t="s">
        <v>110</v>
      </c>
      <c r="C201" t="s">
        <v>13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23</v>
      </c>
      <c r="K201" t="s">
        <v>28</v>
      </c>
      <c r="M201" s="16">
        <f t="shared" si="12"/>
        <v>4301000000</v>
      </c>
      <c r="N201" s="16">
        <f t="shared" si="13"/>
        <v>1606000000</v>
      </c>
      <c r="O201" s="12">
        <f t="shared" si="14"/>
        <v>0.50923514089509825</v>
      </c>
      <c r="P201" s="12">
        <f t="shared" si="15"/>
        <v>0.19014918304522851</v>
      </c>
    </row>
    <row r="202" spans="1:16" x14ac:dyDescent="0.45">
      <c r="A202">
        <v>216</v>
      </c>
      <c r="B202" t="s">
        <v>110</v>
      </c>
      <c r="C202" t="s">
        <v>14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23</v>
      </c>
      <c r="K202" t="s">
        <v>28</v>
      </c>
      <c r="M202" s="16">
        <f t="shared" si="12"/>
        <v>4695000000</v>
      </c>
      <c r="N202" s="16">
        <f t="shared" si="13"/>
        <v>1500000000</v>
      </c>
      <c r="O202" s="12">
        <f t="shared" si="14"/>
        <v>0.45662322505349151</v>
      </c>
      <c r="P202" s="12">
        <f t="shared" si="15"/>
        <v>0.14588601439408674</v>
      </c>
    </row>
    <row r="203" spans="1:16" x14ac:dyDescent="0.45">
      <c r="A203">
        <v>217</v>
      </c>
      <c r="B203" t="s">
        <v>110</v>
      </c>
      <c r="C203" t="s">
        <v>15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23</v>
      </c>
      <c r="K203" t="s">
        <v>28</v>
      </c>
      <c r="M203" s="16">
        <f t="shared" si="12"/>
        <v>5991000000</v>
      </c>
      <c r="N203" s="16">
        <f t="shared" si="13"/>
        <v>2158000000</v>
      </c>
      <c r="O203" s="12">
        <f t="shared" si="14"/>
        <v>0.47993270848353764</v>
      </c>
      <c r="P203" s="12">
        <f t="shared" si="15"/>
        <v>0.17287511014980372</v>
      </c>
    </row>
    <row r="204" spans="1:16" x14ac:dyDescent="0.45">
      <c r="A204">
        <v>218</v>
      </c>
      <c r="B204" t="s">
        <v>111</v>
      </c>
      <c r="C204" t="s">
        <v>10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81</v>
      </c>
      <c r="K204" t="s">
        <v>112</v>
      </c>
      <c r="M204" s="16">
        <f t="shared" si="12"/>
        <v>3811000000</v>
      </c>
      <c r="N204" s="16">
        <f t="shared" si="13"/>
        <v>1949000000</v>
      </c>
      <c r="O204" s="12">
        <f t="shared" si="14"/>
        <v>0.170407798247183</v>
      </c>
      <c r="P204" s="12">
        <f t="shared" si="15"/>
        <v>8.7148989447326061E-2</v>
      </c>
    </row>
    <row r="205" spans="1:16" x14ac:dyDescent="0.45">
      <c r="A205">
        <v>219</v>
      </c>
      <c r="B205" t="s">
        <v>111</v>
      </c>
      <c r="C205" t="s">
        <v>13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81</v>
      </c>
      <c r="K205" t="s">
        <v>112</v>
      </c>
      <c r="M205" s="16">
        <f t="shared" si="12"/>
        <v>4805000000</v>
      </c>
      <c r="N205" s="16">
        <f t="shared" si="13"/>
        <v>2859000000</v>
      </c>
      <c r="O205" s="12">
        <f t="shared" si="14"/>
        <v>0.1957150421571423</v>
      </c>
      <c r="P205" s="12">
        <f t="shared" si="15"/>
        <v>0.11645146837196041</v>
      </c>
    </row>
    <row r="206" spans="1:16" x14ac:dyDescent="0.45">
      <c r="A206">
        <v>220</v>
      </c>
      <c r="B206" t="s">
        <v>111</v>
      </c>
      <c r="C206" t="s">
        <v>14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81</v>
      </c>
      <c r="K206" t="s">
        <v>112</v>
      </c>
      <c r="M206" s="16">
        <f t="shared" si="12"/>
        <v>1327000000</v>
      </c>
      <c r="N206" s="16">
        <f t="shared" si="13"/>
        <v>-108000000</v>
      </c>
      <c r="O206" s="12">
        <f t="shared" si="14"/>
        <v>8.4296785668911189E-2</v>
      </c>
      <c r="P206" s="12">
        <f t="shared" si="15"/>
        <v>-6.8606276203786046E-3</v>
      </c>
    </row>
    <row r="207" spans="1:16" x14ac:dyDescent="0.45">
      <c r="A207">
        <v>221</v>
      </c>
      <c r="B207" t="s">
        <v>111</v>
      </c>
      <c r="C207" t="s">
        <v>15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81</v>
      </c>
      <c r="K207" t="s">
        <v>112</v>
      </c>
      <c r="M207" s="16">
        <f t="shared" si="12"/>
        <v>-132000000</v>
      </c>
      <c r="N207" s="16">
        <f t="shared" si="13"/>
        <v>-1331000000</v>
      </c>
      <c r="O207" s="12">
        <f t="shared" si="14"/>
        <v>-1.341327100904377E-2</v>
      </c>
      <c r="P207" s="12">
        <f t="shared" si="15"/>
        <v>-0.13525048267452494</v>
      </c>
    </row>
    <row r="208" spans="1:16" x14ac:dyDescent="0.45">
      <c r="A208">
        <v>222</v>
      </c>
      <c r="B208" t="s">
        <v>113</v>
      </c>
      <c r="C208" t="s">
        <v>10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23</v>
      </c>
      <c r="K208" t="s">
        <v>64</v>
      </c>
      <c r="M208" s="16">
        <f t="shared" si="12"/>
        <v>6074500000</v>
      </c>
      <c r="N208" s="16">
        <f t="shared" si="13"/>
        <v>2490500000</v>
      </c>
      <c r="O208" s="12">
        <f t="shared" si="14"/>
        <v>0.87627304463229572</v>
      </c>
      <c r="P208" s="12">
        <f t="shared" si="15"/>
        <v>0.35926545685352412</v>
      </c>
    </row>
    <row r="209" spans="1:16" x14ac:dyDescent="0.45">
      <c r="A209">
        <v>223</v>
      </c>
      <c r="B209" t="s">
        <v>113</v>
      </c>
      <c r="C209" t="s">
        <v>13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23</v>
      </c>
      <c r="K209" t="s">
        <v>64</v>
      </c>
      <c r="M209" s="16">
        <f t="shared" si="12"/>
        <v>8532300000</v>
      </c>
      <c r="N209" s="16">
        <f t="shared" si="13"/>
        <v>3955700000</v>
      </c>
      <c r="O209" s="12">
        <f t="shared" si="14"/>
        <v>0.87931940679974852</v>
      </c>
      <c r="P209" s="12">
        <f t="shared" si="15"/>
        <v>0.40766543340925254</v>
      </c>
    </row>
    <row r="210" spans="1:16" x14ac:dyDescent="0.45">
      <c r="A210">
        <v>224</v>
      </c>
      <c r="B210" t="s">
        <v>113</v>
      </c>
      <c r="C210" t="s">
        <v>14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23</v>
      </c>
      <c r="K210" t="s">
        <v>64</v>
      </c>
      <c r="M210" s="16">
        <f t="shared" si="12"/>
        <v>9523400000</v>
      </c>
      <c r="N210" s="16">
        <f t="shared" si="13"/>
        <v>4984400000</v>
      </c>
      <c r="O210" s="12">
        <f t="shared" si="14"/>
        <v>0.88476188706590608</v>
      </c>
      <c r="P210" s="12">
        <f t="shared" si="15"/>
        <v>0.46307066277708614</v>
      </c>
    </row>
    <row r="211" spans="1:16" x14ac:dyDescent="0.45">
      <c r="A211">
        <v>225</v>
      </c>
      <c r="B211" t="s">
        <v>113</v>
      </c>
      <c r="C211" t="s">
        <v>15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23</v>
      </c>
      <c r="K211" t="s">
        <v>64</v>
      </c>
      <c r="M211" s="16">
        <f t="shared" si="12"/>
        <v>9970100000</v>
      </c>
      <c r="N211" s="16">
        <f t="shared" si="13"/>
        <v>5638300000</v>
      </c>
      <c r="O211" s="12">
        <f t="shared" si="14"/>
        <v>0.87084235902452656</v>
      </c>
      <c r="P211" s="12">
        <f t="shared" si="15"/>
        <v>0.49247956117671721</v>
      </c>
    </row>
    <row r="212" spans="1:16" x14ac:dyDescent="0.45">
      <c r="A212">
        <v>230</v>
      </c>
      <c r="B212" t="s">
        <v>114</v>
      </c>
      <c r="C212" t="s">
        <v>10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57</v>
      </c>
      <c r="K212" t="s">
        <v>115</v>
      </c>
      <c r="M212" s="16">
        <f t="shared" si="12"/>
        <v>1561700000</v>
      </c>
      <c r="N212" s="16">
        <f t="shared" si="13"/>
        <v>790500000</v>
      </c>
      <c r="O212" s="12">
        <f t="shared" si="14"/>
        <v>0.17877216479503644</v>
      </c>
      <c r="P212" s="12">
        <f t="shared" si="15"/>
        <v>9.0490744874480583E-2</v>
      </c>
    </row>
    <row r="213" spans="1:16" x14ac:dyDescent="0.45">
      <c r="A213">
        <v>231</v>
      </c>
      <c r="B213" t="s">
        <v>114</v>
      </c>
      <c r="C213" t="s">
        <v>13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57</v>
      </c>
      <c r="K213" t="s">
        <v>115</v>
      </c>
      <c r="M213" s="16">
        <f t="shared" si="12"/>
        <v>1592700000</v>
      </c>
      <c r="N213" s="16">
        <f t="shared" si="13"/>
        <v>795400000</v>
      </c>
      <c r="O213" s="12">
        <f t="shared" si="14"/>
        <v>0.1880823325185107</v>
      </c>
      <c r="P213" s="12">
        <f t="shared" si="15"/>
        <v>9.3928980526918671E-2</v>
      </c>
    </row>
    <row r="214" spans="1:16" x14ac:dyDescent="0.45">
      <c r="A214">
        <v>232</v>
      </c>
      <c r="B214" t="s">
        <v>114</v>
      </c>
      <c r="C214" t="s">
        <v>14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57</v>
      </c>
      <c r="K214" t="s">
        <v>115</v>
      </c>
      <c r="M214" s="16">
        <f t="shared" si="12"/>
        <v>1666500000</v>
      </c>
      <c r="N214" s="16">
        <f t="shared" si="13"/>
        <v>838600000</v>
      </c>
      <c r="O214" s="12">
        <f t="shared" si="14"/>
        <v>0.19445740956826141</v>
      </c>
      <c r="P214" s="12">
        <f t="shared" si="15"/>
        <v>9.7852975495915984E-2</v>
      </c>
    </row>
    <row r="215" spans="1:16" x14ac:dyDescent="0.45">
      <c r="A215">
        <v>233</v>
      </c>
      <c r="B215" t="s">
        <v>114</v>
      </c>
      <c r="C215" t="s">
        <v>15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57</v>
      </c>
      <c r="K215" t="s">
        <v>115</v>
      </c>
      <c r="M215" s="16">
        <f t="shared" si="12"/>
        <v>1536700000</v>
      </c>
      <c r="N215" s="16">
        <f t="shared" si="13"/>
        <v>605200000</v>
      </c>
      <c r="O215" s="12">
        <f t="shared" si="14"/>
        <v>0.19215955983493815</v>
      </c>
      <c r="P215" s="12">
        <f t="shared" si="15"/>
        <v>7.5678379392272108E-2</v>
      </c>
    </row>
    <row r="216" spans="1:16" x14ac:dyDescent="0.45">
      <c r="A216">
        <v>234</v>
      </c>
      <c r="B216" t="s">
        <v>116</v>
      </c>
      <c r="C216" t="s">
        <v>10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23</v>
      </c>
      <c r="K216" t="s">
        <v>26</v>
      </c>
      <c r="M216" s="16">
        <f t="shared" si="12"/>
        <v>13011000000</v>
      </c>
      <c r="N216" s="16">
        <f t="shared" si="13"/>
        <v>4090000000</v>
      </c>
      <c r="O216" s="12">
        <f t="shared" si="14"/>
        <v>0.73838034163781852</v>
      </c>
      <c r="P216" s="12">
        <f t="shared" si="15"/>
        <v>0.23210941490267295</v>
      </c>
    </row>
    <row r="217" spans="1:16" x14ac:dyDescent="0.45">
      <c r="A217">
        <v>235</v>
      </c>
      <c r="B217" t="s">
        <v>116</v>
      </c>
      <c r="C217" t="s">
        <v>13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23</v>
      </c>
      <c r="K217" t="s">
        <v>26</v>
      </c>
      <c r="M217" s="16">
        <f t="shared" si="12"/>
        <v>11766000000</v>
      </c>
      <c r="N217" s="16">
        <f t="shared" si="13"/>
        <v>3096000000</v>
      </c>
      <c r="O217" s="12">
        <f t="shared" si="14"/>
        <v>0.71809581934696376</v>
      </c>
      <c r="P217" s="12">
        <f t="shared" si="15"/>
        <v>0.1889533109551419</v>
      </c>
    </row>
    <row r="218" spans="1:16" x14ac:dyDescent="0.45">
      <c r="A218">
        <v>236</v>
      </c>
      <c r="B218" t="s">
        <v>116</v>
      </c>
      <c r="C218" t="s">
        <v>14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23</v>
      </c>
      <c r="K218" t="s">
        <v>26</v>
      </c>
      <c r="M218" s="16">
        <f t="shared" si="12"/>
        <v>11947000000</v>
      </c>
      <c r="N218" s="16">
        <f t="shared" si="13"/>
        <v>2591000000</v>
      </c>
      <c r="O218" s="12">
        <f t="shared" si="14"/>
        <v>0.75237735373764092</v>
      </c>
      <c r="P218" s="12">
        <f t="shared" si="15"/>
        <v>0.16317148435039991</v>
      </c>
    </row>
    <row r="219" spans="1:16" x14ac:dyDescent="0.45">
      <c r="A219">
        <v>237</v>
      </c>
      <c r="B219" t="s">
        <v>116</v>
      </c>
      <c r="C219" t="s">
        <v>15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23</v>
      </c>
      <c r="K219" t="s">
        <v>26</v>
      </c>
      <c r="M219" s="16">
        <f t="shared" si="12"/>
        <v>12651000000</v>
      </c>
      <c r="N219" s="16">
        <f t="shared" si="13"/>
        <v>1890000000</v>
      </c>
      <c r="O219" s="12">
        <f t="shared" si="14"/>
        <v>0.76394927536231882</v>
      </c>
      <c r="P219" s="12">
        <f t="shared" si="15"/>
        <v>0.11413043478260869</v>
      </c>
    </row>
    <row r="220" spans="1:16" x14ac:dyDescent="0.45">
      <c r="A220">
        <v>238</v>
      </c>
      <c r="B220" t="s">
        <v>117</v>
      </c>
      <c r="C220" t="s">
        <v>10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23</v>
      </c>
      <c r="K220" t="s">
        <v>28</v>
      </c>
      <c r="M220" s="16">
        <f t="shared" si="12"/>
        <v>4900000000</v>
      </c>
      <c r="N220" s="16">
        <f t="shared" si="13"/>
        <v>1090000000</v>
      </c>
      <c r="O220" s="12">
        <f t="shared" si="14"/>
        <v>0.67595530417988692</v>
      </c>
      <c r="P220" s="12">
        <f t="shared" si="15"/>
        <v>0.15036556766450546</v>
      </c>
    </row>
    <row r="221" spans="1:16" x14ac:dyDescent="0.45">
      <c r="A221">
        <v>239</v>
      </c>
      <c r="B221" t="s">
        <v>117</v>
      </c>
      <c r="C221" t="s">
        <v>13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23</v>
      </c>
      <c r="K221" t="s">
        <v>28</v>
      </c>
      <c r="M221" s="16">
        <f t="shared" si="12"/>
        <v>4969000000</v>
      </c>
      <c r="N221" s="16">
        <f t="shared" si="13"/>
        <v>1020000000</v>
      </c>
      <c r="O221" s="12">
        <f t="shared" si="14"/>
        <v>0.69564608707825837</v>
      </c>
      <c r="P221" s="12">
        <f t="shared" si="15"/>
        <v>0.14279714405711885</v>
      </c>
    </row>
    <row r="222" spans="1:16" x14ac:dyDescent="0.45">
      <c r="A222">
        <v>240</v>
      </c>
      <c r="B222" t="s">
        <v>117</v>
      </c>
      <c r="C222" t="s">
        <v>14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23</v>
      </c>
      <c r="K222" t="s">
        <v>28</v>
      </c>
      <c r="M222" s="16">
        <f t="shared" si="12"/>
        <v>5170000000</v>
      </c>
      <c r="N222" s="16">
        <f t="shared" si="13"/>
        <v>1098000000</v>
      </c>
      <c r="O222" s="12">
        <f t="shared" si="14"/>
        <v>0.70054200542005418</v>
      </c>
      <c r="P222" s="12">
        <f t="shared" si="15"/>
        <v>0.14878048780487804</v>
      </c>
    </row>
    <row r="223" spans="1:16" x14ac:dyDescent="0.45">
      <c r="A223">
        <v>241</v>
      </c>
      <c r="B223" t="s">
        <v>117</v>
      </c>
      <c r="C223" t="s">
        <v>15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23</v>
      </c>
      <c r="K223" t="s">
        <v>28</v>
      </c>
      <c r="M223" s="16">
        <f t="shared" si="12"/>
        <v>5304000000</v>
      </c>
      <c r="N223" s="16">
        <f t="shared" si="13"/>
        <v>937000000</v>
      </c>
      <c r="O223" s="12">
        <f t="shared" si="14"/>
        <v>0.709375417948375</v>
      </c>
      <c r="P223" s="12">
        <f t="shared" si="15"/>
        <v>0.1253176407650127</v>
      </c>
    </row>
    <row r="224" spans="1:16" x14ac:dyDescent="0.45">
      <c r="A224">
        <v>242</v>
      </c>
      <c r="B224" t="s">
        <v>118</v>
      </c>
      <c r="C224" t="s">
        <v>10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17</v>
      </c>
      <c r="K224" t="s">
        <v>119</v>
      </c>
      <c r="M224" s="16">
        <f t="shared" si="12"/>
        <v>1557500000</v>
      </c>
      <c r="N224" s="16">
        <f t="shared" si="13"/>
        <v>855200000</v>
      </c>
      <c r="O224" s="12">
        <f t="shared" si="14"/>
        <v>0.20943710835596907</v>
      </c>
      <c r="P224" s="12">
        <f t="shared" si="15"/>
        <v>0.11499878976951833</v>
      </c>
    </row>
    <row r="225" spans="1:16" x14ac:dyDescent="0.45">
      <c r="A225">
        <v>243</v>
      </c>
      <c r="B225" t="s">
        <v>118</v>
      </c>
      <c r="C225" t="s">
        <v>13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17</v>
      </c>
      <c r="K225" t="s">
        <v>119</v>
      </c>
      <c r="M225" s="16">
        <f t="shared" si="12"/>
        <v>1756400000</v>
      </c>
      <c r="N225" s="16">
        <f t="shared" si="13"/>
        <v>963700000</v>
      </c>
      <c r="O225" s="12">
        <f t="shared" si="14"/>
        <v>0.21148450951824782</v>
      </c>
      <c r="P225" s="12">
        <f t="shared" si="15"/>
        <v>0.11603713380934606</v>
      </c>
    </row>
    <row r="226" spans="1:16" x14ac:dyDescent="0.45">
      <c r="A226">
        <v>244</v>
      </c>
      <c r="B226" t="s">
        <v>118</v>
      </c>
      <c r="C226" t="s">
        <v>14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17</v>
      </c>
      <c r="K226" t="s">
        <v>119</v>
      </c>
      <c r="M226" s="16">
        <f t="shared" si="12"/>
        <v>1703100000</v>
      </c>
      <c r="N226" s="16">
        <f t="shared" si="13"/>
        <v>939700000</v>
      </c>
      <c r="O226" s="12">
        <f t="shared" si="14"/>
        <v>0.21227191145677538</v>
      </c>
      <c r="P226" s="12">
        <f t="shared" si="15"/>
        <v>0.11712284375311596</v>
      </c>
    </row>
    <row r="227" spans="1:16" x14ac:dyDescent="0.45">
      <c r="A227">
        <v>245</v>
      </c>
      <c r="B227" t="s">
        <v>118</v>
      </c>
      <c r="C227" t="s">
        <v>15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17</v>
      </c>
      <c r="K227" t="s">
        <v>119</v>
      </c>
      <c r="M227" s="16">
        <f t="shared" si="12"/>
        <v>1933100000</v>
      </c>
      <c r="N227" s="16">
        <f t="shared" si="13"/>
        <v>225900000</v>
      </c>
      <c r="O227" s="12">
        <f t="shared" si="14"/>
        <v>0.21310770587586814</v>
      </c>
      <c r="P227" s="12">
        <f t="shared" si="15"/>
        <v>2.4903538749862199E-2</v>
      </c>
    </row>
    <row r="228" spans="1:16" x14ac:dyDescent="0.45">
      <c r="A228">
        <v>246</v>
      </c>
      <c r="B228" t="s">
        <v>120</v>
      </c>
      <c r="C228" t="s">
        <v>10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50</v>
      </c>
      <c r="K228" t="s">
        <v>51</v>
      </c>
      <c r="M228" s="16">
        <f t="shared" si="12"/>
        <v>1179978000</v>
      </c>
      <c r="N228" s="16">
        <f t="shared" si="13"/>
        <v>640321000</v>
      </c>
      <c r="O228" s="12">
        <f t="shared" si="14"/>
        <v>0.6387976089034888</v>
      </c>
      <c r="P228" s="12">
        <f t="shared" si="15"/>
        <v>0.34664673725331396</v>
      </c>
    </row>
    <row r="229" spans="1:16" x14ac:dyDescent="0.45">
      <c r="A229">
        <v>247</v>
      </c>
      <c r="B229" t="s">
        <v>120</v>
      </c>
      <c r="C229" t="s">
        <v>13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50</v>
      </c>
      <c r="K229" t="s">
        <v>51</v>
      </c>
      <c r="M229" s="16">
        <f t="shared" si="12"/>
        <v>1364136000</v>
      </c>
      <c r="N229" s="16">
        <f t="shared" si="13"/>
        <v>686426000</v>
      </c>
      <c r="O229" s="12">
        <f t="shared" si="14"/>
        <v>0.63877831310971134</v>
      </c>
      <c r="P229" s="12">
        <f t="shared" si="15"/>
        <v>0.3214298591596782</v>
      </c>
    </row>
    <row r="230" spans="1:16" x14ac:dyDescent="0.45">
      <c r="A230">
        <v>248</v>
      </c>
      <c r="B230" t="s">
        <v>120</v>
      </c>
      <c r="C230" t="s">
        <v>14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50</v>
      </c>
      <c r="K230" t="s">
        <v>51</v>
      </c>
      <c r="M230" s="16">
        <f t="shared" si="12"/>
        <v>1532472000</v>
      </c>
      <c r="N230" s="16">
        <f t="shared" si="13"/>
        <v>801822000</v>
      </c>
      <c r="O230" s="12">
        <f t="shared" si="14"/>
        <v>0.63932969489336244</v>
      </c>
      <c r="P230" s="12">
        <f t="shared" si="15"/>
        <v>0.33451091740585515</v>
      </c>
    </row>
    <row r="231" spans="1:16" x14ac:dyDescent="0.45">
      <c r="A231">
        <v>249</v>
      </c>
      <c r="B231" t="s">
        <v>120</v>
      </c>
      <c r="C231" t="s">
        <v>15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50</v>
      </c>
      <c r="K231" t="s">
        <v>51</v>
      </c>
      <c r="M231" s="16">
        <f t="shared" si="12"/>
        <v>1586485000</v>
      </c>
      <c r="N231" s="16">
        <f t="shared" si="13"/>
        <v>849365000</v>
      </c>
      <c r="O231" s="12">
        <f t="shared" si="14"/>
        <v>0.63693256159314537</v>
      </c>
      <c r="P231" s="12">
        <f t="shared" si="15"/>
        <v>0.34099800828722737</v>
      </c>
    </row>
    <row r="232" spans="1:16" x14ac:dyDescent="0.45">
      <c r="A232">
        <v>254</v>
      </c>
      <c r="B232" t="s">
        <v>121</v>
      </c>
      <c r="C232" t="s">
        <v>10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34</v>
      </c>
      <c r="K232" t="s">
        <v>122</v>
      </c>
      <c r="M232" s="16">
        <f t="shared" si="12"/>
        <v>3364900000</v>
      </c>
      <c r="N232" s="16">
        <f t="shared" si="13"/>
        <v>1299000000</v>
      </c>
      <c r="O232" s="12">
        <f t="shared" si="14"/>
        <v>0.24981996094823045</v>
      </c>
      <c r="P232" s="12">
        <f t="shared" si="15"/>
        <v>9.6441537422137749E-2</v>
      </c>
    </row>
    <row r="233" spans="1:16" x14ac:dyDescent="0.45">
      <c r="A233">
        <v>255</v>
      </c>
      <c r="B233" t="s">
        <v>121</v>
      </c>
      <c r="C233" t="s">
        <v>13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34</v>
      </c>
      <c r="K233" t="s">
        <v>122</v>
      </c>
      <c r="M233" s="16">
        <f t="shared" si="12"/>
        <v>2927400000</v>
      </c>
      <c r="N233" s="16">
        <f t="shared" si="13"/>
        <v>1148500000</v>
      </c>
      <c r="O233" s="12">
        <f t="shared" si="14"/>
        <v>0.24728421550573565</v>
      </c>
      <c r="P233" s="12">
        <f t="shared" si="15"/>
        <v>9.7016438309878189E-2</v>
      </c>
    </row>
    <row r="234" spans="1:16" x14ac:dyDescent="0.45">
      <c r="A234">
        <v>256</v>
      </c>
      <c r="B234" t="s">
        <v>121</v>
      </c>
      <c r="C234" t="s">
        <v>14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34</v>
      </c>
      <c r="K234" t="s">
        <v>122</v>
      </c>
      <c r="M234" s="16">
        <f t="shared" si="12"/>
        <v>2875600000</v>
      </c>
      <c r="N234" s="16">
        <f t="shared" si="13"/>
        <v>1330300000</v>
      </c>
      <c r="O234" s="12">
        <f t="shared" si="14"/>
        <v>0.24089804808578374</v>
      </c>
      <c r="P234" s="12">
        <f t="shared" si="15"/>
        <v>0.1114434112423557</v>
      </c>
    </row>
    <row r="235" spans="1:16" x14ac:dyDescent="0.45">
      <c r="A235">
        <v>257</v>
      </c>
      <c r="B235" t="s">
        <v>121</v>
      </c>
      <c r="C235" t="s">
        <v>15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34</v>
      </c>
      <c r="K235" t="s">
        <v>122</v>
      </c>
      <c r="M235" s="16">
        <f t="shared" si="12"/>
        <v>3090800000</v>
      </c>
      <c r="N235" s="16">
        <f t="shared" si="13"/>
        <v>881400000</v>
      </c>
      <c r="O235" s="12">
        <f t="shared" si="14"/>
        <v>0.26546650748524847</v>
      </c>
      <c r="P235" s="12">
        <f t="shared" si="15"/>
        <v>7.570278882409022E-2</v>
      </c>
    </row>
    <row r="236" spans="1:16" x14ac:dyDescent="0.45">
      <c r="A236">
        <v>258</v>
      </c>
      <c r="B236" t="s">
        <v>123</v>
      </c>
      <c r="C236" t="s">
        <v>10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23</v>
      </c>
      <c r="K236" t="s">
        <v>26</v>
      </c>
      <c r="M236" s="16">
        <f t="shared" si="12"/>
        <v>4921000000</v>
      </c>
      <c r="N236" s="16">
        <f t="shared" si="13"/>
        <v>1888000000</v>
      </c>
      <c r="O236" s="12">
        <f t="shared" si="14"/>
        <v>4.8677950006429715E-2</v>
      </c>
      <c r="P236" s="12">
        <f t="shared" si="15"/>
        <v>1.8675872711265865E-2</v>
      </c>
    </row>
    <row r="237" spans="1:16" x14ac:dyDescent="0.45">
      <c r="A237">
        <v>259</v>
      </c>
      <c r="B237" t="s">
        <v>123</v>
      </c>
      <c r="C237" t="s">
        <v>13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23</v>
      </c>
      <c r="K237" t="s">
        <v>26</v>
      </c>
      <c r="M237" s="16">
        <f t="shared" si="12"/>
        <v>5161000000</v>
      </c>
      <c r="N237" s="16">
        <f t="shared" si="13"/>
        <v>1910000000</v>
      </c>
      <c r="O237" s="12">
        <f t="shared" si="14"/>
        <v>5.6661982345966311E-2</v>
      </c>
      <c r="P237" s="12">
        <f t="shared" si="15"/>
        <v>2.0969654384963329E-2</v>
      </c>
    </row>
    <row r="238" spans="1:16" x14ac:dyDescent="0.45">
      <c r="A238">
        <v>260</v>
      </c>
      <c r="B238" t="s">
        <v>123</v>
      </c>
      <c r="C238" t="s">
        <v>14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23</v>
      </c>
      <c r="K238" t="s">
        <v>26</v>
      </c>
      <c r="M238" s="16">
        <f t="shared" si="12"/>
        <v>5712000000</v>
      </c>
      <c r="N238" s="16">
        <f t="shared" si="13"/>
        <v>2191000000</v>
      </c>
      <c r="O238" s="12">
        <f t="shared" si="14"/>
        <v>5.570998039617292E-2</v>
      </c>
      <c r="P238" s="12">
        <f t="shared" si="15"/>
        <v>2.1369146892159446E-2</v>
      </c>
    </row>
    <row r="239" spans="1:16" x14ac:dyDescent="0.45">
      <c r="A239">
        <v>261</v>
      </c>
      <c r="B239" t="s">
        <v>123</v>
      </c>
      <c r="C239" t="s">
        <v>15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23</v>
      </c>
      <c r="K239" t="s">
        <v>26</v>
      </c>
      <c r="M239" s="16">
        <f t="shared" si="12"/>
        <v>6543000000</v>
      </c>
      <c r="N239" s="16">
        <f t="shared" si="13"/>
        <v>2436000000</v>
      </c>
      <c r="O239" s="12">
        <f t="shared" si="14"/>
        <v>5.3831471212545057E-2</v>
      </c>
      <c r="P239" s="12">
        <f t="shared" si="15"/>
        <v>2.004179487601402E-2</v>
      </c>
    </row>
    <row r="240" spans="1:16" x14ac:dyDescent="0.45">
      <c r="A240">
        <v>262</v>
      </c>
      <c r="B240" t="s">
        <v>124</v>
      </c>
      <c r="C240" t="s">
        <v>10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11</v>
      </c>
      <c r="K240" t="s">
        <v>125</v>
      </c>
      <c r="M240" s="16">
        <f t="shared" si="12"/>
        <v>14202000000</v>
      </c>
      <c r="N240" s="16">
        <f t="shared" si="13"/>
        <v>5628000000</v>
      </c>
      <c r="O240" s="12">
        <f t="shared" si="14"/>
        <v>0.25517464424320824</v>
      </c>
      <c r="P240" s="12">
        <f t="shared" si="15"/>
        <v>0.10112117291936179</v>
      </c>
    </row>
    <row r="241" spans="1:16" x14ac:dyDescent="0.45">
      <c r="A241">
        <v>263</v>
      </c>
      <c r="B241" t="s">
        <v>124</v>
      </c>
      <c r="C241" t="s">
        <v>13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11</v>
      </c>
      <c r="K241" t="s">
        <v>125</v>
      </c>
      <c r="M241" s="16">
        <f t="shared" si="12"/>
        <v>13842000000</v>
      </c>
      <c r="N241" s="16">
        <f t="shared" si="13"/>
        <v>3314000000</v>
      </c>
      <c r="O241" s="12">
        <f t="shared" si="14"/>
        <v>0.25083357494926062</v>
      </c>
      <c r="P241" s="12">
        <f t="shared" si="15"/>
        <v>6.0053638735865465E-2</v>
      </c>
    </row>
    <row r="242" spans="1:16" x14ac:dyDescent="0.45">
      <c r="A242">
        <v>264</v>
      </c>
      <c r="B242" t="s">
        <v>124</v>
      </c>
      <c r="C242" t="s">
        <v>14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11</v>
      </c>
      <c r="K242" t="s">
        <v>125</v>
      </c>
      <c r="M242" s="16">
        <f t="shared" si="12"/>
        <v>12878000000</v>
      </c>
      <c r="N242" s="16">
        <f t="shared" si="13"/>
        <v>3785000000</v>
      </c>
      <c r="O242" s="12">
        <f t="shared" si="14"/>
        <v>0.27393588734551488</v>
      </c>
      <c r="P242" s="12">
        <f t="shared" si="15"/>
        <v>8.0513071408819206E-2</v>
      </c>
    </row>
    <row r="243" spans="1:16" x14ac:dyDescent="0.45">
      <c r="A243">
        <v>265</v>
      </c>
      <c r="B243" t="s">
        <v>124</v>
      </c>
      <c r="C243" t="s">
        <v>15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11</v>
      </c>
      <c r="K243" t="s">
        <v>125</v>
      </c>
      <c r="M243" s="16">
        <f t="shared" si="12"/>
        <v>9632000000</v>
      </c>
      <c r="N243" s="16">
        <f t="shared" si="13"/>
        <v>1093000000</v>
      </c>
      <c r="O243" s="12">
        <f t="shared" si="14"/>
        <v>0.2499416145522485</v>
      </c>
      <c r="P243" s="12">
        <f t="shared" si="15"/>
        <v>2.8362353063289825E-2</v>
      </c>
    </row>
    <row r="244" spans="1:16" x14ac:dyDescent="0.45">
      <c r="A244">
        <v>266</v>
      </c>
      <c r="B244" t="s">
        <v>126</v>
      </c>
      <c r="C244" t="s">
        <v>10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45</v>
      </c>
      <c r="K244" t="s">
        <v>48</v>
      </c>
      <c r="M244" s="16">
        <f t="shared" si="12"/>
        <v>5316000000</v>
      </c>
      <c r="N244" s="16">
        <f t="shared" si="13"/>
        <v>3226000000</v>
      </c>
      <c r="O244" s="12">
        <f t="shared" si="14"/>
        <v>0.29638715432649421</v>
      </c>
      <c r="P244" s="12">
        <f t="shared" si="15"/>
        <v>0.17986173059768065</v>
      </c>
    </row>
    <row r="245" spans="1:16" x14ac:dyDescent="0.45">
      <c r="A245">
        <v>267</v>
      </c>
      <c r="B245" t="s">
        <v>126</v>
      </c>
      <c r="C245" t="s">
        <v>13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45</v>
      </c>
      <c r="K245" t="s">
        <v>48</v>
      </c>
      <c r="M245" s="16">
        <f t="shared" si="12"/>
        <v>6739000000</v>
      </c>
      <c r="N245" s="16">
        <f t="shared" si="13"/>
        <v>4513000000</v>
      </c>
      <c r="O245" s="12">
        <f t="shared" si="14"/>
        <v>0.34987799179689527</v>
      </c>
      <c r="P245" s="12">
        <f t="shared" si="15"/>
        <v>0.2343076683453611</v>
      </c>
    </row>
    <row r="246" spans="1:16" x14ac:dyDescent="0.45">
      <c r="A246">
        <v>268</v>
      </c>
      <c r="B246" t="s">
        <v>126</v>
      </c>
      <c r="C246" t="s">
        <v>14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45</v>
      </c>
      <c r="K246" t="s">
        <v>48</v>
      </c>
      <c r="M246" s="16">
        <f t="shared" si="12"/>
        <v>5930000000</v>
      </c>
      <c r="N246" s="16">
        <f t="shared" si="13"/>
        <v>3767000000</v>
      </c>
      <c r="O246" s="12">
        <f t="shared" si="14"/>
        <v>0.30932137082051014</v>
      </c>
      <c r="P246" s="12">
        <f t="shared" si="15"/>
        <v>0.19649470554483334</v>
      </c>
    </row>
    <row r="247" spans="1:16" x14ac:dyDescent="0.45">
      <c r="A247">
        <v>269</v>
      </c>
      <c r="B247" t="s">
        <v>126</v>
      </c>
      <c r="C247" t="s">
        <v>15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45</v>
      </c>
      <c r="K247" t="s">
        <v>48</v>
      </c>
      <c r="M247" s="16">
        <f t="shared" si="12"/>
        <v>6019000000</v>
      </c>
      <c r="N247" s="16">
        <f t="shared" si="13"/>
        <v>3629000000</v>
      </c>
      <c r="O247" s="12">
        <f t="shared" si="14"/>
        <v>0.31700637278137678</v>
      </c>
      <c r="P247" s="12">
        <f t="shared" si="15"/>
        <v>0.1911307736872597</v>
      </c>
    </row>
    <row r="248" spans="1:16" x14ac:dyDescent="0.45">
      <c r="A248">
        <v>270</v>
      </c>
      <c r="B248" t="s">
        <v>127</v>
      </c>
      <c r="C248" t="s">
        <v>10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50</v>
      </c>
      <c r="K248" t="s">
        <v>128</v>
      </c>
      <c r="M248" s="16">
        <f t="shared" si="12"/>
        <v>768671000</v>
      </c>
      <c r="N248" s="16">
        <f t="shared" si="13"/>
        <v>599026000</v>
      </c>
      <c r="O248" s="12">
        <f t="shared" si="14"/>
        <v>0.11800112340939251</v>
      </c>
      <c r="P248" s="12">
        <f t="shared" si="15"/>
        <v>9.1958381350974241E-2</v>
      </c>
    </row>
    <row r="249" spans="1:16" x14ac:dyDescent="0.45">
      <c r="A249">
        <v>271</v>
      </c>
      <c r="B249" t="s">
        <v>127</v>
      </c>
      <c r="C249" t="s">
        <v>13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50</v>
      </c>
      <c r="K249" t="s">
        <v>128</v>
      </c>
      <c r="M249" s="16">
        <f t="shared" si="12"/>
        <v>891095000</v>
      </c>
      <c r="N249" s="16">
        <f t="shared" si="13"/>
        <v>700705000</v>
      </c>
      <c r="O249" s="12">
        <f t="shared" si="14"/>
        <v>0.12402512862581727</v>
      </c>
      <c r="P249" s="12">
        <f t="shared" si="15"/>
        <v>9.7526108612160628E-2</v>
      </c>
    </row>
    <row r="250" spans="1:16" x14ac:dyDescent="0.45">
      <c r="A250">
        <v>272</v>
      </c>
      <c r="B250" t="s">
        <v>127</v>
      </c>
      <c r="C250" t="s">
        <v>14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50</v>
      </c>
      <c r="K250" t="s">
        <v>128</v>
      </c>
      <c r="M250" s="16">
        <f t="shared" si="12"/>
        <v>999696000</v>
      </c>
      <c r="N250" s="16">
        <f t="shared" si="13"/>
        <v>734595000</v>
      </c>
      <c r="O250" s="12">
        <f t="shared" si="14"/>
        <v>0.11046464730398664</v>
      </c>
      <c r="P250" s="12">
        <f t="shared" si="15"/>
        <v>8.1171453708199351E-2</v>
      </c>
    </row>
    <row r="251" spans="1:16" x14ac:dyDescent="0.45">
      <c r="A251">
        <v>273</v>
      </c>
      <c r="B251" t="s">
        <v>127</v>
      </c>
      <c r="C251" t="s">
        <v>15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50</v>
      </c>
      <c r="K251" t="s">
        <v>128</v>
      </c>
      <c r="M251" s="16">
        <f t="shared" si="12"/>
        <v>1139269000</v>
      </c>
      <c r="N251" s="16">
        <f t="shared" si="13"/>
        <v>825173000</v>
      </c>
      <c r="O251" s="12">
        <f t="shared" si="14"/>
        <v>0.10494555450030907</v>
      </c>
      <c r="P251" s="12">
        <f t="shared" si="15"/>
        <v>7.6012107802181511E-2</v>
      </c>
    </row>
    <row r="252" spans="1:16" x14ac:dyDescent="0.45">
      <c r="A252">
        <v>274</v>
      </c>
      <c r="B252" t="s">
        <v>129</v>
      </c>
      <c r="C252" t="s">
        <v>10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50</v>
      </c>
      <c r="K252" t="s">
        <v>51</v>
      </c>
      <c r="M252" s="16">
        <f t="shared" si="12"/>
        <v>1703691000</v>
      </c>
      <c r="N252" s="16">
        <f t="shared" si="13"/>
        <v>868527000</v>
      </c>
      <c r="O252" s="12">
        <f t="shared" si="14"/>
        <v>0.70033502145781612</v>
      </c>
      <c r="P252" s="12">
        <f t="shared" si="15"/>
        <v>0.35702476281302925</v>
      </c>
    </row>
    <row r="253" spans="1:16" x14ac:dyDescent="0.45">
      <c r="A253">
        <v>275</v>
      </c>
      <c r="B253" t="s">
        <v>129</v>
      </c>
      <c r="C253" t="s">
        <v>13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50</v>
      </c>
      <c r="K253" t="s">
        <v>51</v>
      </c>
      <c r="M253" s="16">
        <f t="shared" si="12"/>
        <v>1874734000</v>
      </c>
      <c r="N253" s="16">
        <f t="shared" si="13"/>
        <v>919873000</v>
      </c>
      <c r="O253" s="12">
        <f t="shared" si="14"/>
        <v>0.65418593590301466</v>
      </c>
      <c r="P253" s="12">
        <f t="shared" si="15"/>
        <v>0.32098845991853442</v>
      </c>
    </row>
    <row r="254" spans="1:16" x14ac:dyDescent="0.45">
      <c r="A254">
        <v>276</v>
      </c>
      <c r="B254" t="s">
        <v>129</v>
      </c>
      <c r="C254" t="s">
        <v>14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50</v>
      </c>
      <c r="K254" t="s">
        <v>51</v>
      </c>
      <c r="M254" s="16">
        <f t="shared" si="12"/>
        <v>2232150000</v>
      </c>
      <c r="N254" s="16">
        <f t="shared" si="13"/>
        <v>989073000</v>
      </c>
      <c r="O254" s="12">
        <f t="shared" si="14"/>
        <v>0.63077250875731472</v>
      </c>
      <c r="P254" s="12">
        <f t="shared" si="15"/>
        <v>0.2794973713926589</v>
      </c>
    </row>
    <row r="255" spans="1:16" x14ac:dyDescent="0.45">
      <c r="A255">
        <v>277</v>
      </c>
      <c r="B255" t="s">
        <v>129</v>
      </c>
      <c r="C255" t="s">
        <v>15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50</v>
      </c>
      <c r="K255" t="s">
        <v>51</v>
      </c>
      <c r="M255" s="16">
        <f t="shared" si="12"/>
        <v>2342425000</v>
      </c>
      <c r="N255" s="16">
        <f t="shared" si="13"/>
        <v>995326000</v>
      </c>
      <c r="O255" s="12">
        <f t="shared" si="14"/>
        <v>0.6393341323105115</v>
      </c>
      <c r="P255" s="12">
        <f t="shared" si="15"/>
        <v>0.27166115652628886</v>
      </c>
    </row>
    <row r="256" spans="1:16" x14ac:dyDescent="0.45">
      <c r="A256">
        <v>278</v>
      </c>
      <c r="B256" t="s">
        <v>130</v>
      </c>
      <c r="C256" t="s">
        <v>10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17</v>
      </c>
      <c r="K256" t="s">
        <v>131</v>
      </c>
      <c r="M256" s="16">
        <f t="shared" si="12"/>
        <v>4811000000</v>
      </c>
      <c r="N256" s="16">
        <f t="shared" si="13"/>
        <v>1342000000</v>
      </c>
      <c r="O256" s="12">
        <f t="shared" si="14"/>
        <v>0.31127070393374745</v>
      </c>
      <c r="P256" s="12">
        <f t="shared" si="15"/>
        <v>8.6827122153209105E-2</v>
      </c>
    </row>
    <row r="257" spans="1:16" x14ac:dyDescent="0.45">
      <c r="A257">
        <v>279</v>
      </c>
      <c r="B257" t="s">
        <v>130</v>
      </c>
      <c r="C257" t="s">
        <v>13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17</v>
      </c>
      <c r="K257" t="s">
        <v>131</v>
      </c>
      <c r="M257" s="16">
        <f t="shared" si="12"/>
        <v>5463000000</v>
      </c>
      <c r="N257" s="16">
        <f t="shared" si="13"/>
        <v>1772000000</v>
      </c>
      <c r="O257" s="12">
        <f t="shared" si="14"/>
        <v>0.34393099974817432</v>
      </c>
      <c r="P257" s="12">
        <f t="shared" si="15"/>
        <v>0.11155880130949383</v>
      </c>
    </row>
    <row r="258" spans="1:16" x14ac:dyDescent="0.45">
      <c r="A258">
        <v>280</v>
      </c>
      <c r="B258" t="s">
        <v>130</v>
      </c>
      <c r="C258" t="s">
        <v>14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17</v>
      </c>
      <c r="K258" t="s">
        <v>131</v>
      </c>
      <c r="M258" s="16">
        <f t="shared" si="12"/>
        <v>6267000000</v>
      </c>
      <c r="N258" s="16">
        <f t="shared" si="13"/>
        <v>2574000000</v>
      </c>
      <c r="O258" s="12">
        <f t="shared" si="14"/>
        <v>0.39881634211531114</v>
      </c>
      <c r="P258" s="12">
        <f t="shared" si="15"/>
        <v>0.16380297823596793</v>
      </c>
    </row>
    <row r="259" spans="1:16" x14ac:dyDescent="0.45">
      <c r="A259">
        <v>281</v>
      </c>
      <c r="B259" t="s">
        <v>130</v>
      </c>
      <c r="C259" t="s">
        <v>15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17</v>
      </c>
      <c r="K259" t="s">
        <v>131</v>
      </c>
      <c r="M259" s="16">
        <f t="shared" ref="M259:M322" si="16">E259-F259</f>
        <v>7006000000</v>
      </c>
      <c r="N259" s="16">
        <f t="shared" ref="N259:N322" si="17">M259-(SUM(G259:I259))</f>
        <v>3071000000</v>
      </c>
      <c r="O259" s="12">
        <f t="shared" ref="O259:O322" si="18">1-(F259/E259)</f>
        <v>0.42748184758069441</v>
      </c>
      <c r="P259" s="12">
        <f t="shared" ref="P259:P322" si="19">N259/E259</f>
        <v>0.18738178046250534</v>
      </c>
    </row>
    <row r="260" spans="1:16" x14ac:dyDescent="0.45">
      <c r="A260">
        <v>282</v>
      </c>
      <c r="B260" t="s">
        <v>132</v>
      </c>
      <c r="C260" t="s">
        <v>10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23</v>
      </c>
      <c r="K260" t="s">
        <v>64</v>
      </c>
      <c r="M260" s="16">
        <f t="shared" si="16"/>
        <v>6153500000</v>
      </c>
      <c r="N260" s="16">
        <f t="shared" si="17"/>
        <v>1980000000</v>
      </c>
      <c r="O260" s="12">
        <f t="shared" si="18"/>
        <v>0.94758157655646069</v>
      </c>
      <c r="P260" s="12">
        <f t="shared" si="19"/>
        <v>0.30490152296770817</v>
      </c>
    </row>
    <row r="261" spans="1:16" x14ac:dyDescent="0.45">
      <c r="A261">
        <v>283</v>
      </c>
      <c r="B261" t="s">
        <v>132</v>
      </c>
      <c r="C261" t="s">
        <v>13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23</v>
      </c>
      <c r="K261" t="s">
        <v>64</v>
      </c>
      <c r="M261" s="16">
        <f t="shared" si="16"/>
        <v>7284500000</v>
      </c>
      <c r="N261" s="16">
        <f t="shared" si="17"/>
        <v>2567700000</v>
      </c>
      <c r="O261" s="12">
        <f t="shared" si="18"/>
        <v>0.94968971631205679</v>
      </c>
      <c r="P261" s="12">
        <f t="shared" si="19"/>
        <v>0.33475438047559447</v>
      </c>
    </row>
    <row r="262" spans="1:16" x14ac:dyDescent="0.45">
      <c r="A262">
        <v>284</v>
      </c>
      <c r="B262" t="s">
        <v>132</v>
      </c>
      <c r="C262" t="s">
        <v>14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23</v>
      </c>
      <c r="K262" t="s">
        <v>64</v>
      </c>
      <c r="M262" s="16">
        <f t="shared" si="16"/>
        <v>8835900000</v>
      </c>
      <c r="N262" s="16">
        <f t="shared" si="17"/>
        <v>2554200000</v>
      </c>
      <c r="O262" s="12">
        <f t="shared" si="18"/>
        <v>0.95461322385479686</v>
      </c>
      <c r="P262" s="12">
        <f t="shared" si="19"/>
        <v>0.27595073465859982</v>
      </c>
    </row>
    <row r="263" spans="1:16" x14ac:dyDescent="0.45">
      <c r="A263">
        <v>285</v>
      </c>
      <c r="B263" t="s">
        <v>132</v>
      </c>
      <c r="C263" t="s">
        <v>15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23</v>
      </c>
      <c r="K263" t="s">
        <v>64</v>
      </c>
      <c r="M263" s="16">
        <f t="shared" si="16"/>
        <v>10791200000</v>
      </c>
      <c r="N263" s="16">
        <f t="shared" si="17"/>
        <v>3204400000</v>
      </c>
      <c r="O263" s="12">
        <f t="shared" si="18"/>
        <v>0.96099454992341393</v>
      </c>
      <c r="P263" s="12">
        <f t="shared" si="19"/>
        <v>0.28536316033199161</v>
      </c>
    </row>
    <row r="264" spans="1:16" x14ac:dyDescent="0.45">
      <c r="A264">
        <v>286</v>
      </c>
      <c r="B264" t="s">
        <v>133</v>
      </c>
      <c r="C264" t="s">
        <v>10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23</v>
      </c>
      <c r="K264" t="s">
        <v>134</v>
      </c>
      <c r="M264" s="16">
        <f t="shared" si="16"/>
        <v>2396026000</v>
      </c>
      <c r="N264" s="16">
        <f t="shared" si="17"/>
        <v>576012000</v>
      </c>
      <c r="O264" s="12">
        <f t="shared" si="18"/>
        <v>0.82316504211288644</v>
      </c>
      <c r="P264" s="12">
        <f t="shared" si="19"/>
        <v>0.19789140111064235</v>
      </c>
    </row>
    <row r="265" spans="1:16" x14ac:dyDescent="0.45">
      <c r="A265">
        <v>287</v>
      </c>
      <c r="B265" t="s">
        <v>133</v>
      </c>
      <c r="C265" t="s">
        <v>13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23</v>
      </c>
      <c r="K265" t="s">
        <v>134</v>
      </c>
      <c r="M265" s="16">
        <f t="shared" si="16"/>
        <v>2798326000</v>
      </c>
      <c r="N265" s="16">
        <f t="shared" si="17"/>
        <v>763084000</v>
      </c>
      <c r="O265" s="12">
        <f t="shared" si="18"/>
        <v>0.82238326412854723</v>
      </c>
      <c r="P265" s="12">
        <f t="shared" si="19"/>
        <v>0.22425818533089723</v>
      </c>
    </row>
    <row r="266" spans="1:16" x14ac:dyDescent="0.45">
      <c r="A266">
        <v>288</v>
      </c>
      <c r="B266" t="s">
        <v>133</v>
      </c>
      <c r="C266" t="s">
        <v>14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23</v>
      </c>
      <c r="K266" t="s">
        <v>134</v>
      </c>
      <c r="M266" s="16">
        <f t="shared" si="16"/>
        <v>3674486000</v>
      </c>
      <c r="N266" s="16">
        <f t="shared" si="17"/>
        <v>781136000</v>
      </c>
      <c r="O266" s="12">
        <f t="shared" si="18"/>
        <v>0.83034221437938094</v>
      </c>
      <c r="P266" s="12">
        <f t="shared" si="19"/>
        <v>0.17651725873263693</v>
      </c>
    </row>
    <row r="267" spans="1:16" x14ac:dyDescent="0.45">
      <c r="A267">
        <v>289</v>
      </c>
      <c r="B267" t="s">
        <v>133</v>
      </c>
      <c r="C267" t="s">
        <v>15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23</v>
      </c>
      <c r="K267" t="s">
        <v>134</v>
      </c>
      <c r="M267" s="16">
        <f t="shared" si="16"/>
        <v>4017357000</v>
      </c>
      <c r="N267" s="16">
        <f t="shared" si="17"/>
        <v>911013000</v>
      </c>
      <c r="O267" s="12">
        <f t="shared" si="18"/>
        <v>0.8375648106431538</v>
      </c>
      <c r="P267" s="12">
        <f t="shared" si="19"/>
        <v>0.18993393687403223</v>
      </c>
    </row>
    <row r="268" spans="1:16" x14ac:dyDescent="0.45">
      <c r="A268">
        <v>290</v>
      </c>
      <c r="B268" t="s">
        <v>135</v>
      </c>
      <c r="C268" t="s">
        <v>10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57</v>
      </c>
      <c r="K268" t="s">
        <v>136</v>
      </c>
      <c r="M268" s="16">
        <f t="shared" si="16"/>
        <v>3113300000</v>
      </c>
      <c r="N268" s="16">
        <f t="shared" si="17"/>
        <v>2912400000</v>
      </c>
      <c r="O268" s="12">
        <f t="shared" si="18"/>
        <v>0.51004259501965921</v>
      </c>
      <c r="P268" s="12">
        <f t="shared" si="19"/>
        <v>0.47712975098296201</v>
      </c>
    </row>
    <row r="269" spans="1:16" x14ac:dyDescent="0.45">
      <c r="A269">
        <v>291</v>
      </c>
      <c r="B269" t="s">
        <v>135</v>
      </c>
      <c r="C269" t="s">
        <v>13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57</v>
      </c>
      <c r="K269" t="s">
        <v>136</v>
      </c>
      <c r="M269" s="16">
        <f t="shared" si="16"/>
        <v>2520200000</v>
      </c>
      <c r="N269" s="16">
        <f t="shared" si="17"/>
        <v>2370000000</v>
      </c>
      <c r="O269" s="12">
        <f t="shared" si="18"/>
        <v>0.46033572615851093</v>
      </c>
      <c r="P269" s="12">
        <f t="shared" si="19"/>
        <v>0.4329004329004329</v>
      </c>
    </row>
    <row r="270" spans="1:16" x14ac:dyDescent="0.45">
      <c r="A270">
        <v>292</v>
      </c>
      <c r="B270" t="s">
        <v>135</v>
      </c>
      <c r="C270" t="s">
        <v>14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57</v>
      </c>
      <c r="K270" t="s">
        <v>136</v>
      </c>
      <c r="M270" s="16">
        <f t="shared" si="16"/>
        <v>1778500000</v>
      </c>
      <c r="N270" s="16">
        <f t="shared" si="17"/>
        <v>1573300000</v>
      </c>
      <c r="O270" s="12">
        <f t="shared" si="18"/>
        <v>0.37495783437341879</v>
      </c>
      <c r="P270" s="12">
        <f t="shared" si="19"/>
        <v>0.33169590150109629</v>
      </c>
    </row>
    <row r="271" spans="1:16" x14ac:dyDescent="0.45">
      <c r="A271">
        <v>293</v>
      </c>
      <c r="B271" t="s">
        <v>135</v>
      </c>
      <c r="C271" t="s">
        <v>15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57</v>
      </c>
      <c r="K271" t="s">
        <v>136</v>
      </c>
      <c r="M271" s="16">
        <f t="shared" si="16"/>
        <v>1547100000</v>
      </c>
      <c r="N271" s="16">
        <f t="shared" si="17"/>
        <v>1228100000</v>
      </c>
      <c r="O271" s="12">
        <f t="shared" si="18"/>
        <v>0.35909755588050973</v>
      </c>
      <c r="P271" s="12">
        <f t="shared" si="19"/>
        <v>0.2850544298215073</v>
      </c>
    </row>
    <row r="272" spans="1:16" x14ac:dyDescent="0.45">
      <c r="A272">
        <v>294</v>
      </c>
      <c r="B272" t="s">
        <v>137</v>
      </c>
      <c r="C272" t="s">
        <v>10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45</v>
      </c>
      <c r="K272" t="s">
        <v>138</v>
      </c>
      <c r="M272" s="16">
        <f t="shared" si="16"/>
        <v>5138000000</v>
      </c>
      <c r="N272" s="16">
        <f t="shared" si="17"/>
        <v>1268000000</v>
      </c>
      <c r="O272" s="12">
        <f t="shared" si="18"/>
        <v>0.93197895882459636</v>
      </c>
      <c r="P272" s="12">
        <f t="shared" si="19"/>
        <v>0.23000181389443133</v>
      </c>
    </row>
    <row r="273" spans="1:16" x14ac:dyDescent="0.45">
      <c r="A273">
        <v>295</v>
      </c>
      <c r="B273" t="s">
        <v>137</v>
      </c>
      <c r="C273" t="s">
        <v>13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45</v>
      </c>
      <c r="K273" t="s">
        <v>138</v>
      </c>
      <c r="M273" s="16">
        <f t="shared" si="16"/>
        <v>4917000000</v>
      </c>
      <c r="N273" s="16">
        <f t="shared" si="17"/>
        <v>1194000000</v>
      </c>
      <c r="O273" s="12">
        <f t="shared" si="18"/>
        <v>0.95791934541203971</v>
      </c>
      <c r="P273" s="12">
        <f t="shared" si="19"/>
        <v>0.23261250730566921</v>
      </c>
    </row>
    <row r="274" spans="1:16" x14ac:dyDescent="0.45">
      <c r="A274">
        <v>296</v>
      </c>
      <c r="B274" t="s">
        <v>137</v>
      </c>
      <c r="C274" t="s">
        <v>14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45</v>
      </c>
      <c r="K274" t="s">
        <v>138</v>
      </c>
      <c r="M274" s="16">
        <f t="shared" si="16"/>
        <v>5182000000</v>
      </c>
      <c r="N274" s="16">
        <f t="shared" si="17"/>
        <v>1471000000</v>
      </c>
      <c r="O274" s="12">
        <f t="shared" si="18"/>
        <v>0.97004867090977165</v>
      </c>
      <c r="P274" s="12">
        <f t="shared" si="19"/>
        <v>0.27536503182328714</v>
      </c>
    </row>
    <row r="275" spans="1:16" x14ac:dyDescent="0.45">
      <c r="A275">
        <v>297</v>
      </c>
      <c r="B275" t="s">
        <v>137</v>
      </c>
      <c r="C275" t="s">
        <v>15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45</v>
      </c>
      <c r="K275" t="s">
        <v>138</v>
      </c>
      <c r="M275" s="16">
        <f t="shared" si="16"/>
        <v>5039000000</v>
      </c>
      <c r="N275" s="16">
        <f t="shared" si="17"/>
        <v>1478000000</v>
      </c>
      <c r="O275" s="12">
        <f t="shared" si="18"/>
        <v>0.95507960576194084</v>
      </c>
      <c r="P275" s="12">
        <f t="shared" si="19"/>
        <v>0.28013646702047007</v>
      </c>
    </row>
    <row r="276" spans="1:16" x14ac:dyDescent="0.45">
      <c r="A276">
        <v>298</v>
      </c>
      <c r="B276" t="s">
        <v>139</v>
      </c>
      <c r="C276" t="s">
        <v>10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34</v>
      </c>
      <c r="K276" t="s">
        <v>140</v>
      </c>
      <c r="M276" s="16">
        <f t="shared" si="16"/>
        <v>1291400000</v>
      </c>
      <c r="N276" s="16">
        <f t="shared" si="17"/>
        <v>545100000</v>
      </c>
      <c r="O276" s="12">
        <f t="shared" si="18"/>
        <v>0.44197268900373043</v>
      </c>
      <c r="P276" s="12">
        <f t="shared" si="19"/>
        <v>0.18655669256305829</v>
      </c>
    </row>
    <row r="277" spans="1:16" x14ac:dyDescent="0.45">
      <c r="A277">
        <v>299</v>
      </c>
      <c r="B277" t="s">
        <v>139</v>
      </c>
      <c r="C277" t="s">
        <v>13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34</v>
      </c>
      <c r="K277" t="s">
        <v>140</v>
      </c>
      <c r="M277" s="16">
        <f t="shared" si="16"/>
        <v>1438000000</v>
      </c>
      <c r="N277" s="16">
        <f t="shared" si="17"/>
        <v>622200000</v>
      </c>
      <c r="O277" s="12">
        <f t="shared" si="18"/>
        <v>0.45017687756315938</v>
      </c>
      <c r="P277" s="12">
        <f t="shared" si="19"/>
        <v>0.19478445981905268</v>
      </c>
    </row>
    <row r="278" spans="1:16" x14ac:dyDescent="0.45">
      <c r="A278">
        <v>300</v>
      </c>
      <c r="B278" t="s">
        <v>139</v>
      </c>
      <c r="C278" t="s">
        <v>14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34</v>
      </c>
      <c r="K278" t="s">
        <v>140</v>
      </c>
      <c r="M278" s="16">
        <f t="shared" si="16"/>
        <v>1452900000</v>
      </c>
      <c r="N278" s="16">
        <f t="shared" si="17"/>
        <v>641200000</v>
      </c>
      <c r="O278" s="12">
        <f t="shared" si="18"/>
        <v>0.44059315866084425</v>
      </c>
      <c r="P278" s="12">
        <f t="shared" si="19"/>
        <v>0.19444444444444445</v>
      </c>
    </row>
    <row r="279" spans="1:16" x14ac:dyDescent="0.45">
      <c r="A279">
        <v>301</v>
      </c>
      <c r="B279" t="s">
        <v>139</v>
      </c>
      <c r="C279" t="s">
        <v>15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34</v>
      </c>
      <c r="K279" t="s">
        <v>140</v>
      </c>
      <c r="M279" s="16">
        <f t="shared" si="16"/>
        <v>1511800000</v>
      </c>
      <c r="N279" s="16">
        <f t="shared" si="17"/>
        <v>674200000</v>
      </c>
      <c r="O279" s="12">
        <f t="shared" si="18"/>
        <v>0.44532814893366324</v>
      </c>
      <c r="P279" s="12">
        <f t="shared" si="19"/>
        <v>0.19859785554377282</v>
      </c>
    </row>
    <row r="280" spans="1:16" x14ac:dyDescent="0.45">
      <c r="A280">
        <v>302</v>
      </c>
      <c r="B280" t="s">
        <v>141</v>
      </c>
      <c r="C280" t="s">
        <v>10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81</v>
      </c>
      <c r="K280" t="s">
        <v>142</v>
      </c>
      <c r="M280" s="16">
        <f t="shared" si="16"/>
        <v>5235000000</v>
      </c>
      <c r="N280" s="16">
        <f t="shared" si="17"/>
        <v>1701000000</v>
      </c>
      <c r="O280" s="12">
        <f t="shared" si="18"/>
        <v>0.42505683663527116</v>
      </c>
      <c r="P280" s="12">
        <f t="shared" si="19"/>
        <v>0.13811302370899642</v>
      </c>
    </row>
    <row r="281" spans="1:16" x14ac:dyDescent="0.45">
      <c r="A281">
        <v>303</v>
      </c>
      <c r="B281" t="s">
        <v>141</v>
      </c>
      <c r="C281" t="s">
        <v>13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81</v>
      </c>
      <c r="K281" t="s">
        <v>142</v>
      </c>
      <c r="M281" s="16">
        <f t="shared" si="16"/>
        <v>6150000000</v>
      </c>
      <c r="N281" s="16">
        <f t="shared" si="17"/>
        <v>2561000000</v>
      </c>
      <c r="O281" s="12">
        <f t="shared" si="18"/>
        <v>0.32232704402515722</v>
      </c>
      <c r="P281" s="12">
        <f t="shared" si="19"/>
        <v>0.13422431865828091</v>
      </c>
    </row>
    <row r="282" spans="1:16" x14ac:dyDescent="0.45">
      <c r="A282">
        <v>304</v>
      </c>
      <c r="B282" t="s">
        <v>141</v>
      </c>
      <c r="C282" t="s">
        <v>14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81</v>
      </c>
      <c r="K282" t="s">
        <v>142</v>
      </c>
      <c r="M282" s="16">
        <f t="shared" si="16"/>
        <v>7076000000</v>
      </c>
      <c r="N282" s="16">
        <f t="shared" si="17"/>
        <v>3607000000</v>
      </c>
      <c r="O282" s="12">
        <f t="shared" si="18"/>
        <v>0.30598918918918916</v>
      </c>
      <c r="P282" s="12">
        <f t="shared" si="19"/>
        <v>0.15597837837837839</v>
      </c>
    </row>
    <row r="283" spans="1:16" x14ac:dyDescent="0.45">
      <c r="A283">
        <v>305</v>
      </c>
      <c r="B283" t="s">
        <v>141</v>
      </c>
      <c r="C283" t="s">
        <v>15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81</v>
      </c>
      <c r="K283" t="s">
        <v>142</v>
      </c>
      <c r="M283" s="16">
        <f t="shared" si="16"/>
        <v>2469000000</v>
      </c>
      <c r="N283" s="16">
        <f t="shared" si="17"/>
        <v>-94000000</v>
      </c>
      <c r="O283" s="12">
        <f t="shared" si="18"/>
        <v>0.19343465998119713</v>
      </c>
      <c r="P283" s="12">
        <f t="shared" si="19"/>
        <v>-7.3644625509244749E-3</v>
      </c>
    </row>
    <row r="284" spans="1:16" x14ac:dyDescent="0.45">
      <c r="A284">
        <v>306</v>
      </c>
      <c r="B284" t="s">
        <v>143</v>
      </c>
      <c r="C284" t="s">
        <v>10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11</v>
      </c>
      <c r="K284" t="s">
        <v>144</v>
      </c>
      <c r="M284" s="16">
        <f t="shared" si="16"/>
        <v>1717571000</v>
      </c>
      <c r="N284" s="16">
        <f t="shared" si="17"/>
        <v>675320000</v>
      </c>
      <c r="O284" s="12">
        <f t="shared" si="18"/>
        <v>0.15120643662933897</v>
      </c>
      <c r="P284" s="12">
        <f t="shared" si="19"/>
        <v>5.9451825155714184E-2</v>
      </c>
    </row>
    <row r="285" spans="1:16" x14ac:dyDescent="0.45">
      <c r="A285">
        <v>307</v>
      </c>
      <c r="B285" t="s">
        <v>143</v>
      </c>
      <c r="C285" t="s">
        <v>13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11</v>
      </c>
      <c r="K285" t="s">
        <v>144</v>
      </c>
      <c r="M285" s="16">
        <f t="shared" si="16"/>
        <v>1836095000</v>
      </c>
      <c r="N285" s="16">
        <f t="shared" si="17"/>
        <v>682650000</v>
      </c>
      <c r="O285" s="12">
        <f t="shared" si="18"/>
        <v>0.14398400699619418</v>
      </c>
      <c r="P285" s="12">
        <f t="shared" si="19"/>
        <v>5.3532460126492348E-2</v>
      </c>
    </row>
    <row r="286" spans="1:16" x14ac:dyDescent="0.45">
      <c r="A286">
        <v>308</v>
      </c>
      <c r="B286" t="s">
        <v>143</v>
      </c>
      <c r="C286" t="s">
        <v>14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11</v>
      </c>
      <c r="K286" t="s">
        <v>144</v>
      </c>
      <c r="M286" s="16">
        <f t="shared" si="16"/>
        <v>2007652000</v>
      </c>
      <c r="N286" s="16">
        <f t="shared" si="17"/>
        <v>748418000</v>
      </c>
      <c r="O286" s="12">
        <f t="shared" si="18"/>
        <v>0.14904543533450876</v>
      </c>
      <c r="P286" s="12">
        <f t="shared" si="19"/>
        <v>5.5561564764302955E-2</v>
      </c>
    </row>
    <row r="287" spans="1:16" x14ac:dyDescent="0.45">
      <c r="A287">
        <v>309</v>
      </c>
      <c r="B287" t="s">
        <v>143</v>
      </c>
      <c r="C287" t="s">
        <v>15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11</v>
      </c>
      <c r="K287" t="s">
        <v>144</v>
      </c>
      <c r="M287" s="16">
        <f t="shared" si="16"/>
        <v>2268480000</v>
      </c>
      <c r="N287" s="16">
        <f t="shared" si="17"/>
        <v>858310000</v>
      </c>
      <c r="O287" s="12">
        <f t="shared" si="18"/>
        <v>0.16833376817775847</v>
      </c>
      <c r="P287" s="12">
        <f t="shared" si="19"/>
        <v>6.36913512857296E-2</v>
      </c>
    </row>
    <row r="288" spans="1:16" x14ac:dyDescent="0.45">
      <c r="A288">
        <v>310</v>
      </c>
      <c r="B288" t="s">
        <v>145</v>
      </c>
      <c r="C288" t="s">
        <v>10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17</v>
      </c>
      <c r="K288" t="s">
        <v>146</v>
      </c>
      <c r="M288" s="16">
        <f t="shared" si="16"/>
        <v>2810000000</v>
      </c>
      <c r="N288" s="16">
        <f t="shared" si="17"/>
        <v>909000000</v>
      </c>
      <c r="O288" s="12">
        <f t="shared" si="18"/>
        <v>0.34457388105456777</v>
      </c>
      <c r="P288" s="12">
        <f t="shared" si="19"/>
        <v>0.1114653586756591</v>
      </c>
    </row>
    <row r="289" spans="1:16" x14ac:dyDescent="0.45">
      <c r="A289">
        <v>311</v>
      </c>
      <c r="B289" t="s">
        <v>145</v>
      </c>
      <c r="C289" t="s">
        <v>13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17</v>
      </c>
      <c r="K289" t="s">
        <v>146</v>
      </c>
      <c r="M289" s="16">
        <f t="shared" si="16"/>
        <v>3135000000</v>
      </c>
      <c r="N289" s="16">
        <f t="shared" si="17"/>
        <v>971000000</v>
      </c>
      <c r="O289" s="12">
        <f t="shared" si="18"/>
        <v>0.34420289855072461</v>
      </c>
      <c r="P289" s="12">
        <f t="shared" si="19"/>
        <v>0.10660957400087835</v>
      </c>
    </row>
    <row r="290" spans="1:16" x14ac:dyDescent="0.45">
      <c r="A290">
        <v>312</v>
      </c>
      <c r="B290" t="s">
        <v>145</v>
      </c>
      <c r="C290" t="s">
        <v>14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17</v>
      </c>
      <c r="K290" t="s">
        <v>146</v>
      </c>
      <c r="M290" s="16">
        <f t="shared" si="16"/>
        <v>3328000000</v>
      </c>
      <c r="N290" s="16">
        <f t="shared" si="17"/>
        <v>1114000000</v>
      </c>
      <c r="O290" s="12">
        <f t="shared" si="18"/>
        <v>0.34119335657166294</v>
      </c>
      <c r="P290" s="12">
        <f t="shared" si="19"/>
        <v>0.11420955505433668</v>
      </c>
    </row>
    <row r="291" spans="1:16" x14ac:dyDescent="0.45">
      <c r="A291">
        <v>313</v>
      </c>
      <c r="B291" t="s">
        <v>145</v>
      </c>
      <c r="C291" t="s">
        <v>15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17</v>
      </c>
      <c r="K291" t="s">
        <v>146</v>
      </c>
      <c r="M291" s="16">
        <f t="shared" si="16"/>
        <v>10348000000</v>
      </c>
      <c r="N291" s="16">
        <f t="shared" si="17"/>
        <v>3355000000</v>
      </c>
      <c r="O291" s="12">
        <f t="shared" si="18"/>
        <v>0.3567906768265352</v>
      </c>
      <c r="P291" s="12">
        <f t="shared" si="19"/>
        <v>0.11567768851498121</v>
      </c>
    </row>
    <row r="292" spans="1:16" x14ac:dyDescent="0.45">
      <c r="A292">
        <v>314</v>
      </c>
      <c r="B292" t="s">
        <v>147</v>
      </c>
      <c r="C292" t="s">
        <v>10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23</v>
      </c>
      <c r="K292" t="s">
        <v>79</v>
      </c>
      <c r="M292" s="16">
        <f t="shared" si="16"/>
        <v>11219000000</v>
      </c>
      <c r="N292" s="16">
        <f t="shared" si="17"/>
        <v>2477000000</v>
      </c>
      <c r="O292" s="12">
        <f t="shared" si="18"/>
        <v>0.38528108794944882</v>
      </c>
      <c r="P292" s="12">
        <f t="shared" si="19"/>
        <v>8.5064734365877956E-2</v>
      </c>
    </row>
    <row r="293" spans="1:16" x14ac:dyDescent="0.45">
      <c r="A293">
        <v>315</v>
      </c>
      <c r="B293" t="s">
        <v>147</v>
      </c>
      <c r="C293" t="s">
        <v>13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23</v>
      </c>
      <c r="K293" t="s">
        <v>79</v>
      </c>
      <c r="M293" s="16">
        <f t="shared" si="16"/>
        <v>11515000000</v>
      </c>
      <c r="N293" s="16">
        <f t="shared" si="17"/>
        <v>2176000000</v>
      </c>
      <c r="O293" s="12">
        <f t="shared" si="18"/>
        <v>0.35562075355157508</v>
      </c>
      <c r="P293" s="12">
        <f t="shared" si="19"/>
        <v>6.7201976528721438E-2</v>
      </c>
    </row>
    <row r="294" spans="1:16" x14ac:dyDescent="0.45">
      <c r="A294">
        <v>316</v>
      </c>
      <c r="B294" t="s">
        <v>147</v>
      </c>
      <c r="C294" t="s">
        <v>14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23</v>
      </c>
      <c r="K294" t="s">
        <v>79</v>
      </c>
      <c r="M294" s="16">
        <f t="shared" si="16"/>
        <v>13580000000</v>
      </c>
      <c r="N294" s="16">
        <f t="shared" si="17"/>
        <v>3304000000</v>
      </c>
      <c r="O294" s="12">
        <f t="shared" si="18"/>
        <v>0.38895571976857424</v>
      </c>
      <c r="P294" s="12">
        <f t="shared" si="19"/>
        <v>9.4632525634415987E-2</v>
      </c>
    </row>
    <row r="295" spans="1:16" x14ac:dyDescent="0.45">
      <c r="A295">
        <v>317</v>
      </c>
      <c r="B295" t="s">
        <v>147</v>
      </c>
      <c r="C295" t="s">
        <v>15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23</v>
      </c>
      <c r="K295" t="s">
        <v>79</v>
      </c>
      <c r="M295" s="16">
        <f t="shared" si="16"/>
        <v>14586000000</v>
      </c>
      <c r="N295" s="16">
        <f t="shared" si="17"/>
        <v>3327000000</v>
      </c>
      <c r="O295" s="12">
        <f t="shared" si="18"/>
        <v>0.38509874326750448</v>
      </c>
      <c r="P295" s="12">
        <f t="shared" si="19"/>
        <v>8.7839264969901784E-2</v>
      </c>
    </row>
    <row r="296" spans="1:16" x14ac:dyDescent="0.45">
      <c r="A296">
        <v>318</v>
      </c>
      <c r="B296" t="s">
        <v>148</v>
      </c>
      <c r="C296" t="s">
        <v>10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45</v>
      </c>
      <c r="K296" t="s">
        <v>48</v>
      </c>
      <c r="M296" s="16">
        <f t="shared" si="16"/>
        <v>634000000</v>
      </c>
      <c r="N296" s="16">
        <f t="shared" si="17"/>
        <v>620000000</v>
      </c>
      <c r="O296" s="12">
        <f t="shared" si="18"/>
        <v>0.15422038433471175</v>
      </c>
      <c r="P296" s="12">
        <f t="shared" si="19"/>
        <v>0.15081488688883482</v>
      </c>
    </row>
    <row r="297" spans="1:16" x14ac:dyDescent="0.45">
      <c r="A297">
        <v>319</v>
      </c>
      <c r="B297" t="s">
        <v>148</v>
      </c>
      <c r="C297" t="s">
        <v>13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45</v>
      </c>
      <c r="K297" t="s">
        <v>48</v>
      </c>
      <c r="M297" s="16">
        <f t="shared" si="16"/>
        <v>783000000</v>
      </c>
      <c r="N297" s="16">
        <f t="shared" si="17"/>
        <v>768000000</v>
      </c>
      <c r="O297" s="12">
        <f t="shared" si="18"/>
        <v>0.17280953431913482</v>
      </c>
      <c r="P297" s="12">
        <f t="shared" si="19"/>
        <v>0.16949900684175678</v>
      </c>
    </row>
    <row r="298" spans="1:16" x14ac:dyDescent="0.45">
      <c r="A298">
        <v>320</v>
      </c>
      <c r="B298" t="s">
        <v>148</v>
      </c>
      <c r="C298" t="s">
        <v>14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45</v>
      </c>
      <c r="K298" t="s">
        <v>48</v>
      </c>
      <c r="M298" s="16">
        <f t="shared" si="16"/>
        <v>788000000</v>
      </c>
      <c r="N298" s="16">
        <f t="shared" si="17"/>
        <v>774000000</v>
      </c>
      <c r="O298" s="12">
        <f t="shared" si="18"/>
        <v>0.15935288169868556</v>
      </c>
      <c r="P298" s="12">
        <f t="shared" si="19"/>
        <v>0.15652173913043479</v>
      </c>
    </row>
    <row r="299" spans="1:16" x14ac:dyDescent="0.45">
      <c r="A299">
        <v>321</v>
      </c>
      <c r="B299" t="s">
        <v>148</v>
      </c>
      <c r="C299" t="s">
        <v>15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45</v>
      </c>
      <c r="K299" t="s">
        <v>48</v>
      </c>
      <c r="M299" s="16">
        <f t="shared" si="16"/>
        <v>947000000</v>
      </c>
      <c r="N299" s="16">
        <f t="shared" si="17"/>
        <v>934000000</v>
      </c>
      <c r="O299" s="12">
        <f t="shared" si="18"/>
        <v>0.18416958381952553</v>
      </c>
      <c r="P299" s="12">
        <f t="shared" si="19"/>
        <v>0.18164138467522364</v>
      </c>
    </row>
    <row r="300" spans="1:16" x14ac:dyDescent="0.45">
      <c r="A300">
        <v>322</v>
      </c>
      <c r="B300" t="s">
        <v>149</v>
      </c>
      <c r="C300" t="s">
        <v>10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34</v>
      </c>
      <c r="K300" t="s">
        <v>140</v>
      </c>
      <c r="M300" s="16">
        <f t="shared" si="16"/>
        <v>9932000000</v>
      </c>
      <c r="N300" s="16">
        <f t="shared" si="17"/>
        <v>3889000000</v>
      </c>
      <c r="O300" s="12">
        <f t="shared" si="18"/>
        <v>0.58132865086333041</v>
      </c>
      <c r="P300" s="12">
        <f t="shared" si="19"/>
        <v>0.2276265730172666</v>
      </c>
    </row>
    <row r="301" spans="1:16" x14ac:dyDescent="0.45">
      <c r="A301">
        <v>323</v>
      </c>
      <c r="B301" t="s">
        <v>149</v>
      </c>
      <c r="C301" t="s">
        <v>13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34</v>
      </c>
      <c r="K301" t="s">
        <v>140</v>
      </c>
      <c r="M301" s="16">
        <f t="shared" si="16"/>
        <v>10201000000</v>
      </c>
      <c r="N301" s="16">
        <f t="shared" si="17"/>
        <v>3556000000</v>
      </c>
      <c r="O301" s="12">
        <f t="shared" si="18"/>
        <v>0.58559127439724457</v>
      </c>
      <c r="P301" s="12">
        <f t="shared" si="19"/>
        <v>0.20413318025258323</v>
      </c>
    </row>
    <row r="302" spans="1:16" x14ac:dyDescent="0.45">
      <c r="A302">
        <v>324</v>
      </c>
      <c r="B302" t="s">
        <v>149</v>
      </c>
      <c r="C302" t="s">
        <v>14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34</v>
      </c>
      <c r="K302" t="s">
        <v>140</v>
      </c>
      <c r="M302" s="16">
        <f t="shared" si="16"/>
        <v>10109000000</v>
      </c>
      <c r="N302" s="16">
        <f t="shared" si="17"/>
        <v>3557000000</v>
      </c>
      <c r="O302" s="12">
        <f t="shared" si="18"/>
        <v>0.58511315621925108</v>
      </c>
      <c r="P302" s="12">
        <f t="shared" si="19"/>
        <v>0.20588065057591018</v>
      </c>
    </row>
    <row r="303" spans="1:16" x14ac:dyDescent="0.45">
      <c r="A303">
        <v>325</v>
      </c>
      <c r="B303" t="s">
        <v>149</v>
      </c>
      <c r="C303" t="s">
        <v>15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34</v>
      </c>
      <c r="K303" t="s">
        <v>140</v>
      </c>
      <c r="M303" s="16">
        <f t="shared" si="16"/>
        <v>9399000000</v>
      </c>
      <c r="N303" s="16">
        <f t="shared" si="17"/>
        <v>2789000000</v>
      </c>
      <c r="O303" s="12">
        <f t="shared" si="18"/>
        <v>0.58619184233503807</v>
      </c>
      <c r="P303" s="12">
        <f t="shared" si="19"/>
        <v>0.17394287139827866</v>
      </c>
    </row>
    <row r="304" spans="1:16" x14ac:dyDescent="0.45">
      <c r="A304">
        <v>326</v>
      </c>
      <c r="B304" t="s">
        <v>150</v>
      </c>
      <c r="C304" t="s">
        <v>10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34</v>
      </c>
      <c r="K304" t="s">
        <v>140</v>
      </c>
      <c r="M304" s="16">
        <f t="shared" si="16"/>
        <v>2391000000</v>
      </c>
      <c r="N304" s="16">
        <f t="shared" si="17"/>
        <v>970000000</v>
      </c>
      <c r="O304" s="12">
        <f t="shared" si="18"/>
        <v>0.43213446593168259</v>
      </c>
      <c r="P304" s="12">
        <f t="shared" si="19"/>
        <v>0.17531176576902224</v>
      </c>
    </row>
    <row r="305" spans="1:16" x14ac:dyDescent="0.45">
      <c r="A305">
        <v>327</v>
      </c>
      <c r="B305" t="s">
        <v>150</v>
      </c>
      <c r="C305" t="s">
        <v>13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34</v>
      </c>
      <c r="K305" t="s">
        <v>140</v>
      </c>
      <c r="M305" s="16">
        <f t="shared" si="16"/>
        <v>2356000000</v>
      </c>
      <c r="N305" s="16">
        <f t="shared" si="17"/>
        <v>977000000</v>
      </c>
      <c r="O305" s="12">
        <f t="shared" si="18"/>
        <v>0.42727602466449044</v>
      </c>
      <c r="P305" s="12">
        <f t="shared" si="19"/>
        <v>0.17718534639100472</v>
      </c>
    </row>
    <row r="306" spans="1:16" x14ac:dyDescent="0.45">
      <c r="A306">
        <v>328</v>
      </c>
      <c r="B306" t="s">
        <v>150</v>
      </c>
      <c r="C306" t="s">
        <v>14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34</v>
      </c>
      <c r="K306" t="s">
        <v>140</v>
      </c>
      <c r="M306" s="16">
        <f t="shared" si="16"/>
        <v>2465000000</v>
      </c>
      <c r="N306" s="16">
        <f t="shared" si="17"/>
        <v>1008000000</v>
      </c>
      <c r="O306" s="12">
        <f t="shared" si="18"/>
        <v>0.4358974358974359</v>
      </c>
      <c r="P306" s="12">
        <f t="shared" si="19"/>
        <v>0.17824933687002653</v>
      </c>
    </row>
    <row r="307" spans="1:16" x14ac:dyDescent="0.45">
      <c r="A307">
        <v>329</v>
      </c>
      <c r="B307" t="s">
        <v>150</v>
      </c>
      <c r="C307" t="s">
        <v>15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34</v>
      </c>
      <c r="K307" t="s">
        <v>140</v>
      </c>
      <c r="M307" s="16">
        <f t="shared" si="16"/>
        <v>2598000000</v>
      </c>
      <c r="N307" s="16">
        <f t="shared" si="17"/>
        <v>1064000000</v>
      </c>
      <c r="O307" s="12">
        <f t="shared" si="18"/>
        <v>0.45096337441416423</v>
      </c>
      <c r="P307" s="12">
        <f t="shared" si="19"/>
        <v>0.18469015795868773</v>
      </c>
    </row>
    <row r="308" spans="1:16" x14ac:dyDescent="0.45">
      <c r="A308">
        <v>330</v>
      </c>
      <c r="B308" t="s">
        <v>151</v>
      </c>
      <c r="C308" t="s">
        <v>10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45</v>
      </c>
      <c r="K308" t="s">
        <v>138</v>
      </c>
      <c r="M308" s="16">
        <f t="shared" si="16"/>
        <v>2611000000</v>
      </c>
      <c r="N308" s="16">
        <f t="shared" si="17"/>
        <v>895000000</v>
      </c>
      <c r="O308" s="12">
        <f t="shared" si="18"/>
        <v>0.9793698424606152</v>
      </c>
      <c r="P308" s="12">
        <f t="shared" si="19"/>
        <v>0.33570892723180795</v>
      </c>
    </row>
    <row r="309" spans="1:16" x14ac:dyDescent="0.45">
      <c r="A309">
        <v>331</v>
      </c>
      <c r="B309" t="s">
        <v>151</v>
      </c>
      <c r="C309" t="s">
        <v>13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45</v>
      </c>
      <c r="K309" t="s">
        <v>138</v>
      </c>
      <c r="M309" s="16">
        <f t="shared" si="16"/>
        <v>2562000000</v>
      </c>
      <c r="N309" s="16">
        <f t="shared" si="17"/>
        <v>924000000</v>
      </c>
      <c r="O309" s="12">
        <f t="shared" si="18"/>
        <v>0.98273878020713468</v>
      </c>
      <c r="P309" s="12">
        <f t="shared" si="19"/>
        <v>0.35443037974683544</v>
      </c>
    </row>
    <row r="310" spans="1:16" x14ac:dyDescent="0.45">
      <c r="A310">
        <v>332</v>
      </c>
      <c r="B310" t="s">
        <v>151</v>
      </c>
      <c r="C310" t="s">
        <v>14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45</v>
      </c>
      <c r="K310" t="s">
        <v>138</v>
      </c>
      <c r="M310" s="16">
        <f t="shared" si="16"/>
        <v>2776000000</v>
      </c>
      <c r="N310" s="16">
        <f t="shared" si="17"/>
        <v>770000000</v>
      </c>
      <c r="O310" s="12">
        <f t="shared" si="18"/>
        <v>0.98474636395885062</v>
      </c>
      <c r="P310" s="12">
        <f t="shared" si="19"/>
        <v>0.27314650585313943</v>
      </c>
    </row>
    <row r="311" spans="1:16" x14ac:dyDescent="0.45">
      <c r="A311">
        <v>333</v>
      </c>
      <c r="B311" t="s">
        <v>151</v>
      </c>
      <c r="C311" t="s">
        <v>15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45</v>
      </c>
      <c r="K311" t="s">
        <v>138</v>
      </c>
      <c r="M311" s="16">
        <f t="shared" si="16"/>
        <v>2920000000</v>
      </c>
      <c r="N311" s="16">
        <f t="shared" si="17"/>
        <v>836000000</v>
      </c>
      <c r="O311" s="12">
        <f t="shared" si="18"/>
        <v>0.98648648648648651</v>
      </c>
      <c r="P311" s="12">
        <f t="shared" si="19"/>
        <v>0.28243243243243243</v>
      </c>
    </row>
    <row r="312" spans="1:16" x14ac:dyDescent="0.45">
      <c r="A312">
        <v>338</v>
      </c>
      <c r="B312" t="s">
        <v>152</v>
      </c>
      <c r="C312" t="s">
        <v>10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17</v>
      </c>
      <c r="K312" t="s">
        <v>153</v>
      </c>
      <c r="M312" s="16">
        <f t="shared" si="16"/>
        <v>854769000</v>
      </c>
      <c r="N312" s="16">
        <f t="shared" si="17"/>
        <v>554982000</v>
      </c>
      <c r="O312" s="12">
        <f t="shared" si="18"/>
        <v>0.26590287846883165</v>
      </c>
      <c r="P312" s="12">
        <f t="shared" si="19"/>
        <v>0.1726446692596352</v>
      </c>
    </row>
    <row r="313" spans="1:16" x14ac:dyDescent="0.45">
      <c r="A313">
        <v>339</v>
      </c>
      <c r="B313" t="s">
        <v>152</v>
      </c>
      <c r="C313" t="s">
        <v>13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17</v>
      </c>
      <c r="K313" t="s">
        <v>153</v>
      </c>
      <c r="M313" s="16">
        <f t="shared" si="16"/>
        <v>1117756000</v>
      </c>
      <c r="N313" s="16">
        <f t="shared" si="17"/>
        <v>733385000</v>
      </c>
      <c r="O313" s="12">
        <f t="shared" si="18"/>
        <v>0.27207468644336585</v>
      </c>
      <c r="P313" s="12">
        <f t="shared" si="19"/>
        <v>0.17851435726336323</v>
      </c>
    </row>
    <row r="314" spans="1:16" x14ac:dyDescent="0.45">
      <c r="A314">
        <v>340</v>
      </c>
      <c r="B314" t="s">
        <v>152</v>
      </c>
      <c r="C314" t="s">
        <v>14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17</v>
      </c>
      <c r="K314" t="s">
        <v>153</v>
      </c>
      <c r="M314" s="16">
        <f t="shared" si="16"/>
        <v>1174287000</v>
      </c>
      <c r="N314" s="16">
        <f t="shared" si="17"/>
        <v>793705000</v>
      </c>
      <c r="O314" s="12">
        <f t="shared" si="18"/>
        <v>0.26088176480036651</v>
      </c>
      <c r="P314" s="12">
        <f t="shared" si="19"/>
        <v>0.17633096605078219</v>
      </c>
    </row>
    <row r="315" spans="1:16" x14ac:dyDescent="0.45">
      <c r="A315">
        <v>341</v>
      </c>
      <c r="B315" t="s">
        <v>152</v>
      </c>
      <c r="C315" t="s">
        <v>15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17</v>
      </c>
      <c r="K315" t="s">
        <v>153</v>
      </c>
      <c r="M315" s="16">
        <f t="shared" si="16"/>
        <v>498214000</v>
      </c>
      <c r="N315" s="16">
        <f t="shared" si="17"/>
        <v>75606000</v>
      </c>
      <c r="O315" s="12">
        <f t="shared" si="18"/>
        <v>0.12760373979608564</v>
      </c>
      <c r="P315" s="12">
        <f t="shared" si="19"/>
        <v>1.9364386289873126E-2</v>
      </c>
    </row>
    <row r="316" spans="1:16" x14ac:dyDescent="0.45">
      <c r="A316">
        <v>342</v>
      </c>
      <c r="B316" t="s">
        <v>154</v>
      </c>
      <c r="C316" t="s">
        <v>10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11</v>
      </c>
      <c r="K316" t="s">
        <v>155</v>
      </c>
      <c r="M316" s="16">
        <f t="shared" si="16"/>
        <v>4280000000</v>
      </c>
      <c r="N316" s="16">
        <f t="shared" si="17"/>
        <v>1740000000</v>
      </c>
      <c r="O316" s="12">
        <f t="shared" si="18"/>
        <v>0.24738454424599732</v>
      </c>
      <c r="P316" s="12">
        <f t="shared" si="19"/>
        <v>0.10057222125888678</v>
      </c>
    </row>
    <row r="317" spans="1:16" x14ac:dyDescent="0.45">
      <c r="A317">
        <v>343</v>
      </c>
      <c r="B317" t="s">
        <v>154</v>
      </c>
      <c r="C317" t="s">
        <v>13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11</v>
      </c>
      <c r="K317" t="s">
        <v>155</v>
      </c>
      <c r="M317" s="16">
        <f t="shared" si="16"/>
        <v>4861000000</v>
      </c>
      <c r="N317" s="16">
        <f t="shared" si="17"/>
        <v>1995000000</v>
      </c>
      <c r="O317" s="12">
        <f t="shared" si="18"/>
        <v>0.25290047344050781</v>
      </c>
      <c r="P317" s="12">
        <f t="shared" si="19"/>
        <v>0.10379272670516622</v>
      </c>
    </row>
    <row r="318" spans="1:16" x14ac:dyDescent="0.45">
      <c r="A318">
        <v>344</v>
      </c>
      <c r="B318" t="s">
        <v>154</v>
      </c>
      <c r="C318" t="s">
        <v>14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11</v>
      </c>
      <c r="K318" t="s">
        <v>155</v>
      </c>
      <c r="M318" s="16">
        <f t="shared" si="16"/>
        <v>4947000000</v>
      </c>
      <c r="N318" s="16">
        <f t="shared" si="17"/>
        <v>2043000000</v>
      </c>
      <c r="O318" s="12">
        <f t="shared" si="18"/>
        <v>0.25886970172684454</v>
      </c>
      <c r="P318" s="12">
        <f t="shared" si="19"/>
        <v>0.10690737833594977</v>
      </c>
    </row>
    <row r="319" spans="1:16" x14ac:dyDescent="0.45">
      <c r="A319">
        <v>345</v>
      </c>
      <c r="B319" t="s">
        <v>154</v>
      </c>
      <c r="C319" t="s">
        <v>15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11</v>
      </c>
      <c r="K319" t="s">
        <v>155</v>
      </c>
      <c r="M319" s="16">
        <f t="shared" si="16"/>
        <v>4452000000</v>
      </c>
      <c r="N319" s="16">
        <f t="shared" si="17"/>
        <v>1627000000</v>
      </c>
      <c r="O319" s="12">
        <f t="shared" si="18"/>
        <v>0.2542692329659032</v>
      </c>
      <c r="P319" s="12">
        <f t="shared" si="19"/>
        <v>9.2923639271231942E-2</v>
      </c>
    </row>
    <row r="320" spans="1:16" x14ac:dyDescent="0.45">
      <c r="A320">
        <v>346</v>
      </c>
      <c r="B320" t="s">
        <v>156</v>
      </c>
      <c r="C320" t="s">
        <v>10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40</v>
      </c>
      <c r="K320" t="s">
        <v>41</v>
      </c>
      <c r="M320" s="16">
        <f t="shared" si="16"/>
        <v>2004000000</v>
      </c>
      <c r="N320" s="16">
        <f t="shared" si="17"/>
        <v>1142000000</v>
      </c>
      <c r="O320" s="12">
        <f t="shared" si="18"/>
        <v>0.30520865062442892</v>
      </c>
      <c r="P320" s="12">
        <f t="shared" si="19"/>
        <v>0.17392628693268353</v>
      </c>
    </row>
    <row r="321" spans="1:16" x14ac:dyDescent="0.45">
      <c r="A321">
        <v>347</v>
      </c>
      <c r="B321" t="s">
        <v>156</v>
      </c>
      <c r="C321" t="s">
        <v>13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40</v>
      </c>
      <c r="K321" t="s">
        <v>41</v>
      </c>
      <c r="M321" s="16">
        <f t="shared" si="16"/>
        <v>2089000000</v>
      </c>
      <c r="N321" s="16">
        <f t="shared" si="17"/>
        <v>1152000000</v>
      </c>
      <c r="O321" s="12">
        <f t="shared" si="18"/>
        <v>0.29098760273018531</v>
      </c>
      <c r="P321" s="12">
        <f t="shared" si="19"/>
        <v>0.16046803175929794</v>
      </c>
    </row>
    <row r="322" spans="1:16" x14ac:dyDescent="0.45">
      <c r="A322">
        <v>348</v>
      </c>
      <c r="B322" t="s">
        <v>156</v>
      </c>
      <c r="C322" t="s">
        <v>14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40</v>
      </c>
      <c r="K322" t="s">
        <v>41</v>
      </c>
      <c r="M322" s="16">
        <f t="shared" si="16"/>
        <v>2175000000</v>
      </c>
      <c r="N322" s="16">
        <f t="shared" si="17"/>
        <v>1163000000</v>
      </c>
      <c r="O322" s="12">
        <f t="shared" si="18"/>
        <v>0.33689591078066916</v>
      </c>
      <c r="P322" s="12">
        <f t="shared" si="19"/>
        <v>0.18014250309789342</v>
      </c>
    </row>
    <row r="323" spans="1:16" x14ac:dyDescent="0.45">
      <c r="A323">
        <v>349</v>
      </c>
      <c r="B323" t="s">
        <v>156</v>
      </c>
      <c r="C323" t="s">
        <v>15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40</v>
      </c>
      <c r="K323" t="s">
        <v>41</v>
      </c>
      <c r="M323" s="16">
        <f t="shared" ref="M323:M386" si="20">E323-F323</f>
        <v>2389000000</v>
      </c>
      <c r="N323" s="16">
        <f t="shared" ref="N323:N386" si="21">M323-(SUM(G323:I323))</f>
        <v>1297000000</v>
      </c>
      <c r="O323" s="12">
        <f t="shared" ref="O323:O386" si="22">1-(F323/E323)</f>
        <v>0.37333958431004843</v>
      </c>
      <c r="P323" s="12">
        <f t="shared" ref="P323:P386" si="23">N323/E323</f>
        <v>0.20268791998749805</v>
      </c>
    </row>
    <row r="324" spans="1:16" x14ac:dyDescent="0.45">
      <c r="A324">
        <v>350</v>
      </c>
      <c r="B324" t="s">
        <v>157</v>
      </c>
      <c r="C324" t="s">
        <v>10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23</v>
      </c>
      <c r="K324" t="s">
        <v>79</v>
      </c>
      <c r="M324" s="16">
        <f t="shared" si="20"/>
        <v>1329000000</v>
      </c>
      <c r="N324" s="16">
        <f t="shared" si="21"/>
        <v>136000000</v>
      </c>
      <c r="O324" s="12">
        <f t="shared" si="22"/>
        <v>0.16387176325524044</v>
      </c>
      <c r="P324" s="12">
        <f t="shared" si="23"/>
        <v>1.6769420468557335E-2</v>
      </c>
    </row>
    <row r="325" spans="1:16" x14ac:dyDescent="0.45">
      <c r="A325">
        <v>351</v>
      </c>
      <c r="B325" t="s">
        <v>157</v>
      </c>
      <c r="C325" t="s">
        <v>13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23</v>
      </c>
      <c r="K325" t="s">
        <v>79</v>
      </c>
      <c r="M325" s="16">
        <f t="shared" si="20"/>
        <v>1868000000</v>
      </c>
      <c r="N325" s="16">
        <f t="shared" si="21"/>
        <v>277000000</v>
      </c>
      <c r="O325" s="12">
        <f t="shared" si="22"/>
        <v>0.17195986375770966</v>
      </c>
      <c r="P325" s="12">
        <f t="shared" si="23"/>
        <v>2.5499401638589707E-2</v>
      </c>
    </row>
    <row r="326" spans="1:16" x14ac:dyDescent="0.45">
      <c r="A326">
        <v>352</v>
      </c>
      <c r="B326" t="s">
        <v>157</v>
      </c>
      <c r="C326" t="s">
        <v>14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23</v>
      </c>
      <c r="K326" t="s">
        <v>79</v>
      </c>
      <c r="M326" s="16">
        <f t="shared" si="20"/>
        <v>3882000000</v>
      </c>
      <c r="N326" s="16">
        <f t="shared" si="21"/>
        <v>464000000</v>
      </c>
      <c r="O326" s="12">
        <f t="shared" si="22"/>
        <v>0.23442028985507246</v>
      </c>
      <c r="P326" s="12">
        <f t="shared" si="23"/>
        <v>2.8019323671497585E-2</v>
      </c>
    </row>
    <row r="327" spans="1:16" x14ac:dyDescent="0.45">
      <c r="A327">
        <v>353</v>
      </c>
      <c r="B327" t="s">
        <v>157</v>
      </c>
      <c r="C327" t="s">
        <v>15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23</v>
      </c>
      <c r="K327" t="s">
        <v>79</v>
      </c>
      <c r="M327" s="16">
        <f t="shared" si="20"/>
        <v>5518000000</v>
      </c>
      <c r="N327" s="16">
        <f t="shared" si="21"/>
        <v>705000000</v>
      </c>
      <c r="O327" s="12">
        <f t="shared" si="22"/>
        <v>0.24244288224956068</v>
      </c>
      <c r="P327" s="12">
        <f t="shared" si="23"/>
        <v>3.0975395430579963E-2</v>
      </c>
    </row>
    <row r="328" spans="1:16" x14ac:dyDescent="0.45">
      <c r="A328">
        <v>354</v>
      </c>
      <c r="B328" t="s">
        <v>158</v>
      </c>
      <c r="C328" t="s">
        <v>10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40</v>
      </c>
      <c r="K328" t="s">
        <v>41</v>
      </c>
      <c r="M328" s="16">
        <f t="shared" si="20"/>
        <v>2705000000</v>
      </c>
      <c r="N328" s="16">
        <f t="shared" si="21"/>
        <v>1290000000</v>
      </c>
      <c r="O328" s="12">
        <f t="shared" si="22"/>
        <v>0.36298980139559844</v>
      </c>
      <c r="P328" s="12">
        <f t="shared" si="23"/>
        <v>0.17310789049919484</v>
      </c>
    </row>
    <row r="329" spans="1:16" x14ac:dyDescent="0.45">
      <c r="A329">
        <v>355</v>
      </c>
      <c r="B329" t="s">
        <v>158</v>
      </c>
      <c r="C329" t="s">
        <v>13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40</v>
      </c>
      <c r="K329" t="s">
        <v>41</v>
      </c>
      <c r="M329" s="16">
        <f t="shared" si="20"/>
        <v>2351000000</v>
      </c>
      <c r="N329" s="16">
        <f t="shared" si="21"/>
        <v>1010000000</v>
      </c>
      <c r="O329" s="12">
        <f t="shared" si="22"/>
        <v>0.29003207500616823</v>
      </c>
      <c r="P329" s="12">
        <f t="shared" si="23"/>
        <v>0.12459906242289662</v>
      </c>
    </row>
    <row r="330" spans="1:16" x14ac:dyDescent="0.45">
      <c r="A330">
        <v>356</v>
      </c>
      <c r="B330" t="s">
        <v>158</v>
      </c>
      <c r="C330" t="s">
        <v>14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40</v>
      </c>
      <c r="K330" t="s">
        <v>41</v>
      </c>
      <c r="M330" s="16">
        <f t="shared" si="20"/>
        <v>2336000000</v>
      </c>
      <c r="N330" s="16">
        <f t="shared" si="21"/>
        <v>935000000</v>
      </c>
      <c r="O330" s="12">
        <f t="shared" si="22"/>
        <v>0.2531974853674398</v>
      </c>
      <c r="P330" s="12">
        <f t="shared" si="23"/>
        <v>0.10134402774766962</v>
      </c>
    </row>
    <row r="331" spans="1:16" x14ac:dyDescent="0.45">
      <c r="A331">
        <v>357</v>
      </c>
      <c r="B331" t="s">
        <v>158</v>
      </c>
      <c r="C331" t="s">
        <v>15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40</v>
      </c>
      <c r="K331" t="s">
        <v>41</v>
      </c>
      <c r="M331" s="16">
        <f t="shared" si="20"/>
        <v>2277000000</v>
      </c>
      <c r="N331" s="16">
        <f t="shared" si="21"/>
        <v>933000000</v>
      </c>
      <c r="O331" s="12">
        <f t="shared" si="22"/>
        <v>0.3082859463850528</v>
      </c>
      <c r="P331" s="12">
        <f t="shared" si="23"/>
        <v>0.12632006498781478</v>
      </c>
    </row>
    <row r="332" spans="1:16" x14ac:dyDescent="0.45">
      <c r="A332">
        <v>358</v>
      </c>
      <c r="B332" t="s">
        <v>159</v>
      </c>
      <c r="C332" t="s">
        <v>10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45</v>
      </c>
      <c r="K332" t="s">
        <v>98</v>
      </c>
      <c r="M332" s="16">
        <f t="shared" si="20"/>
        <v>22368000000</v>
      </c>
      <c r="N332" s="16">
        <f t="shared" si="21"/>
        <v>6156000000</v>
      </c>
      <c r="O332" s="12">
        <f t="shared" si="22"/>
        <v>0.94097850321820709</v>
      </c>
      <c r="P332" s="12">
        <f t="shared" si="23"/>
        <v>0.25897101510243575</v>
      </c>
    </row>
    <row r="333" spans="1:16" x14ac:dyDescent="0.45">
      <c r="A333">
        <v>359</v>
      </c>
      <c r="B333" t="s">
        <v>159</v>
      </c>
      <c r="C333" t="s">
        <v>13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45</v>
      </c>
      <c r="K333" t="s">
        <v>98</v>
      </c>
      <c r="M333" s="16">
        <f t="shared" si="20"/>
        <v>22935000000</v>
      </c>
      <c r="N333" s="16">
        <f t="shared" si="21"/>
        <v>7129000000</v>
      </c>
      <c r="O333" s="12">
        <f t="shared" si="22"/>
        <v>0.948668100595632</v>
      </c>
      <c r="P333" s="12">
        <f t="shared" si="23"/>
        <v>0.29487921906022502</v>
      </c>
    </row>
    <row r="334" spans="1:16" x14ac:dyDescent="0.45">
      <c r="A334">
        <v>360</v>
      </c>
      <c r="B334" t="s">
        <v>159</v>
      </c>
      <c r="C334" t="s">
        <v>14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45</v>
      </c>
      <c r="K334" t="s">
        <v>98</v>
      </c>
      <c r="M334" s="16">
        <f t="shared" si="20"/>
        <v>22781000000</v>
      </c>
      <c r="N334" s="16">
        <f t="shared" si="21"/>
        <v>7060000000</v>
      </c>
      <c r="O334" s="12">
        <f t="shared" si="22"/>
        <v>0.95441786417529018</v>
      </c>
      <c r="P334" s="12">
        <f t="shared" si="23"/>
        <v>0.29578113871548872</v>
      </c>
    </row>
    <row r="335" spans="1:16" x14ac:dyDescent="0.45">
      <c r="A335">
        <v>361</v>
      </c>
      <c r="B335" t="s">
        <v>159</v>
      </c>
      <c r="C335" t="s">
        <v>15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45</v>
      </c>
      <c r="K335" t="s">
        <v>98</v>
      </c>
      <c r="M335" s="16">
        <f t="shared" si="20"/>
        <v>23947000000</v>
      </c>
      <c r="N335" s="16">
        <f t="shared" si="21"/>
        <v>6415000000</v>
      </c>
      <c r="O335" s="12">
        <f t="shared" si="22"/>
        <v>0.95642623212716671</v>
      </c>
      <c r="P335" s="12">
        <f t="shared" si="23"/>
        <v>0.2562105599488777</v>
      </c>
    </row>
    <row r="336" spans="1:16" x14ac:dyDescent="0.45">
      <c r="A336">
        <v>362</v>
      </c>
      <c r="B336" t="s">
        <v>160</v>
      </c>
      <c r="C336" t="s">
        <v>10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81</v>
      </c>
      <c r="K336" t="s">
        <v>82</v>
      </c>
      <c r="M336" s="16">
        <f t="shared" si="20"/>
        <v>914492000</v>
      </c>
      <c r="N336" s="16">
        <f t="shared" si="21"/>
        <v>292974000</v>
      </c>
      <c r="O336" s="12">
        <f t="shared" si="22"/>
        <v>0.75920056187144369</v>
      </c>
      <c r="P336" s="12">
        <f t="shared" si="23"/>
        <v>0.2432235879742243</v>
      </c>
    </row>
    <row r="337" spans="1:16" x14ac:dyDescent="0.45">
      <c r="A337">
        <v>363</v>
      </c>
      <c r="B337" t="s">
        <v>160</v>
      </c>
      <c r="C337" t="s">
        <v>13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81</v>
      </c>
      <c r="K337" t="s">
        <v>82</v>
      </c>
      <c r="M337" s="16">
        <f t="shared" si="20"/>
        <v>1345997000</v>
      </c>
      <c r="N337" s="16">
        <f t="shared" si="21"/>
        <v>547294000</v>
      </c>
      <c r="O337" s="12">
        <f t="shared" si="22"/>
        <v>0.77078048283263034</v>
      </c>
      <c r="P337" s="12">
        <f t="shared" si="23"/>
        <v>0.31340599835764982</v>
      </c>
    </row>
    <row r="338" spans="1:16" x14ac:dyDescent="0.45">
      <c r="A338">
        <v>364</v>
      </c>
      <c r="B338" t="s">
        <v>160</v>
      </c>
      <c r="C338" t="s">
        <v>14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81</v>
      </c>
      <c r="K338" t="s">
        <v>82</v>
      </c>
      <c r="M338" s="16">
        <f t="shared" si="20"/>
        <v>1648131000</v>
      </c>
      <c r="N338" s="16">
        <f t="shared" si="21"/>
        <v>885769000</v>
      </c>
      <c r="O338" s="12">
        <f t="shared" si="22"/>
        <v>0.75845497330662381</v>
      </c>
      <c r="P338" s="12">
        <f t="shared" si="23"/>
        <v>0.40762287903742778</v>
      </c>
    </row>
    <row r="339" spans="1:16" x14ac:dyDescent="0.45">
      <c r="A339">
        <v>365</v>
      </c>
      <c r="B339" t="s">
        <v>160</v>
      </c>
      <c r="C339" t="s">
        <v>15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81</v>
      </c>
      <c r="K339" t="s">
        <v>82</v>
      </c>
      <c r="M339" s="16">
        <f t="shared" si="20"/>
        <v>776156000</v>
      </c>
      <c r="N339" s="16">
        <f t="shared" si="21"/>
        <v>41692000</v>
      </c>
      <c r="O339" s="12">
        <f t="shared" si="22"/>
        <v>0.57190141104520498</v>
      </c>
      <c r="P339" s="12">
        <f t="shared" si="23"/>
        <v>3.0720259367055962E-2</v>
      </c>
    </row>
    <row r="340" spans="1:16" x14ac:dyDescent="0.45">
      <c r="A340">
        <v>366</v>
      </c>
      <c r="B340" t="s">
        <v>161</v>
      </c>
      <c r="C340" t="s">
        <v>10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11</v>
      </c>
      <c r="K340" t="s">
        <v>162</v>
      </c>
      <c r="M340" s="16">
        <f t="shared" si="20"/>
        <v>1371000000</v>
      </c>
      <c r="N340" s="16">
        <f t="shared" si="21"/>
        <v>876000000</v>
      </c>
      <c r="O340" s="12">
        <f t="shared" si="22"/>
        <v>0.3064371926687528</v>
      </c>
      <c r="P340" s="12">
        <f t="shared" si="23"/>
        <v>0.19579794367456416</v>
      </c>
    </row>
    <row r="341" spans="1:16" x14ac:dyDescent="0.45">
      <c r="A341">
        <v>367</v>
      </c>
      <c r="B341" t="s">
        <v>161</v>
      </c>
      <c r="C341" t="s">
        <v>13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11</v>
      </c>
      <c r="K341" t="s">
        <v>162</v>
      </c>
      <c r="M341" s="16">
        <f t="shared" si="20"/>
        <v>1510000000</v>
      </c>
      <c r="N341" s="16">
        <f t="shared" si="21"/>
        <v>916000000</v>
      </c>
      <c r="O341" s="12">
        <f t="shared" si="22"/>
        <v>0.30327374974894561</v>
      </c>
      <c r="P341" s="12">
        <f t="shared" si="23"/>
        <v>0.18397268527816832</v>
      </c>
    </row>
    <row r="342" spans="1:16" x14ac:dyDescent="0.45">
      <c r="A342">
        <v>368</v>
      </c>
      <c r="B342" t="s">
        <v>161</v>
      </c>
      <c r="C342" t="s">
        <v>14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11</v>
      </c>
      <c r="K342" t="s">
        <v>162</v>
      </c>
      <c r="M342" s="16">
        <f t="shared" si="20"/>
        <v>1614000000</v>
      </c>
      <c r="N342" s="16">
        <f t="shared" si="21"/>
        <v>1008000000</v>
      </c>
      <c r="O342" s="12">
        <f t="shared" si="22"/>
        <v>0.30778032036613268</v>
      </c>
      <c r="P342" s="12">
        <f t="shared" si="23"/>
        <v>0.19221967963386727</v>
      </c>
    </row>
    <row r="343" spans="1:16" x14ac:dyDescent="0.45">
      <c r="A343">
        <v>369</v>
      </c>
      <c r="B343" t="s">
        <v>161</v>
      </c>
      <c r="C343" t="s">
        <v>15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11</v>
      </c>
      <c r="K343" t="s">
        <v>162</v>
      </c>
      <c r="M343" s="16">
        <f t="shared" si="20"/>
        <v>1617000000</v>
      </c>
      <c r="N343" s="16">
        <f t="shared" si="21"/>
        <v>979000000</v>
      </c>
      <c r="O343" s="12">
        <f t="shared" si="22"/>
        <v>0.30747290359383916</v>
      </c>
      <c r="P343" s="12">
        <f t="shared" si="23"/>
        <v>0.18615706408062369</v>
      </c>
    </row>
    <row r="344" spans="1:16" x14ac:dyDescent="0.45">
      <c r="A344">
        <v>370</v>
      </c>
      <c r="B344" t="s">
        <v>163</v>
      </c>
      <c r="C344" t="s">
        <v>10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23</v>
      </c>
      <c r="K344" t="s">
        <v>164</v>
      </c>
      <c r="M344" s="16">
        <f t="shared" si="20"/>
        <v>1026808000</v>
      </c>
      <c r="N344" s="16">
        <f t="shared" si="21"/>
        <v>327007000</v>
      </c>
      <c r="O344" s="12">
        <f t="shared" si="22"/>
        <v>0.64671652836605831</v>
      </c>
      <c r="P344" s="12">
        <f t="shared" si="23"/>
        <v>0.20595947031129447</v>
      </c>
    </row>
    <row r="345" spans="1:16" x14ac:dyDescent="0.45">
      <c r="A345">
        <v>371</v>
      </c>
      <c r="B345" t="s">
        <v>163</v>
      </c>
      <c r="C345" t="s">
        <v>13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23</v>
      </c>
      <c r="K345" t="s">
        <v>164</v>
      </c>
      <c r="M345" s="16">
        <f t="shared" si="20"/>
        <v>1091570000</v>
      </c>
      <c r="N345" s="16">
        <f t="shared" si="21"/>
        <v>306486000</v>
      </c>
      <c r="O345" s="12">
        <f t="shared" si="22"/>
        <v>0.63545537951397624</v>
      </c>
      <c r="P345" s="12">
        <f t="shared" si="23"/>
        <v>0.17842023639869226</v>
      </c>
    </row>
    <row r="346" spans="1:16" x14ac:dyDescent="0.45">
      <c r="A346">
        <v>372</v>
      </c>
      <c r="B346" t="s">
        <v>163</v>
      </c>
      <c r="C346" t="s">
        <v>14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23</v>
      </c>
      <c r="K346" t="s">
        <v>164</v>
      </c>
      <c r="M346" s="16">
        <f t="shared" si="20"/>
        <v>1070262000</v>
      </c>
      <c r="N346" s="16">
        <f t="shared" si="21"/>
        <v>236671000</v>
      </c>
      <c r="O346" s="12">
        <f t="shared" si="22"/>
        <v>0.59556275249574298</v>
      </c>
      <c r="P346" s="12">
        <f t="shared" si="23"/>
        <v>0.13169899725106562</v>
      </c>
    </row>
    <row r="347" spans="1:16" x14ac:dyDescent="0.45">
      <c r="A347">
        <v>373</v>
      </c>
      <c r="B347" t="s">
        <v>163</v>
      </c>
      <c r="C347" t="s">
        <v>15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23</v>
      </c>
      <c r="K347" t="s">
        <v>164</v>
      </c>
      <c r="M347" s="16">
        <f t="shared" si="20"/>
        <v>1173079000</v>
      </c>
      <c r="N347" s="16">
        <f t="shared" si="21"/>
        <v>324080000</v>
      </c>
      <c r="O347" s="12">
        <f t="shared" si="22"/>
        <v>0.59643616529066801</v>
      </c>
      <c r="P347" s="12">
        <f t="shared" si="23"/>
        <v>0.16477409658462874</v>
      </c>
    </row>
    <row r="348" spans="1:16" x14ac:dyDescent="0.45">
      <c r="A348">
        <v>374</v>
      </c>
      <c r="B348" t="s">
        <v>165</v>
      </c>
      <c r="C348" t="s">
        <v>10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34</v>
      </c>
      <c r="K348" t="s">
        <v>166</v>
      </c>
      <c r="M348" s="16">
        <f t="shared" si="20"/>
        <v>13208000000</v>
      </c>
      <c r="N348" s="16">
        <f t="shared" si="21"/>
        <v>3104000000</v>
      </c>
      <c r="O348" s="12">
        <f t="shared" si="22"/>
        <v>0.12560386473429952</v>
      </c>
      <c r="P348" s="12">
        <f t="shared" si="23"/>
        <v>2.9518049374263E-2</v>
      </c>
    </row>
    <row r="349" spans="1:16" x14ac:dyDescent="0.45">
      <c r="A349">
        <v>375</v>
      </c>
      <c r="B349" t="s">
        <v>165</v>
      </c>
      <c r="C349" t="s">
        <v>13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34</v>
      </c>
      <c r="K349" t="s">
        <v>166</v>
      </c>
      <c r="M349" s="16">
        <f t="shared" si="20"/>
        <v>14182000000</v>
      </c>
      <c r="N349" s="16">
        <f t="shared" si="21"/>
        <v>3283000000</v>
      </c>
      <c r="O349" s="12">
        <f t="shared" si="22"/>
        <v>0.12590553977272723</v>
      </c>
      <c r="P349" s="12">
        <f t="shared" si="23"/>
        <v>2.9145951704545453E-2</v>
      </c>
    </row>
    <row r="350" spans="1:16" x14ac:dyDescent="0.45">
      <c r="A350">
        <v>376</v>
      </c>
      <c r="B350" t="s">
        <v>165</v>
      </c>
      <c r="C350" t="s">
        <v>14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34</v>
      </c>
      <c r="K350" t="s">
        <v>166</v>
      </c>
      <c r="M350" s="16">
        <f t="shared" si="20"/>
        <v>15134000000</v>
      </c>
      <c r="N350" s="16">
        <f t="shared" si="21"/>
        <v>3689000000</v>
      </c>
      <c r="O350" s="12">
        <f t="shared" si="22"/>
        <v>0.13024208469952414</v>
      </c>
      <c r="P350" s="12">
        <f t="shared" si="23"/>
        <v>3.1747261164037553E-2</v>
      </c>
    </row>
    <row r="351" spans="1:16" x14ac:dyDescent="0.45">
      <c r="A351">
        <v>377</v>
      </c>
      <c r="B351" t="s">
        <v>165</v>
      </c>
      <c r="C351" t="s">
        <v>15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34</v>
      </c>
      <c r="K351" t="s">
        <v>166</v>
      </c>
      <c r="M351" s="16">
        <f t="shared" si="20"/>
        <v>15818000000</v>
      </c>
      <c r="N351" s="16">
        <f t="shared" si="21"/>
        <v>3750000000</v>
      </c>
      <c r="O351" s="12">
        <f t="shared" si="22"/>
        <v>0.13323899291604546</v>
      </c>
      <c r="P351" s="12">
        <f t="shared" si="23"/>
        <v>3.1587193288353167E-2</v>
      </c>
    </row>
    <row r="352" spans="1:16" x14ac:dyDescent="0.45">
      <c r="A352">
        <v>378</v>
      </c>
      <c r="B352" t="s">
        <v>167</v>
      </c>
      <c r="C352" t="s">
        <v>10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34</v>
      </c>
      <c r="K352" t="s">
        <v>168</v>
      </c>
      <c r="M352" s="16">
        <f t="shared" si="20"/>
        <v>1319000</v>
      </c>
      <c r="N352" s="16">
        <f t="shared" si="21"/>
        <v>-1156000</v>
      </c>
      <c r="O352" s="12">
        <f t="shared" si="22"/>
        <v>0.83639822447685486</v>
      </c>
      <c r="P352" s="12">
        <f t="shared" si="23"/>
        <v>-0.73303741280913126</v>
      </c>
    </row>
    <row r="353" spans="1:16" x14ac:dyDescent="0.45">
      <c r="A353">
        <v>379</v>
      </c>
      <c r="B353" t="s">
        <v>167</v>
      </c>
      <c r="C353" t="s">
        <v>13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34</v>
      </c>
      <c r="K353" t="s">
        <v>168</v>
      </c>
      <c r="M353" s="16">
        <f t="shared" si="20"/>
        <v>1372000</v>
      </c>
      <c r="N353" s="16">
        <f t="shared" si="21"/>
        <v>-2761000</v>
      </c>
      <c r="O353" s="12">
        <f t="shared" si="22"/>
        <v>0.90620871862615582</v>
      </c>
      <c r="P353" s="12">
        <f t="shared" si="23"/>
        <v>-1.8236459709379129</v>
      </c>
    </row>
    <row r="354" spans="1:16" x14ac:dyDescent="0.45">
      <c r="A354">
        <v>380</v>
      </c>
      <c r="B354" t="s">
        <v>167</v>
      </c>
      <c r="C354" t="s">
        <v>14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34</v>
      </c>
      <c r="K354" t="s">
        <v>168</v>
      </c>
      <c r="M354" s="16">
        <f t="shared" si="20"/>
        <v>4054000</v>
      </c>
      <c r="N354" s="16">
        <f t="shared" si="21"/>
        <v>-11305000</v>
      </c>
      <c r="O354" s="12">
        <f t="shared" si="22"/>
        <v>5.0953973002186959E-2</v>
      </c>
      <c r="P354" s="12">
        <f t="shared" si="23"/>
        <v>-0.14209044518740102</v>
      </c>
    </row>
    <row r="355" spans="1:16" x14ac:dyDescent="0.45">
      <c r="A355">
        <v>381</v>
      </c>
      <c r="B355" t="s">
        <v>167</v>
      </c>
      <c r="C355" t="s">
        <v>15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34</v>
      </c>
      <c r="K355" t="s">
        <v>168</v>
      </c>
      <c r="M355" s="16">
        <f t="shared" si="20"/>
        <v>15165000</v>
      </c>
      <c r="N355" s="16">
        <f t="shared" si="21"/>
        <v>-10688000</v>
      </c>
      <c r="O355" s="12">
        <f t="shared" si="22"/>
        <v>0.15219485759017282</v>
      </c>
      <c r="P355" s="12">
        <f t="shared" si="23"/>
        <v>-0.10726400513839546</v>
      </c>
    </row>
    <row r="356" spans="1:16" x14ac:dyDescent="0.45">
      <c r="A356">
        <v>382</v>
      </c>
      <c r="B356" t="s">
        <v>169</v>
      </c>
      <c r="C356" t="s">
        <v>10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34</v>
      </c>
      <c r="K356" t="s">
        <v>122</v>
      </c>
      <c r="M356" s="16">
        <f t="shared" si="20"/>
        <v>2912000000</v>
      </c>
      <c r="N356" s="16">
        <f t="shared" si="21"/>
        <v>1131000000</v>
      </c>
      <c r="O356" s="12">
        <f t="shared" si="22"/>
        <v>0.36164927968206662</v>
      </c>
      <c r="P356" s="12">
        <f t="shared" si="23"/>
        <v>0.14046199701937406</v>
      </c>
    </row>
    <row r="357" spans="1:16" x14ac:dyDescent="0.45">
      <c r="A357">
        <v>383</v>
      </c>
      <c r="B357" t="s">
        <v>169</v>
      </c>
      <c r="C357" t="s">
        <v>13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34</v>
      </c>
      <c r="K357" t="s">
        <v>122</v>
      </c>
      <c r="M357" s="16">
        <f t="shared" si="20"/>
        <v>2971000000</v>
      </c>
      <c r="N357" s="16">
        <f t="shared" si="21"/>
        <v>1322000000</v>
      </c>
      <c r="O357" s="12">
        <f t="shared" si="22"/>
        <v>0.35933720367682631</v>
      </c>
      <c r="P357" s="12">
        <f t="shared" si="23"/>
        <v>0.15989356555394291</v>
      </c>
    </row>
    <row r="358" spans="1:16" x14ac:dyDescent="0.45">
      <c r="A358">
        <v>384</v>
      </c>
      <c r="B358" t="s">
        <v>169</v>
      </c>
      <c r="C358" t="s">
        <v>14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34</v>
      </c>
      <c r="K358" t="s">
        <v>122</v>
      </c>
      <c r="M358" s="16">
        <f t="shared" si="20"/>
        <v>2782000000</v>
      </c>
      <c r="N358" s="16">
        <f t="shared" si="21"/>
        <v>1156000000</v>
      </c>
      <c r="O358" s="12">
        <f t="shared" si="22"/>
        <v>0.34422172729522393</v>
      </c>
      <c r="P358" s="12">
        <f t="shared" si="23"/>
        <v>0.14303390249938133</v>
      </c>
    </row>
    <row r="359" spans="1:16" x14ac:dyDescent="0.45">
      <c r="A359">
        <v>385</v>
      </c>
      <c r="B359" t="s">
        <v>169</v>
      </c>
      <c r="C359" t="s">
        <v>15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34</v>
      </c>
      <c r="K359" t="s">
        <v>122</v>
      </c>
      <c r="M359" s="16">
        <f t="shared" si="20"/>
        <v>2780000000</v>
      </c>
      <c r="N359" s="16">
        <f t="shared" si="21"/>
        <v>991000000</v>
      </c>
      <c r="O359" s="12">
        <f t="shared" si="22"/>
        <v>0.34920236151237283</v>
      </c>
      <c r="P359" s="12">
        <f t="shared" si="23"/>
        <v>0.12448184901394298</v>
      </c>
    </row>
    <row r="360" spans="1:16" x14ac:dyDescent="0.45">
      <c r="A360">
        <v>386</v>
      </c>
      <c r="B360" t="s">
        <v>170</v>
      </c>
      <c r="C360" t="s">
        <v>10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20</v>
      </c>
      <c r="K360" t="s">
        <v>55</v>
      </c>
      <c r="M360" s="16">
        <f t="shared" si="20"/>
        <v>2366616000</v>
      </c>
      <c r="N360" s="16">
        <f t="shared" si="21"/>
        <v>-110710000</v>
      </c>
      <c r="O360" s="12">
        <f t="shared" si="22"/>
        <v>0.7758900660449578</v>
      </c>
      <c r="P360" s="12">
        <f t="shared" si="23"/>
        <v>-3.6296040089240193E-2</v>
      </c>
    </row>
    <row r="361" spans="1:16" x14ac:dyDescent="0.45">
      <c r="A361">
        <v>387</v>
      </c>
      <c r="B361" t="s">
        <v>170</v>
      </c>
      <c r="C361" t="s">
        <v>13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20</v>
      </c>
      <c r="K361" t="s">
        <v>55</v>
      </c>
      <c r="M361" s="16">
        <f t="shared" si="20"/>
        <v>3102575000</v>
      </c>
      <c r="N361" s="16">
        <f t="shared" si="21"/>
        <v>-286074000</v>
      </c>
      <c r="O361" s="12">
        <f t="shared" si="22"/>
        <v>0.76211562605087735</v>
      </c>
      <c r="P361" s="12">
        <f t="shared" si="23"/>
        <v>-7.0271134656496204E-2</v>
      </c>
    </row>
    <row r="362" spans="1:16" x14ac:dyDescent="0.45">
      <c r="A362">
        <v>388</v>
      </c>
      <c r="B362" t="s">
        <v>170</v>
      </c>
      <c r="C362" t="s">
        <v>14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20</v>
      </c>
      <c r="K362" t="s">
        <v>55</v>
      </c>
      <c r="M362" s="16">
        <f t="shared" si="20"/>
        <v>4084316000</v>
      </c>
      <c r="N362" s="16">
        <f t="shared" si="21"/>
        <v>-145633000</v>
      </c>
      <c r="O362" s="12">
        <f t="shared" si="22"/>
        <v>0.76007269633350982</v>
      </c>
      <c r="P362" s="12">
        <f t="shared" si="23"/>
        <v>-2.7101641250368003E-2</v>
      </c>
    </row>
    <row r="363" spans="1:16" x14ac:dyDescent="0.45">
      <c r="A363">
        <v>389</v>
      </c>
      <c r="B363" t="s">
        <v>170</v>
      </c>
      <c r="C363" t="s">
        <v>15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20</v>
      </c>
      <c r="K363" t="s">
        <v>55</v>
      </c>
      <c r="M363" s="16">
        <f t="shared" si="20"/>
        <v>5012668000</v>
      </c>
      <c r="N363" s="16">
        <f t="shared" si="21"/>
        <v>114923000</v>
      </c>
      <c r="O363" s="12">
        <f t="shared" si="22"/>
        <v>0.75183824852832126</v>
      </c>
      <c r="P363" s="12">
        <f t="shared" si="23"/>
        <v>1.7237029668755295E-2</v>
      </c>
    </row>
    <row r="364" spans="1:16" x14ac:dyDescent="0.45">
      <c r="A364">
        <v>390</v>
      </c>
      <c r="B364" t="s">
        <v>171</v>
      </c>
      <c r="C364" t="s">
        <v>10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20</v>
      </c>
      <c r="K364" t="s">
        <v>172</v>
      </c>
      <c r="M364" s="16">
        <f t="shared" si="20"/>
        <v>29440000000</v>
      </c>
      <c r="N364" s="16">
        <f t="shared" si="21"/>
        <v>11301000000</v>
      </c>
      <c r="O364" s="12">
        <f t="shared" si="22"/>
        <v>0.60567407986503996</v>
      </c>
      <c r="P364" s="12">
        <f t="shared" si="23"/>
        <v>0.2324973769210196</v>
      </c>
    </row>
    <row r="365" spans="1:16" x14ac:dyDescent="0.45">
      <c r="A365">
        <v>391</v>
      </c>
      <c r="B365" t="s">
        <v>171</v>
      </c>
      <c r="C365" t="s">
        <v>13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20</v>
      </c>
      <c r="K365" t="s">
        <v>172</v>
      </c>
      <c r="M365" s="16">
        <f t="shared" si="20"/>
        <v>27769000000</v>
      </c>
      <c r="N365" s="16">
        <f t="shared" si="21"/>
        <v>9763000000</v>
      </c>
      <c r="O365" s="12">
        <f t="shared" si="22"/>
        <v>0.58905010394128376</v>
      </c>
      <c r="P365" s="12">
        <f t="shared" si="23"/>
        <v>0.20709770480675407</v>
      </c>
    </row>
    <row r="366" spans="1:16" x14ac:dyDescent="0.45">
      <c r="A366">
        <v>392</v>
      </c>
      <c r="B366" t="s">
        <v>171</v>
      </c>
      <c r="C366" t="s">
        <v>14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20</v>
      </c>
      <c r="K366" t="s">
        <v>172</v>
      </c>
      <c r="M366" s="16">
        <f t="shared" si="20"/>
        <v>29681000000</v>
      </c>
      <c r="N366" s="16">
        <f t="shared" si="21"/>
        <v>11254000000</v>
      </c>
      <c r="O366" s="12">
        <f t="shared" si="22"/>
        <v>0.60375094078639568</v>
      </c>
      <c r="P366" s="12">
        <f t="shared" si="23"/>
        <v>0.22892129940399911</v>
      </c>
    </row>
    <row r="367" spans="1:16" x14ac:dyDescent="0.45">
      <c r="A367">
        <v>393</v>
      </c>
      <c r="B367" t="s">
        <v>171</v>
      </c>
      <c r="C367" t="s">
        <v>15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20</v>
      </c>
      <c r="K367" t="s">
        <v>172</v>
      </c>
      <c r="M367" s="16">
        <f t="shared" si="20"/>
        <v>30960000000</v>
      </c>
      <c r="N367" s="16">
        <f t="shared" si="21"/>
        <v>12928000000</v>
      </c>
      <c r="O367" s="12">
        <f t="shared" si="22"/>
        <v>0.62866773610575266</v>
      </c>
      <c r="P367" s="12">
        <f t="shared" si="23"/>
        <v>0.26251345259609721</v>
      </c>
    </row>
    <row r="368" spans="1:16" x14ac:dyDescent="0.45">
      <c r="A368">
        <v>394</v>
      </c>
      <c r="B368" t="s">
        <v>173</v>
      </c>
      <c r="C368" t="s">
        <v>10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20</v>
      </c>
      <c r="K368" t="s">
        <v>174</v>
      </c>
      <c r="M368" s="16">
        <f t="shared" si="20"/>
        <v>787445000</v>
      </c>
      <c r="N368" s="16">
        <f t="shared" si="21"/>
        <v>456180000</v>
      </c>
      <c r="O368" s="12">
        <f t="shared" si="22"/>
        <v>0.19348750511702695</v>
      </c>
      <c r="P368" s="12">
        <f t="shared" si="23"/>
        <v>0.11209053341412462</v>
      </c>
    </row>
    <row r="369" spans="1:16" x14ac:dyDescent="0.45">
      <c r="A369">
        <v>395</v>
      </c>
      <c r="B369" t="s">
        <v>173</v>
      </c>
      <c r="C369" t="s">
        <v>13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20</v>
      </c>
      <c r="K369" t="s">
        <v>174</v>
      </c>
      <c r="M369" s="16">
        <f t="shared" si="20"/>
        <v>674816000</v>
      </c>
      <c r="N369" s="16">
        <f t="shared" si="21"/>
        <v>305330000</v>
      </c>
      <c r="O369" s="12">
        <f t="shared" si="22"/>
        <v>0.15876353710562674</v>
      </c>
      <c r="P369" s="12">
        <f t="shared" si="23"/>
        <v>7.1834797610698359E-2</v>
      </c>
    </row>
    <row r="370" spans="1:16" x14ac:dyDescent="0.45">
      <c r="A370">
        <v>396</v>
      </c>
      <c r="B370" t="s">
        <v>175</v>
      </c>
      <c r="C370" t="s">
        <v>10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11</v>
      </c>
      <c r="K370" t="s">
        <v>176</v>
      </c>
      <c r="M370" s="16">
        <f t="shared" si="20"/>
        <v>8095000000</v>
      </c>
      <c r="N370" s="16">
        <f t="shared" si="21"/>
        <v>3473000000</v>
      </c>
      <c r="O370" s="12">
        <f t="shared" si="22"/>
        <v>0.67312489605853987</v>
      </c>
      <c r="P370" s="12">
        <f t="shared" si="23"/>
        <v>0.28879095293530682</v>
      </c>
    </row>
    <row r="371" spans="1:16" x14ac:dyDescent="0.45">
      <c r="A371">
        <v>397</v>
      </c>
      <c r="B371" t="s">
        <v>175</v>
      </c>
      <c r="C371" t="s">
        <v>13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11</v>
      </c>
      <c r="K371" t="s">
        <v>176</v>
      </c>
      <c r="M371" s="16">
        <f t="shared" si="20"/>
        <v>8569000000</v>
      </c>
      <c r="N371" s="16">
        <f t="shared" si="21"/>
        <v>3613000000</v>
      </c>
      <c r="O371" s="12">
        <f t="shared" si="22"/>
        <v>0.67637540453074441</v>
      </c>
      <c r="P371" s="12">
        <f t="shared" si="23"/>
        <v>0.28518430815376117</v>
      </c>
    </row>
    <row r="372" spans="1:16" x14ac:dyDescent="0.45">
      <c r="A372">
        <v>398</v>
      </c>
      <c r="B372" t="s">
        <v>175</v>
      </c>
      <c r="C372" t="s">
        <v>14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11</v>
      </c>
      <c r="K372" t="s">
        <v>176</v>
      </c>
      <c r="M372" s="16">
        <f t="shared" si="20"/>
        <v>8518000000</v>
      </c>
      <c r="N372" s="16">
        <f t="shared" si="21"/>
        <v>3584000000</v>
      </c>
      <c r="O372" s="12">
        <f t="shared" si="22"/>
        <v>0.72119210905088482</v>
      </c>
      <c r="P372" s="12">
        <f t="shared" si="23"/>
        <v>0.30344594022521376</v>
      </c>
    </row>
    <row r="373" spans="1:16" x14ac:dyDescent="0.45">
      <c r="A373">
        <v>399</v>
      </c>
      <c r="B373" t="s">
        <v>175</v>
      </c>
      <c r="C373" t="s">
        <v>15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11</v>
      </c>
      <c r="K373" t="s">
        <v>176</v>
      </c>
      <c r="M373" s="16">
        <f t="shared" si="20"/>
        <v>8287000000</v>
      </c>
      <c r="N373" s="16">
        <f t="shared" si="21"/>
        <v>3389000000</v>
      </c>
      <c r="O373" s="12">
        <f t="shared" si="22"/>
        <v>0.74866744963411325</v>
      </c>
      <c r="P373" s="12">
        <f t="shared" si="23"/>
        <v>0.30617038576203814</v>
      </c>
    </row>
    <row r="374" spans="1:16" x14ac:dyDescent="0.45">
      <c r="A374">
        <v>400</v>
      </c>
      <c r="B374" t="s">
        <v>177</v>
      </c>
      <c r="C374" t="s">
        <v>10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11</v>
      </c>
      <c r="K374" t="s">
        <v>178</v>
      </c>
      <c r="M374" s="16">
        <f t="shared" si="20"/>
        <v>1753309000</v>
      </c>
      <c r="N374" s="16">
        <f t="shared" si="21"/>
        <v>565978000</v>
      </c>
      <c r="O374" s="12">
        <f t="shared" si="22"/>
        <v>0.41293543704091695</v>
      </c>
      <c r="P374" s="12">
        <f t="shared" si="23"/>
        <v>0.13329788005739096</v>
      </c>
    </row>
    <row r="375" spans="1:16" x14ac:dyDescent="0.45">
      <c r="A375">
        <v>401</v>
      </c>
      <c r="B375" t="s">
        <v>177</v>
      </c>
      <c r="C375" t="s">
        <v>13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11</v>
      </c>
      <c r="K375" t="s">
        <v>178</v>
      </c>
      <c r="M375" s="16">
        <f t="shared" si="20"/>
        <v>1749759000</v>
      </c>
      <c r="N375" s="16">
        <f t="shared" si="21"/>
        <v>602720000</v>
      </c>
      <c r="O375" s="12">
        <f t="shared" si="22"/>
        <v>0.41722081221905249</v>
      </c>
      <c r="P375" s="12">
        <f t="shared" si="23"/>
        <v>0.14371540763080362</v>
      </c>
    </row>
    <row r="376" spans="1:16" x14ac:dyDescent="0.45">
      <c r="A376">
        <v>402</v>
      </c>
      <c r="B376" t="s">
        <v>177</v>
      </c>
      <c r="C376" t="s">
        <v>14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11</v>
      </c>
      <c r="K376" t="s">
        <v>178</v>
      </c>
      <c r="M376" s="16">
        <f t="shared" si="20"/>
        <v>1921337000</v>
      </c>
      <c r="N376" s="16">
        <f t="shared" si="21"/>
        <v>696407000</v>
      </c>
      <c r="O376" s="12">
        <f t="shared" si="22"/>
        <v>0.42916817627252513</v>
      </c>
      <c r="P376" s="12">
        <f t="shared" si="23"/>
        <v>0.15555611646130815</v>
      </c>
    </row>
    <row r="377" spans="1:16" x14ac:dyDescent="0.45">
      <c r="A377">
        <v>403</v>
      </c>
      <c r="B377" t="s">
        <v>177</v>
      </c>
      <c r="C377" t="s">
        <v>15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11</v>
      </c>
      <c r="K377" t="s">
        <v>178</v>
      </c>
      <c r="M377" s="16">
        <f t="shared" si="20"/>
        <v>2129870000</v>
      </c>
      <c r="N377" s="16">
        <f t="shared" si="21"/>
        <v>781748000</v>
      </c>
      <c r="O377" s="12">
        <f t="shared" si="22"/>
        <v>0.43418371944067202</v>
      </c>
      <c r="P377" s="12">
        <f t="shared" si="23"/>
        <v>0.15936289740937543</v>
      </c>
    </row>
    <row r="378" spans="1:16" x14ac:dyDescent="0.45">
      <c r="A378">
        <v>404</v>
      </c>
      <c r="B378" t="s">
        <v>179</v>
      </c>
      <c r="C378" t="s">
        <v>10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180</v>
      </c>
      <c r="K378" t="s">
        <v>181</v>
      </c>
      <c r="M378" s="16">
        <f t="shared" si="20"/>
        <v>10737000000</v>
      </c>
      <c r="N378" s="16">
        <f t="shared" si="21"/>
        <v>2713000000</v>
      </c>
      <c r="O378" s="12">
        <f t="shared" si="22"/>
        <v>0.58429473225946893</v>
      </c>
      <c r="P378" s="12">
        <f t="shared" si="23"/>
        <v>0.14763822377013497</v>
      </c>
    </row>
    <row r="379" spans="1:16" x14ac:dyDescent="0.45">
      <c r="A379">
        <v>405</v>
      </c>
      <c r="B379" t="s">
        <v>179</v>
      </c>
      <c r="C379" t="s">
        <v>13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180</v>
      </c>
      <c r="K379" t="s">
        <v>181</v>
      </c>
      <c r="M379" s="16">
        <f t="shared" si="20"/>
        <v>10588000000</v>
      </c>
      <c r="N379" s="16">
        <f t="shared" si="21"/>
        <v>2545000000</v>
      </c>
      <c r="O379" s="12">
        <f t="shared" si="22"/>
        <v>0.58513401492124895</v>
      </c>
      <c r="P379" s="12">
        <f t="shared" si="23"/>
        <v>0.14064658745509809</v>
      </c>
    </row>
    <row r="380" spans="1:16" x14ac:dyDescent="0.45">
      <c r="A380">
        <v>406</v>
      </c>
      <c r="B380" t="s">
        <v>179</v>
      </c>
      <c r="C380" t="s">
        <v>14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180</v>
      </c>
      <c r="K380" t="s">
        <v>181</v>
      </c>
      <c r="M380" s="16">
        <f t="shared" si="20"/>
        <v>10185000000</v>
      </c>
      <c r="N380" s="16">
        <f t="shared" si="21"/>
        <v>2410000000</v>
      </c>
      <c r="O380" s="12">
        <f t="shared" si="22"/>
        <v>0.56486051799678338</v>
      </c>
      <c r="P380" s="12">
        <f t="shared" si="23"/>
        <v>0.1336586989074372</v>
      </c>
    </row>
    <row r="381" spans="1:16" x14ac:dyDescent="0.45">
      <c r="A381">
        <v>407</v>
      </c>
      <c r="B381" t="s">
        <v>179</v>
      </c>
      <c r="C381" t="s">
        <v>15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180</v>
      </c>
      <c r="K381" t="s">
        <v>181</v>
      </c>
      <c r="M381" s="16">
        <f t="shared" si="20"/>
        <v>10122000000</v>
      </c>
      <c r="N381" s="16">
        <f t="shared" si="21"/>
        <v>2605000000</v>
      </c>
      <c r="O381" s="12">
        <f t="shared" si="22"/>
        <v>0.56547486033519556</v>
      </c>
      <c r="P381" s="12">
        <f t="shared" si="23"/>
        <v>0.14553072625698324</v>
      </c>
    </row>
    <row r="382" spans="1:16" x14ac:dyDescent="0.45">
      <c r="A382">
        <v>408</v>
      </c>
      <c r="B382" t="s">
        <v>182</v>
      </c>
      <c r="C382" t="s">
        <v>10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20</v>
      </c>
      <c r="K382" t="s">
        <v>174</v>
      </c>
      <c r="M382" s="16">
        <f t="shared" si="20"/>
        <v>3068231000</v>
      </c>
      <c r="N382" s="16">
        <f t="shared" si="21"/>
        <v>1361496000</v>
      </c>
      <c r="O382" s="12">
        <f t="shared" si="22"/>
        <v>0.4176468650530486</v>
      </c>
      <c r="P382" s="12">
        <f t="shared" si="23"/>
        <v>0.18532650774412535</v>
      </c>
    </row>
    <row r="383" spans="1:16" x14ac:dyDescent="0.45">
      <c r="A383">
        <v>409</v>
      </c>
      <c r="B383" t="s">
        <v>182</v>
      </c>
      <c r="C383" t="s">
        <v>13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20</v>
      </c>
      <c r="K383" t="s">
        <v>174</v>
      </c>
      <c r="M383" s="16">
        <f t="shared" si="20"/>
        <v>3577700000</v>
      </c>
      <c r="N383" s="16">
        <f t="shared" si="21"/>
        <v>1677900000</v>
      </c>
      <c r="O383" s="12">
        <f t="shared" si="22"/>
        <v>0.40457074362221823</v>
      </c>
      <c r="P383" s="12">
        <f t="shared" si="23"/>
        <v>0.18973900850370906</v>
      </c>
    </row>
    <row r="384" spans="1:16" x14ac:dyDescent="0.45">
      <c r="A384">
        <v>410</v>
      </c>
      <c r="B384" t="s">
        <v>182</v>
      </c>
      <c r="C384" t="s">
        <v>14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20</v>
      </c>
      <c r="K384" t="s">
        <v>174</v>
      </c>
      <c r="M384" s="16">
        <f t="shared" si="20"/>
        <v>4121600000</v>
      </c>
      <c r="N384" s="16">
        <f t="shared" si="21"/>
        <v>1884900000</v>
      </c>
      <c r="O384" s="12">
        <f t="shared" si="22"/>
        <v>0.4016097128435987</v>
      </c>
      <c r="P384" s="12">
        <f t="shared" si="23"/>
        <v>0.18366511736677482</v>
      </c>
    </row>
    <row r="385" spans="1:16" x14ac:dyDescent="0.45">
      <c r="A385">
        <v>411</v>
      </c>
      <c r="B385" t="s">
        <v>182</v>
      </c>
      <c r="C385" t="s">
        <v>15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20</v>
      </c>
      <c r="K385" t="s">
        <v>174</v>
      </c>
      <c r="M385" s="16">
        <f t="shared" si="20"/>
        <v>4975800000</v>
      </c>
      <c r="N385" s="16">
        <f t="shared" si="21"/>
        <v>2142000000</v>
      </c>
      <c r="O385" s="12">
        <f t="shared" si="22"/>
        <v>0.40075708762886597</v>
      </c>
      <c r="P385" s="12">
        <f t="shared" si="23"/>
        <v>0.17251932989690721</v>
      </c>
    </row>
    <row r="386" spans="1:16" x14ac:dyDescent="0.45">
      <c r="A386">
        <v>412</v>
      </c>
      <c r="B386" t="s">
        <v>183</v>
      </c>
      <c r="C386" t="s">
        <v>10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20</v>
      </c>
      <c r="K386" t="s">
        <v>55</v>
      </c>
      <c r="M386" s="16">
        <f t="shared" si="20"/>
        <v>2415639000</v>
      </c>
      <c r="N386" s="16">
        <f t="shared" si="21"/>
        <v>380717000</v>
      </c>
      <c r="O386" s="12">
        <f t="shared" si="22"/>
        <v>0.82771753618550226</v>
      </c>
      <c r="P386" s="12">
        <f t="shared" si="23"/>
        <v>0.13045249609893525</v>
      </c>
    </row>
    <row r="387" spans="1:16" x14ac:dyDescent="0.45">
      <c r="A387">
        <v>413</v>
      </c>
      <c r="B387" t="s">
        <v>183</v>
      </c>
      <c r="C387" t="s">
        <v>13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20</v>
      </c>
      <c r="K387" t="s">
        <v>55</v>
      </c>
      <c r="M387" s="16">
        <f t="shared" ref="M387:M450" si="24">E387-F387</f>
        <v>2522637000</v>
      </c>
      <c r="N387" s="16">
        <f t="shared" ref="N387:N450" si="25">M387-(SUM(G387:I387))</f>
        <v>329056000</v>
      </c>
      <c r="O387" s="12">
        <f t="shared" ref="O387:O450" si="26">1-(F387/E387)</f>
        <v>0.80265751914818884</v>
      </c>
      <c r="P387" s="12">
        <f t="shared" ref="P387:P450" si="27">N387/E387</f>
        <v>0.10469967443624525</v>
      </c>
    </row>
    <row r="388" spans="1:16" x14ac:dyDescent="0.45">
      <c r="A388">
        <v>414</v>
      </c>
      <c r="B388" t="s">
        <v>183</v>
      </c>
      <c r="C388" t="s">
        <v>14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20</v>
      </c>
      <c r="K388" t="s">
        <v>55</v>
      </c>
      <c r="M388" s="16">
        <f t="shared" si="24"/>
        <v>2661230000</v>
      </c>
      <c r="N388" s="16">
        <f t="shared" si="25"/>
        <v>517633000</v>
      </c>
      <c r="O388" s="12">
        <f t="shared" si="26"/>
        <v>0.81244195709236244</v>
      </c>
      <c r="P388" s="12">
        <f t="shared" si="27"/>
        <v>0.1580272158271141</v>
      </c>
    </row>
    <row r="389" spans="1:16" x14ac:dyDescent="0.45">
      <c r="A389">
        <v>415</v>
      </c>
      <c r="B389" t="s">
        <v>183</v>
      </c>
      <c r="C389" t="s">
        <v>15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20</v>
      </c>
      <c r="K389" t="s">
        <v>55</v>
      </c>
      <c r="M389" s="16">
        <f t="shared" si="24"/>
        <v>2858724000</v>
      </c>
      <c r="N389" s="16">
        <f t="shared" si="25"/>
        <v>720280000</v>
      </c>
      <c r="O389" s="12">
        <f t="shared" si="26"/>
        <v>0.83630847813144971</v>
      </c>
      <c r="P389" s="12">
        <f t="shared" si="27"/>
        <v>0.21071508499194766</v>
      </c>
    </row>
    <row r="390" spans="1:16" x14ac:dyDescent="0.45">
      <c r="A390">
        <v>416</v>
      </c>
      <c r="B390" t="s">
        <v>184</v>
      </c>
      <c r="C390" t="s">
        <v>10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34</v>
      </c>
      <c r="K390" t="s">
        <v>185</v>
      </c>
      <c r="M390" s="16">
        <f t="shared" si="24"/>
        <v>23783000000</v>
      </c>
      <c r="N390" s="16">
        <f t="shared" si="25"/>
        <v>23783000000</v>
      </c>
      <c r="O390" s="12">
        <f t="shared" si="26"/>
        <v>0.18762079819502842</v>
      </c>
      <c r="P390" s="12">
        <f t="shared" si="27"/>
        <v>0.18762079819502844</v>
      </c>
    </row>
    <row r="391" spans="1:16" x14ac:dyDescent="0.45">
      <c r="A391">
        <v>417</v>
      </c>
      <c r="B391" t="s">
        <v>184</v>
      </c>
      <c r="C391" t="s">
        <v>13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34</v>
      </c>
      <c r="K391" t="s">
        <v>185</v>
      </c>
      <c r="M391" s="16">
        <f t="shared" si="24"/>
        <v>25367000000</v>
      </c>
      <c r="N391" s="16">
        <f t="shared" si="25"/>
        <v>25367000000</v>
      </c>
      <c r="O391" s="12">
        <f t="shared" si="26"/>
        <v>0.18201582871124444</v>
      </c>
      <c r="P391" s="12">
        <f t="shared" si="27"/>
        <v>0.18201582871124442</v>
      </c>
    </row>
    <row r="392" spans="1:16" x14ac:dyDescent="0.45">
      <c r="A392">
        <v>418</v>
      </c>
      <c r="B392" t="s">
        <v>184</v>
      </c>
      <c r="C392" t="s">
        <v>14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34</v>
      </c>
      <c r="K392" t="s">
        <v>185</v>
      </c>
      <c r="M392" s="16">
        <f t="shared" si="24"/>
        <v>26528000000</v>
      </c>
      <c r="N392" s="16">
        <f t="shared" si="25"/>
        <v>26528000000</v>
      </c>
      <c r="O392" s="12">
        <f t="shared" si="26"/>
        <v>0.17305760323569708</v>
      </c>
      <c r="P392" s="12">
        <f t="shared" si="27"/>
        <v>0.17305760323569705</v>
      </c>
    </row>
    <row r="393" spans="1:16" x14ac:dyDescent="0.45">
      <c r="A393">
        <v>419</v>
      </c>
      <c r="B393" t="s">
        <v>184</v>
      </c>
      <c r="C393" t="s">
        <v>15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34</v>
      </c>
      <c r="K393" t="s">
        <v>185</v>
      </c>
      <c r="M393" s="16">
        <f t="shared" si="24"/>
        <v>28857000000</v>
      </c>
      <c r="N393" s="16">
        <f t="shared" si="25"/>
        <v>28857000000</v>
      </c>
      <c r="O393" s="12">
        <f t="shared" si="26"/>
        <v>0.16255083762378464</v>
      </c>
      <c r="P393" s="12">
        <f t="shared" si="27"/>
        <v>0.16255083762378469</v>
      </c>
    </row>
    <row r="394" spans="1:16" x14ac:dyDescent="0.45">
      <c r="A394">
        <v>420</v>
      </c>
      <c r="B394" t="s">
        <v>186</v>
      </c>
      <c r="C394" t="s">
        <v>10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81</v>
      </c>
      <c r="K394" t="s">
        <v>142</v>
      </c>
      <c r="M394" s="16">
        <f t="shared" si="24"/>
        <v>67254000000</v>
      </c>
      <c r="N394" s="16">
        <f t="shared" si="25"/>
        <v>36741000000</v>
      </c>
      <c r="O394" s="12">
        <f t="shared" si="26"/>
        <v>0.29166052300620149</v>
      </c>
      <c r="P394" s="12">
        <f t="shared" si="27"/>
        <v>0.15933474998915825</v>
      </c>
    </row>
    <row r="395" spans="1:16" x14ac:dyDescent="0.45">
      <c r="A395">
        <v>421</v>
      </c>
      <c r="B395" t="s">
        <v>186</v>
      </c>
      <c r="C395" t="s">
        <v>13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81</v>
      </c>
      <c r="K395" t="s">
        <v>142</v>
      </c>
      <c r="M395" s="16">
        <f t="shared" si="24"/>
        <v>60833000000</v>
      </c>
      <c r="N395" s="16">
        <f t="shared" si="25"/>
        <v>29074000000</v>
      </c>
      <c r="O395" s="12">
        <f t="shared" si="26"/>
        <v>0.2763177019931321</v>
      </c>
      <c r="P395" s="12">
        <f t="shared" si="27"/>
        <v>0.13206090226929995</v>
      </c>
    </row>
    <row r="396" spans="1:16" x14ac:dyDescent="0.45">
      <c r="A396">
        <v>422</v>
      </c>
      <c r="B396" t="s">
        <v>186</v>
      </c>
      <c r="C396" t="s">
        <v>14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81</v>
      </c>
      <c r="K396" t="s">
        <v>142</v>
      </c>
      <c r="M396" s="16">
        <f t="shared" si="24"/>
        <v>55538000000</v>
      </c>
      <c r="N396" s="16">
        <f t="shared" si="25"/>
        <v>21711000000</v>
      </c>
      <c r="O396" s="12">
        <f t="shared" si="26"/>
        <v>0.27700579568465888</v>
      </c>
      <c r="P396" s="12">
        <f t="shared" si="27"/>
        <v>0.10828752980139056</v>
      </c>
    </row>
    <row r="397" spans="1:16" x14ac:dyDescent="0.45">
      <c r="A397">
        <v>423</v>
      </c>
      <c r="B397" t="s">
        <v>186</v>
      </c>
      <c r="C397" t="s">
        <v>15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81</v>
      </c>
      <c r="K397" t="s">
        <v>142</v>
      </c>
      <c r="M397" s="16">
        <f t="shared" si="24"/>
        <v>37140000000</v>
      </c>
      <c r="N397" s="16">
        <f t="shared" si="25"/>
        <v>-370000000</v>
      </c>
      <c r="O397" s="12">
        <f t="shared" si="26"/>
        <v>0.28585722532230129</v>
      </c>
      <c r="P397" s="12">
        <f t="shared" si="27"/>
        <v>-2.8477968058495287E-3</v>
      </c>
    </row>
    <row r="398" spans="1:16" x14ac:dyDescent="0.45">
      <c r="A398">
        <v>424</v>
      </c>
      <c r="B398" t="s">
        <v>187</v>
      </c>
      <c r="C398" t="s">
        <v>10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81</v>
      </c>
      <c r="K398" t="s">
        <v>82</v>
      </c>
      <c r="M398" s="16">
        <f t="shared" si="24"/>
        <v>1476071000</v>
      </c>
      <c r="N398" s="16">
        <f t="shared" si="25"/>
        <v>762960000</v>
      </c>
      <c r="O398" s="12">
        <f t="shared" si="26"/>
        <v>0.81111091573094829</v>
      </c>
      <c r="P398" s="12">
        <f t="shared" si="27"/>
        <v>0.41925163780474267</v>
      </c>
    </row>
    <row r="399" spans="1:16" x14ac:dyDescent="0.45">
      <c r="A399">
        <v>425</v>
      </c>
      <c r="B399" t="s">
        <v>187</v>
      </c>
      <c r="C399" t="s">
        <v>13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81</v>
      </c>
      <c r="K399" t="s">
        <v>82</v>
      </c>
      <c r="M399" s="16">
        <f t="shared" si="24"/>
        <v>1864483000</v>
      </c>
      <c r="N399" s="16">
        <f t="shared" si="25"/>
        <v>916013000</v>
      </c>
      <c r="O399" s="12">
        <f t="shared" si="26"/>
        <v>0.80368452519247435</v>
      </c>
      <c r="P399" s="12">
        <f t="shared" si="27"/>
        <v>0.39484697526077417</v>
      </c>
    </row>
    <row r="400" spans="1:16" x14ac:dyDescent="0.45">
      <c r="A400">
        <v>426</v>
      </c>
      <c r="B400" t="s">
        <v>187</v>
      </c>
      <c r="C400" t="s">
        <v>14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81</v>
      </c>
      <c r="K400" t="s">
        <v>82</v>
      </c>
      <c r="M400" s="16">
        <f t="shared" si="24"/>
        <v>2121773000</v>
      </c>
      <c r="N400" s="16">
        <f t="shared" si="25"/>
        <v>930800000</v>
      </c>
      <c r="O400" s="12">
        <f t="shared" si="26"/>
        <v>0.79761494383581055</v>
      </c>
      <c r="P400" s="12">
        <f t="shared" si="27"/>
        <v>0.3499054751485538</v>
      </c>
    </row>
    <row r="401" spans="1:16" x14ac:dyDescent="0.45">
      <c r="A401">
        <v>427</v>
      </c>
      <c r="B401" t="s">
        <v>187</v>
      </c>
      <c r="C401" t="s">
        <v>15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81</v>
      </c>
      <c r="K401" t="s">
        <v>82</v>
      </c>
      <c r="M401" s="16">
        <f t="shared" si="24"/>
        <v>1262214000</v>
      </c>
      <c r="N401" s="16">
        <f t="shared" si="25"/>
        <v>-199373000</v>
      </c>
      <c r="O401" s="12">
        <f t="shared" si="26"/>
        <v>0.69984081598027914</v>
      </c>
      <c r="P401" s="12">
        <f t="shared" si="27"/>
        <v>-0.11054334922955711</v>
      </c>
    </row>
    <row r="402" spans="1:16" x14ac:dyDescent="0.45">
      <c r="A402">
        <v>428</v>
      </c>
      <c r="B402" t="s">
        <v>188</v>
      </c>
      <c r="C402" t="s">
        <v>10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40</v>
      </c>
      <c r="K402" t="s">
        <v>43</v>
      </c>
      <c r="M402" s="16">
        <f t="shared" si="24"/>
        <v>4535000000</v>
      </c>
      <c r="N402" s="16">
        <f t="shared" si="25"/>
        <v>2858000000</v>
      </c>
      <c r="O402" s="12">
        <f t="shared" si="26"/>
        <v>0.35333073626801714</v>
      </c>
      <c r="P402" s="12">
        <f t="shared" si="27"/>
        <v>0.22267238021036229</v>
      </c>
    </row>
    <row r="403" spans="1:16" x14ac:dyDescent="0.45">
      <c r="A403">
        <v>429</v>
      </c>
      <c r="B403" t="s">
        <v>188</v>
      </c>
      <c r="C403" t="s">
        <v>13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40</v>
      </c>
      <c r="K403" t="s">
        <v>43</v>
      </c>
      <c r="M403" s="16">
        <f t="shared" si="24"/>
        <v>5087000000</v>
      </c>
      <c r="N403" s="16">
        <f t="shared" si="25"/>
        <v>3316000000</v>
      </c>
      <c r="O403" s="12">
        <f t="shared" si="26"/>
        <v>0.38772865853658534</v>
      </c>
      <c r="P403" s="12">
        <f t="shared" si="27"/>
        <v>0.25274390243902439</v>
      </c>
    </row>
    <row r="404" spans="1:16" x14ac:dyDescent="0.45">
      <c r="A404">
        <v>430</v>
      </c>
      <c r="B404" t="s">
        <v>188</v>
      </c>
      <c r="C404" t="s">
        <v>14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40</v>
      </c>
      <c r="K404" t="s">
        <v>43</v>
      </c>
      <c r="M404" s="16">
        <f t="shared" si="24"/>
        <v>4555000000</v>
      </c>
      <c r="N404" s="16">
        <f t="shared" si="25"/>
        <v>2721000000</v>
      </c>
      <c r="O404" s="12">
        <f t="shared" si="26"/>
        <v>0.36627532968800258</v>
      </c>
      <c r="P404" s="12">
        <f t="shared" si="27"/>
        <v>0.21880025731746541</v>
      </c>
    </row>
    <row r="405" spans="1:16" x14ac:dyDescent="0.45">
      <c r="A405">
        <v>431</v>
      </c>
      <c r="B405" t="s">
        <v>188</v>
      </c>
      <c r="C405" t="s">
        <v>15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40</v>
      </c>
      <c r="K405" t="s">
        <v>43</v>
      </c>
      <c r="M405" s="16">
        <f t="shared" si="24"/>
        <v>5482000000</v>
      </c>
      <c r="N405" s="16">
        <f t="shared" si="25"/>
        <v>3536000000</v>
      </c>
      <c r="O405" s="12">
        <f t="shared" si="26"/>
        <v>0.46922879397415052</v>
      </c>
      <c r="P405" s="12">
        <f t="shared" si="27"/>
        <v>0.30266198750320977</v>
      </c>
    </row>
    <row r="406" spans="1:16" x14ac:dyDescent="0.45">
      <c r="A406">
        <v>432</v>
      </c>
      <c r="B406" t="s">
        <v>189</v>
      </c>
      <c r="C406" t="s">
        <v>10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11</v>
      </c>
      <c r="K406" t="s">
        <v>12</v>
      </c>
      <c r="M406" s="16">
        <f t="shared" si="24"/>
        <v>16809000000</v>
      </c>
      <c r="N406" s="16">
        <f t="shared" si="25"/>
        <v>3802000000</v>
      </c>
      <c r="O406" s="12">
        <f t="shared" si="26"/>
        <v>0.44500039710904615</v>
      </c>
      <c r="P406" s="12">
        <f t="shared" si="27"/>
        <v>0.10065390622931723</v>
      </c>
    </row>
    <row r="407" spans="1:16" x14ac:dyDescent="0.45">
      <c r="A407">
        <v>433</v>
      </c>
      <c r="B407" t="s">
        <v>189</v>
      </c>
      <c r="C407" t="s">
        <v>13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11</v>
      </c>
      <c r="K407" t="s">
        <v>12</v>
      </c>
      <c r="M407" s="16">
        <f t="shared" si="24"/>
        <v>17395000000</v>
      </c>
      <c r="N407" s="16">
        <f t="shared" si="25"/>
        <v>2922000000</v>
      </c>
      <c r="O407" s="12">
        <f t="shared" si="26"/>
        <v>0.43097467915365939</v>
      </c>
      <c r="P407" s="12">
        <f t="shared" si="27"/>
        <v>7.2394826817303401E-2</v>
      </c>
    </row>
    <row r="408" spans="1:16" x14ac:dyDescent="0.45">
      <c r="A408">
        <v>434</v>
      </c>
      <c r="B408" t="s">
        <v>189</v>
      </c>
      <c r="C408" t="s">
        <v>14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11</v>
      </c>
      <c r="K408" t="s">
        <v>12</v>
      </c>
      <c r="M408" s="16">
        <f t="shared" si="24"/>
        <v>23608000000</v>
      </c>
      <c r="N408" s="16">
        <f t="shared" si="25"/>
        <v>7837000000</v>
      </c>
      <c r="O408" s="12">
        <f t="shared" si="26"/>
        <v>0.57999213836477992</v>
      </c>
      <c r="P408" s="12">
        <f t="shared" si="27"/>
        <v>0.19253636006289307</v>
      </c>
    </row>
    <row r="409" spans="1:16" x14ac:dyDescent="0.45">
      <c r="A409">
        <v>435</v>
      </c>
      <c r="B409" t="s">
        <v>189</v>
      </c>
      <c r="C409" t="s">
        <v>15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11</v>
      </c>
      <c r="K409" t="s">
        <v>12</v>
      </c>
      <c r="M409" s="16">
        <f t="shared" si="24"/>
        <v>23699000000</v>
      </c>
      <c r="N409" s="16">
        <f t="shared" si="25"/>
        <v>6952000000</v>
      </c>
      <c r="O409" s="12">
        <f t="shared" si="26"/>
        <v>0.59787078382401171</v>
      </c>
      <c r="P409" s="12">
        <f t="shared" si="27"/>
        <v>0.17538283004112112</v>
      </c>
    </row>
    <row r="410" spans="1:16" x14ac:dyDescent="0.45">
      <c r="A410">
        <v>436</v>
      </c>
      <c r="B410" t="s">
        <v>190</v>
      </c>
      <c r="C410" t="s">
        <v>10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57</v>
      </c>
      <c r="K410" t="s">
        <v>191</v>
      </c>
      <c r="M410" s="16">
        <f t="shared" si="24"/>
        <v>11356000000</v>
      </c>
      <c r="N410" s="16">
        <f t="shared" si="25"/>
        <v>2755000000</v>
      </c>
      <c r="O410" s="12">
        <f t="shared" si="26"/>
        <v>0.39161321470446242</v>
      </c>
      <c r="P410" s="12">
        <f t="shared" si="27"/>
        <v>9.5006552176012143E-2</v>
      </c>
    </row>
    <row r="411" spans="1:16" x14ac:dyDescent="0.45">
      <c r="A411">
        <v>437</v>
      </c>
      <c r="B411" t="s">
        <v>190</v>
      </c>
      <c r="C411" t="s">
        <v>13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57</v>
      </c>
      <c r="K411" t="s">
        <v>191</v>
      </c>
      <c r="M411" s="16">
        <f t="shared" si="24"/>
        <v>11383000000</v>
      </c>
      <c r="N411" s="16">
        <f t="shared" si="25"/>
        <v>3889000000</v>
      </c>
      <c r="O411" s="12">
        <f t="shared" si="26"/>
        <v>0.40072519890164049</v>
      </c>
      <c r="P411" s="12">
        <f t="shared" si="27"/>
        <v>0.13690769555727664</v>
      </c>
    </row>
    <row r="412" spans="1:16" x14ac:dyDescent="0.45">
      <c r="A412">
        <v>438</v>
      </c>
      <c r="B412" t="s">
        <v>190</v>
      </c>
      <c r="C412" t="s">
        <v>14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57</v>
      </c>
      <c r="K412" t="s">
        <v>191</v>
      </c>
      <c r="M412" s="16">
        <f t="shared" si="24"/>
        <v>10018000000</v>
      </c>
      <c r="N412" s="16">
        <f t="shared" si="25"/>
        <v>3046000000</v>
      </c>
      <c r="O412" s="12">
        <f t="shared" si="26"/>
        <v>0.39864703541583768</v>
      </c>
      <c r="P412" s="12">
        <f t="shared" si="27"/>
        <v>0.12120970951054516</v>
      </c>
    </row>
    <row r="413" spans="1:16" x14ac:dyDescent="0.45">
      <c r="A413">
        <v>439</v>
      </c>
      <c r="B413" t="s">
        <v>190</v>
      </c>
      <c r="C413" t="s">
        <v>15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57</v>
      </c>
      <c r="K413" t="s">
        <v>191</v>
      </c>
      <c r="M413" s="16">
        <f t="shared" si="24"/>
        <v>10125000000</v>
      </c>
      <c r="N413" s="16">
        <f t="shared" si="25"/>
        <v>3479000000</v>
      </c>
      <c r="O413" s="12">
        <f t="shared" si="26"/>
        <v>0.41168577701878506</v>
      </c>
      <c r="P413" s="12">
        <f t="shared" si="27"/>
        <v>0.14145726599983735</v>
      </c>
    </row>
    <row r="414" spans="1:16" x14ac:dyDescent="0.45">
      <c r="A414">
        <v>440</v>
      </c>
      <c r="B414" t="s">
        <v>192</v>
      </c>
      <c r="C414" t="s">
        <v>10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11</v>
      </c>
      <c r="K414" t="s">
        <v>125</v>
      </c>
      <c r="M414" s="16">
        <f t="shared" si="24"/>
        <v>12128100000</v>
      </c>
      <c r="N414" s="16">
        <f t="shared" si="25"/>
        <v>6224700000</v>
      </c>
      <c r="O414" s="12">
        <f t="shared" si="26"/>
        <v>0.32088825624282324</v>
      </c>
      <c r="P414" s="12">
        <f t="shared" si="27"/>
        <v>0.16469464538012563</v>
      </c>
    </row>
    <row r="415" spans="1:16" x14ac:dyDescent="0.45">
      <c r="A415">
        <v>441</v>
      </c>
      <c r="B415" t="s">
        <v>192</v>
      </c>
      <c r="C415" t="s">
        <v>13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11</v>
      </c>
      <c r="K415" t="s">
        <v>125</v>
      </c>
      <c r="M415" s="16">
        <f t="shared" si="24"/>
        <v>11291100000</v>
      </c>
      <c r="N415" s="16">
        <f t="shared" si="25"/>
        <v>5461400000</v>
      </c>
      <c r="O415" s="12">
        <f t="shared" si="26"/>
        <v>0.31305989702469572</v>
      </c>
      <c r="P415" s="12">
        <f t="shared" si="27"/>
        <v>0.15142415899342609</v>
      </c>
    </row>
    <row r="416" spans="1:16" x14ac:dyDescent="0.45">
      <c r="A416">
        <v>442</v>
      </c>
      <c r="B416" t="s">
        <v>192</v>
      </c>
      <c r="C416" t="s">
        <v>14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11</v>
      </c>
      <c r="K416" t="s">
        <v>125</v>
      </c>
      <c r="M416" s="16">
        <f t="shared" si="24"/>
        <v>8719600000</v>
      </c>
      <c r="N416" s="16">
        <f t="shared" si="25"/>
        <v>3460100000</v>
      </c>
      <c r="O416" s="12">
        <f t="shared" si="26"/>
        <v>0.30210513186523835</v>
      </c>
      <c r="P416" s="12">
        <f t="shared" si="27"/>
        <v>0.11988095403079396</v>
      </c>
    </row>
    <row r="417" spans="1:16" x14ac:dyDescent="0.45">
      <c r="A417">
        <v>443</v>
      </c>
      <c r="B417" t="s">
        <v>192</v>
      </c>
      <c r="C417" t="s">
        <v>15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11</v>
      </c>
      <c r="K417" t="s">
        <v>125</v>
      </c>
      <c r="M417" s="16">
        <f t="shared" si="24"/>
        <v>8395100000</v>
      </c>
      <c r="N417" s="16">
        <f t="shared" si="25"/>
        <v>2987700000</v>
      </c>
      <c r="O417" s="12">
        <f t="shared" si="26"/>
        <v>0.31508407146074158</v>
      </c>
      <c r="P417" s="12">
        <f t="shared" si="27"/>
        <v>0.11213406395436121</v>
      </c>
    </row>
    <row r="418" spans="1:16" x14ac:dyDescent="0.45">
      <c r="A418">
        <v>444</v>
      </c>
      <c r="B418" t="s">
        <v>193</v>
      </c>
      <c r="C418" t="s">
        <v>10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45</v>
      </c>
      <c r="K418" t="s">
        <v>98</v>
      </c>
      <c r="M418" s="16">
        <f t="shared" si="24"/>
        <v>8139000000</v>
      </c>
      <c r="N418" s="16">
        <f t="shared" si="25"/>
        <v>4239000000</v>
      </c>
      <c r="O418" s="12">
        <f t="shared" si="26"/>
        <v>0.90594390026714156</v>
      </c>
      <c r="P418" s="12">
        <f t="shared" si="27"/>
        <v>0.47183882457702581</v>
      </c>
    </row>
    <row r="419" spans="1:16" x14ac:dyDescent="0.45">
      <c r="A419">
        <v>445</v>
      </c>
      <c r="B419" t="s">
        <v>193</v>
      </c>
      <c r="C419" t="s">
        <v>13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45</v>
      </c>
      <c r="K419" t="s">
        <v>98</v>
      </c>
      <c r="M419" s="16">
        <f t="shared" si="24"/>
        <v>8672000000</v>
      </c>
      <c r="N419" s="16">
        <f t="shared" si="25"/>
        <v>4392000000</v>
      </c>
      <c r="O419" s="12">
        <f t="shared" si="26"/>
        <v>0.92550693703308429</v>
      </c>
      <c r="P419" s="12">
        <f t="shared" si="27"/>
        <v>0.46872998932764143</v>
      </c>
    </row>
    <row r="420" spans="1:16" x14ac:dyDescent="0.45">
      <c r="A420">
        <v>446</v>
      </c>
      <c r="B420" t="s">
        <v>193</v>
      </c>
      <c r="C420" t="s">
        <v>14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45</v>
      </c>
      <c r="K420" t="s">
        <v>98</v>
      </c>
      <c r="M420" s="16">
        <f t="shared" si="24"/>
        <v>8997000000</v>
      </c>
      <c r="N420" s="16">
        <f t="shared" si="25"/>
        <v>4214000000</v>
      </c>
      <c r="O420" s="12">
        <f t="shared" si="26"/>
        <v>0.93611486837998126</v>
      </c>
      <c r="P420" s="12">
        <f t="shared" si="27"/>
        <v>0.43845593590677351</v>
      </c>
    </row>
    <row r="421" spans="1:16" x14ac:dyDescent="0.45">
      <c r="A421">
        <v>447</v>
      </c>
      <c r="B421" t="s">
        <v>193</v>
      </c>
      <c r="C421" t="s">
        <v>15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45</v>
      </c>
      <c r="K421" t="s">
        <v>98</v>
      </c>
      <c r="M421" s="16">
        <f t="shared" si="24"/>
        <v>9379000000</v>
      </c>
      <c r="N421" s="16">
        <f t="shared" si="25"/>
        <v>4252000000</v>
      </c>
      <c r="O421" s="12">
        <f t="shared" si="26"/>
        <v>0.9377124575084983</v>
      </c>
      <c r="P421" s="12">
        <f t="shared" si="27"/>
        <v>0.4251149770045991</v>
      </c>
    </row>
    <row r="422" spans="1:16" x14ac:dyDescent="0.45">
      <c r="A422">
        <v>448</v>
      </c>
      <c r="B422" t="s">
        <v>194</v>
      </c>
      <c r="C422" t="s">
        <v>10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17</v>
      </c>
      <c r="K422" t="s">
        <v>195</v>
      </c>
      <c r="M422" s="16">
        <f t="shared" si="24"/>
        <v>5085401000</v>
      </c>
      <c r="N422" s="16">
        <f t="shared" si="25"/>
        <v>1655276000</v>
      </c>
      <c r="O422" s="12">
        <f t="shared" si="26"/>
        <v>0.31739860023587374</v>
      </c>
      <c r="P422" s="12">
        <f t="shared" si="27"/>
        <v>0.10331186968422672</v>
      </c>
    </row>
    <row r="423" spans="1:16" x14ac:dyDescent="0.45">
      <c r="A423">
        <v>449</v>
      </c>
      <c r="B423" t="s">
        <v>194</v>
      </c>
      <c r="C423" t="s">
        <v>13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17</v>
      </c>
      <c r="K423" t="s">
        <v>195</v>
      </c>
      <c r="M423" s="16">
        <f t="shared" si="24"/>
        <v>5435742000</v>
      </c>
      <c r="N423" s="16">
        <f t="shared" si="25"/>
        <v>1736185000</v>
      </c>
      <c r="O423" s="12">
        <f t="shared" si="26"/>
        <v>0.31053988458862392</v>
      </c>
      <c r="P423" s="12">
        <f t="shared" si="27"/>
        <v>9.918695359796327E-2</v>
      </c>
    </row>
    <row r="424" spans="1:16" x14ac:dyDescent="0.45">
      <c r="A424">
        <v>450</v>
      </c>
      <c r="B424" t="s">
        <v>194</v>
      </c>
      <c r="C424" t="s">
        <v>14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17</v>
      </c>
      <c r="K424" t="s">
        <v>195</v>
      </c>
      <c r="M424" s="16">
        <f t="shared" si="24"/>
        <v>5802507000</v>
      </c>
      <c r="N424" s="16">
        <f t="shared" si="25"/>
        <v>1769093000</v>
      </c>
      <c r="O424" s="12">
        <f t="shared" si="26"/>
        <v>0.30685528420820163</v>
      </c>
      <c r="P424" s="12">
        <f t="shared" si="27"/>
        <v>9.3555343458567156E-2</v>
      </c>
    </row>
    <row r="425" spans="1:16" x14ac:dyDescent="0.45">
      <c r="A425">
        <v>451</v>
      </c>
      <c r="B425" t="s">
        <v>194</v>
      </c>
      <c r="C425" t="s">
        <v>15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17</v>
      </c>
      <c r="K425" t="s">
        <v>195</v>
      </c>
      <c r="M425" s="16">
        <f t="shared" si="24"/>
        <v>6306091000</v>
      </c>
      <c r="N425" s="16">
        <f t="shared" si="25"/>
        <v>1940294000</v>
      </c>
      <c r="O425" s="12">
        <f t="shared" si="26"/>
        <v>0.30959922453043076</v>
      </c>
      <c r="P425" s="12">
        <f t="shared" si="27"/>
        <v>9.5259252960518279E-2</v>
      </c>
    </row>
    <row r="426" spans="1:16" x14ac:dyDescent="0.45">
      <c r="A426">
        <v>452</v>
      </c>
      <c r="B426" t="s">
        <v>196</v>
      </c>
      <c r="C426" t="s">
        <v>10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23</v>
      </c>
      <c r="K426" t="s">
        <v>197</v>
      </c>
      <c r="M426" s="16">
        <f t="shared" si="24"/>
        <v>3018000000</v>
      </c>
      <c r="N426" s="16">
        <f t="shared" si="25"/>
        <v>1201000000</v>
      </c>
      <c r="O426" s="12">
        <f t="shared" si="26"/>
        <v>0.40877691995123933</v>
      </c>
      <c r="P426" s="12">
        <f t="shared" si="27"/>
        <v>0.16267100094812406</v>
      </c>
    </row>
    <row r="427" spans="1:16" x14ac:dyDescent="0.45">
      <c r="A427">
        <v>453</v>
      </c>
      <c r="B427" t="s">
        <v>196</v>
      </c>
      <c r="C427" t="s">
        <v>13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23</v>
      </c>
      <c r="K427" t="s">
        <v>197</v>
      </c>
      <c r="M427" s="16">
        <f t="shared" si="24"/>
        <v>2820000000</v>
      </c>
      <c r="N427" s="16">
        <f t="shared" si="25"/>
        <v>1001000000</v>
      </c>
      <c r="O427" s="12">
        <f t="shared" si="26"/>
        <v>0.39462636439966414</v>
      </c>
      <c r="P427" s="12">
        <f t="shared" si="27"/>
        <v>0.14007836551917158</v>
      </c>
    </row>
    <row r="428" spans="1:16" x14ac:dyDescent="0.45">
      <c r="A428">
        <v>454</v>
      </c>
      <c r="B428" t="s">
        <v>196</v>
      </c>
      <c r="C428" t="s">
        <v>14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23</v>
      </c>
      <c r="K428" t="s">
        <v>197</v>
      </c>
      <c r="M428" s="16">
        <f t="shared" si="24"/>
        <v>2798000000</v>
      </c>
      <c r="N428" s="16">
        <f t="shared" si="25"/>
        <v>983000000</v>
      </c>
      <c r="O428" s="12">
        <f t="shared" si="26"/>
        <v>0.37632817753866843</v>
      </c>
      <c r="P428" s="12">
        <f t="shared" si="27"/>
        <v>0.13221250840618695</v>
      </c>
    </row>
    <row r="429" spans="1:16" x14ac:dyDescent="0.45">
      <c r="A429">
        <v>455</v>
      </c>
      <c r="B429" t="s">
        <v>196</v>
      </c>
      <c r="C429" t="s">
        <v>15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23</v>
      </c>
      <c r="K429" t="s">
        <v>197</v>
      </c>
      <c r="M429" s="16">
        <f t="shared" si="24"/>
        <v>2836000000</v>
      </c>
      <c r="N429" s="16">
        <f t="shared" si="25"/>
        <v>1399000000</v>
      </c>
      <c r="O429" s="12">
        <f t="shared" si="26"/>
        <v>0.37848658748164954</v>
      </c>
      <c r="P429" s="12">
        <f t="shared" si="27"/>
        <v>0.18670759375417056</v>
      </c>
    </row>
    <row r="430" spans="1:16" x14ac:dyDescent="0.45">
      <c r="A430">
        <v>456</v>
      </c>
      <c r="B430" t="s">
        <v>198</v>
      </c>
      <c r="C430" t="s">
        <v>10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17</v>
      </c>
      <c r="K430" t="s">
        <v>199</v>
      </c>
      <c r="M430" s="16">
        <f t="shared" si="24"/>
        <v>1405800000</v>
      </c>
      <c r="N430" s="16">
        <f t="shared" si="25"/>
        <v>755900000</v>
      </c>
      <c r="O430" s="12">
        <f t="shared" si="26"/>
        <v>0.22459380441902455</v>
      </c>
      <c r="P430" s="12">
        <f t="shared" si="27"/>
        <v>0.12076430271755628</v>
      </c>
    </row>
    <row r="431" spans="1:16" x14ac:dyDescent="0.45">
      <c r="A431">
        <v>457</v>
      </c>
      <c r="B431" t="s">
        <v>198</v>
      </c>
      <c r="C431" t="s">
        <v>13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17</v>
      </c>
      <c r="K431" t="s">
        <v>199</v>
      </c>
      <c r="M431" s="16">
        <f t="shared" si="24"/>
        <v>1756300000</v>
      </c>
      <c r="N431" s="16">
        <f t="shared" si="25"/>
        <v>929400000</v>
      </c>
      <c r="O431" s="12">
        <f t="shared" si="26"/>
        <v>0.21885630973594683</v>
      </c>
      <c r="P431" s="12">
        <f t="shared" si="27"/>
        <v>0.11581452728382909</v>
      </c>
    </row>
    <row r="432" spans="1:16" x14ac:dyDescent="0.45">
      <c r="A432">
        <v>458</v>
      </c>
      <c r="B432" t="s">
        <v>198</v>
      </c>
      <c r="C432" t="s">
        <v>14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17</v>
      </c>
      <c r="K432" t="s">
        <v>199</v>
      </c>
      <c r="M432" s="16">
        <f t="shared" si="24"/>
        <v>2288300000</v>
      </c>
      <c r="N432" s="16">
        <f t="shared" si="25"/>
        <v>1285300000</v>
      </c>
      <c r="O432" s="12">
        <f t="shared" si="26"/>
        <v>0.211409830007391</v>
      </c>
      <c r="P432" s="12">
        <f t="shared" si="27"/>
        <v>0.11874538063562454</v>
      </c>
    </row>
    <row r="433" spans="1:16" x14ac:dyDescent="0.45">
      <c r="A433">
        <v>459</v>
      </c>
      <c r="B433" t="s">
        <v>198</v>
      </c>
      <c r="C433" t="s">
        <v>15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17</v>
      </c>
      <c r="K433" t="s">
        <v>199</v>
      </c>
      <c r="M433" s="16">
        <f t="shared" si="24"/>
        <v>2654800000</v>
      </c>
      <c r="N433" s="16">
        <f t="shared" si="25"/>
        <v>1554500000</v>
      </c>
      <c r="O433" s="12">
        <f t="shared" si="26"/>
        <v>0.21836905917383653</v>
      </c>
      <c r="P433" s="12">
        <f t="shared" si="27"/>
        <v>0.12786451050389064</v>
      </c>
    </row>
    <row r="434" spans="1:16" x14ac:dyDescent="0.45">
      <c r="A434">
        <v>460</v>
      </c>
      <c r="B434" t="s">
        <v>200</v>
      </c>
      <c r="C434" t="s">
        <v>10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11</v>
      </c>
      <c r="K434" t="s">
        <v>162</v>
      </c>
      <c r="M434" s="16">
        <f t="shared" si="24"/>
        <v>9414300000</v>
      </c>
      <c r="N434" s="16">
        <f t="shared" si="25"/>
        <v>3095200000</v>
      </c>
      <c r="O434" s="12">
        <f t="shared" si="26"/>
        <v>0.51555825721232829</v>
      </c>
      <c r="P434" s="12">
        <f t="shared" si="27"/>
        <v>0.1695034062780662</v>
      </c>
    </row>
    <row r="435" spans="1:16" x14ac:dyDescent="0.45">
      <c r="A435">
        <v>461</v>
      </c>
      <c r="B435" t="s">
        <v>200</v>
      </c>
      <c r="C435" t="s">
        <v>13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11</v>
      </c>
      <c r="K435" t="s">
        <v>162</v>
      </c>
      <c r="M435" s="16">
        <f t="shared" si="24"/>
        <v>9342000000</v>
      </c>
      <c r="N435" s="16">
        <f t="shared" si="25"/>
        <v>3120500000</v>
      </c>
      <c r="O435" s="12">
        <f t="shared" si="26"/>
        <v>0.5109636768381729</v>
      </c>
      <c r="P435" s="12">
        <f t="shared" si="27"/>
        <v>0.17067674519091403</v>
      </c>
    </row>
    <row r="436" spans="1:16" x14ac:dyDescent="0.45">
      <c r="A436">
        <v>462</v>
      </c>
      <c r="B436" t="s">
        <v>200</v>
      </c>
      <c r="C436" t="s">
        <v>14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11</v>
      </c>
      <c r="K436" t="s">
        <v>162</v>
      </c>
      <c r="M436" s="16">
        <f t="shared" si="24"/>
        <v>9892600000</v>
      </c>
      <c r="N436" s="16">
        <f t="shared" si="25"/>
        <v>3346600000</v>
      </c>
      <c r="O436" s="12">
        <f t="shared" si="26"/>
        <v>0.51647697608854548</v>
      </c>
      <c r="P436" s="12">
        <f t="shared" si="27"/>
        <v>0.17472068497441787</v>
      </c>
    </row>
    <row r="437" spans="1:16" x14ac:dyDescent="0.45">
      <c r="A437">
        <v>463</v>
      </c>
      <c r="B437" t="s">
        <v>200</v>
      </c>
      <c r="C437" t="s">
        <v>15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11</v>
      </c>
      <c r="K437" t="s">
        <v>162</v>
      </c>
      <c r="M437" s="16">
        <f t="shared" si="24"/>
        <v>10762500000</v>
      </c>
      <c r="N437" s="16">
        <f t="shared" si="25"/>
        <v>3469100000</v>
      </c>
      <c r="O437" s="12">
        <f t="shared" si="26"/>
        <v>0.52338898317860627</v>
      </c>
      <c r="P437" s="12">
        <f t="shared" si="27"/>
        <v>0.16870510769290623</v>
      </c>
    </row>
    <row r="438" spans="1:16" x14ac:dyDescent="0.45">
      <c r="A438">
        <v>464</v>
      </c>
      <c r="B438" t="s">
        <v>201</v>
      </c>
      <c r="C438" t="s">
        <v>10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17</v>
      </c>
      <c r="K438" t="s">
        <v>202</v>
      </c>
      <c r="M438" s="16">
        <f t="shared" si="24"/>
        <v>20007000000</v>
      </c>
      <c r="N438" s="16">
        <f t="shared" si="25"/>
        <v>9450000000</v>
      </c>
      <c r="O438" s="12">
        <f t="shared" si="26"/>
        <v>0.4441952887369286</v>
      </c>
      <c r="P438" s="12">
        <f t="shared" si="27"/>
        <v>0.20980884083390688</v>
      </c>
    </row>
    <row r="439" spans="1:16" x14ac:dyDescent="0.45">
      <c r="A439">
        <v>465</v>
      </c>
      <c r="B439" t="s">
        <v>201</v>
      </c>
      <c r="C439" t="s">
        <v>13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17</v>
      </c>
      <c r="K439" t="s">
        <v>202</v>
      </c>
      <c r="M439" s="16">
        <f t="shared" si="24"/>
        <v>22393000000</v>
      </c>
      <c r="N439" s="16">
        <f t="shared" si="25"/>
        <v>11540000000</v>
      </c>
      <c r="O439" s="12">
        <f t="shared" si="26"/>
        <v>0.45875074263003712</v>
      </c>
      <c r="P439" s="12">
        <f t="shared" si="27"/>
        <v>0.23641243111466209</v>
      </c>
    </row>
    <row r="440" spans="1:16" x14ac:dyDescent="0.45">
      <c r="A440">
        <v>466</v>
      </c>
      <c r="B440" t="s">
        <v>201</v>
      </c>
      <c r="C440" t="s">
        <v>14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17</v>
      </c>
      <c r="K440" t="s">
        <v>202</v>
      </c>
      <c r="M440" s="16">
        <f t="shared" si="24"/>
        <v>24101000000</v>
      </c>
      <c r="N440" s="16">
        <f t="shared" si="25"/>
        <v>13224000000</v>
      </c>
      <c r="O440" s="12">
        <f t="shared" si="26"/>
        <v>0.4593729152768512</v>
      </c>
      <c r="P440" s="12">
        <f t="shared" si="27"/>
        <v>0.25205375011912706</v>
      </c>
    </row>
    <row r="441" spans="1:16" x14ac:dyDescent="0.45">
      <c r="A441">
        <v>467</v>
      </c>
      <c r="B441" t="s">
        <v>201</v>
      </c>
      <c r="C441" t="s">
        <v>15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17</v>
      </c>
      <c r="K441" t="s">
        <v>202</v>
      </c>
      <c r="M441" s="16">
        <f t="shared" si="24"/>
        <v>25639000000</v>
      </c>
      <c r="N441" s="16">
        <f t="shared" si="25"/>
        <v>14358000000</v>
      </c>
      <c r="O441" s="12">
        <f t="shared" si="26"/>
        <v>0.46086784584411844</v>
      </c>
      <c r="P441" s="12">
        <f t="shared" si="27"/>
        <v>0.25808886971527178</v>
      </c>
    </row>
    <row r="442" spans="1:16" x14ac:dyDescent="0.45">
      <c r="A442">
        <v>468</v>
      </c>
      <c r="B442" t="s">
        <v>203</v>
      </c>
      <c r="C442" t="s">
        <v>10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17</v>
      </c>
      <c r="K442" t="s">
        <v>146</v>
      </c>
      <c r="M442" s="16">
        <f t="shared" si="24"/>
        <v>3846000000</v>
      </c>
      <c r="N442" s="16">
        <f t="shared" si="25"/>
        <v>1972000000</v>
      </c>
      <c r="O442" s="12">
        <f t="shared" si="26"/>
        <v>0.69485094850948514</v>
      </c>
      <c r="P442" s="12">
        <f t="shared" si="27"/>
        <v>0.35627822944896115</v>
      </c>
    </row>
    <row r="443" spans="1:16" x14ac:dyDescent="0.45">
      <c r="A443">
        <v>469</v>
      </c>
      <c r="B443" t="s">
        <v>203</v>
      </c>
      <c r="C443" t="s">
        <v>13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17</v>
      </c>
      <c r="K443" t="s">
        <v>146</v>
      </c>
      <c r="M443" s="16">
        <f t="shared" si="24"/>
        <v>4141000000</v>
      </c>
      <c r="N443" s="16">
        <f t="shared" si="25"/>
        <v>2120000000</v>
      </c>
      <c r="O443" s="12">
        <f t="shared" si="26"/>
        <v>0.66097366320830009</v>
      </c>
      <c r="P443" s="12">
        <f t="shared" si="27"/>
        <v>0.33838786911412611</v>
      </c>
    </row>
    <row r="444" spans="1:16" x14ac:dyDescent="0.45">
      <c r="A444">
        <v>470</v>
      </c>
      <c r="B444" t="s">
        <v>203</v>
      </c>
      <c r="C444" t="s">
        <v>14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17</v>
      </c>
      <c r="K444" t="s">
        <v>146</v>
      </c>
      <c r="M444" s="16">
        <f t="shared" si="24"/>
        <v>4051000000</v>
      </c>
      <c r="N444" s="16">
        <f t="shared" si="25"/>
        <v>2052000000</v>
      </c>
      <c r="O444" s="12">
        <f t="shared" si="26"/>
        <v>0.633562715045355</v>
      </c>
      <c r="P444" s="12">
        <f t="shared" si="27"/>
        <v>0.32092586800125117</v>
      </c>
    </row>
    <row r="445" spans="1:16" x14ac:dyDescent="0.45">
      <c r="A445">
        <v>471</v>
      </c>
      <c r="B445" t="s">
        <v>203</v>
      </c>
      <c r="C445" t="s">
        <v>15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17</v>
      </c>
      <c r="K445" t="s">
        <v>146</v>
      </c>
      <c r="M445" s="16">
        <f t="shared" si="24"/>
        <v>4065000000</v>
      </c>
      <c r="N445" s="16">
        <f t="shared" si="25"/>
        <v>2053000000</v>
      </c>
      <c r="O445" s="12">
        <f t="shared" si="26"/>
        <v>0.6256733877174081</v>
      </c>
      <c r="P445" s="12">
        <f t="shared" si="27"/>
        <v>0.3159919963059874</v>
      </c>
    </row>
    <row r="446" spans="1:16" x14ac:dyDescent="0.45">
      <c r="A446">
        <v>472</v>
      </c>
      <c r="B446" t="s">
        <v>204</v>
      </c>
      <c r="C446" t="s">
        <v>10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17</v>
      </c>
      <c r="K446" t="s">
        <v>146</v>
      </c>
      <c r="M446" s="16">
        <f t="shared" si="24"/>
        <v>3846000000</v>
      </c>
      <c r="N446" s="16">
        <f t="shared" si="25"/>
        <v>1972000000</v>
      </c>
      <c r="O446" s="12">
        <f t="shared" si="26"/>
        <v>0.69485094850948514</v>
      </c>
      <c r="P446" s="12">
        <f t="shared" si="27"/>
        <v>0.35627822944896115</v>
      </c>
    </row>
    <row r="447" spans="1:16" x14ac:dyDescent="0.45">
      <c r="A447">
        <v>473</v>
      </c>
      <c r="B447" t="s">
        <v>204</v>
      </c>
      <c r="C447" t="s">
        <v>13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17</v>
      </c>
      <c r="K447" t="s">
        <v>146</v>
      </c>
      <c r="M447" s="16">
        <f t="shared" si="24"/>
        <v>4141000000</v>
      </c>
      <c r="N447" s="16">
        <f t="shared" si="25"/>
        <v>2120000000</v>
      </c>
      <c r="O447" s="12">
        <f t="shared" si="26"/>
        <v>0.66097366320830009</v>
      </c>
      <c r="P447" s="12">
        <f t="shared" si="27"/>
        <v>0.33838786911412611</v>
      </c>
    </row>
    <row r="448" spans="1:16" x14ac:dyDescent="0.45">
      <c r="A448">
        <v>474</v>
      </c>
      <c r="B448" t="s">
        <v>204</v>
      </c>
      <c r="C448" t="s">
        <v>14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17</v>
      </c>
      <c r="K448" t="s">
        <v>146</v>
      </c>
      <c r="M448" s="16">
        <f t="shared" si="24"/>
        <v>4051000000</v>
      </c>
      <c r="N448" s="16">
        <f t="shared" si="25"/>
        <v>2052000000</v>
      </c>
      <c r="O448" s="12">
        <f t="shared" si="26"/>
        <v>0.633562715045355</v>
      </c>
      <c r="P448" s="12">
        <f t="shared" si="27"/>
        <v>0.32092586800125117</v>
      </c>
    </row>
    <row r="449" spans="1:16" x14ac:dyDescent="0.45">
      <c r="A449">
        <v>475</v>
      </c>
      <c r="B449" t="s">
        <v>204</v>
      </c>
      <c r="C449" t="s">
        <v>15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17</v>
      </c>
      <c r="K449" t="s">
        <v>146</v>
      </c>
      <c r="M449" s="16">
        <f t="shared" si="24"/>
        <v>4065000000</v>
      </c>
      <c r="N449" s="16">
        <f t="shared" si="25"/>
        <v>2053000000</v>
      </c>
      <c r="O449" s="12">
        <f t="shared" si="26"/>
        <v>0.6256733877174081</v>
      </c>
      <c r="P449" s="12">
        <f t="shared" si="27"/>
        <v>0.3159919963059874</v>
      </c>
    </row>
    <row r="450" spans="1:16" x14ac:dyDescent="0.45">
      <c r="A450">
        <v>476</v>
      </c>
      <c r="B450" t="s">
        <v>205</v>
      </c>
      <c r="C450" t="s">
        <v>10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17</v>
      </c>
      <c r="K450" t="s">
        <v>119</v>
      </c>
      <c r="M450" s="16">
        <f t="shared" si="24"/>
        <v>2777000000</v>
      </c>
      <c r="N450" s="16">
        <f t="shared" si="25"/>
        <v>1764000000</v>
      </c>
      <c r="O450" s="12">
        <f t="shared" si="26"/>
        <v>0.18450601288950896</v>
      </c>
      <c r="P450" s="12">
        <f t="shared" si="27"/>
        <v>0.11720151484951166</v>
      </c>
    </row>
    <row r="451" spans="1:16" x14ac:dyDescent="0.45">
      <c r="A451">
        <v>477</v>
      </c>
      <c r="B451" t="s">
        <v>205</v>
      </c>
      <c r="C451" t="s">
        <v>13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17</v>
      </c>
      <c r="K451" t="s">
        <v>119</v>
      </c>
      <c r="M451" s="16">
        <f t="shared" ref="M451:M514" si="28">E451-F451</f>
        <v>3028000000</v>
      </c>
      <c r="N451" s="16">
        <f t="shared" ref="N451:N514" si="29">M451-(SUM(G451:I451))</f>
        <v>1898000000</v>
      </c>
      <c r="O451" s="12">
        <f t="shared" ref="O451:O514" si="30">1-(F451/E451)</f>
        <v>0.19536744306084264</v>
      </c>
      <c r="P451" s="12">
        <f t="shared" ref="P451:P514" si="31">N451/E451</f>
        <v>0.1224595135170011</v>
      </c>
    </row>
    <row r="452" spans="1:16" x14ac:dyDescent="0.45">
      <c r="A452">
        <v>478</v>
      </c>
      <c r="B452" t="s">
        <v>205</v>
      </c>
      <c r="C452" t="s">
        <v>14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17</v>
      </c>
      <c r="K452" t="s">
        <v>119</v>
      </c>
      <c r="M452" s="16">
        <f t="shared" si="28"/>
        <v>3010000000</v>
      </c>
      <c r="N452" s="16">
        <f t="shared" si="29"/>
        <v>1900000000</v>
      </c>
      <c r="O452" s="12">
        <f t="shared" si="30"/>
        <v>0.19848334981866134</v>
      </c>
      <c r="P452" s="12">
        <f t="shared" si="31"/>
        <v>0.12528849324101549</v>
      </c>
    </row>
    <row r="453" spans="1:16" x14ac:dyDescent="0.45">
      <c r="A453">
        <v>479</v>
      </c>
      <c r="B453" t="s">
        <v>205</v>
      </c>
      <c r="C453" t="s">
        <v>15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17</v>
      </c>
      <c r="K453" t="s">
        <v>119</v>
      </c>
      <c r="M453" s="16">
        <f t="shared" si="28"/>
        <v>3554000000</v>
      </c>
      <c r="N453" s="16">
        <f t="shared" si="29"/>
        <v>2275000000</v>
      </c>
      <c r="O453" s="12">
        <f t="shared" si="30"/>
        <v>0.21331252625892805</v>
      </c>
      <c r="P453" s="12">
        <f t="shared" si="31"/>
        <v>0.13654642578476683</v>
      </c>
    </row>
    <row r="454" spans="1:16" x14ac:dyDescent="0.45">
      <c r="A454">
        <v>480</v>
      </c>
      <c r="B454" t="s">
        <v>206</v>
      </c>
      <c r="C454" t="s">
        <v>10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50</v>
      </c>
      <c r="K454" t="s">
        <v>73</v>
      </c>
      <c r="M454" s="16">
        <f t="shared" si="28"/>
        <v>817169000</v>
      </c>
      <c r="N454" s="16">
        <f t="shared" si="29"/>
        <v>366078000</v>
      </c>
      <c r="O454" s="12">
        <f t="shared" si="30"/>
        <v>0.63887896411994061</v>
      </c>
      <c r="P454" s="12">
        <f t="shared" si="31"/>
        <v>0.2862070556116294</v>
      </c>
    </row>
    <row r="455" spans="1:16" x14ac:dyDescent="0.45">
      <c r="A455">
        <v>481</v>
      </c>
      <c r="B455" t="s">
        <v>206</v>
      </c>
      <c r="C455" t="s">
        <v>13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50</v>
      </c>
      <c r="K455" t="s">
        <v>73</v>
      </c>
      <c r="M455" s="16">
        <f t="shared" si="28"/>
        <v>926599000</v>
      </c>
      <c r="N455" s="16">
        <f t="shared" si="29"/>
        <v>381812000</v>
      </c>
      <c r="O455" s="12">
        <f t="shared" si="30"/>
        <v>0.62512624311945486</v>
      </c>
      <c r="P455" s="12">
        <f t="shared" si="31"/>
        <v>0.2575879114243867</v>
      </c>
    </row>
    <row r="456" spans="1:16" x14ac:dyDescent="0.45">
      <c r="A456">
        <v>482</v>
      </c>
      <c r="B456" t="s">
        <v>206</v>
      </c>
      <c r="C456" t="s">
        <v>14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50</v>
      </c>
      <c r="K456" t="s">
        <v>73</v>
      </c>
      <c r="M456" s="16">
        <f t="shared" si="28"/>
        <v>1013117000</v>
      </c>
      <c r="N456" s="16">
        <f t="shared" si="29"/>
        <v>385136000</v>
      </c>
      <c r="O456" s="12">
        <f t="shared" si="30"/>
        <v>0.62675896013333021</v>
      </c>
      <c r="P456" s="12">
        <f t="shared" si="31"/>
        <v>0.238262154193356</v>
      </c>
    </row>
    <row r="457" spans="1:16" x14ac:dyDescent="0.45">
      <c r="A457">
        <v>483</v>
      </c>
      <c r="B457" t="s">
        <v>206</v>
      </c>
      <c r="C457" t="s">
        <v>15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50</v>
      </c>
      <c r="K457" t="s">
        <v>73</v>
      </c>
      <c r="M457" s="16">
        <f t="shared" si="28"/>
        <v>1112054000</v>
      </c>
      <c r="N457" s="16">
        <f t="shared" si="29"/>
        <v>401911000</v>
      </c>
      <c r="O457" s="12">
        <f t="shared" si="30"/>
        <v>0.630653488614762</v>
      </c>
      <c r="P457" s="12">
        <f t="shared" si="31"/>
        <v>0.22792649840983228</v>
      </c>
    </row>
    <row r="458" spans="1:16" x14ac:dyDescent="0.45">
      <c r="A458">
        <v>484</v>
      </c>
      <c r="B458" t="s">
        <v>207</v>
      </c>
      <c r="C458" t="s">
        <v>10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17</v>
      </c>
      <c r="K458" t="s">
        <v>195</v>
      </c>
      <c r="M458" s="16">
        <f t="shared" si="28"/>
        <v>2652700000</v>
      </c>
      <c r="N458" s="16">
        <f t="shared" si="29"/>
        <v>920100000</v>
      </c>
      <c r="O458" s="12">
        <f t="shared" si="30"/>
        <v>0.35873960375955105</v>
      </c>
      <c r="P458" s="12">
        <f t="shared" si="31"/>
        <v>0.12443031983230779</v>
      </c>
    </row>
    <row r="459" spans="1:16" x14ac:dyDescent="0.45">
      <c r="A459">
        <v>485</v>
      </c>
      <c r="B459" t="s">
        <v>207</v>
      </c>
      <c r="C459" t="s">
        <v>13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17</v>
      </c>
      <c r="K459" t="s">
        <v>195</v>
      </c>
      <c r="M459" s="16">
        <f t="shared" si="28"/>
        <v>2789800000</v>
      </c>
      <c r="N459" s="16">
        <f t="shared" si="29"/>
        <v>970300000</v>
      </c>
      <c r="O459" s="12">
        <f t="shared" si="30"/>
        <v>0.35582822085889576</v>
      </c>
      <c r="P459" s="12">
        <f t="shared" si="31"/>
        <v>0.12375801946354094</v>
      </c>
    </row>
    <row r="460" spans="1:16" x14ac:dyDescent="0.45">
      <c r="A460">
        <v>486</v>
      </c>
      <c r="B460" t="s">
        <v>207</v>
      </c>
      <c r="C460" t="s">
        <v>14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17</v>
      </c>
      <c r="K460" t="s">
        <v>195</v>
      </c>
      <c r="M460" s="16">
        <f t="shared" si="28"/>
        <v>3034000000</v>
      </c>
      <c r="N460" s="16">
        <f t="shared" si="29"/>
        <v>1040200000</v>
      </c>
      <c r="O460" s="12">
        <f t="shared" si="30"/>
        <v>0.35270047197228616</v>
      </c>
      <c r="P460" s="12">
        <f t="shared" si="31"/>
        <v>0.12092255469531051</v>
      </c>
    </row>
    <row r="461" spans="1:16" x14ac:dyDescent="0.45">
      <c r="A461">
        <v>487</v>
      </c>
      <c r="B461" t="s">
        <v>207</v>
      </c>
      <c r="C461" t="s">
        <v>15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17</v>
      </c>
      <c r="K461" t="s">
        <v>195</v>
      </c>
      <c r="M461" s="16">
        <f t="shared" si="28"/>
        <v>4656700000</v>
      </c>
      <c r="N461" s="16">
        <f t="shared" si="29"/>
        <v>1049700000</v>
      </c>
      <c r="O461" s="12">
        <f t="shared" si="30"/>
        <v>0.30046327362824554</v>
      </c>
      <c r="P461" s="12">
        <f t="shared" si="31"/>
        <v>6.7729572084860371E-2</v>
      </c>
    </row>
    <row r="462" spans="1:16" x14ac:dyDescent="0.45">
      <c r="A462">
        <v>488</v>
      </c>
      <c r="B462" t="s">
        <v>208</v>
      </c>
      <c r="C462" t="s">
        <v>10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11</v>
      </c>
      <c r="K462" t="s">
        <v>209</v>
      </c>
      <c r="M462" s="16">
        <f t="shared" si="28"/>
        <v>1663000000</v>
      </c>
      <c r="N462" s="16">
        <f t="shared" si="29"/>
        <v>461500000</v>
      </c>
      <c r="O462" s="12">
        <f t="shared" si="30"/>
        <v>1</v>
      </c>
      <c r="P462" s="12">
        <f t="shared" si="31"/>
        <v>0.27751052315093205</v>
      </c>
    </row>
    <row r="463" spans="1:16" x14ac:dyDescent="0.45">
      <c r="A463">
        <v>489</v>
      </c>
      <c r="B463" t="s">
        <v>208</v>
      </c>
      <c r="C463" t="s">
        <v>13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11</v>
      </c>
      <c r="K463" t="s">
        <v>209</v>
      </c>
      <c r="M463" s="16">
        <f t="shared" si="28"/>
        <v>1558400000</v>
      </c>
      <c r="N463" s="16">
        <f t="shared" si="29"/>
        <v>440000000</v>
      </c>
      <c r="O463" s="12">
        <f t="shared" si="30"/>
        <v>1</v>
      </c>
      <c r="P463" s="12">
        <f t="shared" si="31"/>
        <v>0.28234086242299794</v>
      </c>
    </row>
    <row r="464" spans="1:16" x14ac:dyDescent="0.45">
      <c r="A464">
        <v>490</v>
      </c>
      <c r="B464" t="s">
        <v>208</v>
      </c>
      <c r="C464" t="s">
        <v>14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11</v>
      </c>
      <c r="K464" t="s">
        <v>209</v>
      </c>
      <c r="M464" s="16">
        <f t="shared" si="28"/>
        <v>1584500000</v>
      </c>
      <c r="N464" s="16">
        <f t="shared" si="29"/>
        <v>426300000</v>
      </c>
      <c r="O464" s="12">
        <f t="shared" si="30"/>
        <v>1</v>
      </c>
      <c r="P464" s="12">
        <f t="shared" si="31"/>
        <v>0.26904386241716632</v>
      </c>
    </row>
    <row r="465" spans="1:16" x14ac:dyDescent="0.45">
      <c r="A465">
        <v>491</v>
      </c>
      <c r="B465" t="s">
        <v>208</v>
      </c>
      <c r="C465" t="s">
        <v>15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11</v>
      </c>
      <c r="K465" t="s">
        <v>209</v>
      </c>
      <c r="M465" s="16">
        <f t="shared" si="28"/>
        <v>1637100000</v>
      </c>
      <c r="N465" s="16">
        <f t="shared" si="29"/>
        <v>369300000</v>
      </c>
      <c r="O465" s="12">
        <f t="shared" si="30"/>
        <v>1</v>
      </c>
      <c r="P465" s="12">
        <f t="shared" si="31"/>
        <v>0.22558182151365219</v>
      </c>
    </row>
    <row r="466" spans="1:16" x14ac:dyDescent="0.45">
      <c r="A466">
        <v>492</v>
      </c>
      <c r="B466" t="s">
        <v>210</v>
      </c>
      <c r="C466" t="s">
        <v>10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11</v>
      </c>
      <c r="K466" t="s">
        <v>155</v>
      </c>
      <c r="M466" s="16">
        <f t="shared" si="28"/>
        <v>2778591000</v>
      </c>
      <c r="N466" s="16">
        <f t="shared" si="29"/>
        <v>1161670000</v>
      </c>
      <c r="O466" s="12">
        <f t="shared" si="30"/>
        <v>0.38833734725571811</v>
      </c>
      <c r="P466" s="12">
        <f t="shared" si="31"/>
        <v>0.16235561339777971</v>
      </c>
    </row>
    <row r="467" spans="1:16" x14ac:dyDescent="0.45">
      <c r="A467">
        <v>493</v>
      </c>
      <c r="B467" t="s">
        <v>210</v>
      </c>
      <c r="C467" t="s">
        <v>13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11</v>
      </c>
      <c r="K467" t="s">
        <v>155</v>
      </c>
      <c r="M467" s="16">
        <f t="shared" si="28"/>
        <v>2974249000</v>
      </c>
      <c r="N467" s="16">
        <f t="shared" si="29"/>
        <v>1215484000</v>
      </c>
      <c r="O467" s="12">
        <f t="shared" si="30"/>
        <v>0.38363902357982893</v>
      </c>
      <c r="P467" s="12">
        <f t="shared" si="31"/>
        <v>0.15678145808804334</v>
      </c>
    </row>
    <row r="468" spans="1:16" x14ac:dyDescent="0.45">
      <c r="A468">
        <v>494</v>
      </c>
      <c r="B468" t="s">
        <v>210</v>
      </c>
      <c r="C468" t="s">
        <v>14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11</v>
      </c>
      <c r="K468" t="s">
        <v>155</v>
      </c>
      <c r="M468" s="16">
        <f t="shared" si="28"/>
        <v>2568144000</v>
      </c>
      <c r="N468" s="16">
        <f t="shared" si="29"/>
        <v>920762000</v>
      </c>
      <c r="O468" s="12">
        <f t="shared" si="30"/>
        <v>0.36918188390369555</v>
      </c>
      <c r="P468" s="12">
        <f t="shared" si="31"/>
        <v>0.13236354728821068</v>
      </c>
    </row>
    <row r="469" spans="1:16" x14ac:dyDescent="0.45">
      <c r="A469">
        <v>495</v>
      </c>
      <c r="B469" t="s">
        <v>210</v>
      </c>
      <c r="C469" t="s">
        <v>15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11</v>
      </c>
      <c r="K469" t="s">
        <v>155</v>
      </c>
      <c r="M469" s="16">
        <f t="shared" si="28"/>
        <v>2471969000</v>
      </c>
      <c r="N469" s="16">
        <f t="shared" si="29"/>
        <v>714446000</v>
      </c>
      <c r="O469" s="12">
        <f t="shared" si="30"/>
        <v>0.36382757888843398</v>
      </c>
      <c r="P469" s="12">
        <f t="shared" si="31"/>
        <v>0.10515308178481449</v>
      </c>
    </row>
    <row r="470" spans="1:16" x14ac:dyDescent="0.45">
      <c r="A470">
        <v>496</v>
      </c>
      <c r="B470" t="s">
        <v>211</v>
      </c>
      <c r="C470" t="s">
        <v>10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34</v>
      </c>
      <c r="K470" t="s">
        <v>212</v>
      </c>
      <c r="M470" s="16">
        <f t="shared" si="28"/>
        <v>3498000000</v>
      </c>
      <c r="N470" s="16">
        <f t="shared" si="29"/>
        <v>1046000000</v>
      </c>
      <c r="O470" s="12">
        <f t="shared" si="30"/>
        <v>0.58329164582291138</v>
      </c>
      <c r="P470" s="12">
        <f t="shared" si="31"/>
        <v>0.1744205436051359</v>
      </c>
    </row>
    <row r="471" spans="1:16" x14ac:dyDescent="0.45">
      <c r="A471">
        <v>497</v>
      </c>
      <c r="B471" t="s">
        <v>211</v>
      </c>
      <c r="C471" t="s">
        <v>13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34</v>
      </c>
      <c r="K471" t="s">
        <v>212</v>
      </c>
      <c r="M471" s="16">
        <f t="shared" si="28"/>
        <v>3630000000</v>
      </c>
      <c r="N471" s="16">
        <f t="shared" si="29"/>
        <v>1180000000</v>
      </c>
      <c r="O471" s="12">
        <f t="shared" si="30"/>
        <v>0.59304035288351575</v>
      </c>
      <c r="P471" s="12">
        <f t="shared" si="31"/>
        <v>0.19277895768665251</v>
      </c>
    </row>
    <row r="472" spans="1:16" x14ac:dyDescent="0.45">
      <c r="A472">
        <v>498</v>
      </c>
      <c r="B472" t="s">
        <v>211</v>
      </c>
      <c r="C472" t="s">
        <v>14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34</v>
      </c>
      <c r="K472" t="s">
        <v>212</v>
      </c>
      <c r="M472" s="16">
        <f t="shared" si="28"/>
        <v>3723000000</v>
      </c>
      <c r="N472" s="16">
        <f t="shared" si="29"/>
        <v>1298000000</v>
      </c>
      <c r="O472" s="12">
        <f t="shared" si="30"/>
        <v>0.59264565425023874</v>
      </c>
      <c r="P472" s="12">
        <f t="shared" si="31"/>
        <v>0.20662209487424388</v>
      </c>
    </row>
    <row r="473" spans="1:16" x14ac:dyDescent="0.45">
      <c r="A473">
        <v>499</v>
      </c>
      <c r="B473" t="s">
        <v>211</v>
      </c>
      <c r="C473" t="s">
        <v>15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34</v>
      </c>
      <c r="K473" t="s">
        <v>212</v>
      </c>
      <c r="M473" s="16">
        <f t="shared" si="28"/>
        <v>3858000000</v>
      </c>
      <c r="N473" s="16">
        <f t="shared" si="29"/>
        <v>1433000000</v>
      </c>
      <c r="O473" s="12">
        <f t="shared" si="30"/>
        <v>0.59906832298136647</v>
      </c>
      <c r="P473" s="12">
        <f t="shared" si="31"/>
        <v>0.22251552795031057</v>
      </c>
    </row>
    <row r="474" spans="1:16" x14ac:dyDescent="0.45">
      <c r="A474">
        <v>500</v>
      </c>
      <c r="B474" t="s">
        <v>213</v>
      </c>
      <c r="C474" t="s">
        <v>10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17</v>
      </c>
      <c r="K474" t="s">
        <v>153</v>
      </c>
      <c r="M474" s="16">
        <f t="shared" si="28"/>
        <v>1304400000</v>
      </c>
      <c r="N474" s="16">
        <f t="shared" si="29"/>
        <v>400900000</v>
      </c>
      <c r="O474" s="12">
        <f t="shared" si="30"/>
        <v>0.22030062489444346</v>
      </c>
      <c r="P474" s="12">
        <f t="shared" si="31"/>
        <v>6.7708157405843614E-2</v>
      </c>
    </row>
    <row r="475" spans="1:16" x14ac:dyDescent="0.45">
      <c r="A475">
        <v>501</v>
      </c>
      <c r="B475" t="s">
        <v>213</v>
      </c>
      <c r="C475" t="s">
        <v>13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17</v>
      </c>
      <c r="K475" t="s">
        <v>153</v>
      </c>
      <c r="M475" s="16">
        <f t="shared" si="28"/>
        <v>1295100000</v>
      </c>
      <c r="N475" s="16">
        <f t="shared" si="29"/>
        <v>325300000</v>
      </c>
      <c r="O475" s="12">
        <f t="shared" si="30"/>
        <v>0.20604238258877439</v>
      </c>
      <c r="P475" s="12">
        <f t="shared" si="31"/>
        <v>5.175321369479445E-2</v>
      </c>
    </row>
    <row r="476" spans="1:16" x14ac:dyDescent="0.45">
      <c r="A476">
        <v>502</v>
      </c>
      <c r="B476" t="s">
        <v>213</v>
      </c>
      <c r="C476" t="s">
        <v>14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17</v>
      </c>
      <c r="K476" t="s">
        <v>153</v>
      </c>
      <c r="M476" s="16">
        <f t="shared" si="28"/>
        <v>1422500000</v>
      </c>
      <c r="N476" s="16">
        <f t="shared" si="29"/>
        <v>429700000</v>
      </c>
      <c r="O476" s="12">
        <f t="shared" si="30"/>
        <v>0.21030455351862798</v>
      </c>
      <c r="P476" s="12">
        <f t="shared" si="31"/>
        <v>6.352749852158486E-2</v>
      </c>
    </row>
    <row r="477" spans="1:16" x14ac:dyDescent="0.45">
      <c r="A477">
        <v>503</v>
      </c>
      <c r="B477" t="s">
        <v>213</v>
      </c>
      <c r="C477" t="s">
        <v>15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17</v>
      </c>
      <c r="K477" t="s">
        <v>153</v>
      </c>
      <c r="M477" s="16">
        <f t="shared" si="28"/>
        <v>1541100000</v>
      </c>
      <c r="N477" s="16">
        <f t="shared" si="29"/>
        <v>628000000</v>
      </c>
      <c r="O477" s="12">
        <f t="shared" si="30"/>
        <v>0.22226869546405137</v>
      </c>
      <c r="P477" s="12">
        <f t="shared" si="31"/>
        <v>9.0574745799379824E-2</v>
      </c>
    </row>
    <row r="478" spans="1:16" x14ac:dyDescent="0.45">
      <c r="A478">
        <v>504</v>
      </c>
      <c r="B478" t="s">
        <v>214</v>
      </c>
      <c r="C478" t="s">
        <v>10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40</v>
      </c>
      <c r="K478" t="s">
        <v>43</v>
      </c>
      <c r="M478" s="16">
        <f t="shared" si="28"/>
        <v>6677000000</v>
      </c>
      <c r="N478" s="16">
        <f t="shared" si="29"/>
        <v>3567000000</v>
      </c>
      <c r="O478" s="12">
        <f t="shared" si="30"/>
        <v>0.37276686020544891</v>
      </c>
      <c r="P478" s="12">
        <f t="shared" si="31"/>
        <v>0.19914024117909782</v>
      </c>
    </row>
    <row r="479" spans="1:16" x14ac:dyDescent="0.45">
      <c r="A479">
        <v>505</v>
      </c>
      <c r="B479" t="s">
        <v>214</v>
      </c>
      <c r="C479" t="s">
        <v>13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40</v>
      </c>
      <c r="K479" t="s">
        <v>43</v>
      </c>
      <c r="M479" s="16">
        <f t="shared" si="28"/>
        <v>9211000000</v>
      </c>
      <c r="N479" s="16">
        <f t="shared" si="29"/>
        <v>5269000000</v>
      </c>
      <c r="O479" s="12">
        <f t="shared" si="30"/>
        <v>0.40477236772719283</v>
      </c>
      <c r="P479" s="12">
        <f t="shared" si="31"/>
        <v>0.23154332923185095</v>
      </c>
    </row>
    <row r="480" spans="1:16" x14ac:dyDescent="0.45">
      <c r="A480">
        <v>506</v>
      </c>
      <c r="B480" t="s">
        <v>214</v>
      </c>
      <c r="C480" t="s">
        <v>14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40</v>
      </c>
      <c r="K480" t="s">
        <v>43</v>
      </c>
      <c r="M480" s="16">
        <f t="shared" si="28"/>
        <v>9602000000</v>
      </c>
      <c r="N480" s="16">
        <f t="shared" si="29"/>
        <v>5323000000</v>
      </c>
      <c r="O480" s="12">
        <f t="shared" si="30"/>
        <v>0.401337513061651</v>
      </c>
      <c r="P480" s="12">
        <f t="shared" si="31"/>
        <v>0.22248693834900732</v>
      </c>
    </row>
    <row r="481" spans="1:16" x14ac:dyDescent="0.45">
      <c r="A481">
        <v>507</v>
      </c>
      <c r="B481" t="s">
        <v>214</v>
      </c>
      <c r="C481" t="s">
        <v>15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40</v>
      </c>
      <c r="K481" t="s">
        <v>43</v>
      </c>
      <c r="M481" s="16">
        <f t="shared" si="28"/>
        <v>9731000000</v>
      </c>
      <c r="N481" s="16">
        <f t="shared" si="29"/>
        <v>5452000000</v>
      </c>
      <c r="O481" s="12">
        <f t="shared" si="30"/>
        <v>0.41480881538002468</v>
      </c>
      <c r="P481" s="12">
        <f t="shared" si="31"/>
        <v>0.23240547337908693</v>
      </c>
    </row>
    <row r="482" spans="1:16" x14ac:dyDescent="0.45">
      <c r="A482">
        <v>508</v>
      </c>
      <c r="B482" t="s">
        <v>215</v>
      </c>
      <c r="C482" t="s">
        <v>10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23</v>
      </c>
      <c r="K482" t="s">
        <v>197</v>
      </c>
      <c r="M482" s="16">
        <f t="shared" si="28"/>
        <v>2602731000</v>
      </c>
      <c r="N482" s="16">
        <f t="shared" si="29"/>
        <v>1370883000</v>
      </c>
      <c r="O482" s="12">
        <f t="shared" si="30"/>
        <v>0.31793818437678656</v>
      </c>
      <c r="P482" s="12">
        <f t="shared" si="31"/>
        <v>0.16746104457702399</v>
      </c>
    </row>
    <row r="483" spans="1:16" x14ac:dyDescent="0.45">
      <c r="A483">
        <v>509</v>
      </c>
      <c r="B483" t="s">
        <v>215</v>
      </c>
      <c r="C483" t="s">
        <v>13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23</v>
      </c>
      <c r="K483" t="s">
        <v>197</v>
      </c>
      <c r="M483" s="16">
        <f t="shared" si="28"/>
        <v>3565673000</v>
      </c>
      <c r="N483" s="16">
        <f t="shared" si="29"/>
        <v>1520428000</v>
      </c>
      <c r="O483" s="12">
        <f t="shared" si="30"/>
        <v>0.30309910277497976</v>
      </c>
      <c r="P483" s="12">
        <f t="shared" si="31"/>
        <v>0.12924358532988214</v>
      </c>
    </row>
    <row r="484" spans="1:16" x14ac:dyDescent="0.45">
      <c r="A484">
        <v>510</v>
      </c>
      <c r="B484" t="s">
        <v>215</v>
      </c>
      <c r="C484" t="s">
        <v>14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23</v>
      </c>
      <c r="K484" t="s">
        <v>197</v>
      </c>
      <c r="M484" s="16">
        <f t="shared" si="28"/>
        <v>3675801000</v>
      </c>
      <c r="N484" s="16">
        <f t="shared" si="29"/>
        <v>1806360000</v>
      </c>
      <c r="O484" s="12">
        <f t="shared" si="30"/>
        <v>0.28728179352324246</v>
      </c>
      <c r="P484" s="12">
        <f t="shared" si="31"/>
        <v>0.14117585270493266</v>
      </c>
    </row>
    <row r="485" spans="1:16" x14ac:dyDescent="0.45">
      <c r="A485">
        <v>511</v>
      </c>
      <c r="B485" t="s">
        <v>215</v>
      </c>
      <c r="C485" t="s">
        <v>15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23</v>
      </c>
      <c r="K485" t="s">
        <v>197</v>
      </c>
      <c r="M485" s="16">
        <f t="shared" si="28"/>
        <v>3957003000</v>
      </c>
      <c r="N485" s="16">
        <f t="shared" si="29"/>
        <v>1371844000</v>
      </c>
      <c r="O485" s="12">
        <f t="shared" si="30"/>
        <v>0.28711723988609061</v>
      </c>
      <c r="P485" s="12">
        <f t="shared" si="31"/>
        <v>9.9539996010691467E-2</v>
      </c>
    </row>
    <row r="486" spans="1:16" x14ac:dyDescent="0.45">
      <c r="A486">
        <v>512</v>
      </c>
      <c r="B486" t="s">
        <v>216</v>
      </c>
      <c r="C486" t="s">
        <v>10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81</v>
      </c>
      <c r="K486" t="s">
        <v>82</v>
      </c>
      <c r="M486" s="16">
        <f t="shared" si="28"/>
        <v>8129000000</v>
      </c>
      <c r="N486" s="16">
        <f t="shared" si="29"/>
        <v>2606000000</v>
      </c>
      <c r="O486" s="12">
        <f t="shared" si="30"/>
        <v>0.7818601519669135</v>
      </c>
      <c r="P486" s="12">
        <f t="shared" si="31"/>
        <v>0.2506492257381937</v>
      </c>
    </row>
    <row r="487" spans="1:16" x14ac:dyDescent="0.45">
      <c r="A487">
        <v>513</v>
      </c>
      <c r="B487" t="s">
        <v>216</v>
      </c>
      <c r="C487" t="s">
        <v>13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81</v>
      </c>
      <c r="K487" t="s">
        <v>82</v>
      </c>
      <c r="M487" s="16">
        <f t="shared" si="28"/>
        <v>18306000000</v>
      </c>
      <c r="N487" s="16">
        <f t="shared" si="29"/>
        <v>6697000000</v>
      </c>
      <c r="O487" s="12">
        <f t="shared" si="30"/>
        <v>0.88700455470491324</v>
      </c>
      <c r="P487" s="12">
        <f t="shared" si="31"/>
        <v>0.32449849791646479</v>
      </c>
    </row>
    <row r="488" spans="1:16" x14ac:dyDescent="0.45">
      <c r="A488">
        <v>514</v>
      </c>
      <c r="B488" t="s">
        <v>216</v>
      </c>
      <c r="C488" t="s">
        <v>14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81</v>
      </c>
      <c r="K488" t="s">
        <v>82</v>
      </c>
      <c r="M488" s="16">
        <f t="shared" si="28"/>
        <v>11041000000</v>
      </c>
      <c r="N488" s="16">
        <f t="shared" si="29"/>
        <v>171000000</v>
      </c>
      <c r="O488" s="12">
        <f t="shared" si="30"/>
        <v>0.83993914035755046</v>
      </c>
      <c r="P488" s="12">
        <f t="shared" si="31"/>
        <v>1.300874857360213E-2</v>
      </c>
    </row>
    <row r="489" spans="1:16" x14ac:dyDescent="0.45">
      <c r="A489">
        <v>515</v>
      </c>
      <c r="B489" t="s">
        <v>216</v>
      </c>
      <c r="C489" t="s">
        <v>15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81</v>
      </c>
      <c r="K489" t="s">
        <v>82</v>
      </c>
      <c r="M489" s="16">
        <f t="shared" si="28"/>
        <v>10615000000</v>
      </c>
      <c r="N489" s="16">
        <f t="shared" si="29"/>
        <v>2347000000</v>
      </c>
      <c r="O489" s="12">
        <f t="shared" si="30"/>
        <v>0.87029597441993933</v>
      </c>
      <c r="P489" s="12">
        <f t="shared" si="31"/>
        <v>0.19242436664753629</v>
      </c>
    </row>
    <row r="490" spans="1:16" x14ac:dyDescent="0.45">
      <c r="A490">
        <v>516</v>
      </c>
      <c r="B490" t="s">
        <v>217</v>
      </c>
      <c r="C490" t="s">
        <v>10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20</v>
      </c>
      <c r="K490" t="s">
        <v>91</v>
      </c>
      <c r="M490" s="16">
        <f t="shared" si="28"/>
        <v>2409000000</v>
      </c>
      <c r="N490" s="16">
        <f t="shared" si="29"/>
        <v>148000000</v>
      </c>
      <c r="O490" s="12">
        <f t="shared" si="30"/>
        <v>0.63444824861732951</v>
      </c>
      <c r="P490" s="12">
        <f t="shared" si="31"/>
        <v>3.8978140637345275E-2</v>
      </c>
    </row>
    <row r="491" spans="1:16" x14ac:dyDescent="0.45">
      <c r="A491">
        <v>517</v>
      </c>
      <c r="B491" t="s">
        <v>217</v>
      </c>
      <c r="C491" t="s">
        <v>13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20</v>
      </c>
      <c r="K491" t="s">
        <v>91</v>
      </c>
      <c r="M491" s="16">
        <f t="shared" si="28"/>
        <v>2228000000</v>
      </c>
      <c r="N491" s="16">
        <f t="shared" si="29"/>
        <v>32000000</v>
      </c>
      <c r="O491" s="12">
        <f t="shared" si="30"/>
        <v>0.6232167832167832</v>
      </c>
      <c r="P491" s="12">
        <f t="shared" si="31"/>
        <v>8.951048951048951E-3</v>
      </c>
    </row>
    <row r="492" spans="1:16" x14ac:dyDescent="0.45">
      <c r="A492">
        <v>518</v>
      </c>
      <c r="B492" t="s">
        <v>217</v>
      </c>
      <c r="C492" t="s">
        <v>14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20</v>
      </c>
      <c r="K492" t="s">
        <v>91</v>
      </c>
      <c r="M492" s="16">
        <f t="shared" si="28"/>
        <v>3086000000</v>
      </c>
      <c r="N492" s="16">
        <f t="shared" si="29"/>
        <v>948000000</v>
      </c>
      <c r="O492" s="12">
        <f t="shared" si="30"/>
        <v>0.68349944629014403</v>
      </c>
      <c r="P492" s="12">
        <f t="shared" si="31"/>
        <v>0.20996677740863787</v>
      </c>
    </row>
    <row r="493" spans="1:16" x14ac:dyDescent="0.45">
      <c r="A493">
        <v>519</v>
      </c>
      <c r="B493" t="s">
        <v>217</v>
      </c>
      <c r="C493" t="s">
        <v>15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20</v>
      </c>
      <c r="K493" t="s">
        <v>91</v>
      </c>
      <c r="M493" s="16">
        <f t="shared" si="28"/>
        <v>3042000000</v>
      </c>
      <c r="N493" s="16">
        <f t="shared" si="29"/>
        <v>898000000</v>
      </c>
      <c r="O493" s="12">
        <f t="shared" si="30"/>
        <v>0.69199272065514106</v>
      </c>
      <c r="P493" s="12">
        <f t="shared" si="31"/>
        <v>0.20427661510464057</v>
      </c>
    </row>
    <row r="494" spans="1:16" x14ac:dyDescent="0.45">
      <c r="A494">
        <v>520</v>
      </c>
      <c r="B494" t="s">
        <v>218</v>
      </c>
      <c r="C494" t="s">
        <v>10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20</v>
      </c>
      <c r="K494" t="s">
        <v>55</v>
      </c>
      <c r="M494" s="16">
        <f t="shared" si="28"/>
        <v>6765000000</v>
      </c>
      <c r="N494" s="16">
        <f t="shared" si="29"/>
        <v>2454000000</v>
      </c>
      <c r="O494" s="12">
        <f t="shared" si="30"/>
        <v>0.81930483226353401</v>
      </c>
      <c r="P494" s="12">
        <f t="shared" si="31"/>
        <v>0.29720237374349034</v>
      </c>
    </row>
    <row r="495" spans="1:16" x14ac:dyDescent="0.45">
      <c r="A495">
        <v>521</v>
      </c>
      <c r="B495" t="s">
        <v>218</v>
      </c>
      <c r="C495" t="s">
        <v>13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20</v>
      </c>
      <c r="K495" t="s">
        <v>55</v>
      </c>
      <c r="M495" s="16">
        <f t="shared" si="28"/>
        <v>7127000000</v>
      </c>
      <c r="N495" s="16">
        <f t="shared" si="29"/>
        <v>2476000000</v>
      </c>
      <c r="O495" s="12">
        <f t="shared" si="30"/>
        <v>0.81080773606370871</v>
      </c>
      <c r="P495" s="12">
        <f t="shared" si="31"/>
        <v>0.28168373151308307</v>
      </c>
    </row>
    <row r="496" spans="1:16" x14ac:dyDescent="0.45">
      <c r="A496">
        <v>522</v>
      </c>
      <c r="B496" t="s">
        <v>218</v>
      </c>
      <c r="C496" t="s">
        <v>14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20</v>
      </c>
      <c r="K496" t="s">
        <v>55</v>
      </c>
      <c r="M496" s="16">
        <f t="shared" si="28"/>
        <v>6821000000</v>
      </c>
      <c r="N496" s="16">
        <f t="shared" si="29"/>
        <v>2197000000</v>
      </c>
      <c r="O496" s="12">
        <f t="shared" si="30"/>
        <v>0.79387802607076352</v>
      </c>
      <c r="P496" s="12">
        <f t="shared" si="31"/>
        <v>0.25570297951582865</v>
      </c>
    </row>
    <row r="497" spans="1:16" x14ac:dyDescent="0.45">
      <c r="A497">
        <v>523</v>
      </c>
      <c r="B497" t="s">
        <v>218</v>
      </c>
      <c r="C497" t="s">
        <v>15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20</v>
      </c>
      <c r="K497" t="s">
        <v>55</v>
      </c>
      <c r="M497" s="16">
        <f t="shared" si="28"/>
        <v>6972000000</v>
      </c>
      <c r="N497" s="16">
        <f t="shared" si="29"/>
        <v>2325000000</v>
      </c>
      <c r="O497" s="12">
        <f t="shared" si="30"/>
        <v>0.77647844971600399</v>
      </c>
      <c r="P497" s="12">
        <f t="shared" si="31"/>
        <v>0.25893752088205813</v>
      </c>
    </row>
    <row r="498" spans="1:16" x14ac:dyDescent="0.45">
      <c r="A498">
        <v>524</v>
      </c>
      <c r="B498" t="s">
        <v>219</v>
      </c>
      <c r="C498" t="s">
        <v>10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57</v>
      </c>
      <c r="K498" t="s">
        <v>58</v>
      </c>
      <c r="M498" s="16">
        <f t="shared" si="28"/>
        <v>5453300000</v>
      </c>
      <c r="N498" s="16">
        <f t="shared" si="29"/>
        <v>1435000000</v>
      </c>
      <c r="O498" s="12">
        <f t="shared" si="30"/>
        <v>0.46063334656676835</v>
      </c>
      <c r="P498" s="12">
        <f t="shared" si="31"/>
        <v>0.12121263314384181</v>
      </c>
    </row>
    <row r="499" spans="1:16" x14ac:dyDescent="0.45">
      <c r="A499">
        <v>525</v>
      </c>
      <c r="B499" t="s">
        <v>219</v>
      </c>
      <c r="C499" t="s">
        <v>13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57</v>
      </c>
      <c r="K499" t="s">
        <v>58</v>
      </c>
      <c r="M499" s="16">
        <f t="shared" si="28"/>
        <v>6092200000</v>
      </c>
      <c r="N499" s="16">
        <f t="shared" si="29"/>
        <v>1731900000</v>
      </c>
      <c r="O499" s="12">
        <f t="shared" si="30"/>
        <v>0.45967072600238434</v>
      </c>
      <c r="P499" s="12">
        <f t="shared" si="31"/>
        <v>0.13067590203268595</v>
      </c>
    </row>
    <row r="500" spans="1:16" x14ac:dyDescent="0.45">
      <c r="A500">
        <v>526</v>
      </c>
      <c r="B500" t="s">
        <v>219</v>
      </c>
      <c r="C500" t="s">
        <v>14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57</v>
      </c>
      <c r="K500" t="s">
        <v>58</v>
      </c>
      <c r="M500" s="16">
        <f t="shared" si="28"/>
        <v>6601400000</v>
      </c>
      <c r="N500" s="16">
        <f t="shared" si="29"/>
        <v>2023800000</v>
      </c>
      <c r="O500" s="12">
        <f t="shared" si="30"/>
        <v>0.4622667273554848</v>
      </c>
      <c r="P500" s="12">
        <f t="shared" si="31"/>
        <v>0.14171772697034418</v>
      </c>
    </row>
    <row r="501" spans="1:16" x14ac:dyDescent="0.45">
      <c r="A501">
        <v>527</v>
      </c>
      <c r="B501" t="s">
        <v>219</v>
      </c>
      <c r="C501" t="s">
        <v>15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57</v>
      </c>
      <c r="K501" t="s">
        <v>58</v>
      </c>
      <c r="M501" s="16">
        <f t="shared" si="28"/>
        <v>6321600000</v>
      </c>
      <c r="N501" s="16">
        <f t="shared" si="29"/>
        <v>1976100000</v>
      </c>
      <c r="O501" s="12">
        <f t="shared" si="30"/>
        <v>0.46670751784778264</v>
      </c>
      <c r="P501" s="12">
        <f t="shared" si="31"/>
        <v>0.14589039578888308</v>
      </c>
    </row>
    <row r="502" spans="1:16" x14ac:dyDescent="0.45">
      <c r="A502">
        <v>528</v>
      </c>
      <c r="B502" t="s">
        <v>220</v>
      </c>
      <c r="C502" t="s">
        <v>10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40</v>
      </c>
      <c r="K502" t="s">
        <v>43</v>
      </c>
      <c r="M502" s="16">
        <f t="shared" si="28"/>
        <v>5163000000</v>
      </c>
      <c r="N502" s="16">
        <f t="shared" si="29"/>
        <v>2244000000</v>
      </c>
      <c r="O502" s="12">
        <f t="shared" si="30"/>
        <v>0.41792132102962598</v>
      </c>
      <c r="P502" s="12">
        <f t="shared" si="31"/>
        <v>0.18164157357940747</v>
      </c>
    </row>
    <row r="503" spans="1:16" x14ac:dyDescent="0.45">
      <c r="A503">
        <v>529</v>
      </c>
      <c r="B503" t="s">
        <v>220</v>
      </c>
      <c r="C503" t="s">
        <v>13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40</v>
      </c>
      <c r="K503" t="s">
        <v>43</v>
      </c>
      <c r="M503" s="16">
        <f t="shared" si="28"/>
        <v>5112000000</v>
      </c>
      <c r="N503" s="16">
        <f t="shared" si="29"/>
        <v>2164000000</v>
      </c>
      <c r="O503" s="12">
        <f t="shared" si="30"/>
        <v>0.39569626132053559</v>
      </c>
      <c r="P503" s="12">
        <f t="shared" si="31"/>
        <v>0.16750522486260547</v>
      </c>
    </row>
    <row r="504" spans="1:16" x14ac:dyDescent="0.45">
      <c r="A504">
        <v>530</v>
      </c>
      <c r="B504" t="s">
        <v>220</v>
      </c>
      <c r="C504" t="s">
        <v>14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40</v>
      </c>
      <c r="K504" t="s">
        <v>43</v>
      </c>
      <c r="M504" s="16">
        <f t="shared" si="28"/>
        <v>5494000000</v>
      </c>
      <c r="N504" s="16">
        <f t="shared" si="29"/>
        <v>2427000000</v>
      </c>
      <c r="O504" s="12">
        <f t="shared" si="30"/>
        <v>0.43762944081567623</v>
      </c>
      <c r="P504" s="12">
        <f t="shared" si="31"/>
        <v>0.19332483670543252</v>
      </c>
    </row>
    <row r="505" spans="1:16" x14ac:dyDescent="0.45">
      <c r="A505">
        <v>531</v>
      </c>
      <c r="B505" t="s">
        <v>220</v>
      </c>
      <c r="C505" t="s">
        <v>15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40</v>
      </c>
      <c r="K505" t="s">
        <v>43</v>
      </c>
      <c r="M505" s="16">
        <f t="shared" si="28"/>
        <v>5718000000</v>
      </c>
      <c r="N505" s="16">
        <f t="shared" si="29"/>
        <v>2471000000</v>
      </c>
      <c r="O505" s="12">
        <f t="shared" si="30"/>
        <v>0.47354037267080751</v>
      </c>
      <c r="P505" s="12">
        <f t="shared" si="31"/>
        <v>0.2046376811594203</v>
      </c>
    </row>
    <row r="506" spans="1:16" x14ac:dyDescent="0.45">
      <c r="A506">
        <v>532</v>
      </c>
      <c r="B506" t="s">
        <v>221</v>
      </c>
      <c r="C506" t="s">
        <v>10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11</v>
      </c>
      <c r="K506" t="s">
        <v>209</v>
      </c>
      <c r="M506" s="16">
        <f t="shared" si="28"/>
        <v>1313500000</v>
      </c>
      <c r="N506" s="16">
        <f t="shared" si="29"/>
        <v>480000000</v>
      </c>
      <c r="O506" s="12">
        <f t="shared" si="30"/>
        <v>0.63362276893391223</v>
      </c>
      <c r="P506" s="12">
        <f t="shared" si="31"/>
        <v>0.23154848046309695</v>
      </c>
    </row>
    <row r="507" spans="1:16" x14ac:dyDescent="0.45">
      <c r="A507">
        <v>533</v>
      </c>
      <c r="B507" t="s">
        <v>221</v>
      </c>
      <c r="C507" t="s">
        <v>13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11</v>
      </c>
      <c r="K507" t="s">
        <v>209</v>
      </c>
      <c r="M507" s="16">
        <f t="shared" si="28"/>
        <v>1516600000</v>
      </c>
      <c r="N507" s="16">
        <f t="shared" si="29"/>
        <v>611200000</v>
      </c>
      <c r="O507" s="12">
        <f t="shared" si="30"/>
        <v>0.6582750987456053</v>
      </c>
      <c r="P507" s="12">
        <f t="shared" si="31"/>
        <v>0.26528929206996832</v>
      </c>
    </row>
    <row r="508" spans="1:16" x14ac:dyDescent="0.45">
      <c r="A508">
        <v>534</v>
      </c>
      <c r="B508" t="s">
        <v>221</v>
      </c>
      <c r="C508" t="s">
        <v>14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11</v>
      </c>
      <c r="K508" t="s">
        <v>209</v>
      </c>
      <c r="M508" s="16">
        <f t="shared" si="28"/>
        <v>1591700000</v>
      </c>
      <c r="N508" s="16">
        <f t="shared" si="29"/>
        <v>638200000</v>
      </c>
      <c r="O508" s="12">
        <f t="shared" si="30"/>
        <v>0.65329995074700375</v>
      </c>
      <c r="P508" s="12">
        <f t="shared" si="31"/>
        <v>0.26194385158430472</v>
      </c>
    </row>
    <row r="509" spans="1:16" x14ac:dyDescent="0.45">
      <c r="A509">
        <v>535</v>
      </c>
      <c r="B509" t="s">
        <v>221</v>
      </c>
      <c r="C509" t="s">
        <v>15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11</v>
      </c>
      <c r="K509" t="s">
        <v>209</v>
      </c>
      <c r="M509" s="16">
        <f t="shared" si="28"/>
        <v>1776200000</v>
      </c>
      <c r="N509" s="16">
        <f t="shared" si="29"/>
        <v>693900000</v>
      </c>
      <c r="O509" s="12">
        <f t="shared" si="30"/>
        <v>0.66684186814837065</v>
      </c>
      <c r="P509" s="12">
        <f t="shared" si="31"/>
        <v>0.26051208890223759</v>
      </c>
    </row>
    <row r="510" spans="1:16" x14ac:dyDescent="0.45">
      <c r="A510">
        <v>536</v>
      </c>
      <c r="B510" t="s">
        <v>222</v>
      </c>
      <c r="C510" t="s">
        <v>10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40</v>
      </c>
      <c r="K510" t="s">
        <v>43</v>
      </c>
      <c r="M510" s="16">
        <f t="shared" si="28"/>
        <v>4115000000</v>
      </c>
      <c r="N510" s="16">
        <f t="shared" si="29"/>
        <v>2257000000</v>
      </c>
      <c r="O510" s="12">
        <f t="shared" si="30"/>
        <v>0.34690608666329459</v>
      </c>
      <c r="P510" s="12">
        <f t="shared" si="31"/>
        <v>0.19027145506659923</v>
      </c>
    </row>
    <row r="511" spans="1:16" x14ac:dyDescent="0.45">
      <c r="A511">
        <v>537</v>
      </c>
      <c r="B511" t="s">
        <v>222</v>
      </c>
      <c r="C511" t="s">
        <v>13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40</v>
      </c>
      <c r="K511" t="s">
        <v>43</v>
      </c>
      <c r="M511" s="16">
        <f t="shared" si="28"/>
        <v>4217000000</v>
      </c>
      <c r="N511" s="16">
        <f t="shared" si="29"/>
        <v>2286000000</v>
      </c>
      <c r="O511" s="12">
        <f t="shared" si="30"/>
        <v>0.33518798187743426</v>
      </c>
      <c r="P511" s="12">
        <f t="shared" si="31"/>
        <v>0.18170256736348461</v>
      </c>
    </row>
    <row r="512" spans="1:16" x14ac:dyDescent="0.45">
      <c r="A512">
        <v>538</v>
      </c>
      <c r="B512" t="s">
        <v>222</v>
      </c>
      <c r="C512" t="s">
        <v>14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40</v>
      </c>
      <c r="K512" t="s">
        <v>43</v>
      </c>
      <c r="M512" s="16">
        <f t="shared" si="28"/>
        <v>4671000000</v>
      </c>
      <c r="N512" s="16">
        <f t="shared" si="29"/>
        <v>2629000000</v>
      </c>
      <c r="O512" s="12">
        <f t="shared" si="30"/>
        <v>0.34824424066204429</v>
      </c>
      <c r="P512" s="12">
        <f t="shared" si="31"/>
        <v>0.19600387683590548</v>
      </c>
    </row>
    <row r="513" spans="1:16" x14ac:dyDescent="0.45">
      <c r="A513">
        <v>539</v>
      </c>
      <c r="B513" t="s">
        <v>222</v>
      </c>
      <c r="C513" t="s">
        <v>15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40</v>
      </c>
      <c r="K513" t="s">
        <v>43</v>
      </c>
      <c r="M513" s="16">
        <f t="shared" si="28"/>
        <v>4268000000</v>
      </c>
      <c r="N513" s="16">
        <f t="shared" si="29"/>
        <v>2013000000</v>
      </c>
      <c r="O513" s="12">
        <f t="shared" si="30"/>
        <v>0.37035751475182233</v>
      </c>
      <c r="P513" s="12">
        <f t="shared" si="31"/>
        <v>0.17467893092676154</v>
      </c>
    </row>
    <row r="514" spans="1:16" x14ac:dyDescent="0.45">
      <c r="A514">
        <v>540</v>
      </c>
      <c r="B514" t="s">
        <v>223</v>
      </c>
      <c r="C514" t="s">
        <v>10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34</v>
      </c>
      <c r="K514" t="s">
        <v>168</v>
      </c>
      <c r="M514" s="16">
        <f t="shared" si="28"/>
        <v>8155800000</v>
      </c>
      <c r="N514" s="16">
        <f t="shared" si="29"/>
        <v>1558800000</v>
      </c>
      <c r="O514" s="12">
        <f t="shared" si="30"/>
        <v>0.80102536904446209</v>
      </c>
      <c r="P514" s="12">
        <f t="shared" si="31"/>
        <v>0.1530982056041722</v>
      </c>
    </row>
    <row r="515" spans="1:16" x14ac:dyDescent="0.45">
      <c r="A515">
        <v>541</v>
      </c>
      <c r="B515" t="s">
        <v>223</v>
      </c>
      <c r="C515" t="s">
        <v>13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34</v>
      </c>
      <c r="K515" t="s">
        <v>168</v>
      </c>
      <c r="M515" s="16">
        <f t="shared" ref="M515:M578" si="32">E515-F515</f>
        <v>8810600000</v>
      </c>
      <c r="N515" s="16">
        <f t="shared" ref="N515:N578" si="33">M515-(SUM(G515:I515))</f>
        <v>1824700000</v>
      </c>
      <c r="O515" s="12">
        <f t="shared" ref="O515:O578" si="34">1-(F515/E515)</f>
        <v>0.80324192254394289</v>
      </c>
      <c r="P515" s="12">
        <f t="shared" ref="P515:P578" si="35">N515/E515</f>
        <v>0.16635365764714463</v>
      </c>
    </row>
    <row r="516" spans="1:16" x14ac:dyDescent="0.45">
      <c r="A516">
        <v>542</v>
      </c>
      <c r="B516" t="s">
        <v>223</v>
      </c>
      <c r="C516" t="s">
        <v>14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34</v>
      </c>
      <c r="K516" t="s">
        <v>168</v>
      </c>
      <c r="M516" s="16">
        <f t="shared" si="32"/>
        <v>8679800000</v>
      </c>
      <c r="N516" s="16">
        <f t="shared" si="33"/>
        <v>1606300000</v>
      </c>
      <c r="O516" s="12">
        <f t="shared" si="34"/>
        <v>0.80514637675781975</v>
      </c>
      <c r="P516" s="12">
        <f t="shared" si="35"/>
        <v>0.1490018923231049</v>
      </c>
    </row>
    <row r="517" spans="1:16" x14ac:dyDescent="0.45">
      <c r="A517">
        <v>543</v>
      </c>
      <c r="B517" t="s">
        <v>223</v>
      </c>
      <c r="C517" t="s">
        <v>15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34</v>
      </c>
      <c r="K517" t="s">
        <v>168</v>
      </c>
      <c r="M517" s="16">
        <f t="shared" si="32"/>
        <v>9081200000</v>
      </c>
      <c r="N517" s="16">
        <f t="shared" si="33"/>
        <v>1743400000</v>
      </c>
      <c r="O517" s="12">
        <f t="shared" si="34"/>
        <v>0.80633618355042924</v>
      </c>
      <c r="P517" s="12">
        <f t="shared" si="35"/>
        <v>0.15479964128108822</v>
      </c>
    </row>
    <row r="518" spans="1:16" x14ac:dyDescent="0.45">
      <c r="A518">
        <v>544</v>
      </c>
      <c r="B518" t="s">
        <v>224</v>
      </c>
      <c r="C518" t="s">
        <v>10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57</v>
      </c>
      <c r="K518" t="s">
        <v>191</v>
      </c>
      <c r="M518" s="16">
        <f t="shared" si="32"/>
        <v>1762000000</v>
      </c>
      <c r="N518" s="16">
        <f t="shared" si="33"/>
        <v>920000000</v>
      </c>
      <c r="O518" s="12">
        <f t="shared" si="34"/>
        <v>0.21747716613181933</v>
      </c>
      <c r="P518" s="12">
        <f t="shared" si="35"/>
        <v>0.11355220933102937</v>
      </c>
    </row>
    <row r="519" spans="1:16" x14ac:dyDescent="0.45">
      <c r="A519">
        <v>545</v>
      </c>
      <c r="B519" t="s">
        <v>224</v>
      </c>
      <c r="C519" t="s">
        <v>13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57</v>
      </c>
      <c r="K519" t="s">
        <v>191</v>
      </c>
      <c r="M519" s="16">
        <f t="shared" si="32"/>
        <v>2776000000</v>
      </c>
      <c r="N519" s="16">
        <f t="shared" si="33"/>
        <v>1938000000</v>
      </c>
      <c r="O519" s="12">
        <f t="shared" si="34"/>
        <v>0.29689839572192511</v>
      </c>
      <c r="P519" s="12">
        <f t="shared" si="35"/>
        <v>0.20727272727272728</v>
      </c>
    </row>
    <row r="520" spans="1:16" x14ac:dyDescent="0.45">
      <c r="A520">
        <v>546</v>
      </c>
      <c r="B520" t="s">
        <v>224</v>
      </c>
      <c r="C520" t="s">
        <v>14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57</v>
      </c>
      <c r="K520" t="s">
        <v>191</v>
      </c>
      <c r="M520" s="16">
        <f t="shared" si="32"/>
        <v>2221000000</v>
      </c>
      <c r="N520" s="16">
        <f t="shared" si="33"/>
        <v>1239000000</v>
      </c>
      <c r="O520" s="12">
        <f t="shared" si="34"/>
        <v>0.23312690248766665</v>
      </c>
      <c r="P520" s="12">
        <f t="shared" si="35"/>
        <v>0.13005143277002204</v>
      </c>
    </row>
    <row r="521" spans="1:16" x14ac:dyDescent="0.45">
      <c r="A521">
        <v>547</v>
      </c>
      <c r="B521" t="s">
        <v>224</v>
      </c>
      <c r="C521" t="s">
        <v>15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57</v>
      </c>
      <c r="K521" t="s">
        <v>191</v>
      </c>
      <c r="M521" s="16">
        <f t="shared" si="32"/>
        <v>2580000000</v>
      </c>
      <c r="N521" s="16">
        <f t="shared" si="33"/>
        <v>1567000000</v>
      </c>
      <c r="O521" s="12">
        <f t="shared" si="34"/>
        <v>0.26741293532338306</v>
      </c>
      <c r="P521" s="12">
        <f t="shared" si="35"/>
        <v>0.16241708126036483</v>
      </c>
    </row>
    <row r="522" spans="1:16" x14ac:dyDescent="0.45">
      <c r="A522">
        <v>548</v>
      </c>
      <c r="B522" t="s">
        <v>225</v>
      </c>
      <c r="C522" t="s">
        <v>10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11</v>
      </c>
      <c r="K522" t="s">
        <v>162</v>
      </c>
      <c r="M522" s="16">
        <f t="shared" si="32"/>
        <v>9952000000</v>
      </c>
      <c r="N522" s="16">
        <f t="shared" si="33"/>
        <v>3942000000</v>
      </c>
      <c r="O522" s="12">
        <f t="shared" si="34"/>
        <v>0.40342129798532567</v>
      </c>
      <c r="P522" s="12">
        <f t="shared" si="35"/>
        <v>0.15979569500182414</v>
      </c>
    </row>
    <row r="523" spans="1:16" x14ac:dyDescent="0.45">
      <c r="A523">
        <v>549</v>
      </c>
      <c r="B523" t="s">
        <v>225</v>
      </c>
      <c r="C523" t="s">
        <v>13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11</v>
      </c>
      <c r="K523" t="s">
        <v>162</v>
      </c>
      <c r="M523" s="16">
        <f t="shared" si="32"/>
        <v>7762000000</v>
      </c>
      <c r="N523" s="16">
        <f t="shared" si="33"/>
        <v>3387000000</v>
      </c>
      <c r="O523" s="12">
        <f t="shared" si="34"/>
        <v>0.43771499464275643</v>
      </c>
      <c r="P523" s="12">
        <f t="shared" si="35"/>
        <v>0.19099983082388766</v>
      </c>
    </row>
    <row r="524" spans="1:16" x14ac:dyDescent="0.45">
      <c r="A524">
        <v>550</v>
      </c>
      <c r="B524" t="s">
        <v>225</v>
      </c>
      <c r="C524" t="s">
        <v>14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11</v>
      </c>
      <c r="K524" t="s">
        <v>162</v>
      </c>
      <c r="M524" s="16">
        <f t="shared" si="32"/>
        <v>7008000000</v>
      </c>
      <c r="N524" s="16">
        <f t="shared" si="33"/>
        <v>2943000000</v>
      </c>
      <c r="O524" s="12">
        <f t="shared" si="34"/>
        <v>0.43128807926641644</v>
      </c>
      <c r="P524" s="12">
        <f t="shared" si="35"/>
        <v>0.18111883808234353</v>
      </c>
    </row>
    <row r="525" spans="1:16" x14ac:dyDescent="0.45">
      <c r="A525">
        <v>551</v>
      </c>
      <c r="B525" t="s">
        <v>225</v>
      </c>
      <c r="C525" t="s">
        <v>15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11</v>
      </c>
      <c r="K525" t="s">
        <v>162</v>
      </c>
      <c r="M525" s="16">
        <f t="shared" si="32"/>
        <v>6262000000</v>
      </c>
      <c r="N525" s="16">
        <f t="shared" si="33"/>
        <v>2504000000</v>
      </c>
      <c r="O525" s="12">
        <f t="shared" si="34"/>
        <v>0.43120782261396506</v>
      </c>
      <c r="P525" s="12">
        <f t="shared" si="35"/>
        <v>0.17242804021484645</v>
      </c>
    </row>
    <row r="526" spans="1:16" x14ac:dyDescent="0.45">
      <c r="A526">
        <v>552</v>
      </c>
      <c r="B526" t="s">
        <v>226</v>
      </c>
      <c r="C526" t="s">
        <v>10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81</v>
      </c>
      <c r="K526" t="s">
        <v>82</v>
      </c>
      <c r="M526" s="16">
        <f t="shared" si="32"/>
        <v>9983208000</v>
      </c>
      <c r="N526" s="16">
        <f t="shared" si="33"/>
        <v>2951071000</v>
      </c>
      <c r="O526" s="12">
        <f t="shared" si="34"/>
        <v>0.85453385691379924</v>
      </c>
      <c r="P526" s="12">
        <f t="shared" si="35"/>
        <v>0.25260317962487233</v>
      </c>
    </row>
    <row r="527" spans="1:16" x14ac:dyDescent="0.45">
      <c r="A527">
        <v>553</v>
      </c>
      <c r="B527" t="s">
        <v>226</v>
      </c>
      <c r="C527" t="s">
        <v>13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81</v>
      </c>
      <c r="K527" t="s">
        <v>82</v>
      </c>
      <c r="M527" s="16">
        <f t="shared" si="32"/>
        <v>12420225000</v>
      </c>
      <c r="N527" s="16">
        <f t="shared" si="33"/>
        <v>4198153000</v>
      </c>
      <c r="O527" s="12">
        <f t="shared" si="34"/>
        <v>0.85732890420303054</v>
      </c>
      <c r="P527" s="12">
        <f t="shared" si="35"/>
        <v>0.28978524230975411</v>
      </c>
    </row>
    <row r="528" spans="1:16" x14ac:dyDescent="0.45">
      <c r="A528">
        <v>554</v>
      </c>
      <c r="B528" t="s">
        <v>226</v>
      </c>
      <c r="C528" t="s">
        <v>14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81</v>
      </c>
      <c r="K528" t="s">
        <v>82</v>
      </c>
      <c r="M528" s="16">
        <f t="shared" si="32"/>
        <v>15500951000</v>
      </c>
      <c r="N528" s="16">
        <f t="shared" si="33"/>
        <v>6218276000</v>
      </c>
      <c r="O528" s="12">
        <f t="shared" si="34"/>
        <v>0.85947650557183841</v>
      </c>
      <c r="P528" s="12">
        <f t="shared" si="35"/>
        <v>0.34478285410754661</v>
      </c>
    </row>
    <row r="529" spans="1:16" x14ac:dyDescent="0.45">
      <c r="A529">
        <v>555</v>
      </c>
      <c r="B529" t="s">
        <v>226</v>
      </c>
      <c r="C529" t="s">
        <v>15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81</v>
      </c>
      <c r="K529" t="s">
        <v>82</v>
      </c>
      <c r="M529" s="16">
        <f t="shared" si="32"/>
        <v>6579671000</v>
      </c>
      <c r="N529" s="16">
        <f t="shared" si="33"/>
        <v>91707000</v>
      </c>
      <c r="O529" s="12">
        <f t="shared" si="34"/>
        <v>0.75132458982249128</v>
      </c>
      <c r="P529" s="12">
        <f t="shared" si="35"/>
        <v>1.0471910245793628E-2</v>
      </c>
    </row>
    <row r="530" spans="1:16" x14ac:dyDescent="0.45">
      <c r="A530">
        <v>556</v>
      </c>
      <c r="B530" t="s">
        <v>227</v>
      </c>
      <c r="C530" t="s">
        <v>10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50</v>
      </c>
      <c r="K530" t="s">
        <v>51</v>
      </c>
      <c r="M530" s="16">
        <f t="shared" si="32"/>
        <v>942759000</v>
      </c>
      <c r="N530" s="16">
        <f t="shared" si="33"/>
        <v>411579000</v>
      </c>
      <c r="O530" s="12">
        <f t="shared" si="34"/>
        <v>0.49950778223311099</v>
      </c>
      <c r="P530" s="12">
        <f t="shared" si="35"/>
        <v>0.21806942548808506</v>
      </c>
    </row>
    <row r="531" spans="1:16" x14ac:dyDescent="0.45">
      <c r="A531">
        <v>557</v>
      </c>
      <c r="B531" t="s">
        <v>227</v>
      </c>
      <c r="C531" t="s">
        <v>13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50</v>
      </c>
      <c r="K531" t="s">
        <v>51</v>
      </c>
      <c r="M531" s="16">
        <f t="shared" si="32"/>
        <v>1088363000</v>
      </c>
      <c r="N531" s="16">
        <f t="shared" si="33"/>
        <v>466950000</v>
      </c>
      <c r="O531" s="12">
        <f t="shared" si="34"/>
        <v>0.505564933671379</v>
      </c>
      <c r="P531" s="12">
        <f t="shared" si="35"/>
        <v>0.2169069931427754</v>
      </c>
    </row>
    <row r="532" spans="1:16" x14ac:dyDescent="0.45">
      <c r="A532">
        <v>558</v>
      </c>
      <c r="B532" t="s">
        <v>227</v>
      </c>
      <c r="C532" t="s">
        <v>14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50</v>
      </c>
      <c r="K532" t="s">
        <v>51</v>
      </c>
      <c r="M532" s="16">
        <f t="shared" si="32"/>
        <v>1245891000</v>
      </c>
      <c r="N532" s="16">
        <f t="shared" si="33"/>
        <v>511772000</v>
      </c>
      <c r="O532" s="12">
        <f t="shared" si="34"/>
        <v>0.50982209498742925</v>
      </c>
      <c r="P532" s="12">
        <f t="shared" si="35"/>
        <v>0.20941853917871359</v>
      </c>
    </row>
    <row r="533" spans="1:16" x14ac:dyDescent="0.45">
      <c r="A533">
        <v>559</v>
      </c>
      <c r="B533" t="s">
        <v>227</v>
      </c>
      <c r="C533" t="s">
        <v>15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50</v>
      </c>
      <c r="K533" t="s">
        <v>51</v>
      </c>
      <c r="M533" s="16">
        <f t="shared" si="32"/>
        <v>1434361000</v>
      </c>
      <c r="N533" s="16">
        <f t="shared" si="33"/>
        <v>609065000</v>
      </c>
      <c r="O533" s="12">
        <f t="shared" si="34"/>
        <v>0.52620358953683355</v>
      </c>
      <c r="P533" s="12">
        <f t="shared" si="35"/>
        <v>0.22343900124254046</v>
      </c>
    </row>
    <row r="534" spans="1:16" x14ac:dyDescent="0.45">
      <c r="A534">
        <v>560</v>
      </c>
      <c r="B534" t="s">
        <v>228</v>
      </c>
      <c r="C534" t="s">
        <v>10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50</v>
      </c>
      <c r="K534" t="s">
        <v>51</v>
      </c>
      <c r="M534" s="16">
        <f t="shared" si="32"/>
        <v>1121995000</v>
      </c>
      <c r="N534" s="16">
        <f t="shared" si="33"/>
        <v>514093000</v>
      </c>
      <c r="O534" s="12">
        <f t="shared" si="34"/>
        <v>0.64205648977798024</v>
      </c>
      <c r="P534" s="12">
        <f t="shared" si="35"/>
        <v>0.29418736001446638</v>
      </c>
    </row>
    <row r="535" spans="1:16" x14ac:dyDescent="0.45">
      <c r="A535">
        <v>561</v>
      </c>
      <c r="B535" t="s">
        <v>228</v>
      </c>
      <c r="C535" t="s">
        <v>13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50</v>
      </c>
      <c r="K535" t="s">
        <v>51</v>
      </c>
      <c r="M535" s="16">
        <f t="shared" si="32"/>
        <v>1553474000</v>
      </c>
      <c r="N535" s="16">
        <f t="shared" si="33"/>
        <v>512322000</v>
      </c>
      <c r="O535" s="12">
        <f t="shared" si="34"/>
        <v>0.65061469144809525</v>
      </c>
      <c r="P535" s="12">
        <f t="shared" si="35"/>
        <v>0.21456697695106006</v>
      </c>
    </row>
    <row r="536" spans="1:16" x14ac:dyDescent="0.45">
      <c r="A536">
        <v>562</v>
      </c>
      <c r="B536" t="s">
        <v>228</v>
      </c>
      <c r="C536" t="s">
        <v>14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50</v>
      </c>
      <c r="K536" t="s">
        <v>51</v>
      </c>
      <c r="M536" s="16">
        <f t="shared" si="32"/>
        <v>1731184000</v>
      </c>
      <c r="N536" s="16">
        <f t="shared" si="33"/>
        <v>921375000</v>
      </c>
      <c r="O536" s="12">
        <f t="shared" si="34"/>
        <v>0.66208445326280008</v>
      </c>
      <c r="P536" s="12">
        <f t="shared" si="35"/>
        <v>0.35237621369248584</v>
      </c>
    </row>
    <row r="537" spans="1:16" x14ac:dyDescent="0.45">
      <c r="A537">
        <v>563</v>
      </c>
      <c r="B537" t="s">
        <v>228</v>
      </c>
      <c r="C537" t="s">
        <v>15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50</v>
      </c>
      <c r="K537" t="s">
        <v>51</v>
      </c>
      <c r="M537" s="16">
        <f t="shared" si="32"/>
        <v>1839797000</v>
      </c>
      <c r="N537" s="16">
        <f t="shared" si="33"/>
        <v>1008820000</v>
      </c>
      <c r="O537" s="12">
        <f t="shared" si="34"/>
        <v>0.67024424719440867</v>
      </c>
      <c r="P537" s="12">
        <f t="shared" si="35"/>
        <v>0.36751652571162108</v>
      </c>
    </row>
    <row r="538" spans="1:16" x14ac:dyDescent="0.45">
      <c r="A538">
        <v>564</v>
      </c>
      <c r="B538" t="s">
        <v>229</v>
      </c>
      <c r="C538" t="s">
        <v>10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81</v>
      </c>
      <c r="K538" t="s">
        <v>82</v>
      </c>
      <c r="M538" s="16">
        <f t="shared" si="32"/>
        <v>1504616000</v>
      </c>
      <c r="N538" s="16">
        <f t="shared" si="33"/>
        <v>650635000</v>
      </c>
      <c r="O538" s="12">
        <f t="shared" si="34"/>
        <v>0.8092914230328796</v>
      </c>
      <c r="P538" s="12">
        <f t="shared" si="35"/>
        <v>0.34995861071861367</v>
      </c>
    </row>
    <row r="539" spans="1:16" x14ac:dyDescent="0.45">
      <c r="A539">
        <v>565</v>
      </c>
      <c r="B539" t="s">
        <v>229</v>
      </c>
      <c r="C539" t="s">
        <v>13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81</v>
      </c>
      <c r="K539" t="s">
        <v>82</v>
      </c>
      <c r="M539" s="16">
        <f t="shared" si="32"/>
        <v>1944794000</v>
      </c>
      <c r="N539" s="16">
        <f t="shared" si="33"/>
        <v>1027362000</v>
      </c>
      <c r="O539" s="12">
        <f t="shared" si="34"/>
        <v>0.81414101327546251</v>
      </c>
      <c r="P539" s="12">
        <f t="shared" si="35"/>
        <v>0.43008027569023027</v>
      </c>
    </row>
    <row r="540" spans="1:16" x14ac:dyDescent="0.45">
      <c r="A540">
        <v>566</v>
      </c>
      <c r="B540" t="s">
        <v>229</v>
      </c>
      <c r="C540" t="s">
        <v>14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81</v>
      </c>
      <c r="K540" t="s">
        <v>82</v>
      </c>
      <c r="M540" s="16">
        <f t="shared" si="32"/>
        <v>1430957000</v>
      </c>
      <c r="N540" s="16">
        <f t="shared" si="33"/>
        <v>361816000</v>
      </c>
      <c r="O540" s="12">
        <f t="shared" si="34"/>
        <v>0.73232190378710338</v>
      </c>
      <c r="P540" s="12">
        <f t="shared" si="35"/>
        <v>0.18516683725690891</v>
      </c>
    </row>
    <row r="541" spans="1:16" x14ac:dyDescent="0.45">
      <c r="A541">
        <v>567</v>
      </c>
      <c r="B541" t="s">
        <v>229</v>
      </c>
      <c r="C541" t="s">
        <v>15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81</v>
      </c>
      <c r="K541" t="s">
        <v>82</v>
      </c>
      <c r="M541" s="16">
        <f t="shared" si="32"/>
        <v>1243430000</v>
      </c>
      <c r="N541" s="16">
        <f t="shared" si="33"/>
        <v>42763000</v>
      </c>
      <c r="O541" s="12">
        <f t="shared" si="34"/>
        <v>0.66946852459351791</v>
      </c>
      <c r="P541" s="12">
        <f t="shared" si="35"/>
        <v>2.3023799101833321E-2</v>
      </c>
    </row>
    <row r="542" spans="1:16" x14ac:dyDescent="0.45">
      <c r="A542">
        <v>568</v>
      </c>
      <c r="B542" t="s">
        <v>230</v>
      </c>
      <c r="C542" t="s">
        <v>10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40</v>
      </c>
      <c r="K542" t="s">
        <v>41</v>
      </c>
      <c r="M542" s="16">
        <f t="shared" si="32"/>
        <v>2606353000</v>
      </c>
      <c r="N542" s="16">
        <f t="shared" si="33"/>
        <v>1118206000</v>
      </c>
      <c r="O542" s="12">
        <f t="shared" si="34"/>
        <v>0.41543536623095434</v>
      </c>
      <c r="P542" s="12">
        <f t="shared" si="35"/>
        <v>0.17823461332047136</v>
      </c>
    </row>
    <row r="543" spans="1:16" x14ac:dyDescent="0.45">
      <c r="A543">
        <v>569</v>
      </c>
      <c r="B543" t="s">
        <v>230</v>
      </c>
      <c r="C543" t="s">
        <v>13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40</v>
      </c>
      <c r="K543" t="s">
        <v>41</v>
      </c>
      <c r="M543" s="16">
        <f t="shared" si="32"/>
        <v>3303264000</v>
      </c>
      <c r="N543" s="16">
        <f t="shared" si="33"/>
        <v>1529435000</v>
      </c>
      <c r="O543" s="12">
        <f t="shared" si="34"/>
        <v>0.4524272982921721</v>
      </c>
      <c r="P543" s="12">
        <f t="shared" si="35"/>
        <v>0.20947709446277626</v>
      </c>
    </row>
    <row r="544" spans="1:16" x14ac:dyDescent="0.45">
      <c r="A544">
        <v>570</v>
      </c>
      <c r="B544" t="s">
        <v>230</v>
      </c>
      <c r="C544" t="s">
        <v>14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40</v>
      </c>
      <c r="K544" t="s">
        <v>41</v>
      </c>
      <c r="M544" s="16">
        <f t="shared" si="32"/>
        <v>3292717000</v>
      </c>
      <c r="N544" s="16">
        <f t="shared" si="33"/>
        <v>1632849000</v>
      </c>
      <c r="O544" s="12">
        <f t="shared" si="34"/>
        <v>0.42531364572009611</v>
      </c>
      <c r="P544" s="12">
        <f t="shared" si="35"/>
        <v>0.2109118278614327</v>
      </c>
    </row>
    <row r="545" spans="1:16" x14ac:dyDescent="0.45">
      <c r="A545">
        <v>571</v>
      </c>
      <c r="B545" t="s">
        <v>230</v>
      </c>
      <c r="C545" t="s">
        <v>15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40</v>
      </c>
      <c r="K545" t="s">
        <v>41</v>
      </c>
      <c r="M545" s="16">
        <f t="shared" si="32"/>
        <v>3538633000</v>
      </c>
      <c r="N545" s="16">
        <f t="shared" si="33"/>
        <v>1764164000</v>
      </c>
      <c r="O545" s="12">
        <f t="shared" si="34"/>
        <v>0.4448409751714274</v>
      </c>
      <c r="P545" s="12">
        <f t="shared" si="35"/>
        <v>0.22177276765415516</v>
      </c>
    </row>
    <row r="546" spans="1:16" x14ac:dyDescent="0.45">
      <c r="A546">
        <v>572</v>
      </c>
      <c r="B546" t="s">
        <v>231</v>
      </c>
      <c r="C546" t="s">
        <v>10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50</v>
      </c>
      <c r="K546" t="s">
        <v>232</v>
      </c>
      <c r="M546" s="16">
        <f t="shared" si="32"/>
        <v>362986000</v>
      </c>
      <c r="N546" s="16">
        <f t="shared" si="33"/>
        <v>169240000</v>
      </c>
      <c r="O546" s="12">
        <f t="shared" si="34"/>
        <v>0.6782845279761115</v>
      </c>
      <c r="P546" s="12">
        <f t="shared" si="35"/>
        <v>0.31624600815094001</v>
      </c>
    </row>
    <row r="547" spans="1:16" x14ac:dyDescent="0.45">
      <c r="A547">
        <v>573</v>
      </c>
      <c r="B547" t="s">
        <v>231</v>
      </c>
      <c r="C547" t="s">
        <v>13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50</v>
      </c>
      <c r="K547" t="s">
        <v>232</v>
      </c>
      <c r="M547" s="16">
        <f t="shared" si="32"/>
        <v>413254000</v>
      </c>
      <c r="N547" s="16">
        <f t="shared" si="33"/>
        <v>194150000</v>
      </c>
      <c r="O547" s="12">
        <f t="shared" si="34"/>
        <v>0.67681095334021191</v>
      </c>
      <c r="P547" s="12">
        <f t="shared" si="35"/>
        <v>0.31797114266529097</v>
      </c>
    </row>
    <row r="548" spans="1:16" x14ac:dyDescent="0.45">
      <c r="A548">
        <v>574</v>
      </c>
      <c r="B548" t="s">
        <v>231</v>
      </c>
      <c r="C548" t="s">
        <v>14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50</v>
      </c>
      <c r="K548" t="s">
        <v>232</v>
      </c>
      <c r="M548" s="16">
        <f t="shared" si="32"/>
        <v>658392000</v>
      </c>
      <c r="N548" s="16">
        <f t="shared" si="33"/>
        <v>256922000</v>
      </c>
      <c r="O548" s="12">
        <f t="shared" si="34"/>
        <v>0.67809891053805704</v>
      </c>
      <c r="P548" s="12">
        <f t="shared" si="35"/>
        <v>0.2646121585518334</v>
      </c>
    </row>
    <row r="549" spans="1:16" x14ac:dyDescent="0.45">
      <c r="A549">
        <v>575</v>
      </c>
      <c r="B549" t="s">
        <v>231</v>
      </c>
      <c r="C549" t="s">
        <v>15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50</v>
      </c>
      <c r="K549" t="s">
        <v>232</v>
      </c>
      <c r="M549" s="16">
        <f t="shared" si="32"/>
        <v>830899000</v>
      </c>
      <c r="N549" s="16">
        <f t="shared" si="33"/>
        <v>337386000</v>
      </c>
      <c r="O549" s="12">
        <f t="shared" si="34"/>
        <v>0.69565818016806669</v>
      </c>
      <c r="P549" s="12">
        <f t="shared" si="35"/>
        <v>0.28247155282914449</v>
      </c>
    </row>
    <row r="550" spans="1:16" x14ac:dyDescent="0.45">
      <c r="A550">
        <v>576</v>
      </c>
      <c r="B550" t="s">
        <v>233</v>
      </c>
      <c r="C550" t="s">
        <v>10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45</v>
      </c>
      <c r="K550" t="s">
        <v>234</v>
      </c>
      <c r="M550" s="16">
        <f t="shared" si="32"/>
        <v>1365000000</v>
      </c>
      <c r="N550" s="16">
        <f t="shared" si="33"/>
        <v>-27000000</v>
      </c>
      <c r="O550" s="12">
        <f t="shared" si="34"/>
        <v>1</v>
      </c>
      <c r="P550" s="12">
        <f t="shared" si="35"/>
        <v>-1.9780219780219779E-2</v>
      </c>
    </row>
    <row r="551" spans="1:16" x14ac:dyDescent="0.45">
      <c r="A551">
        <v>577</v>
      </c>
      <c r="B551" t="s">
        <v>233</v>
      </c>
      <c r="C551" t="s">
        <v>13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45</v>
      </c>
      <c r="K551" t="s">
        <v>234</v>
      </c>
      <c r="M551" s="16">
        <f t="shared" si="32"/>
        <v>1466000000</v>
      </c>
      <c r="N551" s="16">
        <f t="shared" si="33"/>
        <v>322000000</v>
      </c>
      <c r="O551" s="12">
        <f t="shared" si="34"/>
        <v>1</v>
      </c>
      <c r="P551" s="12">
        <f t="shared" si="35"/>
        <v>0.21964529331514324</v>
      </c>
    </row>
    <row r="552" spans="1:16" x14ac:dyDescent="0.45">
      <c r="A552">
        <v>578</v>
      </c>
      <c r="B552" t="s">
        <v>233</v>
      </c>
      <c r="C552" t="s">
        <v>14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45</v>
      </c>
      <c r="K552" t="s">
        <v>234</v>
      </c>
      <c r="M552" s="16">
        <f t="shared" si="32"/>
        <v>1665000000</v>
      </c>
      <c r="N552" s="16">
        <f t="shared" si="33"/>
        <v>571000000</v>
      </c>
      <c r="O552" s="12">
        <f t="shared" si="34"/>
        <v>1</v>
      </c>
      <c r="P552" s="12">
        <f t="shared" si="35"/>
        <v>0.34294294294294292</v>
      </c>
    </row>
    <row r="553" spans="1:16" x14ac:dyDescent="0.45">
      <c r="A553">
        <v>579</v>
      </c>
      <c r="B553" t="s">
        <v>233</v>
      </c>
      <c r="C553" t="s">
        <v>15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45</v>
      </c>
      <c r="K553" t="s">
        <v>234</v>
      </c>
      <c r="M553" s="16">
        <f t="shared" si="32"/>
        <v>1403000000</v>
      </c>
      <c r="N553" s="16">
        <f t="shared" si="33"/>
        <v>294000000</v>
      </c>
      <c r="O553" s="12">
        <f t="shared" si="34"/>
        <v>1</v>
      </c>
      <c r="P553" s="12">
        <f t="shared" si="35"/>
        <v>0.20955096222380612</v>
      </c>
    </row>
    <row r="554" spans="1:16" x14ac:dyDescent="0.45">
      <c r="A554">
        <v>580</v>
      </c>
      <c r="B554" t="s">
        <v>235</v>
      </c>
      <c r="C554" t="s">
        <v>10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11</v>
      </c>
      <c r="K554" t="s">
        <v>162</v>
      </c>
      <c r="M554" s="16">
        <f t="shared" si="32"/>
        <v>4863000000</v>
      </c>
      <c r="N554" s="16">
        <f t="shared" si="33"/>
        <v>1530000000</v>
      </c>
      <c r="O554" s="12">
        <f t="shared" si="34"/>
        <v>0.2981423579179695</v>
      </c>
      <c r="P554" s="12">
        <f t="shared" si="35"/>
        <v>9.3801728894610997E-2</v>
      </c>
    </row>
    <row r="555" spans="1:16" x14ac:dyDescent="0.45">
      <c r="A555">
        <v>581</v>
      </c>
      <c r="B555" t="s">
        <v>235</v>
      </c>
      <c r="C555" t="s">
        <v>13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11</v>
      </c>
      <c r="K555" t="s">
        <v>162</v>
      </c>
      <c r="M555" s="16">
        <f t="shared" si="32"/>
        <v>6677000000</v>
      </c>
      <c r="N555" s="16">
        <f t="shared" si="33"/>
        <v>2147000000</v>
      </c>
      <c r="O555" s="12">
        <f t="shared" si="34"/>
        <v>0.3028667331942303</v>
      </c>
      <c r="P555" s="12">
        <f t="shared" si="35"/>
        <v>9.7387281139435719E-2</v>
      </c>
    </row>
    <row r="556" spans="1:16" x14ac:dyDescent="0.45">
      <c r="A556">
        <v>582</v>
      </c>
      <c r="B556" t="s">
        <v>235</v>
      </c>
      <c r="C556" t="s">
        <v>14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11</v>
      </c>
      <c r="K556" t="s">
        <v>162</v>
      </c>
      <c r="M556" s="16">
        <f t="shared" si="32"/>
        <v>6906000000</v>
      </c>
      <c r="N556" s="16">
        <f t="shared" si="33"/>
        <v>2449000000</v>
      </c>
      <c r="O556" s="12">
        <f t="shared" si="34"/>
        <v>0.30622561191912023</v>
      </c>
      <c r="P556" s="12">
        <f t="shared" si="35"/>
        <v>0.10859347286271727</v>
      </c>
    </row>
    <row r="557" spans="1:16" x14ac:dyDescent="0.45">
      <c r="A557">
        <v>583</v>
      </c>
      <c r="B557" t="s">
        <v>235</v>
      </c>
      <c r="C557" t="s">
        <v>15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11</v>
      </c>
      <c r="K557" t="s">
        <v>162</v>
      </c>
      <c r="M557" s="16">
        <f t="shared" si="32"/>
        <v>6563000000</v>
      </c>
      <c r="N557" s="16">
        <f t="shared" si="33"/>
        <v>2342000000</v>
      </c>
      <c r="O557" s="12">
        <f t="shared" si="34"/>
        <v>0.31469671541596744</v>
      </c>
      <c r="P557" s="12">
        <f t="shared" si="35"/>
        <v>0.11229920882282426</v>
      </c>
    </row>
    <row r="558" spans="1:16" x14ac:dyDescent="0.45">
      <c r="A558">
        <v>584</v>
      </c>
      <c r="B558" t="s">
        <v>236</v>
      </c>
      <c r="C558" t="s">
        <v>10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40</v>
      </c>
      <c r="K558" t="s">
        <v>43</v>
      </c>
      <c r="M558" s="16">
        <f t="shared" si="32"/>
        <v>3718452000</v>
      </c>
      <c r="N558" s="16">
        <f t="shared" si="33"/>
        <v>1656705000</v>
      </c>
      <c r="O558" s="12">
        <f t="shared" si="34"/>
        <v>0.36094190308577523</v>
      </c>
      <c r="P558" s="12">
        <f t="shared" si="35"/>
        <v>0.16081268644901675</v>
      </c>
    </row>
    <row r="559" spans="1:16" x14ac:dyDescent="0.45">
      <c r="A559">
        <v>585</v>
      </c>
      <c r="B559" t="s">
        <v>236</v>
      </c>
      <c r="C559" t="s">
        <v>13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40</v>
      </c>
      <c r="K559" t="s">
        <v>43</v>
      </c>
      <c r="M559" s="16">
        <f t="shared" si="32"/>
        <v>3802062000</v>
      </c>
      <c r="N559" s="16">
        <f t="shared" si="33"/>
        <v>1652967000</v>
      </c>
      <c r="O559" s="12">
        <f t="shared" si="34"/>
        <v>0.33377927225892634</v>
      </c>
      <c r="P559" s="12">
        <f t="shared" si="35"/>
        <v>0.14511234228374514</v>
      </c>
    </row>
    <row r="560" spans="1:16" x14ac:dyDescent="0.45">
      <c r="A560">
        <v>586</v>
      </c>
      <c r="B560" t="s">
        <v>236</v>
      </c>
      <c r="C560" t="s">
        <v>14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40</v>
      </c>
      <c r="K560" t="s">
        <v>43</v>
      </c>
      <c r="M560" s="16">
        <f t="shared" si="32"/>
        <v>4368734000</v>
      </c>
      <c r="N560" s="16">
        <f t="shared" si="33"/>
        <v>2186641000</v>
      </c>
      <c r="O560" s="12">
        <f t="shared" si="34"/>
        <v>0.34964078604418547</v>
      </c>
      <c r="P560" s="12">
        <f t="shared" si="35"/>
        <v>0.17500238696987361</v>
      </c>
    </row>
    <row r="561" spans="1:16" x14ac:dyDescent="0.45">
      <c r="A561">
        <v>587</v>
      </c>
      <c r="B561" t="s">
        <v>236</v>
      </c>
      <c r="C561" t="s">
        <v>15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40</v>
      </c>
      <c r="K561" t="s">
        <v>43</v>
      </c>
      <c r="M561" s="16">
        <f t="shared" si="32"/>
        <v>4063978000</v>
      </c>
      <c r="N561" s="16">
        <f t="shared" si="33"/>
        <v>1651704000</v>
      </c>
      <c r="O561" s="12">
        <f t="shared" si="34"/>
        <v>0.35298266319391458</v>
      </c>
      <c r="P561" s="12">
        <f t="shared" si="35"/>
        <v>0.14346113013604933</v>
      </c>
    </row>
    <row r="562" spans="1:16" x14ac:dyDescent="0.45">
      <c r="A562">
        <v>588</v>
      </c>
      <c r="B562" t="s">
        <v>237</v>
      </c>
      <c r="C562" t="s">
        <v>10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23</v>
      </c>
      <c r="K562" t="s">
        <v>28</v>
      </c>
      <c r="M562" s="16">
        <f t="shared" si="32"/>
        <v>1408600000</v>
      </c>
      <c r="N562" s="16">
        <f t="shared" si="33"/>
        <v>419900000</v>
      </c>
      <c r="O562" s="12">
        <f t="shared" si="34"/>
        <v>0.74152453148031161</v>
      </c>
      <c r="P562" s="12">
        <f t="shared" si="35"/>
        <v>0.22104653611286587</v>
      </c>
    </row>
    <row r="563" spans="1:16" x14ac:dyDescent="0.45">
      <c r="A563">
        <v>589</v>
      </c>
      <c r="B563" t="s">
        <v>237</v>
      </c>
      <c r="C563" t="s">
        <v>13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23</v>
      </c>
      <c r="K563" t="s">
        <v>28</v>
      </c>
      <c r="M563" s="16">
        <f t="shared" si="32"/>
        <v>1528900000</v>
      </c>
      <c r="N563" s="16">
        <f t="shared" si="33"/>
        <v>456200000</v>
      </c>
      <c r="O563" s="12">
        <f t="shared" si="34"/>
        <v>0.74744561231972617</v>
      </c>
      <c r="P563" s="12">
        <f t="shared" si="35"/>
        <v>0.2230261549743339</v>
      </c>
    </row>
    <row r="564" spans="1:16" x14ac:dyDescent="0.45">
      <c r="A564">
        <v>590</v>
      </c>
      <c r="B564" t="s">
        <v>237</v>
      </c>
      <c r="C564" t="s">
        <v>14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23</v>
      </c>
      <c r="K564" t="s">
        <v>28</v>
      </c>
      <c r="M564" s="16">
        <f t="shared" si="32"/>
        <v>1697300000</v>
      </c>
      <c r="N564" s="16">
        <f t="shared" si="33"/>
        <v>422100000</v>
      </c>
      <c r="O564" s="12">
        <f t="shared" si="34"/>
        <v>0.73068147574152997</v>
      </c>
      <c r="P564" s="12">
        <f t="shared" si="35"/>
        <v>0.18171251452925222</v>
      </c>
    </row>
    <row r="565" spans="1:16" x14ac:dyDescent="0.45">
      <c r="A565">
        <v>591</v>
      </c>
      <c r="B565" t="s">
        <v>237</v>
      </c>
      <c r="C565" t="s">
        <v>15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23</v>
      </c>
      <c r="K565" t="s">
        <v>28</v>
      </c>
      <c r="M565" s="16">
        <f t="shared" si="32"/>
        <v>1876500000</v>
      </c>
      <c r="N565" s="16">
        <f t="shared" si="33"/>
        <v>642700000</v>
      </c>
      <c r="O565" s="12">
        <f t="shared" si="34"/>
        <v>0.75249629065244417</v>
      </c>
      <c r="P565" s="12">
        <f t="shared" si="35"/>
        <v>0.25772947828527892</v>
      </c>
    </row>
    <row r="566" spans="1:16" x14ac:dyDescent="0.45">
      <c r="A566">
        <v>592</v>
      </c>
      <c r="B566" t="s">
        <v>238</v>
      </c>
      <c r="C566" t="s">
        <v>10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40</v>
      </c>
      <c r="K566" t="s">
        <v>41</v>
      </c>
      <c r="M566" s="16">
        <f t="shared" si="32"/>
        <v>6894000000</v>
      </c>
      <c r="N566" s="16">
        <f t="shared" si="33"/>
        <v>3646000000</v>
      </c>
      <c r="O566" s="12">
        <f t="shared" si="34"/>
        <v>0.27700096432015431</v>
      </c>
      <c r="P566" s="12">
        <f t="shared" si="35"/>
        <v>0.14649630343940856</v>
      </c>
    </row>
    <row r="567" spans="1:16" x14ac:dyDescent="0.45">
      <c r="A567">
        <v>593</v>
      </c>
      <c r="B567" t="s">
        <v>238</v>
      </c>
      <c r="C567" t="s">
        <v>13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40</v>
      </c>
      <c r="K567" t="s">
        <v>41</v>
      </c>
      <c r="M567" s="16">
        <f t="shared" si="32"/>
        <v>5858000000</v>
      </c>
      <c r="N567" s="16">
        <f t="shared" si="33"/>
        <v>2390000000</v>
      </c>
      <c r="O567" s="12">
        <f t="shared" si="34"/>
        <v>0.21356957964198475</v>
      </c>
      <c r="P567" s="12">
        <f t="shared" si="35"/>
        <v>8.7134055197054208E-2</v>
      </c>
    </row>
    <row r="568" spans="1:16" x14ac:dyDescent="0.45">
      <c r="A568">
        <v>594</v>
      </c>
      <c r="B568" t="s">
        <v>238</v>
      </c>
      <c r="C568" t="s">
        <v>14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40</v>
      </c>
      <c r="K568" t="s">
        <v>41</v>
      </c>
      <c r="M568" s="16">
        <f t="shared" si="32"/>
        <v>8041000000</v>
      </c>
      <c r="N568" s="16">
        <f t="shared" si="33"/>
        <v>4391000000</v>
      </c>
      <c r="O568" s="12">
        <f t="shared" si="34"/>
        <v>0.27306686589465823</v>
      </c>
      <c r="P568" s="12">
        <f t="shared" si="35"/>
        <v>0.14911535979896084</v>
      </c>
    </row>
    <row r="569" spans="1:16" x14ac:dyDescent="0.45">
      <c r="A569">
        <v>595</v>
      </c>
      <c r="B569" t="s">
        <v>238</v>
      </c>
      <c r="C569" t="s">
        <v>15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40</v>
      </c>
      <c r="K569" t="s">
        <v>41</v>
      </c>
      <c r="M569" s="16">
        <f t="shared" si="32"/>
        <v>8672000000</v>
      </c>
      <c r="N569" s="16">
        <f t="shared" si="33"/>
        <v>3160000000</v>
      </c>
      <c r="O569" s="12">
        <f t="shared" si="34"/>
        <v>0.27653061224489794</v>
      </c>
      <c r="P569" s="12">
        <f t="shared" si="35"/>
        <v>0.10076530612244898</v>
      </c>
    </row>
    <row r="570" spans="1:16" x14ac:dyDescent="0.45">
      <c r="A570">
        <v>596</v>
      </c>
      <c r="B570" t="s">
        <v>239</v>
      </c>
      <c r="C570" t="s">
        <v>10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11</v>
      </c>
      <c r="K570" t="s">
        <v>144</v>
      </c>
      <c r="M570" s="16">
        <f t="shared" si="32"/>
        <v>1835370000</v>
      </c>
      <c r="N570" s="16">
        <f t="shared" si="33"/>
        <v>530798000</v>
      </c>
      <c r="O570" s="12">
        <f t="shared" si="34"/>
        <v>0.30629241440769395</v>
      </c>
      <c r="P570" s="12">
        <f t="shared" si="35"/>
        <v>8.8581267527950855E-2</v>
      </c>
    </row>
    <row r="571" spans="1:16" x14ac:dyDescent="0.45">
      <c r="A571">
        <v>597</v>
      </c>
      <c r="B571" t="s">
        <v>239</v>
      </c>
      <c r="C571" t="s">
        <v>13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11</v>
      </c>
      <c r="K571" t="s">
        <v>144</v>
      </c>
      <c r="M571" s="16">
        <f t="shared" si="32"/>
        <v>1882853000</v>
      </c>
      <c r="N571" s="16">
        <f t="shared" si="33"/>
        <v>552073000</v>
      </c>
      <c r="O571" s="12">
        <f t="shared" si="34"/>
        <v>0.309666680207761</v>
      </c>
      <c r="P571" s="12">
        <f t="shared" si="35"/>
        <v>9.0797642270713227E-2</v>
      </c>
    </row>
    <row r="572" spans="1:16" x14ac:dyDescent="0.45">
      <c r="A572">
        <v>598</v>
      </c>
      <c r="B572" t="s">
        <v>239</v>
      </c>
      <c r="C572" t="s">
        <v>14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11</v>
      </c>
      <c r="K572" t="s">
        <v>144</v>
      </c>
      <c r="M572" s="16">
        <f t="shared" si="32"/>
        <v>1981427000</v>
      </c>
      <c r="N572" s="16">
        <f t="shared" si="33"/>
        <v>594648000</v>
      </c>
      <c r="O572" s="12">
        <f t="shared" si="34"/>
        <v>0.3018295827042764</v>
      </c>
      <c r="P572" s="12">
        <f t="shared" si="35"/>
        <v>9.058237204597118E-2</v>
      </c>
    </row>
    <row r="573" spans="1:16" x14ac:dyDescent="0.45">
      <c r="A573">
        <v>599</v>
      </c>
      <c r="B573" t="s">
        <v>239</v>
      </c>
      <c r="C573" t="s">
        <v>15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11</v>
      </c>
      <c r="K573" t="s">
        <v>144</v>
      </c>
      <c r="M573" s="16">
        <f t="shared" si="32"/>
        <v>2187777000</v>
      </c>
      <c r="N573" s="16">
        <f t="shared" si="33"/>
        <v>721484000</v>
      </c>
      <c r="O573" s="12">
        <f t="shared" si="34"/>
        <v>0.33064813034788698</v>
      </c>
      <c r="P573" s="12">
        <f t="shared" si="35"/>
        <v>0.10904097432047</v>
      </c>
    </row>
    <row r="574" spans="1:16" x14ac:dyDescent="0.45">
      <c r="A574">
        <v>600</v>
      </c>
      <c r="B574" t="s">
        <v>240</v>
      </c>
      <c r="C574" t="s">
        <v>10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17</v>
      </c>
      <c r="K574" t="s">
        <v>75</v>
      </c>
      <c r="M574" s="16">
        <f t="shared" si="32"/>
        <v>3733225000</v>
      </c>
      <c r="N574" s="16">
        <f t="shared" si="33"/>
        <v>510451000</v>
      </c>
      <c r="O574" s="12">
        <f t="shared" si="34"/>
        <v>0.78244023223220538</v>
      </c>
      <c r="P574" s="12">
        <f t="shared" si="35"/>
        <v>0.10698455061861031</v>
      </c>
    </row>
    <row r="575" spans="1:16" x14ac:dyDescent="0.45">
      <c r="A575">
        <v>601</v>
      </c>
      <c r="B575" t="s">
        <v>240</v>
      </c>
      <c r="C575" t="s">
        <v>13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17</v>
      </c>
      <c r="K575" t="s">
        <v>75</v>
      </c>
      <c r="M575" s="16">
        <f t="shared" si="32"/>
        <v>4584404000</v>
      </c>
      <c r="N575" s="16">
        <f t="shared" si="33"/>
        <v>587775000</v>
      </c>
      <c r="O575" s="12">
        <f t="shared" si="34"/>
        <v>0.79542221416382619</v>
      </c>
      <c r="P575" s="12">
        <f t="shared" si="35"/>
        <v>0.10198256783872951</v>
      </c>
    </row>
    <row r="576" spans="1:16" x14ac:dyDescent="0.45">
      <c r="A576">
        <v>602</v>
      </c>
      <c r="B576" t="s">
        <v>240</v>
      </c>
      <c r="C576" t="s">
        <v>14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17</v>
      </c>
      <c r="K576" t="s">
        <v>75</v>
      </c>
      <c r="M576" s="16">
        <f t="shared" si="32"/>
        <v>5362758000</v>
      </c>
      <c r="N576" s="16">
        <f t="shared" si="33"/>
        <v>421057000</v>
      </c>
      <c r="O576" s="12">
        <f t="shared" si="34"/>
        <v>0.80373249652257228</v>
      </c>
      <c r="P576" s="12">
        <f t="shared" si="35"/>
        <v>6.3105065301903365E-2</v>
      </c>
    </row>
    <row r="577" spans="1:16" x14ac:dyDescent="0.45">
      <c r="A577">
        <v>603</v>
      </c>
      <c r="B577" t="s">
        <v>240</v>
      </c>
      <c r="C577" t="s">
        <v>15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17</v>
      </c>
      <c r="K577" t="s">
        <v>75</v>
      </c>
      <c r="M577" s="16">
        <f t="shared" si="32"/>
        <v>7176866000</v>
      </c>
      <c r="N577" s="16">
        <f t="shared" si="33"/>
        <v>578997000</v>
      </c>
      <c r="O577" s="12">
        <f t="shared" si="34"/>
        <v>0.81801033194719963</v>
      </c>
      <c r="P577" s="12">
        <f t="shared" si="35"/>
        <v>6.5993363700316082E-2</v>
      </c>
    </row>
    <row r="578" spans="1:16" x14ac:dyDescent="0.45">
      <c r="A578">
        <v>604</v>
      </c>
      <c r="B578" t="s">
        <v>241</v>
      </c>
      <c r="C578" t="s">
        <v>10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50</v>
      </c>
      <c r="K578" t="s">
        <v>73</v>
      </c>
      <c r="M578" s="16">
        <f t="shared" si="32"/>
        <v>295368000</v>
      </c>
      <c r="N578" s="16">
        <f t="shared" si="33"/>
        <v>162592000</v>
      </c>
      <c r="O578" s="12">
        <f t="shared" si="34"/>
        <v>0.72147260842802563</v>
      </c>
      <c r="P578" s="12">
        <f t="shared" si="35"/>
        <v>0.39715092477698855</v>
      </c>
    </row>
    <row r="579" spans="1:16" x14ac:dyDescent="0.45">
      <c r="A579">
        <v>605</v>
      </c>
      <c r="B579" t="s">
        <v>241</v>
      </c>
      <c r="C579" t="s">
        <v>13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50</v>
      </c>
      <c r="K579" t="s">
        <v>73</v>
      </c>
      <c r="M579" s="16">
        <f t="shared" ref="M579:M642" si="36">E579-F579</f>
        <v>380601000</v>
      </c>
      <c r="N579" s="16">
        <f t="shared" ref="N579:N642" si="37">M579-(SUM(G579:I579))</f>
        <v>222101000</v>
      </c>
      <c r="O579" s="12">
        <f t="shared" ref="O579:O642" si="38">1-(F579/E579)</f>
        <v>0.7310631889714625</v>
      </c>
      <c r="P579" s="12">
        <f t="shared" ref="P579:P642" si="39">N579/E579</f>
        <v>0.42661439495364117</v>
      </c>
    </row>
    <row r="580" spans="1:16" x14ac:dyDescent="0.45">
      <c r="A580">
        <v>606</v>
      </c>
      <c r="B580" t="s">
        <v>241</v>
      </c>
      <c r="C580" t="s">
        <v>14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50</v>
      </c>
      <c r="K580" t="s">
        <v>73</v>
      </c>
      <c r="M580" s="16">
        <f t="shared" si="36"/>
        <v>474739000</v>
      </c>
      <c r="N580" s="16">
        <f t="shared" si="37"/>
        <v>288294000</v>
      </c>
      <c r="O580" s="12">
        <f t="shared" si="38"/>
        <v>0.73357850901252397</v>
      </c>
      <c r="P580" s="12">
        <f t="shared" si="39"/>
        <v>0.44547905833996493</v>
      </c>
    </row>
    <row r="581" spans="1:16" x14ac:dyDescent="0.45">
      <c r="A581">
        <v>607</v>
      </c>
      <c r="B581" t="s">
        <v>241</v>
      </c>
      <c r="C581" t="s">
        <v>15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50</v>
      </c>
      <c r="K581" t="s">
        <v>73</v>
      </c>
      <c r="M581" s="16">
        <f t="shared" si="36"/>
        <v>578305000</v>
      </c>
      <c r="N581" s="16">
        <f t="shared" si="37"/>
        <v>364057000</v>
      </c>
      <c r="O581" s="12">
        <f t="shared" si="38"/>
        <v>0.73926521533485878</v>
      </c>
      <c r="P581" s="12">
        <f t="shared" si="39"/>
        <v>0.46538535288327559</v>
      </c>
    </row>
    <row r="582" spans="1:16" x14ac:dyDescent="0.45">
      <c r="A582">
        <v>608</v>
      </c>
      <c r="B582" t="s">
        <v>242</v>
      </c>
      <c r="C582" t="s">
        <v>10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17</v>
      </c>
      <c r="K582" t="s">
        <v>243</v>
      </c>
      <c r="M582" s="16">
        <f t="shared" si="36"/>
        <v>23867000000</v>
      </c>
      <c r="N582" s="16">
        <f t="shared" si="37"/>
        <v>13017000000</v>
      </c>
      <c r="O582" s="12">
        <f t="shared" si="38"/>
        <v>0.16245226896819287</v>
      </c>
      <c r="P582" s="12">
        <f t="shared" si="39"/>
        <v>8.8601046849581741E-2</v>
      </c>
    </row>
    <row r="583" spans="1:16" x14ac:dyDescent="0.45">
      <c r="A583">
        <v>609</v>
      </c>
      <c r="B583" t="s">
        <v>242</v>
      </c>
      <c r="C583" t="s">
        <v>13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17</v>
      </c>
      <c r="K583" t="s">
        <v>243</v>
      </c>
      <c r="M583" s="16">
        <f t="shared" si="36"/>
        <v>12174000000</v>
      </c>
      <c r="N583" s="16">
        <f t="shared" si="37"/>
        <v>332000000</v>
      </c>
      <c r="O583" s="12">
        <f t="shared" si="38"/>
        <v>8.4496484518694848E-2</v>
      </c>
      <c r="P583" s="12">
        <f t="shared" si="39"/>
        <v>2.3043233826356741E-3</v>
      </c>
    </row>
    <row r="584" spans="1:16" x14ac:dyDescent="0.45">
      <c r="A584">
        <v>610</v>
      </c>
      <c r="B584" t="s">
        <v>242</v>
      </c>
      <c r="C584" t="s">
        <v>14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17</v>
      </c>
      <c r="K584" t="s">
        <v>243</v>
      </c>
      <c r="M584" s="16">
        <f t="shared" si="36"/>
        <v>18149000000</v>
      </c>
      <c r="N584" s="16">
        <f t="shared" si="37"/>
        <v>7647000000</v>
      </c>
      <c r="O584" s="12">
        <f t="shared" si="38"/>
        <v>0.1213509140266652</v>
      </c>
      <c r="P584" s="12">
        <f t="shared" si="39"/>
        <v>5.113066502627743E-2</v>
      </c>
    </row>
    <row r="585" spans="1:16" x14ac:dyDescent="0.45">
      <c r="A585">
        <v>611</v>
      </c>
      <c r="B585" t="s">
        <v>242</v>
      </c>
      <c r="C585" t="s">
        <v>15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17</v>
      </c>
      <c r="K585" t="s">
        <v>243</v>
      </c>
      <c r="M585" s="16">
        <f t="shared" si="36"/>
        <v>16312000000</v>
      </c>
      <c r="N585" s="16">
        <f t="shared" si="37"/>
        <v>4116000000</v>
      </c>
      <c r="O585" s="12">
        <f t="shared" si="38"/>
        <v>0.10745718050065878</v>
      </c>
      <c r="P585" s="12">
        <f t="shared" si="39"/>
        <v>2.7114624505928855E-2</v>
      </c>
    </row>
    <row r="586" spans="1:16" x14ac:dyDescent="0.45">
      <c r="A586">
        <v>612</v>
      </c>
      <c r="B586" t="s">
        <v>244</v>
      </c>
      <c r="C586" t="s">
        <v>10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11</v>
      </c>
      <c r="K586" t="s">
        <v>62</v>
      </c>
      <c r="M586" s="16">
        <f t="shared" si="36"/>
        <v>1719445000</v>
      </c>
      <c r="N586" s="16">
        <f t="shared" si="37"/>
        <v>712014000</v>
      </c>
      <c r="O586" s="12">
        <f t="shared" si="38"/>
        <v>0.51695436044431542</v>
      </c>
      <c r="P586" s="12">
        <f t="shared" si="39"/>
        <v>0.21406834298125196</v>
      </c>
    </row>
    <row r="587" spans="1:16" x14ac:dyDescent="0.45">
      <c r="A587">
        <v>613</v>
      </c>
      <c r="B587" t="s">
        <v>244</v>
      </c>
      <c r="C587" t="s">
        <v>13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11</v>
      </c>
      <c r="K587" t="s">
        <v>62</v>
      </c>
      <c r="M587" s="16">
        <f t="shared" si="36"/>
        <v>1897402000</v>
      </c>
      <c r="N587" s="16">
        <f t="shared" si="37"/>
        <v>786626000</v>
      </c>
      <c r="O587" s="12">
        <f t="shared" si="38"/>
        <v>0.50820903777601067</v>
      </c>
      <c r="P587" s="12">
        <f t="shared" si="39"/>
        <v>0.21069359184273659</v>
      </c>
    </row>
    <row r="588" spans="1:16" x14ac:dyDescent="0.45">
      <c r="A588">
        <v>614</v>
      </c>
      <c r="B588" t="s">
        <v>244</v>
      </c>
      <c r="C588" t="s">
        <v>14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11</v>
      </c>
      <c r="K588" t="s">
        <v>62</v>
      </c>
      <c r="M588" s="16">
        <f t="shared" si="36"/>
        <v>1948934000</v>
      </c>
      <c r="N588" s="16">
        <f t="shared" si="37"/>
        <v>827344000</v>
      </c>
      <c r="O588" s="12">
        <f t="shared" si="38"/>
        <v>0.50370633417304456</v>
      </c>
      <c r="P588" s="12">
        <f t="shared" si="39"/>
        <v>0.21382889997304344</v>
      </c>
    </row>
    <row r="589" spans="1:16" x14ac:dyDescent="0.45">
      <c r="A589">
        <v>615</v>
      </c>
      <c r="B589" t="s">
        <v>244</v>
      </c>
      <c r="C589" t="s">
        <v>15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11</v>
      </c>
      <c r="K589" t="s">
        <v>62</v>
      </c>
      <c r="M589" s="16">
        <f t="shared" si="36"/>
        <v>1964777000</v>
      </c>
      <c r="N589" s="16">
        <f t="shared" si="37"/>
        <v>795307000</v>
      </c>
      <c r="O589" s="12">
        <f t="shared" si="38"/>
        <v>0.49590084491912745</v>
      </c>
      <c r="P589" s="12">
        <f t="shared" si="39"/>
        <v>0.20073189642900771</v>
      </c>
    </row>
    <row r="590" spans="1:16" x14ac:dyDescent="0.45">
      <c r="A590">
        <v>616</v>
      </c>
      <c r="B590" t="s">
        <v>245</v>
      </c>
      <c r="C590" t="s">
        <v>10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20</v>
      </c>
      <c r="K590" t="s">
        <v>55</v>
      </c>
      <c r="M590" s="16">
        <f t="shared" si="36"/>
        <v>5997000000</v>
      </c>
      <c r="N590" s="16">
        <f t="shared" si="37"/>
        <v>2804000000</v>
      </c>
      <c r="O590" s="12">
        <f t="shared" si="38"/>
        <v>0.76181402439024393</v>
      </c>
      <c r="P590" s="12">
        <f t="shared" si="39"/>
        <v>0.35619918699186992</v>
      </c>
    </row>
    <row r="591" spans="1:16" x14ac:dyDescent="0.45">
      <c r="A591">
        <v>617</v>
      </c>
      <c r="B591" t="s">
        <v>245</v>
      </c>
      <c r="C591" t="s">
        <v>13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20</v>
      </c>
      <c r="K591" t="s">
        <v>55</v>
      </c>
      <c r="M591" s="16">
        <f t="shared" si="36"/>
        <v>10313000000</v>
      </c>
      <c r="N591" s="16">
        <f t="shared" si="37"/>
        <v>4994000000</v>
      </c>
      <c r="O591" s="12">
        <f t="shared" si="38"/>
        <v>0.82729022942403341</v>
      </c>
      <c r="P591" s="12">
        <f t="shared" si="39"/>
        <v>0.40060965827049577</v>
      </c>
    </row>
    <row r="592" spans="1:16" x14ac:dyDescent="0.45">
      <c r="A592">
        <v>618</v>
      </c>
      <c r="B592" t="s">
        <v>245</v>
      </c>
      <c r="C592" t="s">
        <v>14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20</v>
      </c>
      <c r="K592" t="s">
        <v>55</v>
      </c>
      <c r="M592" s="16">
        <f t="shared" si="36"/>
        <v>15061000000</v>
      </c>
      <c r="N592" s="16">
        <f t="shared" si="37"/>
        <v>6225000000</v>
      </c>
      <c r="O592" s="12">
        <f t="shared" si="38"/>
        <v>0.84008255243194996</v>
      </c>
      <c r="P592" s="12">
        <f t="shared" si="39"/>
        <v>0.34722222222222221</v>
      </c>
    </row>
    <row r="593" spans="1:16" x14ac:dyDescent="0.45">
      <c r="A593">
        <v>619</v>
      </c>
      <c r="B593" t="s">
        <v>245</v>
      </c>
      <c r="C593" t="s">
        <v>15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20</v>
      </c>
      <c r="K593" t="s">
        <v>55</v>
      </c>
      <c r="M593" s="16">
        <f t="shared" si="36"/>
        <v>23849000000</v>
      </c>
      <c r="N593" s="16">
        <f t="shared" si="37"/>
        <v>12427000000</v>
      </c>
      <c r="O593" s="12">
        <f t="shared" si="38"/>
        <v>0.86290614371517482</v>
      </c>
      <c r="P593" s="12">
        <f t="shared" si="39"/>
        <v>0.44963456111151312</v>
      </c>
    </row>
    <row r="594" spans="1:16" x14ac:dyDescent="0.45">
      <c r="A594">
        <v>620</v>
      </c>
      <c r="B594" t="s">
        <v>246</v>
      </c>
      <c r="C594" t="s">
        <v>10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11</v>
      </c>
      <c r="K594" t="s">
        <v>62</v>
      </c>
      <c r="M594" s="16">
        <f t="shared" si="36"/>
        <v>1041600000</v>
      </c>
      <c r="N594" s="16">
        <f t="shared" si="37"/>
        <v>161100000</v>
      </c>
      <c r="O594" s="12">
        <f t="shared" si="38"/>
        <v>0.33227000127599848</v>
      </c>
      <c r="P594" s="12">
        <f t="shared" si="39"/>
        <v>5.1390838330994004E-2</v>
      </c>
    </row>
    <row r="595" spans="1:16" x14ac:dyDescent="0.45">
      <c r="A595">
        <v>621</v>
      </c>
      <c r="B595" t="s">
        <v>246</v>
      </c>
      <c r="C595" t="s">
        <v>13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11</v>
      </c>
      <c r="K595" t="s">
        <v>62</v>
      </c>
      <c r="M595" s="16">
        <f t="shared" si="36"/>
        <v>1295100000</v>
      </c>
      <c r="N595" s="16">
        <f t="shared" si="37"/>
        <v>347000000</v>
      </c>
      <c r="O595" s="12">
        <f t="shared" si="38"/>
        <v>0.34968679123015445</v>
      </c>
      <c r="P595" s="12">
        <f t="shared" si="39"/>
        <v>9.3692623393455021E-2</v>
      </c>
    </row>
    <row r="596" spans="1:16" x14ac:dyDescent="0.45">
      <c r="A596">
        <v>622</v>
      </c>
      <c r="B596" t="s">
        <v>246</v>
      </c>
      <c r="C596" t="s">
        <v>14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11</v>
      </c>
      <c r="K596" t="s">
        <v>62</v>
      </c>
      <c r="M596" s="16">
        <f t="shared" si="36"/>
        <v>1366900000</v>
      </c>
      <c r="N596" s="16">
        <f t="shared" si="37"/>
        <v>410500000</v>
      </c>
      <c r="O596" s="12">
        <f t="shared" si="38"/>
        <v>0.34056707195535185</v>
      </c>
      <c r="P596" s="12">
        <f t="shared" si="39"/>
        <v>0.10227725732509468</v>
      </c>
    </row>
    <row r="597" spans="1:16" x14ac:dyDescent="0.45">
      <c r="A597">
        <v>623</v>
      </c>
      <c r="B597" t="s">
        <v>246</v>
      </c>
      <c r="C597" t="s">
        <v>15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11</v>
      </c>
      <c r="K597" t="s">
        <v>62</v>
      </c>
      <c r="M597" s="16">
        <f t="shared" si="36"/>
        <v>1581900000</v>
      </c>
      <c r="N597" s="16">
        <f t="shared" si="37"/>
        <v>512700000</v>
      </c>
      <c r="O597" s="12">
        <f t="shared" si="38"/>
        <v>0.34543826702188063</v>
      </c>
      <c r="P597" s="12">
        <f t="shared" si="39"/>
        <v>0.11195789841463948</v>
      </c>
    </row>
    <row r="598" spans="1:16" x14ac:dyDescent="0.45">
      <c r="A598">
        <v>624</v>
      </c>
      <c r="B598" t="s">
        <v>247</v>
      </c>
      <c r="C598" t="s">
        <v>10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57</v>
      </c>
      <c r="K598" t="s">
        <v>248</v>
      </c>
      <c r="M598" s="16">
        <f t="shared" si="36"/>
        <v>6449000000</v>
      </c>
      <c r="N598" s="16">
        <f t="shared" si="37"/>
        <v>5733000000</v>
      </c>
      <c r="O598" s="12">
        <f t="shared" si="38"/>
        <v>0.35807884508606325</v>
      </c>
      <c r="P598" s="12">
        <f t="shared" si="39"/>
        <v>0.3183231538034425</v>
      </c>
    </row>
    <row r="599" spans="1:16" x14ac:dyDescent="0.45">
      <c r="A599">
        <v>625</v>
      </c>
      <c r="B599" t="s">
        <v>247</v>
      </c>
      <c r="C599" t="s">
        <v>13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57</v>
      </c>
      <c r="K599" t="s">
        <v>248</v>
      </c>
      <c r="M599" s="16">
        <f t="shared" si="36"/>
        <v>6284000000</v>
      </c>
      <c r="N599" s="16">
        <f t="shared" si="37"/>
        <v>5417000000</v>
      </c>
      <c r="O599" s="12">
        <f t="shared" si="38"/>
        <v>0.30036805124038046</v>
      </c>
      <c r="P599" s="12">
        <f t="shared" si="39"/>
        <v>0.25892643755078631</v>
      </c>
    </row>
    <row r="600" spans="1:16" x14ac:dyDescent="0.45">
      <c r="A600">
        <v>626</v>
      </c>
      <c r="B600" t="s">
        <v>247</v>
      </c>
      <c r="C600" t="s">
        <v>14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57</v>
      </c>
      <c r="K600" t="s">
        <v>248</v>
      </c>
      <c r="M600" s="16">
        <f t="shared" si="36"/>
        <v>1934000000</v>
      </c>
      <c r="N600" s="16">
        <f t="shared" si="37"/>
        <v>1216000000</v>
      </c>
      <c r="O600" s="12">
        <f t="shared" si="38"/>
        <v>9.0213639332027196E-2</v>
      </c>
      <c r="P600" s="12">
        <f t="shared" si="39"/>
        <v>5.6721709114656217E-2</v>
      </c>
    </row>
    <row r="601" spans="1:16" x14ac:dyDescent="0.45">
      <c r="A601">
        <v>627</v>
      </c>
      <c r="B601" t="s">
        <v>247</v>
      </c>
      <c r="C601" t="s">
        <v>15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57</v>
      </c>
      <c r="K601" t="s">
        <v>248</v>
      </c>
      <c r="M601" s="16">
        <f t="shared" si="36"/>
        <v>-12647000000</v>
      </c>
      <c r="N601" s="16">
        <f t="shared" si="37"/>
        <v>-13343000000</v>
      </c>
      <c r="O601" s="12">
        <f t="shared" si="38"/>
        <v>-0.79656106317314346</v>
      </c>
      <c r="P601" s="12">
        <f t="shared" si="39"/>
        <v>-0.8403980600869182</v>
      </c>
    </row>
    <row r="602" spans="1:16" x14ac:dyDescent="0.45">
      <c r="A602">
        <v>628</v>
      </c>
      <c r="B602" t="s">
        <v>249</v>
      </c>
      <c r="C602" t="s">
        <v>10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11</v>
      </c>
      <c r="K602" t="s">
        <v>144</v>
      </c>
      <c r="M602" s="16">
        <f t="shared" si="36"/>
        <v>27839000000</v>
      </c>
      <c r="N602" s="16">
        <f t="shared" si="37"/>
        <v>5094000000</v>
      </c>
      <c r="O602" s="12">
        <f t="shared" si="38"/>
        <v>0.62860433084200773</v>
      </c>
      <c r="P602" s="12">
        <f t="shared" si="39"/>
        <v>0.11502246708966514</v>
      </c>
    </row>
    <row r="603" spans="1:16" x14ac:dyDescent="0.45">
      <c r="A603">
        <v>629</v>
      </c>
      <c r="B603" t="s">
        <v>249</v>
      </c>
      <c r="C603" t="s">
        <v>13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11</v>
      </c>
      <c r="K603" t="s">
        <v>144</v>
      </c>
      <c r="M603" s="16">
        <f t="shared" si="36"/>
        <v>28515000000</v>
      </c>
      <c r="N603" s="16">
        <f t="shared" si="37"/>
        <v>3815000000</v>
      </c>
      <c r="O603" s="12">
        <f t="shared" si="38"/>
        <v>0.62578181578774106</v>
      </c>
      <c r="P603" s="12">
        <f t="shared" si="39"/>
        <v>8.3722869620558735E-2</v>
      </c>
    </row>
    <row r="604" spans="1:16" x14ac:dyDescent="0.45">
      <c r="A604">
        <v>630</v>
      </c>
      <c r="B604" t="s">
        <v>249</v>
      </c>
      <c r="C604" t="s">
        <v>14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11</v>
      </c>
      <c r="K604" t="s">
        <v>144</v>
      </c>
      <c r="M604" s="16">
        <f t="shared" si="36"/>
        <v>30469000000</v>
      </c>
      <c r="N604" s="16">
        <f t="shared" si="37"/>
        <v>2143000000</v>
      </c>
      <c r="O604" s="12">
        <f t="shared" si="38"/>
        <v>0.6420879607190273</v>
      </c>
      <c r="P604" s="12">
        <f t="shared" si="39"/>
        <v>4.5160474574842478E-2</v>
      </c>
    </row>
    <row r="605" spans="1:16" x14ac:dyDescent="0.45">
      <c r="A605">
        <v>631</v>
      </c>
      <c r="B605" t="s">
        <v>249</v>
      </c>
      <c r="C605" t="s">
        <v>15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11</v>
      </c>
      <c r="K605" t="s">
        <v>144</v>
      </c>
      <c r="M605" s="16">
        <f t="shared" si="36"/>
        <v>33038000000</v>
      </c>
      <c r="N605" s="16">
        <f t="shared" si="37"/>
        <v>3077000000</v>
      </c>
      <c r="O605" s="12">
        <f t="shared" si="38"/>
        <v>0.6559714087163705</v>
      </c>
      <c r="P605" s="12">
        <f t="shared" si="39"/>
        <v>6.1094013699990075E-2</v>
      </c>
    </row>
    <row r="606" spans="1:16" x14ac:dyDescent="0.45">
      <c r="A606">
        <v>632</v>
      </c>
      <c r="B606" t="s">
        <v>250</v>
      </c>
      <c r="C606" t="s">
        <v>10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40</v>
      </c>
      <c r="K606" t="s">
        <v>43</v>
      </c>
      <c r="M606" s="16">
        <f t="shared" si="36"/>
        <v>8538000000</v>
      </c>
      <c r="N606" s="16">
        <f t="shared" si="37"/>
        <v>2134000000</v>
      </c>
      <c r="O606" s="12">
        <f t="shared" si="38"/>
        <v>0.55968534906587997</v>
      </c>
      <c r="P606" s="12">
        <f t="shared" si="39"/>
        <v>0.13988856112749917</v>
      </c>
    </row>
    <row r="607" spans="1:16" x14ac:dyDescent="0.45">
      <c r="A607">
        <v>633</v>
      </c>
      <c r="B607" t="s">
        <v>250</v>
      </c>
      <c r="C607" t="s">
        <v>13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40</v>
      </c>
      <c r="K607" t="s">
        <v>43</v>
      </c>
      <c r="M607" s="16">
        <f t="shared" si="36"/>
        <v>8433000000</v>
      </c>
      <c r="N607" s="16">
        <f t="shared" si="37"/>
        <v>2377000000</v>
      </c>
      <c r="O607" s="12">
        <f t="shared" si="38"/>
        <v>0.56627719580983071</v>
      </c>
      <c r="P607" s="12">
        <f t="shared" si="39"/>
        <v>0.15961590115498253</v>
      </c>
    </row>
    <row r="608" spans="1:16" x14ac:dyDescent="0.45">
      <c r="A608">
        <v>634</v>
      </c>
      <c r="B608" t="s">
        <v>250</v>
      </c>
      <c r="C608" t="s">
        <v>14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40</v>
      </c>
      <c r="K608" t="s">
        <v>43</v>
      </c>
      <c r="M608" s="16">
        <f t="shared" si="36"/>
        <v>8053000000</v>
      </c>
      <c r="N608" s="16">
        <f t="shared" si="37"/>
        <v>1062000000</v>
      </c>
      <c r="O608" s="12">
        <f t="shared" si="38"/>
        <v>0.53511861253239412</v>
      </c>
      <c r="P608" s="12">
        <f t="shared" si="39"/>
        <v>7.0569473054688026E-2</v>
      </c>
    </row>
    <row r="609" spans="1:16" x14ac:dyDescent="0.45">
      <c r="A609">
        <v>635</v>
      </c>
      <c r="B609" t="s">
        <v>250</v>
      </c>
      <c r="C609" t="s">
        <v>15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40</v>
      </c>
      <c r="K609" t="s">
        <v>43</v>
      </c>
      <c r="M609" s="16">
        <f t="shared" si="36"/>
        <v>8853000000</v>
      </c>
      <c r="N609" s="16">
        <f t="shared" si="37"/>
        <v>2334000000</v>
      </c>
      <c r="O609" s="12">
        <f t="shared" si="38"/>
        <v>0.58917875682150944</v>
      </c>
      <c r="P609" s="12">
        <f t="shared" si="39"/>
        <v>0.15533076001597232</v>
      </c>
    </row>
    <row r="610" spans="1:16" x14ac:dyDescent="0.45">
      <c r="A610">
        <v>636</v>
      </c>
      <c r="B610" t="s">
        <v>251</v>
      </c>
      <c r="C610" t="s">
        <v>10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20</v>
      </c>
      <c r="K610" t="s">
        <v>172</v>
      </c>
      <c r="M610" s="16">
        <f t="shared" si="36"/>
        <v>1228267000</v>
      </c>
      <c r="N610" s="16">
        <f t="shared" si="37"/>
        <v>430818000</v>
      </c>
      <c r="O610" s="12">
        <f t="shared" si="38"/>
        <v>0.82917396311653035</v>
      </c>
      <c r="P610" s="12">
        <f t="shared" si="39"/>
        <v>0.29083502890001717</v>
      </c>
    </row>
    <row r="611" spans="1:16" x14ac:dyDescent="0.45">
      <c r="A611">
        <v>637</v>
      </c>
      <c r="B611" t="s">
        <v>251</v>
      </c>
      <c r="C611" t="s">
        <v>13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20</v>
      </c>
      <c r="K611" t="s">
        <v>172</v>
      </c>
      <c r="M611" s="16">
        <f t="shared" si="36"/>
        <v>1422087000</v>
      </c>
      <c r="N611" s="16">
        <f t="shared" si="37"/>
        <v>493557000</v>
      </c>
      <c r="O611" s="12">
        <f t="shared" si="38"/>
        <v>0.82104459119446016</v>
      </c>
      <c r="P611" s="12">
        <f t="shared" si="39"/>
        <v>0.28495605774904359</v>
      </c>
    </row>
    <row r="612" spans="1:16" x14ac:dyDescent="0.45">
      <c r="A612">
        <v>638</v>
      </c>
      <c r="B612" t="s">
        <v>251</v>
      </c>
      <c r="C612" t="s">
        <v>14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20</v>
      </c>
      <c r="K612" t="s">
        <v>172</v>
      </c>
      <c r="M612" s="16">
        <f t="shared" si="36"/>
        <v>1587562000</v>
      </c>
      <c r="N612" s="16">
        <f t="shared" si="37"/>
        <v>552899000</v>
      </c>
      <c r="O612" s="12">
        <f t="shared" si="38"/>
        <v>0.82693144107555749</v>
      </c>
      <c r="P612" s="12">
        <f t="shared" si="39"/>
        <v>0.28799477868532675</v>
      </c>
    </row>
    <row r="613" spans="1:16" x14ac:dyDescent="0.45">
      <c r="A613">
        <v>639</v>
      </c>
      <c r="B613" t="s">
        <v>251</v>
      </c>
      <c r="C613" t="s">
        <v>15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20</v>
      </c>
      <c r="K613" t="s">
        <v>172</v>
      </c>
      <c r="M613" s="16">
        <f t="shared" si="36"/>
        <v>1657829000</v>
      </c>
      <c r="N613" s="16">
        <f t="shared" si="37"/>
        <v>556428000</v>
      </c>
      <c r="O613" s="12">
        <f t="shared" si="38"/>
        <v>0.83097781792190006</v>
      </c>
      <c r="P613" s="12">
        <f t="shared" si="39"/>
        <v>0.27890652490133</v>
      </c>
    </row>
    <row r="614" spans="1:16" x14ac:dyDescent="0.45">
      <c r="A614">
        <v>640</v>
      </c>
      <c r="B614" t="s">
        <v>252</v>
      </c>
      <c r="C614" t="s">
        <v>10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20</v>
      </c>
      <c r="K614" t="s">
        <v>55</v>
      </c>
      <c r="M614" s="16">
        <f t="shared" si="36"/>
        <v>1839600000</v>
      </c>
      <c r="N614" s="16">
        <f t="shared" si="37"/>
        <v>1076300000</v>
      </c>
      <c r="O614" s="12">
        <f t="shared" si="38"/>
        <v>0.31740225680665313</v>
      </c>
      <c r="P614" s="12">
        <f t="shared" si="39"/>
        <v>0.18570344042237483</v>
      </c>
    </row>
    <row r="615" spans="1:16" x14ac:dyDescent="0.45">
      <c r="A615">
        <v>641</v>
      </c>
      <c r="B615" t="s">
        <v>252</v>
      </c>
      <c r="C615" t="s">
        <v>13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20</v>
      </c>
      <c r="K615" t="s">
        <v>55</v>
      </c>
      <c r="M615" s="16">
        <f t="shared" si="36"/>
        <v>1970700000</v>
      </c>
      <c r="N615" s="16">
        <f t="shared" si="37"/>
        <v>1062900000</v>
      </c>
      <c r="O615" s="12">
        <f t="shared" si="38"/>
        <v>0.32501566777715474</v>
      </c>
      <c r="P615" s="12">
        <f t="shared" si="39"/>
        <v>0.1752976877659399</v>
      </c>
    </row>
    <row r="616" spans="1:16" x14ac:dyDescent="0.45">
      <c r="A616">
        <v>642</v>
      </c>
      <c r="B616" t="s">
        <v>252</v>
      </c>
      <c r="C616" t="s">
        <v>14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20</v>
      </c>
      <c r="K616" t="s">
        <v>55</v>
      </c>
      <c r="M616" s="16">
        <f t="shared" si="36"/>
        <v>2085500000</v>
      </c>
      <c r="N616" s="16">
        <f t="shared" si="37"/>
        <v>1270600000</v>
      </c>
      <c r="O616" s="12">
        <f t="shared" si="38"/>
        <v>0.32515825251800801</v>
      </c>
      <c r="P616" s="12">
        <f t="shared" si="39"/>
        <v>0.19810408806012036</v>
      </c>
    </row>
    <row r="617" spans="1:16" x14ac:dyDescent="0.45">
      <c r="A617">
        <v>643</v>
      </c>
      <c r="B617" t="s">
        <v>252</v>
      </c>
      <c r="C617" t="s">
        <v>15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20</v>
      </c>
      <c r="K617" t="s">
        <v>55</v>
      </c>
      <c r="M617" s="16">
        <f t="shared" si="36"/>
        <v>2202000000</v>
      </c>
      <c r="N617" s="16">
        <f t="shared" si="37"/>
        <v>1099200000</v>
      </c>
      <c r="O617" s="12">
        <f t="shared" si="38"/>
        <v>0.33387918486171764</v>
      </c>
      <c r="P617" s="12">
        <f t="shared" si="39"/>
        <v>0.16666666666666666</v>
      </c>
    </row>
    <row r="618" spans="1:16" x14ac:dyDescent="0.45">
      <c r="A618">
        <v>644</v>
      </c>
      <c r="B618" t="s">
        <v>253</v>
      </c>
      <c r="C618" t="s">
        <v>10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20</v>
      </c>
      <c r="K618" t="s">
        <v>55</v>
      </c>
      <c r="M618" s="16">
        <f t="shared" si="36"/>
        <v>1872000000</v>
      </c>
      <c r="N618" s="16">
        <f t="shared" si="37"/>
        <v>1048000000</v>
      </c>
      <c r="O618" s="12">
        <f t="shared" si="38"/>
        <v>0.42200180342651039</v>
      </c>
      <c r="P618" s="12">
        <f t="shared" si="39"/>
        <v>0.23624887285843102</v>
      </c>
    </row>
    <row r="619" spans="1:16" x14ac:dyDescent="0.45">
      <c r="A619">
        <v>645</v>
      </c>
      <c r="B619" t="s">
        <v>253</v>
      </c>
      <c r="C619" t="s">
        <v>13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20</v>
      </c>
      <c r="K619" t="s">
        <v>55</v>
      </c>
      <c r="M619" s="16">
        <f t="shared" si="36"/>
        <v>2038000000</v>
      </c>
      <c r="N619" s="16">
        <f t="shared" si="37"/>
        <v>1061000000</v>
      </c>
      <c r="O619" s="12">
        <f t="shared" si="38"/>
        <v>0.42334856668051513</v>
      </c>
      <c r="P619" s="12">
        <f t="shared" si="39"/>
        <v>0.22039883672621521</v>
      </c>
    </row>
    <row r="620" spans="1:16" x14ac:dyDescent="0.45">
      <c r="A620">
        <v>646</v>
      </c>
      <c r="B620" t="s">
        <v>253</v>
      </c>
      <c r="C620" t="s">
        <v>14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20</v>
      </c>
      <c r="K620" t="s">
        <v>55</v>
      </c>
      <c r="M620" s="16">
        <f t="shared" si="36"/>
        <v>2185000000</v>
      </c>
      <c r="N620" s="16">
        <f t="shared" si="37"/>
        <v>1210000000</v>
      </c>
      <c r="O620" s="12">
        <f t="shared" si="38"/>
        <v>0.43130675088827475</v>
      </c>
      <c r="P620" s="12">
        <f t="shared" si="39"/>
        <v>0.2388472167390446</v>
      </c>
    </row>
    <row r="621" spans="1:16" x14ac:dyDescent="0.45">
      <c r="A621">
        <v>647</v>
      </c>
      <c r="B621" t="s">
        <v>253</v>
      </c>
      <c r="C621" t="s">
        <v>15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20</v>
      </c>
      <c r="K621" t="s">
        <v>55</v>
      </c>
      <c r="M621" s="16">
        <f t="shared" si="36"/>
        <v>2345000000</v>
      </c>
      <c r="N621" s="16">
        <f t="shared" si="37"/>
        <v>1311000000</v>
      </c>
      <c r="O621" s="12">
        <f t="shared" si="38"/>
        <v>0.44632660829843929</v>
      </c>
      <c r="P621" s="12">
        <f t="shared" si="39"/>
        <v>0.24952417205938332</v>
      </c>
    </row>
    <row r="622" spans="1:16" x14ac:dyDescent="0.45">
      <c r="A622">
        <v>648</v>
      </c>
      <c r="B622" t="s">
        <v>254</v>
      </c>
      <c r="C622" t="s">
        <v>10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17</v>
      </c>
      <c r="K622" t="s">
        <v>255</v>
      </c>
      <c r="M622" s="16">
        <f t="shared" si="36"/>
        <v>2034000000</v>
      </c>
      <c r="N622" s="16">
        <f t="shared" si="37"/>
        <v>622000000</v>
      </c>
      <c r="O622" s="12">
        <f t="shared" si="38"/>
        <v>0.32901973471368484</v>
      </c>
      <c r="P622" s="12">
        <f t="shared" si="39"/>
        <v>0.10061468780329991</v>
      </c>
    </row>
    <row r="623" spans="1:16" x14ac:dyDescent="0.45">
      <c r="A623">
        <v>649</v>
      </c>
      <c r="B623" t="s">
        <v>254</v>
      </c>
      <c r="C623" t="s">
        <v>13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17</v>
      </c>
      <c r="K623" t="s">
        <v>255</v>
      </c>
      <c r="M623" s="16">
        <f t="shared" si="36"/>
        <v>2133000000</v>
      </c>
      <c r="N623" s="16">
        <f t="shared" si="37"/>
        <v>666000000</v>
      </c>
      <c r="O623" s="12">
        <f t="shared" si="38"/>
        <v>0.32790161414296692</v>
      </c>
      <c r="P623" s="12">
        <f t="shared" si="39"/>
        <v>0.10238278247501921</v>
      </c>
    </row>
    <row r="624" spans="1:16" x14ac:dyDescent="0.45">
      <c r="A624">
        <v>650</v>
      </c>
      <c r="B624" t="s">
        <v>254</v>
      </c>
      <c r="C624" t="s">
        <v>14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17</v>
      </c>
      <c r="K624" t="s">
        <v>255</v>
      </c>
      <c r="M624" s="16">
        <f t="shared" si="36"/>
        <v>2374000000</v>
      </c>
      <c r="N624" s="16">
        <f t="shared" si="37"/>
        <v>809000000</v>
      </c>
      <c r="O624" s="12">
        <f t="shared" si="38"/>
        <v>0.33198154104321076</v>
      </c>
      <c r="P624" s="12">
        <f t="shared" si="39"/>
        <v>0.11313103062508741</v>
      </c>
    </row>
    <row r="625" spans="1:16" x14ac:dyDescent="0.45">
      <c r="A625">
        <v>651</v>
      </c>
      <c r="B625" t="s">
        <v>254</v>
      </c>
      <c r="C625" t="s">
        <v>15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17</v>
      </c>
      <c r="K625" t="s">
        <v>255</v>
      </c>
      <c r="M625" s="16">
        <f t="shared" si="36"/>
        <v>2505000000</v>
      </c>
      <c r="N625" s="16">
        <f t="shared" si="37"/>
        <v>942000000</v>
      </c>
      <c r="O625" s="12">
        <f t="shared" si="38"/>
        <v>0.33796546141392336</v>
      </c>
      <c r="P625" s="12">
        <f t="shared" si="39"/>
        <v>0.1270912034538586</v>
      </c>
    </row>
    <row r="626" spans="1:16" x14ac:dyDescent="0.45">
      <c r="A626">
        <v>652</v>
      </c>
      <c r="B626" t="s">
        <v>256</v>
      </c>
      <c r="C626" t="s">
        <v>10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20</v>
      </c>
      <c r="K626" t="s">
        <v>257</v>
      </c>
      <c r="M626" s="16">
        <f t="shared" si="36"/>
        <v>735184000</v>
      </c>
      <c r="N626" s="16">
        <f t="shared" si="37"/>
        <v>305330000</v>
      </c>
      <c r="O626" s="12">
        <f t="shared" si="38"/>
        <v>0.52312933786266558</v>
      </c>
      <c r="P626" s="12">
        <f t="shared" si="39"/>
        <v>0.2172613668545666</v>
      </c>
    </row>
    <row r="627" spans="1:16" x14ac:dyDescent="0.45">
      <c r="A627">
        <v>653</v>
      </c>
      <c r="B627" t="s">
        <v>256</v>
      </c>
      <c r="C627" t="s">
        <v>13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20</v>
      </c>
      <c r="K627" t="s">
        <v>257</v>
      </c>
      <c r="M627" s="16">
        <f t="shared" si="36"/>
        <v>737010000</v>
      </c>
      <c r="N627" s="16">
        <f t="shared" si="37"/>
        <v>266575000</v>
      </c>
      <c r="O627" s="12">
        <f t="shared" si="38"/>
        <v>0.49253126896253074</v>
      </c>
      <c r="P627" s="12">
        <f t="shared" si="39"/>
        <v>0.1781475461984052</v>
      </c>
    </row>
    <row r="628" spans="1:16" x14ac:dyDescent="0.45">
      <c r="A628">
        <v>654</v>
      </c>
      <c r="B628" t="s">
        <v>256</v>
      </c>
      <c r="C628" t="s">
        <v>14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20</v>
      </c>
      <c r="K628" t="s">
        <v>257</v>
      </c>
      <c r="M628" s="16">
        <f t="shared" si="36"/>
        <v>750373000</v>
      </c>
      <c r="N628" s="16">
        <f t="shared" si="37"/>
        <v>275627000</v>
      </c>
      <c r="O628" s="12">
        <f t="shared" si="38"/>
        <v>0.49023031985020782</v>
      </c>
      <c r="P628" s="12">
        <f t="shared" si="39"/>
        <v>0.18007139431902963</v>
      </c>
    </row>
    <row r="629" spans="1:16" x14ac:dyDescent="0.45">
      <c r="A629">
        <v>655</v>
      </c>
      <c r="B629" t="s">
        <v>256</v>
      </c>
      <c r="C629" t="s">
        <v>15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20</v>
      </c>
      <c r="K629" t="s">
        <v>257</v>
      </c>
      <c r="M629" s="16">
        <f t="shared" si="36"/>
        <v>753561000</v>
      </c>
      <c r="N629" s="16">
        <f t="shared" si="37"/>
        <v>307125000</v>
      </c>
      <c r="O629" s="12">
        <f t="shared" si="38"/>
        <v>0.48396183337004761</v>
      </c>
      <c r="P629" s="12">
        <f t="shared" si="39"/>
        <v>0.19724584748119381</v>
      </c>
    </row>
    <row r="630" spans="1:16" x14ac:dyDescent="0.45">
      <c r="A630">
        <v>656</v>
      </c>
      <c r="B630" t="s">
        <v>258</v>
      </c>
      <c r="C630" t="s">
        <v>10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11</v>
      </c>
      <c r="K630" t="s">
        <v>259</v>
      </c>
      <c r="M630" s="16">
        <f t="shared" si="36"/>
        <v>1365191000</v>
      </c>
      <c r="N630" s="16">
        <f t="shared" si="37"/>
        <v>1190043000</v>
      </c>
      <c r="O630" s="12">
        <f t="shared" si="38"/>
        <v>4.9912705203463026E-2</v>
      </c>
      <c r="P630" s="12">
        <f t="shared" si="39"/>
        <v>4.3509124685443136E-2</v>
      </c>
    </row>
    <row r="631" spans="1:16" x14ac:dyDescent="0.45">
      <c r="A631">
        <v>657</v>
      </c>
      <c r="B631" t="s">
        <v>258</v>
      </c>
      <c r="C631" t="s">
        <v>13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11</v>
      </c>
      <c r="K631" t="s">
        <v>259</v>
      </c>
      <c r="M631" s="16">
        <f t="shared" si="36"/>
        <v>1399033000</v>
      </c>
      <c r="N631" s="16">
        <f t="shared" si="37"/>
        <v>1216322000</v>
      </c>
      <c r="O631" s="12">
        <f t="shared" si="38"/>
        <v>6.497587241287528E-2</v>
      </c>
      <c r="P631" s="12">
        <f t="shared" si="39"/>
        <v>5.649014932812399E-2</v>
      </c>
    </row>
    <row r="632" spans="1:16" x14ac:dyDescent="0.45">
      <c r="A632">
        <v>658</v>
      </c>
      <c r="B632" t="s">
        <v>258</v>
      </c>
      <c r="C632" t="s">
        <v>14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11</v>
      </c>
      <c r="K632" t="s">
        <v>259</v>
      </c>
      <c r="M632" s="16">
        <f t="shared" si="36"/>
        <v>1094696000</v>
      </c>
      <c r="N632" s="16">
        <f t="shared" si="37"/>
        <v>686471000</v>
      </c>
      <c r="O632" s="12">
        <f t="shared" si="38"/>
        <v>6.0433537550524274E-2</v>
      </c>
      <c r="P632" s="12">
        <f t="shared" si="39"/>
        <v>3.7897161363379409E-2</v>
      </c>
    </row>
    <row r="633" spans="1:16" x14ac:dyDescent="0.45">
      <c r="A633">
        <v>659</v>
      </c>
      <c r="B633" t="s">
        <v>258</v>
      </c>
      <c r="C633" t="s">
        <v>15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11</v>
      </c>
      <c r="K633" t="s">
        <v>259</v>
      </c>
      <c r="M633" s="16">
        <f t="shared" si="36"/>
        <v>790316000</v>
      </c>
      <c r="N633" s="16">
        <f t="shared" si="37"/>
        <v>599243000</v>
      </c>
      <c r="O633" s="12">
        <f t="shared" si="38"/>
        <v>4.1515770341488234E-2</v>
      </c>
      <c r="P633" s="12">
        <f t="shared" si="39"/>
        <v>3.1478591812318685E-2</v>
      </c>
    </row>
    <row r="634" spans="1:16" x14ac:dyDescent="0.45">
      <c r="A634">
        <v>660</v>
      </c>
      <c r="B634" t="s">
        <v>260</v>
      </c>
      <c r="C634" t="s">
        <v>10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11</v>
      </c>
      <c r="K634" t="s">
        <v>155</v>
      </c>
      <c r="M634" s="16">
        <f t="shared" si="36"/>
        <v>1688095000</v>
      </c>
      <c r="N634" s="16">
        <f t="shared" si="37"/>
        <v>721266000</v>
      </c>
      <c r="O634" s="12">
        <f t="shared" si="38"/>
        <v>0.34071136448635098</v>
      </c>
      <c r="P634" s="12">
        <f t="shared" si="39"/>
        <v>0.14557446294054094</v>
      </c>
    </row>
    <row r="635" spans="1:16" x14ac:dyDescent="0.45">
      <c r="A635">
        <v>661</v>
      </c>
      <c r="B635" t="s">
        <v>260</v>
      </c>
      <c r="C635" t="s">
        <v>13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11</v>
      </c>
      <c r="K635" t="s">
        <v>155</v>
      </c>
      <c r="M635" s="16">
        <f t="shared" si="36"/>
        <v>1714617000</v>
      </c>
      <c r="N635" s="16">
        <f t="shared" si="37"/>
        <v>777717000</v>
      </c>
      <c r="O635" s="12">
        <f t="shared" si="38"/>
        <v>0.35150828689073232</v>
      </c>
      <c r="P635" s="12">
        <f t="shared" si="39"/>
        <v>0.15943733810862701</v>
      </c>
    </row>
    <row r="636" spans="1:16" x14ac:dyDescent="0.45">
      <c r="A636">
        <v>662</v>
      </c>
      <c r="B636" t="s">
        <v>260</v>
      </c>
      <c r="C636" t="s">
        <v>14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11</v>
      </c>
      <c r="K636" t="s">
        <v>155</v>
      </c>
      <c r="M636" s="16">
        <f t="shared" si="36"/>
        <v>1487318000</v>
      </c>
      <c r="N636" s="16">
        <f t="shared" si="37"/>
        <v>515707000</v>
      </c>
      <c r="O636" s="12">
        <f t="shared" si="38"/>
        <v>0.32609257119554136</v>
      </c>
      <c r="P636" s="12">
        <f t="shared" si="39"/>
        <v>0.11306810084564232</v>
      </c>
    </row>
    <row r="637" spans="1:16" x14ac:dyDescent="0.45">
      <c r="A637">
        <v>663</v>
      </c>
      <c r="B637" t="s">
        <v>260</v>
      </c>
      <c r="C637" t="s">
        <v>15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11</v>
      </c>
      <c r="K637" t="s">
        <v>155</v>
      </c>
      <c r="M637" s="16">
        <f t="shared" si="36"/>
        <v>1231554000</v>
      </c>
      <c r="N637" s="16">
        <f t="shared" si="37"/>
        <v>266232000</v>
      </c>
      <c r="O637" s="12">
        <f t="shared" si="38"/>
        <v>0.30854709377165557</v>
      </c>
      <c r="P637" s="12">
        <f t="shared" si="39"/>
        <v>6.6700371943914288E-2</v>
      </c>
    </row>
    <row r="638" spans="1:16" x14ac:dyDescent="0.45">
      <c r="A638">
        <v>664</v>
      </c>
      <c r="B638" t="s">
        <v>261</v>
      </c>
      <c r="C638" t="s">
        <v>10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57</v>
      </c>
      <c r="K638" t="s">
        <v>191</v>
      </c>
      <c r="M638" s="16">
        <f t="shared" si="36"/>
        <v>1268300000</v>
      </c>
      <c r="N638" s="16">
        <f t="shared" si="37"/>
        <v>666600000</v>
      </c>
      <c r="O638" s="12">
        <f t="shared" si="38"/>
        <v>0.37194639138977681</v>
      </c>
      <c r="P638" s="12">
        <f t="shared" si="39"/>
        <v>0.19548960380069796</v>
      </c>
    </row>
    <row r="639" spans="1:16" x14ac:dyDescent="0.45">
      <c r="A639">
        <v>665</v>
      </c>
      <c r="B639" t="s">
        <v>261</v>
      </c>
      <c r="C639" t="s">
        <v>13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57</v>
      </c>
      <c r="K639" t="s">
        <v>191</v>
      </c>
      <c r="M639" s="16">
        <f t="shared" si="36"/>
        <v>1200900000</v>
      </c>
      <c r="N639" s="16">
        <f t="shared" si="37"/>
        <v>589200000</v>
      </c>
      <c r="O639" s="12">
        <f t="shared" si="38"/>
        <v>0.38358833487718402</v>
      </c>
      <c r="P639" s="12">
        <f t="shared" si="39"/>
        <v>0.18820072188328488</v>
      </c>
    </row>
    <row r="640" spans="1:16" x14ac:dyDescent="0.45">
      <c r="A640">
        <v>666</v>
      </c>
      <c r="B640" t="s">
        <v>261</v>
      </c>
      <c r="C640" t="s">
        <v>14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57</v>
      </c>
      <c r="K640" t="s">
        <v>191</v>
      </c>
      <c r="M640" s="16">
        <f t="shared" si="36"/>
        <v>1210900000</v>
      </c>
      <c r="N640" s="16">
        <f t="shared" si="37"/>
        <v>494800000</v>
      </c>
      <c r="O640" s="12">
        <f t="shared" si="38"/>
        <v>0.37158989781201091</v>
      </c>
      <c r="P640" s="12">
        <f t="shared" si="39"/>
        <v>0.15183969067419523</v>
      </c>
    </row>
    <row r="641" spans="1:16" x14ac:dyDescent="0.45">
      <c r="A641">
        <v>667</v>
      </c>
      <c r="B641" t="s">
        <v>261</v>
      </c>
      <c r="C641" t="s">
        <v>15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57</v>
      </c>
      <c r="K641" t="s">
        <v>191</v>
      </c>
      <c r="M641" s="16">
        <f t="shared" si="36"/>
        <v>1075400000</v>
      </c>
      <c r="N641" s="16">
        <f t="shared" si="37"/>
        <v>193800000</v>
      </c>
      <c r="O641" s="12">
        <f t="shared" si="38"/>
        <v>0.32821608423622772</v>
      </c>
      <c r="P641" s="12">
        <f t="shared" si="39"/>
        <v>5.9148481611475658E-2</v>
      </c>
    </row>
    <row r="642" spans="1:16" x14ac:dyDescent="0.45">
      <c r="A642">
        <v>668</v>
      </c>
      <c r="B642" t="s">
        <v>262</v>
      </c>
      <c r="C642" t="s">
        <v>10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50</v>
      </c>
      <c r="K642" t="s">
        <v>263</v>
      </c>
      <c r="M642" s="16">
        <f t="shared" si="36"/>
        <v>446959000</v>
      </c>
      <c r="N642" s="16">
        <f t="shared" si="37"/>
        <v>254161000</v>
      </c>
      <c r="O642" s="12">
        <f t="shared" si="38"/>
        <v>0.70120785111066142</v>
      </c>
      <c r="P642" s="12">
        <f t="shared" si="39"/>
        <v>0.39873833762411498</v>
      </c>
    </row>
    <row r="643" spans="1:16" x14ac:dyDescent="0.45">
      <c r="A643">
        <v>669</v>
      </c>
      <c r="B643" t="s">
        <v>262</v>
      </c>
      <c r="C643" t="s">
        <v>13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50</v>
      </c>
      <c r="K643" t="s">
        <v>263</v>
      </c>
      <c r="M643" s="16">
        <f t="shared" ref="M643:M706" si="40">E643-F643</f>
        <v>474167000</v>
      </c>
      <c r="N643" s="16">
        <f t="shared" ref="N643:N706" si="41">M643-(SUM(G643:I643))</f>
        <v>271037000</v>
      </c>
      <c r="O643" s="12">
        <f t="shared" ref="O643:O706" si="42">1-(F643/E643)</f>
        <v>0.69111486831173752</v>
      </c>
      <c r="P643" s="12">
        <f t="shared" ref="P643:P706" si="43">N643/E643</f>
        <v>0.39504583946712529</v>
      </c>
    </row>
    <row r="644" spans="1:16" x14ac:dyDescent="0.45">
      <c r="A644">
        <v>670</v>
      </c>
      <c r="B644" t="s">
        <v>262</v>
      </c>
      <c r="C644" t="s">
        <v>14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50</v>
      </c>
      <c r="K644" t="s">
        <v>263</v>
      </c>
      <c r="M644" s="16">
        <f t="shared" si="40"/>
        <v>510595000</v>
      </c>
      <c r="N644" s="16">
        <f t="shared" si="41"/>
        <v>300154000</v>
      </c>
      <c r="O644" s="12">
        <f t="shared" si="42"/>
        <v>0.68627253323871118</v>
      </c>
      <c r="P644" s="12">
        <f t="shared" si="43"/>
        <v>0.40342628882329856</v>
      </c>
    </row>
    <row r="645" spans="1:16" x14ac:dyDescent="0.45">
      <c r="A645">
        <v>671</v>
      </c>
      <c r="B645" t="s">
        <v>262</v>
      </c>
      <c r="C645" t="s">
        <v>15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50</v>
      </c>
      <c r="K645" t="s">
        <v>263</v>
      </c>
      <c r="M645" s="16">
        <f t="shared" si="40"/>
        <v>547979000</v>
      </c>
      <c r="N645" s="16">
        <f t="shared" si="41"/>
        <v>320995000</v>
      </c>
      <c r="O645" s="12">
        <f t="shared" si="42"/>
        <v>0.68361421223541674</v>
      </c>
      <c r="P645" s="12">
        <f t="shared" si="43"/>
        <v>0.40044736031217915</v>
      </c>
    </row>
    <row r="646" spans="1:16" x14ac:dyDescent="0.45">
      <c r="A646">
        <v>672</v>
      </c>
      <c r="B646" t="s">
        <v>264</v>
      </c>
      <c r="C646" t="s">
        <v>10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20</v>
      </c>
      <c r="K646" t="s">
        <v>32</v>
      </c>
      <c r="M646" s="16">
        <f t="shared" si="40"/>
        <v>852749000</v>
      </c>
      <c r="N646" s="16">
        <f t="shared" si="41"/>
        <v>439361000</v>
      </c>
      <c r="O646" s="12">
        <f t="shared" si="42"/>
        <v>0.25315054422606798</v>
      </c>
      <c r="P646" s="12">
        <f t="shared" si="43"/>
        <v>0.13043049744028951</v>
      </c>
    </row>
    <row r="647" spans="1:16" x14ac:dyDescent="0.45">
      <c r="A647">
        <v>673</v>
      </c>
      <c r="B647" t="s">
        <v>264</v>
      </c>
      <c r="C647" t="s">
        <v>13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20</v>
      </c>
      <c r="K647" t="s">
        <v>32</v>
      </c>
      <c r="M647" s="16">
        <f t="shared" si="40"/>
        <v>864632000</v>
      </c>
      <c r="N647" s="16">
        <f t="shared" si="41"/>
        <v>460071000</v>
      </c>
      <c r="O647" s="12">
        <f t="shared" si="42"/>
        <v>0.2612484348637425</v>
      </c>
      <c r="P647" s="12">
        <f t="shared" si="43"/>
        <v>0.13901038670347254</v>
      </c>
    </row>
    <row r="648" spans="1:16" x14ac:dyDescent="0.45">
      <c r="A648">
        <v>674</v>
      </c>
      <c r="B648" t="s">
        <v>264</v>
      </c>
      <c r="C648" t="s">
        <v>14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20</v>
      </c>
      <c r="K648" t="s">
        <v>32</v>
      </c>
      <c r="M648" s="16">
        <f t="shared" si="40"/>
        <v>824941000</v>
      </c>
      <c r="N648" s="16">
        <f t="shared" si="41"/>
        <v>427145000</v>
      </c>
      <c r="O648" s="12">
        <f t="shared" si="42"/>
        <v>0.24326025076175395</v>
      </c>
      <c r="P648" s="12">
        <f t="shared" si="43"/>
        <v>0.12595737126852632</v>
      </c>
    </row>
    <row r="649" spans="1:16" x14ac:dyDescent="0.45">
      <c r="A649">
        <v>675</v>
      </c>
      <c r="B649" t="s">
        <v>264</v>
      </c>
      <c r="C649" t="s">
        <v>15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20</v>
      </c>
      <c r="K649" t="s">
        <v>32</v>
      </c>
      <c r="M649" s="16">
        <f t="shared" si="40"/>
        <v>919267000</v>
      </c>
      <c r="N649" s="16">
        <f t="shared" si="41"/>
        <v>533482000</v>
      </c>
      <c r="O649" s="12">
        <f t="shared" si="42"/>
        <v>0.25685059632662244</v>
      </c>
      <c r="P649" s="12">
        <f t="shared" si="43"/>
        <v>0.1490591632567243</v>
      </c>
    </row>
    <row r="650" spans="1:16" x14ac:dyDescent="0.45">
      <c r="A650">
        <v>676</v>
      </c>
      <c r="B650" t="s">
        <v>265</v>
      </c>
      <c r="C650" t="s">
        <v>10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180</v>
      </c>
      <c r="K650" t="s">
        <v>181</v>
      </c>
      <c r="M650" s="16">
        <f t="shared" si="40"/>
        <v>5011853000</v>
      </c>
      <c r="N650" s="16">
        <f t="shared" si="41"/>
        <v>1068905000</v>
      </c>
      <c r="O650" s="12">
        <f t="shared" si="42"/>
        <v>1</v>
      </c>
      <c r="P650" s="12">
        <f t="shared" si="43"/>
        <v>0.21327540931467862</v>
      </c>
    </row>
    <row r="651" spans="1:16" x14ac:dyDescent="0.45">
      <c r="A651">
        <v>677</v>
      </c>
      <c r="B651" t="s">
        <v>265</v>
      </c>
      <c r="C651" t="s">
        <v>13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180</v>
      </c>
      <c r="K651" t="s">
        <v>181</v>
      </c>
      <c r="M651" s="16">
        <f t="shared" si="40"/>
        <v>4762000000</v>
      </c>
      <c r="N651" s="16">
        <f t="shared" si="41"/>
        <v>976000000</v>
      </c>
      <c r="O651" s="12">
        <f t="shared" si="42"/>
        <v>1</v>
      </c>
      <c r="P651" s="12">
        <f t="shared" si="43"/>
        <v>0.20495590088198237</v>
      </c>
    </row>
    <row r="652" spans="1:16" x14ac:dyDescent="0.45">
      <c r="A652">
        <v>678</v>
      </c>
      <c r="B652" t="s">
        <v>265</v>
      </c>
      <c r="C652" t="s">
        <v>14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180</v>
      </c>
      <c r="K652" t="s">
        <v>181</v>
      </c>
      <c r="M652" s="16">
        <f t="shared" si="40"/>
        <v>4772000000</v>
      </c>
      <c r="N652" s="16">
        <f t="shared" si="41"/>
        <v>962000000</v>
      </c>
      <c r="O652" s="12">
        <f t="shared" si="42"/>
        <v>1</v>
      </c>
      <c r="P652" s="12">
        <f t="shared" si="43"/>
        <v>0.20159262363788769</v>
      </c>
    </row>
    <row r="653" spans="1:16" x14ac:dyDescent="0.45">
      <c r="A653">
        <v>679</v>
      </c>
      <c r="B653" t="s">
        <v>265</v>
      </c>
      <c r="C653" t="s">
        <v>15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180</v>
      </c>
      <c r="K653" t="s">
        <v>181</v>
      </c>
      <c r="M653" s="16">
        <f t="shared" si="40"/>
        <v>5576000000</v>
      </c>
      <c r="N653" s="16">
        <f t="shared" si="41"/>
        <v>981000000</v>
      </c>
      <c r="O653" s="12">
        <f t="shared" si="42"/>
        <v>1</v>
      </c>
      <c r="P653" s="12">
        <f t="shared" si="43"/>
        <v>0.17593256814921091</v>
      </c>
    </row>
    <row r="654" spans="1:16" x14ac:dyDescent="0.45">
      <c r="A654">
        <v>680</v>
      </c>
      <c r="B654" t="s">
        <v>266</v>
      </c>
      <c r="C654" t="s">
        <v>10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11</v>
      </c>
      <c r="K654" t="s">
        <v>89</v>
      </c>
      <c r="M654" s="16">
        <f t="shared" si="40"/>
        <v>5728000000</v>
      </c>
      <c r="N654" s="16">
        <f t="shared" si="41"/>
        <v>3689000000</v>
      </c>
      <c r="O654" s="12">
        <f t="shared" si="42"/>
        <v>0.18519236986744259</v>
      </c>
      <c r="P654" s="12">
        <f t="shared" si="43"/>
        <v>0.11926931781441966</v>
      </c>
    </row>
    <row r="655" spans="1:16" x14ac:dyDescent="0.45">
      <c r="A655">
        <v>681</v>
      </c>
      <c r="B655" t="s">
        <v>266</v>
      </c>
      <c r="C655" t="s">
        <v>13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11</v>
      </c>
      <c r="K655" t="s">
        <v>89</v>
      </c>
      <c r="M655" s="16">
        <f t="shared" si="40"/>
        <v>5873000000</v>
      </c>
      <c r="N655" s="16">
        <f t="shared" si="41"/>
        <v>3889000000</v>
      </c>
      <c r="O655" s="12">
        <f t="shared" si="42"/>
        <v>0.19036043044211071</v>
      </c>
      <c r="P655" s="12">
        <f t="shared" si="43"/>
        <v>0.12605341631012576</v>
      </c>
    </row>
    <row r="656" spans="1:16" x14ac:dyDescent="0.45">
      <c r="A656">
        <v>682</v>
      </c>
      <c r="B656" t="s">
        <v>266</v>
      </c>
      <c r="C656" t="s">
        <v>14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11</v>
      </c>
      <c r="K656" t="s">
        <v>89</v>
      </c>
      <c r="M656" s="16">
        <f t="shared" si="40"/>
        <v>6130000000</v>
      </c>
      <c r="N656" s="16">
        <f t="shared" si="41"/>
        <v>4178000000</v>
      </c>
      <c r="O656" s="12">
        <f t="shared" si="42"/>
        <v>0.19479487749849056</v>
      </c>
      <c r="P656" s="12">
        <f t="shared" si="43"/>
        <v>0.13276557882360418</v>
      </c>
    </row>
    <row r="657" spans="1:16" x14ac:dyDescent="0.45">
      <c r="A657">
        <v>683</v>
      </c>
      <c r="B657" t="s">
        <v>266</v>
      </c>
      <c r="C657" t="s">
        <v>15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11</v>
      </c>
      <c r="K657" t="s">
        <v>89</v>
      </c>
      <c r="M657" s="16">
        <f t="shared" si="40"/>
        <v>6249000000</v>
      </c>
      <c r="N657" s="16">
        <f t="shared" si="41"/>
        <v>4309000000</v>
      </c>
      <c r="O657" s="12">
        <f t="shared" si="42"/>
        <v>0.19931107071093679</v>
      </c>
      <c r="P657" s="12">
        <f t="shared" si="43"/>
        <v>0.13743501419321916</v>
      </c>
    </row>
    <row r="658" spans="1:16" x14ac:dyDescent="0.45">
      <c r="A658">
        <v>684</v>
      </c>
      <c r="B658" t="s">
        <v>267</v>
      </c>
      <c r="C658" t="s">
        <v>10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50</v>
      </c>
      <c r="K658" t="s">
        <v>263</v>
      </c>
      <c r="M658" s="16">
        <f t="shared" si="40"/>
        <v>1625965000</v>
      </c>
      <c r="N658" s="16">
        <f t="shared" si="41"/>
        <v>784982000</v>
      </c>
      <c r="O658" s="12">
        <f t="shared" si="42"/>
        <v>0.67014150346556345</v>
      </c>
      <c r="P658" s="12">
        <f t="shared" si="43"/>
        <v>0.32353034516327528</v>
      </c>
    </row>
    <row r="659" spans="1:16" x14ac:dyDescent="0.45">
      <c r="A659">
        <v>685</v>
      </c>
      <c r="B659" t="s">
        <v>267</v>
      </c>
      <c r="C659" t="s">
        <v>13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50</v>
      </c>
      <c r="K659" t="s">
        <v>263</v>
      </c>
      <c r="M659" s="16">
        <f t="shared" si="40"/>
        <v>1670922000</v>
      </c>
      <c r="N659" s="16">
        <f t="shared" si="41"/>
        <v>844336000</v>
      </c>
      <c r="O659" s="12">
        <f t="shared" si="42"/>
        <v>0.67212814715265423</v>
      </c>
      <c r="P659" s="12">
        <f t="shared" si="43"/>
        <v>0.33963404111878559</v>
      </c>
    </row>
    <row r="660" spans="1:16" x14ac:dyDescent="0.45">
      <c r="A660">
        <v>686</v>
      </c>
      <c r="B660" t="s">
        <v>267</v>
      </c>
      <c r="C660" t="s">
        <v>14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50</v>
      </c>
      <c r="K660" t="s">
        <v>263</v>
      </c>
      <c r="M660" s="16">
        <f t="shared" si="40"/>
        <v>1751957000</v>
      </c>
      <c r="N660" s="16">
        <f t="shared" si="41"/>
        <v>954846000</v>
      </c>
      <c r="O660" s="12">
        <f t="shared" si="42"/>
        <v>0.69095493340916148</v>
      </c>
      <c r="P660" s="12">
        <f t="shared" si="43"/>
        <v>0.37658204758792835</v>
      </c>
    </row>
    <row r="661" spans="1:16" x14ac:dyDescent="0.45">
      <c r="A661">
        <v>687</v>
      </c>
      <c r="B661" t="s">
        <v>267</v>
      </c>
      <c r="C661" t="s">
        <v>15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50</v>
      </c>
      <c r="K661" t="s">
        <v>263</v>
      </c>
      <c r="M661" s="16">
        <f t="shared" si="40"/>
        <v>1656630000</v>
      </c>
      <c r="N661" s="16">
        <f t="shared" si="41"/>
        <v>940578000</v>
      </c>
      <c r="O661" s="12">
        <f t="shared" si="42"/>
        <v>0.68914092314757736</v>
      </c>
      <c r="P661" s="12">
        <f t="shared" si="43"/>
        <v>0.3912707069244804</v>
      </c>
    </row>
    <row r="662" spans="1:16" x14ac:dyDescent="0.45">
      <c r="A662">
        <v>688</v>
      </c>
      <c r="B662" t="s">
        <v>268</v>
      </c>
      <c r="C662" t="s">
        <v>10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23</v>
      </c>
      <c r="K662" t="s">
        <v>64</v>
      </c>
      <c r="M662" s="16">
        <f t="shared" si="40"/>
        <v>7231000000</v>
      </c>
      <c r="N662" s="16">
        <f t="shared" si="41"/>
        <v>4010000000</v>
      </c>
      <c r="O662" s="12">
        <f t="shared" si="42"/>
        <v>0.74531024531024537</v>
      </c>
      <c r="P662" s="12">
        <f t="shared" si="43"/>
        <v>0.41331684188827045</v>
      </c>
    </row>
    <row r="663" spans="1:16" x14ac:dyDescent="0.45">
      <c r="A663">
        <v>689</v>
      </c>
      <c r="B663" t="s">
        <v>268</v>
      </c>
      <c r="C663" t="s">
        <v>13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23</v>
      </c>
      <c r="K663" t="s">
        <v>64</v>
      </c>
      <c r="M663" s="16">
        <f t="shared" si="40"/>
        <v>8343000000</v>
      </c>
      <c r="N663" s="16">
        <f t="shared" si="41"/>
        <v>4524000000</v>
      </c>
      <c r="O663" s="12">
        <f t="shared" si="42"/>
        <v>0.7447777182645956</v>
      </c>
      <c r="P663" s="12">
        <f t="shared" si="43"/>
        <v>0.40385645420460631</v>
      </c>
    </row>
    <row r="664" spans="1:16" x14ac:dyDescent="0.45">
      <c r="A664">
        <v>690</v>
      </c>
      <c r="B664" t="s">
        <v>268</v>
      </c>
      <c r="C664" t="s">
        <v>14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23</v>
      </c>
      <c r="K664" t="s">
        <v>64</v>
      </c>
      <c r="M664" s="16">
        <f t="shared" si="40"/>
        <v>21102000000</v>
      </c>
      <c r="N664" s="16">
        <f t="shared" si="41"/>
        <v>15265000000</v>
      </c>
      <c r="O664" s="12">
        <f t="shared" si="42"/>
        <v>0.84781036560867817</v>
      </c>
      <c r="P664" s="12">
        <f t="shared" si="43"/>
        <v>0.6132985134592206</v>
      </c>
    </row>
    <row r="665" spans="1:16" x14ac:dyDescent="0.45">
      <c r="A665">
        <v>691</v>
      </c>
      <c r="B665" t="s">
        <v>268</v>
      </c>
      <c r="C665" t="s">
        <v>15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23</v>
      </c>
      <c r="K665" t="s">
        <v>64</v>
      </c>
      <c r="M665" s="16">
        <f t="shared" si="40"/>
        <v>28633000000</v>
      </c>
      <c r="N665" s="16">
        <f t="shared" si="41"/>
        <v>22193000000</v>
      </c>
      <c r="O665" s="12">
        <f t="shared" si="42"/>
        <v>0.87726339655013941</v>
      </c>
      <c r="P665" s="12">
        <f t="shared" si="43"/>
        <v>0.67995342994577035</v>
      </c>
    </row>
    <row r="666" spans="1:16" x14ac:dyDescent="0.45">
      <c r="A666">
        <v>692</v>
      </c>
      <c r="B666" t="s">
        <v>269</v>
      </c>
      <c r="C666" t="s">
        <v>10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34</v>
      </c>
      <c r="K666" t="s">
        <v>122</v>
      </c>
      <c r="M666" s="16">
        <f t="shared" si="40"/>
        <v>6423900000</v>
      </c>
      <c r="N666" s="16">
        <f t="shared" si="41"/>
        <v>2871600000</v>
      </c>
      <c r="O666" s="12">
        <f t="shared" si="42"/>
        <v>0.36141914358532923</v>
      </c>
      <c r="P666" s="12">
        <f t="shared" si="43"/>
        <v>0.16156092291592825</v>
      </c>
    </row>
    <row r="667" spans="1:16" x14ac:dyDescent="0.45">
      <c r="A667">
        <v>693</v>
      </c>
      <c r="B667" t="s">
        <v>269</v>
      </c>
      <c r="C667" t="s">
        <v>13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34</v>
      </c>
      <c r="K667" t="s">
        <v>122</v>
      </c>
      <c r="M667" s="16">
        <f t="shared" si="40"/>
        <v>6369800000</v>
      </c>
      <c r="N667" s="16">
        <f t="shared" si="41"/>
        <v>2895500000</v>
      </c>
      <c r="O667" s="12">
        <f t="shared" si="42"/>
        <v>0.35566400142940102</v>
      </c>
      <c r="P667" s="12">
        <f t="shared" si="43"/>
        <v>0.16167306919194174</v>
      </c>
    </row>
    <row r="668" spans="1:16" x14ac:dyDescent="0.45">
      <c r="A668">
        <v>694</v>
      </c>
      <c r="B668" t="s">
        <v>269</v>
      </c>
      <c r="C668" t="s">
        <v>14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34</v>
      </c>
      <c r="K668" t="s">
        <v>122</v>
      </c>
      <c r="M668" s="16">
        <f t="shared" si="40"/>
        <v>5949200000</v>
      </c>
      <c r="N668" s="16">
        <f t="shared" si="41"/>
        <v>2621200000</v>
      </c>
      <c r="O668" s="12">
        <f t="shared" si="42"/>
        <v>0.33744179055376256</v>
      </c>
      <c r="P668" s="12">
        <f t="shared" si="43"/>
        <v>0.14867585917426249</v>
      </c>
    </row>
    <row r="669" spans="1:16" x14ac:dyDescent="0.45">
      <c r="A669">
        <v>695</v>
      </c>
      <c r="B669" t="s">
        <v>269</v>
      </c>
      <c r="C669" t="s">
        <v>15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34</v>
      </c>
      <c r="K669" t="s">
        <v>122</v>
      </c>
      <c r="M669" s="16">
        <f t="shared" si="40"/>
        <v>5829500000</v>
      </c>
      <c r="N669" s="16">
        <f t="shared" si="41"/>
        <v>2710600000</v>
      </c>
      <c r="O669" s="12">
        <f t="shared" si="42"/>
        <v>0.35195706117816106</v>
      </c>
      <c r="P669" s="12">
        <f t="shared" si="43"/>
        <v>0.16365293936521544</v>
      </c>
    </row>
    <row r="670" spans="1:16" x14ac:dyDescent="0.45">
      <c r="A670">
        <v>696</v>
      </c>
      <c r="B670" t="s">
        <v>270</v>
      </c>
      <c r="C670" t="s">
        <v>10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20</v>
      </c>
      <c r="K670" t="s">
        <v>87</v>
      </c>
      <c r="M670" s="16">
        <f t="shared" si="40"/>
        <v>3324000000</v>
      </c>
      <c r="N670" s="16">
        <f t="shared" si="41"/>
        <v>1457000000</v>
      </c>
      <c r="O670" s="12">
        <f t="shared" si="42"/>
        <v>0.42511830157309116</v>
      </c>
      <c r="P670" s="12">
        <f t="shared" si="43"/>
        <v>0.18634096431768768</v>
      </c>
    </row>
    <row r="671" spans="1:16" x14ac:dyDescent="0.45">
      <c r="A671">
        <v>697</v>
      </c>
      <c r="B671" t="s">
        <v>270</v>
      </c>
      <c r="C671" t="s">
        <v>13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20</v>
      </c>
      <c r="K671" t="s">
        <v>87</v>
      </c>
      <c r="M671" s="16">
        <f t="shared" si="40"/>
        <v>4052000000</v>
      </c>
      <c r="N671" s="16">
        <f t="shared" si="41"/>
        <v>2002000000</v>
      </c>
      <c r="O671" s="12">
        <f t="shared" si="42"/>
        <v>0.41708697889861035</v>
      </c>
      <c r="P671" s="12">
        <f t="shared" si="43"/>
        <v>0.20607308286155429</v>
      </c>
    </row>
    <row r="672" spans="1:16" x14ac:dyDescent="0.45">
      <c r="A672">
        <v>698</v>
      </c>
      <c r="B672" t="s">
        <v>270</v>
      </c>
      <c r="C672" t="s">
        <v>14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20</v>
      </c>
      <c r="K672" t="s">
        <v>87</v>
      </c>
      <c r="M672" s="16">
        <f t="shared" si="40"/>
        <v>3653000000</v>
      </c>
      <c r="N672" s="16">
        <f t="shared" si="41"/>
        <v>1322000000</v>
      </c>
      <c r="O672" s="12">
        <f t="shared" si="42"/>
        <v>0.40094391395017015</v>
      </c>
      <c r="P672" s="12">
        <f t="shared" si="43"/>
        <v>0.14509933047963999</v>
      </c>
    </row>
    <row r="673" spans="1:16" x14ac:dyDescent="0.45">
      <c r="A673">
        <v>699</v>
      </c>
      <c r="B673" t="s">
        <v>270</v>
      </c>
      <c r="C673" t="s">
        <v>15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20</v>
      </c>
      <c r="K673" t="s">
        <v>87</v>
      </c>
      <c r="M673" s="16">
        <f t="shared" si="40"/>
        <v>3746000000</v>
      </c>
      <c r="N673" s="16">
        <f t="shared" si="41"/>
        <v>1468000000</v>
      </c>
      <c r="O673" s="12">
        <f t="shared" si="42"/>
        <v>0.39893503727369539</v>
      </c>
      <c r="P673" s="12">
        <f t="shared" si="43"/>
        <v>0.15633652822151226</v>
      </c>
    </row>
    <row r="674" spans="1:16" x14ac:dyDescent="0.45">
      <c r="A674">
        <v>700</v>
      </c>
      <c r="B674" t="s">
        <v>271</v>
      </c>
      <c r="C674" t="s">
        <v>10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17</v>
      </c>
      <c r="K674" t="s">
        <v>243</v>
      </c>
      <c r="M674" s="16">
        <f t="shared" si="40"/>
        <v>18054000000</v>
      </c>
      <c r="N674" s="16">
        <f t="shared" si="41"/>
        <v>5672000000</v>
      </c>
      <c r="O674" s="12">
        <f t="shared" si="42"/>
        <v>0.11615742438572452</v>
      </c>
      <c r="P674" s="12">
        <f t="shared" si="43"/>
        <v>3.6493016013948672E-2</v>
      </c>
    </row>
    <row r="675" spans="1:16" x14ac:dyDescent="0.45">
      <c r="A675">
        <v>701</v>
      </c>
      <c r="B675" t="s">
        <v>271</v>
      </c>
      <c r="C675" t="s">
        <v>13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17</v>
      </c>
      <c r="K675" t="s">
        <v>243</v>
      </c>
      <c r="M675" s="16">
        <f t="shared" si="40"/>
        <v>13808000000</v>
      </c>
      <c r="N675" s="16">
        <f t="shared" si="41"/>
        <v>1650000000</v>
      </c>
      <c r="O675" s="12">
        <f t="shared" si="42"/>
        <v>8.8553123536994405E-2</v>
      </c>
      <c r="P675" s="12">
        <f t="shared" si="43"/>
        <v>1.0581739124858108E-2</v>
      </c>
    </row>
    <row r="676" spans="1:16" x14ac:dyDescent="0.45">
      <c r="A676">
        <v>702</v>
      </c>
      <c r="B676" t="s">
        <v>271</v>
      </c>
      <c r="C676" t="s">
        <v>14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17</v>
      </c>
      <c r="K676" t="s">
        <v>243</v>
      </c>
      <c r="M676" s="16">
        <f t="shared" si="40"/>
        <v>18302000000</v>
      </c>
      <c r="N676" s="16">
        <f t="shared" si="41"/>
        <v>4897000000</v>
      </c>
      <c r="O676" s="12">
        <f t="shared" si="42"/>
        <v>0.12012654572186199</v>
      </c>
      <c r="P676" s="12">
        <f t="shared" si="43"/>
        <v>3.2141825723962299E-2</v>
      </c>
    </row>
    <row r="677" spans="1:16" x14ac:dyDescent="0.45">
      <c r="A677">
        <v>703</v>
      </c>
      <c r="B677" t="s">
        <v>271</v>
      </c>
      <c r="C677" t="s">
        <v>15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17</v>
      </c>
      <c r="K677" t="s">
        <v>243</v>
      </c>
      <c r="M677" s="16">
        <f t="shared" si="40"/>
        <v>21255000000</v>
      </c>
      <c r="N677" s="16">
        <f t="shared" si="41"/>
        <v>9545000000</v>
      </c>
      <c r="O677" s="12">
        <f t="shared" si="42"/>
        <v>0.12774972953479991</v>
      </c>
      <c r="P677" s="12">
        <f t="shared" si="43"/>
        <v>5.7368674119485513E-2</v>
      </c>
    </row>
    <row r="678" spans="1:16" x14ac:dyDescent="0.45">
      <c r="A678">
        <v>704</v>
      </c>
      <c r="B678" t="s">
        <v>272</v>
      </c>
      <c r="C678" t="s">
        <v>10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17</v>
      </c>
      <c r="K678" t="s">
        <v>77</v>
      </c>
      <c r="M678" s="16">
        <f t="shared" si="40"/>
        <v>3778091000</v>
      </c>
      <c r="N678" s="16">
        <f t="shared" si="41"/>
        <v>1023178000</v>
      </c>
      <c r="O678" s="12">
        <f t="shared" si="42"/>
        <v>0.29031268797255361</v>
      </c>
      <c r="P678" s="12">
        <f t="shared" si="43"/>
        <v>7.8622128332637153E-2</v>
      </c>
    </row>
    <row r="679" spans="1:16" x14ac:dyDescent="0.45">
      <c r="A679">
        <v>705</v>
      </c>
      <c r="B679" t="s">
        <v>272</v>
      </c>
      <c r="C679" t="s">
        <v>13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17</v>
      </c>
      <c r="K679" t="s">
        <v>77</v>
      </c>
      <c r="M679" s="16">
        <f t="shared" si="40"/>
        <v>4219920000</v>
      </c>
      <c r="N679" s="16">
        <f t="shared" si="41"/>
        <v>1057935000</v>
      </c>
      <c r="O679" s="12">
        <f t="shared" si="42"/>
        <v>0.29975614872249956</v>
      </c>
      <c r="P679" s="12">
        <f t="shared" si="43"/>
        <v>7.5148941496222116E-2</v>
      </c>
    </row>
    <row r="680" spans="1:16" x14ac:dyDescent="0.45">
      <c r="A680">
        <v>706</v>
      </c>
      <c r="B680" t="s">
        <v>272</v>
      </c>
      <c r="C680" t="s">
        <v>14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17</v>
      </c>
      <c r="K680" t="s">
        <v>77</v>
      </c>
      <c r="M680" s="16">
        <f t="shared" si="40"/>
        <v>4593761000</v>
      </c>
      <c r="N680" s="16">
        <f t="shared" si="41"/>
        <v>1131418000</v>
      </c>
      <c r="O680" s="12">
        <f t="shared" si="42"/>
        <v>0.29943075864019031</v>
      </c>
      <c r="P680" s="12">
        <f t="shared" si="43"/>
        <v>7.3748144511472588E-2</v>
      </c>
    </row>
    <row r="681" spans="1:16" x14ac:dyDescent="0.45">
      <c r="A681">
        <v>707</v>
      </c>
      <c r="B681" t="s">
        <v>272</v>
      </c>
      <c r="C681" t="s">
        <v>15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17</v>
      </c>
      <c r="K681" t="s">
        <v>77</v>
      </c>
      <c r="M681" s="16">
        <f t="shared" si="40"/>
        <v>4555852000</v>
      </c>
      <c r="N681" s="16">
        <f t="shared" si="41"/>
        <v>1136787000</v>
      </c>
      <c r="O681" s="12">
        <f t="shared" si="42"/>
        <v>0.29815699483587876</v>
      </c>
      <c r="P681" s="12">
        <f t="shared" si="43"/>
        <v>7.4396840742081638E-2</v>
      </c>
    </row>
    <row r="682" spans="1:16" x14ac:dyDescent="0.45">
      <c r="A682">
        <v>708</v>
      </c>
      <c r="B682" t="s">
        <v>273</v>
      </c>
      <c r="C682" t="s">
        <v>10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20</v>
      </c>
      <c r="K682" t="s">
        <v>37</v>
      </c>
      <c r="M682" s="16">
        <f t="shared" si="40"/>
        <v>1513848000</v>
      </c>
      <c r="N682" s="16">
        <f t="shared" si="41"/>
        <v>357213000</v>
      </c>
      <c r="O682" s="12">
        <f t="shared" si="42"/>
        <v>0.63716206291197142</v>
      </c>
      <c r="P682" s="12">
        <f t="shared" si="43"/>
        <v>0.15034704407508157</v>
      </c>
    </row>
    <row r="683" spans="1:16" x14ac:dyDescent="0.45">
      <c r="A683">
        <v>709</v>
      </c>
      <c r="B683" t="s">
        <v>273</v>
      </c>
      <c r="C683" t="s">
        <v>13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20</v>
      </c>
      <c r="K683" t="s">
        <v>37</v>
      </c>
      <c r="M683" s="16">
        <f t="shared" si="40"/>
        <v>1602011000</v>
      </c>
      <c r="N683" s="16">
        <f t="shared" si="41"/>
        <v>405499000</v>
      </c>
      <c r="O683" s="12">
        <f t="shared" si="42"/>
        <v>0.62719772174536725</v>
      </c>
      <c r="P683" s="12">
        <f t="shared" si="43"/>
        <v>0.15875549479374654</v>
      </c>
    </row>
    <row r="684" spans="1:16" x14ac:dyDescent="0.45">
      <c r="A684">
        <v>710</v>
      </c>
      <c r="B684" t="s">
        <v>273</v>
      </c>
      <c r="C684" t="s">
        <v>14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20</v>
      </c>
      <c r="K684" t="s">
        <v>37</v>
      </c>
      <c r="M684" s="16">
        <f t="shared" si="40"/>
        <v>1751611000</v>
      </c>
      <c r="N684" s="16">
        <f t="shared" si="41"/>
        <v>456597000</v>
      </c>
      <c r="O684" s="12">
        <f t="shared" si="42"/>
        <v>0.63150291413907256</v>
      </c>
      <c r="P684" s="12">
        <f t="shared" si="43"/>
        <v>0.1646155088585069</v>
      </c>
    </row>
    <row r="685" spans="1:16" x14ac:dyDescent="0.45">
      <c r="A685">
        <v>711</v>
      </c>
      <c r="B685" t="s">
        <v>273</v>
      </c>
      <c r="C685" t="s">
        <v>15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20</v>
      </c>
      <c r="K685" t="s">
        <v>37</v>
      </c>
      <c r="M685" s="16">
        <f t="shared" si="40"/>
        <v>1750511000</v>
      </c>
      <c r="N685" s="16">
        <f t="shared" si="41"/>
        <v>424944000</v>
      </c>
      <c r="O685" s="12">
        <f t="shared" si="42"/>
        <v>0.60400979935476085</v>
      </c>
      <c r="P685" s="12">
        <f t="shared" si="43"/>
        <v>0.14662595103773096</v>
      </c>
    </row>
    <row r="686" spans="1:16" x14ac:dyDescent="0.45">
      <c r="A686">
        <v>712</v>
      </c>
      <c r="B686" t="s">
        <v>274</v>
      </c>
      <c r="C686" t="s">
        <v>10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17</v>
      </c>
      <c r="K686" t="s">
        <v>255</v>
      </c>
      <c r="M686" s="16">
        <f t="shared" si="40"/>
        <v>6171000000</v>
      </c>
      <c r="N686" s="16">
        <f t="shared" si="41"/>
        <v>6171000000</v>
      </c>
      <c r="O686" s="12">
        <f t="shared" si="42"/>
        <v>0.3942879049262028</v>
      </c>
      <c r="P686" s="12">
        <f t="shared" si="43"/>
        <v>0.3942879049262028</v>
      </c>
    </row>
    <row r="687" spans="1:16" x14ac:dyDescent="0.45">
      <c r="A687">
        <v>713</v>
      </c>
      <c r="B687" t="s">
        <v>274</v>
      </c>
      <c r="C687" t="s">
        <v>13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17</v>
      </c>
      <c r="K687" t="s">
        <v>255</v>
      </c>
      <c r="M687" s="16">
        <f t="shared" si="40"/>
        <v>6293000000</v>
      </c>
      <c r="N687" s="16">
        <f t="shared" si="41"/>
        <v>6293000000</v>
      </c>
      <c r="O687" s="12">
        <f t="shared" si="42"/>
        <v>0.38970770374040131</v>
      </c>
      <c r="P687" s="12">
        <f t="shared" si="43"/>
        <v>0.38970770374040131</v>
      </c>
    </row>
    <row r="688" spans="1:16" x14ac:dyDescent="0.45">
      <c r="A688">
        <v>714</v>
      </c>
      <c r="B688" t="s">
        <v>274</v>
      </c>
      <c r="C688" t="s">
        <v>14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17</v>
      </c>
      <c r="K688" t="s">
        <v>255</v>
      </c>
      <c r="M688" s="16">
        <f t="shared" si="40"/>
        <v>6289000000</v>
      </c>
      <c r="N688" s="16">
        <f t="shared" si="41"/>
        <v>6289000000</v>
      </c>
      <c r="O688" s="12">
        <f t="shared" si="42"/>
        <v>0.38265895953757223</v>
      </c>
      <c r="P688" s="12">
        <f t="shared" si="43"/>
        <v>0.38265895953757223</v>
      </c>
    </row>
    <row r="689" spans="1:16" x14ac:dyDescent="0.45">
      <c r="A689">
        <v>715</v>
      </c>
      <c r="B689" t="s">
        <v>274</v>
      </c>
      <c r="C689" t="s">
        <v>15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17</v>
      </c>
      <c r="K689" t="s">
        <v>255</v>
      </c>
      <c r="M689" s="16">
        <f t="shared" si="40"/>
        <v>5720000000</v>
      </c>
      <c r="N689" s="16">
        <f t="shared" si="41"/>
        <v>5720000000</v>
      </c>
      <c r="O689" s="12">
        <f t="shared" si="42"/>
        <v>0.36209406849401782</v>
      </c>
      <c r="P689" s="12">
        <f t="shared" si="43"/>
        <v>0.36209406849401787</v>
      </c>
    </row>
    <row r="690" spans="1:16" x14ac:dyDescent="0.45">
      <c r="A690">
        <v>716</v>
      </c>
      <c r="B690" t="s">
        <v>275</v>
      </c>
      <c r="C690" t="s">
        <v>10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17</v>
      </c>
      <c r="K690" t="s">
        <v>276</v>
      </c>
      <c r="M690" s="16">
        <f t="shared" si="40"/>
        <v>1438480000</v>
      </c>
      <c r="N690" s="16">
        <f t="shared" si="41"/>
        <v>604160000</v>
      </c>
      <c r="O690" s="12">
        <f t="shared" si="42"/>
        <v>0.52969519548546862</v>
      </c>
      <c r="P690" s="12">
        <f t="shared" si="43"/>
        <v>0.2224713929317757</v>
      </c>
    </row>
    <row r="691" spans="1:16" x14ac:dyDescent="0.45">
      <c r="A691">
        <v>717</v>
      </c>
      <c r="B691" t="s">
        <v>275</v>
      </c>
      <c r="C691" t="s">
        <v>13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17</v>
      </c>
      <c r="K691" t="s">
        <v>276</v>
      </c>
      <c r="M691" s="16">
        <f t="shared" si="40"/>
        <v>1407300000</v>
      </c>
      <c r="N691" s="16">
        <f t="shared" si="41"/>
        <v>574032000</v>
      </c>
      <c r="O691" s="12">
        <f t="shared" si="42"/>
        <v>0.53471872077864591</v>
      </c>
      <c r="P691" s="12">
        <f t="shared" si="43"/>
        <v>0.21810961182832919</v>
      </c>
    </row>
    <row r="692" spans="1:16" x14ac:dyDescent="0.45">
      <c r="A692">
        <v>718</v>
      </c>
      <c r="B692" t="s">
        <v>275</v>
      </c>
      <c r="C692" t="s">
        <v>14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17</v>
      </c>
      <c r="K692" t="s">
        <v>276</v>
      </c>
      <c r="M692" s="16">
        <f t="shared" si="40"/>
        <v>1604412000</v>
      </c>
      <c r="N692" s="16">
        <f t="shared" si="41"/>
        <v>690626000</v>
      </c>
      <c r="O692" s="12">
        <f t="shared" si="42"/>
        <v>0.55890043328045347</v>
      </c>
      <c r="P692" s="12">
        <f t="shared" si="43"/>
        <v>0.24058107932049028</v>
      </c>
    </row>
    <row r="693" spans="1:16" x14ac:dyDescent="0.45">
      <c r="A693">
        <v>719</v>
      </c>
      <c r="B693" t="s">
        <v>275</v>
      </c>
      <c r="C693" t="s">
        <v>15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17</v>
      </c>
      <c r="K693" t="s">
        <v>276</v>
      </c>
      <c r="M693" s="16">
        <f t="shared" si="40"/>
        <v>1538704000</v>
      </c>
      <c r="N693" s="16">
        <f t="shared" si="41"/>
        <v>549581000</v>
      </c>
      <c r="O693" s="12">
        <f t="shared" si="42"/>
        <v>0.54558747921298312</v>
      </c>
      <c r="P693" s="12">
        <f t="shared" si="43"/>
        <v>0.19486822183691632</v>
      </c>
    </row>
    <row r="694" spans="1:16" x14ac:dyDescent="0.45">
      <c r="A694">
        <v>720</v>
      </c>
      <c r="B694" t="s">
        <v>277</v>
      </c>
      <c r="C694" t="s">
        <v>10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17</v>
      </c>
      <c r="K694" t="s">
        <v>278</v>
      </c>
      <c r="M694" s="16">
        <f t="shared" si="40"/>
        <v>4118000000</v>
      </c>
      <c r="N694" s="16">
        <f t="shared" si="41"/>
        <v>1302000000</v>
      </c>
      <c r="O694" s="12">
        <f t="shared" si="42"/>
        <v>0.21074718526100311</v>
      </c>
      <c r="P694" s="12">
        <f t="shared" si="43"/>
        <v>6.6632548618219031E-2</v>
      </c>
    </row>
    <row r="695" spans="1:16" x14ac:dyDescent="0.45">
      <c r="A695">
        <v>721</v>
      </c>
      <c r="B695" t="s">
        <v>277</v>
      </c>
      <c r="C695" t="s">
        <v>13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17</v>
      </c>
      <c r="K695" t="s">
        <v>278</v>
      </c>
      <c r="M695" s="16">
        <f t="shared" si="40"/>
        <v>4232000000</v>
      </c>
      <c r="N695" s="16">
        <f t="shared" si="41"/>
        <v>1417000000</v>
      </c>
      <c r="O695" s="12">
        <f t="shared" si="42"/>
        <v>0.23332230675928989</v>
      </c>
      <c r="P695" s="12">
        <f t="shared" si="43"/>
        <v>7.8123277097805713E-2</v>
      </c>
    </row>
    <row r="696" spans="1:16" x14ac:dyDescent="0.45">
      <c r="A696">
        <v>722</v>
      </c>
      <c r="B696" t="s">
        <v>277</v>
      </c>
      <c r="C696" t="s">
        <v>14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17</v>
      </c>
      <c r="K696" t="s">
        <v>278</v>
      </c>
      <c r="M696" s="16">
        <f t="shared" si="40"/>
        <v>4279000000</v>
      </c>
      <c r="N696" s="16">
        <f t="shared" si="41"/>
        <v>1551000000</v>
      </c>
      <c r="O696" s="12">
        <f t="shared" si="42"/>
        <v>0.26023231770358202</v>
      </c>
      <c r="P696" s="12">
        <f t="shared" si="43"/>
        <v>9.4325852946542596E-2</v>
      </c>
    </row>
    <row r="697" spans="1:16" x14ac:dyDescent="0.45">
      <c r="A697">
        <v>723</v>
      </c>
      <c r="B697" t="s">
        <v>277</v>
      </c>
      <c r="C697" t="s">
        <v>15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17</v>
      </c>
      <c r="K697" t="s">
        <v>278</v>
      </c>
      <c r="M697" s="16">
        <f t="shared" si="40"/>
        <v>4186000000</v>
      </c>
      <c r="N697" s="16">
        <f t="shared" si="41"/>
        <v>1569000000</v>
      </c>
      <c r="O697" s="12">
        <f t="shared" si="42"/>
        <v>0.27615780445969129</v>
      </c>
      <c r="P697" s="12">
        <f t="shared" si="43"/>
        <v>0.10350969784932049</v>
      </c>
    </row>
    <row r="698" spans="1:16" x14ac:dyDescent="0.45">
      <c r="A698">
        <v>724</v>
      </c>
      <c r="B698" t="s">
        <v>279</v>
      </c>
      <c r="C698" t="s">
        <v>10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11</v>
      </c>
      <c r="K698" t="s">
        <v>280</v>
      </c>
      <c r="M698" s="16">
        <f t="shared" si="40"/>
        <v>3916160000</v>
      </c>
      <c r="N698" s="16">
        <f t="shared" si="41"/>
        <v>1131125000</v>
      </c>
      <c r="O698" s="12">
        <f t="shared" si="42"/>
        <v>0.43755757652615157</v>
      </c>
      <c r="P698" s="12">
        <f t="shared" si="43"/>
        <v>0.12638204612379045</v>
      </c>
    </row>
    <row r="699" spans="1:16" x14ac:dyDescent="0.45">
      <c r="A699">
        <v>725</v>
      </c>
      <c r="B699" t="s">
        <v>279</v>
      </c>
      <c r="C699" t="s">
        <v>13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11</v>
      </c>
      <c r="K699" t="s">
        <v>280</v>
      </c>
      <c r="M699" s="16">
        <f t="shared" si="40"/>
        <v>4136483000</v>
      </c>
      <c r="N699" s="16">
        <f t="shared" si="41"/>
        <v>1296854000</v>
      </c>
      <c r="O699" s="12">
        <f t="shared" si="42"/>
        <v>0.43829085255205735</v>
      </c>
      <c r="P699" s="12">
        <f t="shared" si="43"/>
        <v>0.13741123686367038</v>
      </c>
    </row>
    <row r="700" spans="1:16" x14ac:dyDescent="0.45">
      <c r="A700">
        <v>726</v>
      </c>
      <c r="B700" t="s">
        <v>279</v>
      </c>
      <c r="C700" t="s">
        <v>14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11</v>
      </c>
      <c r="K700" t="s">
        <v>280</v>
      </c>
      <c r="M700" s="16">
        <f t="shared" si="40"/>
        <v>4314242000</v>
      </c>
      <c r="N700" s="16">
        <f t="shared" si="41"/>
        <v>1347117000</v>
      </c>
      <c r="O700" s="12">
        <f t="shared" si="42"/>
        <v>0.43294153018082471</v>
      </c>
      <c r="P700" s="12">
        <f t="shared" si="43"/>
        <v>0.13518548456776464</v>
      </c>
    </row>
    <row r="701" spans="1:16" x14ac:dyDescent="0.45">
      <c r="A701">
        <v>727</v>
      </c>
      <c r="B701" t="s">
        <v>279</v>
      </c>
      <c r="C701" t="s">
        <v>15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11</v>
      </c>
      <c r="K701" t="s">
        <v>280</v>
      </c>
      <c r="M701" s="16">
        <f t="shared" si="40"/>
        <v>4231428000</v>
      </c>
      <c r="N701" s="16">
        <f t="shared" si="41"/>
        <v>1300320000</v>
      </c>
      <c r="O701" s="12">
        <f t="shared" si="42"/>
        <v>0.42427204246823347</v>
      </c>
      <c r="P701" s="12">
        <f t="shared" si="43"/>
        <v>0.13037901679109118</v>
      </c>
    </row>
    <row r="702" spans="1:16" x14ac:dyDescent="0.45">
      <c r="A702">
        <v>728</v>
      </c>
      <c r="B702" t="s">
        <v>281</v>
      </c>
      <c r="C702" t="s">
        <v>10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81</v>
      </c>
      <c r="K702" t="s">
        <v>112</v>
      </c>
      <c r="M702" s="16">
        <f t="shared" si="40"/>
        <v>4471000000</v>
      </c>
      <c r="N702" s="16">
        <f t="shared" si="41"/>
        <v>3138000000</v>
      </c>
      <c r="O702" s="12">
        <f t="shared" si="42"/>
        <v>0.15206448540915585</v>
      </c>
      <c r="P702" s="12">
        <f t="shared" si="43"/>
        <v>0.10672743350792463</v>
      </c>
    </row>
    <row r="703" spans="1:16" x14ac:dyDescent="0.45">
      <c r="A703">
        <v>729</v>
      </c>
      <c r="B703" t="s">
        <v>281</v>
      </c>
      <c r="C703" t="s">
        <v>13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81</v>
      </c>
      <c r="K703" t="s">
        <v>112</v>
      </c>
      <c r="M703" s="16">
        <f t="shared" si="40"/>
        <v>5536000000</v>
      </c>
      <c r="N703" s="16">
        <f t="shared" si="41"/>
        <v>5243000000</v>
      </c>
      <c r="O703" s="12">
        <f t="shared" si="42"/>
        <v>0.16842105263157892</v>
      </c>
      <c r="P703" s="12">
        <f t="shared" si="43"/>
        <v>0.15950714937633101</v>
      </c>
    </row>
    <row r="704" spans="1:16" x14ac:dyDescent="0.45">
      <c r="A704">
        <v>730</v>
      </c>
      <c r="B704" t="s">
        <v>281</v>
      </c>
      <c r="C704" t="s">
        <v>14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81</v>
      </c>
      <c r="K704" t="s">
        <v>112</v>
      </c>
      <c r="M704" s="16">
        <f t="shared" si="40"/>
        <v>2520000000</v>
      </c>
      <c r="N704" s="16">
        <f t="shared" si="41"/>
        <v>2320000000</v>
      </c>
      <c r="O704" s="12">
        <f t="shared" si="42"/>
        <v>0.10663055896416029</v>
      </c>
      <c r="P704" s="12">
        <f t="shared" si="43"/>
        <v>9.8167816189226931E-2</v>
      </c>
    </row>
    <row r="705" spans="1:16" x14ac:dyDescent="0.45">
      <c r="A705">
        <v>731</v>
      </c>
      <c r="B705" t="s">
        <v>281</v>
      </c>
      <c r="C705" t="s">
        <v>15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81</v>
      </c>
      <c r="K705" t="s">
        <v>112</v>
      </c>
      <c r="M705" s="16">
        <f t="shared" si="40"/>
        <v>864000000</v>
      </c>
      <c r="N705" s="16">
        <f t="shared" si="41"/>
        <v>636000000</v>
      </c>
      <c r="O705" s="12">
        <f t="shared" si="42"/>
        <v>5.4384087618807864E-2</v>
      </c>
      <c r="P705" s="12">
        <f t="shared" si="43"/>
        <v>4.0032731163844655E-2</v>
      </c>
    </row>
    <row r="706" spans="1:16" x14ac:dyDescent="0.45">
      <c r="A706">
        <v>732</v>
      </c>
      <c r="B706" t="s">
        <v>282</v>
      </c>
      <c r="C706" t="s">
        <v>10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17</v>
      </c>
      <c r="K706" t="s">
        <v>276</v>
      </c>
      <c r="M706" s="16">
        <f t="shared" si="40"/>
        <v>1104120000</v>
      </c>
      <c r="N706" s="16">
        <f t="shared" si="41"/>
        <v>201251000</v>
      </c>
      <c r="O706" s="12">
        <f t="shared" si="42"/>
        <v>0.25690102148938931</v>
      </c>
      <c r="P706" s="12">
        <f t="shared" si="43"/>
        <v>4.682605828692632E-2</v>
      </c>
    </row>
    <row r="707" spans="1:16" x14ac:dyDescent="0.45">
      <c r="A707">
        <v>733</v>
      </c>
      <c r="B707" t="s">
        <v>282</v>
      </c>
      <c r="C707" t="s">
        <v>13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17</v>
      </c>
      <c r="K707" t="s">
        <v>276</v>
      </c>
      <c r="M707" s="16">
        <f t="shared" ref="M707:M770" si="44">E707-F707</f>
        <v>1456667000</v>
      </c>
      <c r="N707" s="16">
        <f t="shared" ref="N707:N770" si="45">M707-(SUM(G707:I707))</f>
        <v>329727000</v>
      </c>
      <c r="O707" s="12">
        <f t="shared" ref="O707:O770" si="46">1-(F707/E707)</f>
        <v>0.27235143123760508</v>
      </c>
      <c r="P707" s="12">
        <f t="shared" ref="P707:P770" si="47">N707/E707</f>
        <v>6.1648695527311205E-2</v>
      </c>
    </row>
    <row r="708" spans="1:16" x14ac:dyDescent="0.45">
      <c r="A708">
        <v>734</v>
      </c>
      <c r="B708" t="s">
        <v>282</v>
      </c>
      <c r="C708" t="s">
        <v>14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17</v>
      </c>
      <c r="K708" t="s">
        <v>276</v>
      </c>
      <c r="M708" s="16">
        <f t="shared" si="44"/>
        <v>1817104000</v>
      </c>
      <c r="N708" s="16">
        <f t="shared" si="45"/>
        <v>469594000</v>
      </c>
      <c r="O708" s="12">
        <f t="shared" si="46"/>
        <v>0.29520980059938617</v>
      </c>
      <c r="P708" s="12">
        <f t="shared" si="47"/>
        <v>7.6291038434051189E-2</v>
      </c>
    </row>
    <row r="709" spans="1:16" x14ac:dyDescent="0.45">
      <c r="A709">
        <v>735</v>
      </c>
      <c r="B709" t="s">
        <v>282</v>
      </c>
      <c r="C709" t="s">
        <v>15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17</v>
      </c>
      <c r="K709" t="s">
        <v>276</v>
      </c>
      <c r="M709" s="16">
        <f t="shared" si="44"/>
        <v>2093091000</v>
      </c>
      <c r="N709" s="16">
        <f t="shared" si="45"/>
        <v>580027000</v>
      </c>
      <c r="O709" s="12">
        <f t="shared" si="46"/>
        <v>0.3028340738194325</v>
      </c>
      <c r="P709" s="12">
        <f t="shared" si="47"/>
        <v>8.3919877031272877E-2</v>
      </c>
    </row>
    <row r="710" spans="1:16" x14ac:dyDescent="0.45">
      <c r="A710">
        <v>736</v>
      </c>
      <c r="B710" t="s">
        <v>283</v>
      </c>
      <c r="C710" t="s">
        <v>10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17</v>
      </c>
      <c r="K710" t="s">
        <v>284</v>
      </c>
      <c r="M710" s="16">
        <f t="shared" si="44"/>
        <v>2417003000</v>
      </c>
      <c r="N710" s="16">
        <f t="shared" si="45"/>
        <v>853851000</v>
      </c>
      <c r="O710" s="12">
        <f t="shared" si="46"/>
        <v>0.59110125916395351</v>
      </c>
      <c r="P710" s="12">
        <f t="shared" si="47"/>
        <v>0.20881744922881801</v>
      </c>
    </row>
    <row r="711" spans="1:16" x14ac:dyDescent="0.45">
      <c r="A711">
        <v>737</v>
      </c>
      <c r="B711" t="s">
        <v>283</v>
      </c>
      <c r="C711" t="s">
        <v>13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17</v>
      </c>
      <c r="K711" t="s">
        <v>284</v>
      </c>
      <c r="M711" s="16">
        <f t="shared" si="44"/>
        <v>2409256000</v>
      </c>
      <c r="N711" s="16">
        <f t="shared" si="45"/>
        <v>806012000</v>
      </c>
      <c r="O711" s="12">
        <f t="shared" si="46"/>
        <v>0.59019190099743835</v>
      </c>
      <c r="P711" s="12">
        <f t="shared" si="47"/>
        <v>0.19744757489729081</v>
      </c>
    </row>
    <row r="712" spans="1:16" x14ac:dyDescent="0.45">
      <c r="A712">
        <v>738</v>
      </c>
      <c r="B712" t="s">
        <v>283</v>
      </c>
      <c r="C712" t="s">
        <v>14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17</v>
      </c>
      <c r="K712" t="s">
        <v>284</v>
      </c>
      <c r="M712" s="16">
        <f t="shared" si="44"/>
        <v>2578835000</v>
      </c>
      <c r="N712" s="16">
        <f t="shared" si="45"/>
        <v>940692000</v>
      </c>
      <c r="O712" s="12">
        <f t="shared" si="46"/>
        <v>0.60292499287502332</v>
      </c>
      <c r="P712" s="12">
        <f t="shared" si="47"/>
        <v>0.21993137110268454</v>
      </c>
    </row>
    <row r="713" spans="1:16" x14ac:dyDescent="0.45">
      <c r="A713">
        <v>739</v>
      </c>
      <c r="B713" t="s">
        <v>283</v>
      </c>
      <c r="C713" t="s">
        <v>15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17</v>
      </c>
      <c r="K713" t="s">
        <v>284</v>
      </c>
      <c r="M713" s="16">
        <f t="shared" si="44"/>
        <v>2770476000</v>
      </c>
      <c r="N713" s="16">
        <f t="shared" si="45"/>
        <v>1071178000</v>
      </c>
      <c r="O713" s="12">
        <f t="shared" si="46"/>
        <v>0.62292757586325287</v>
      </c>
      <c r="P713" s="12">
        <f t="shared" si="47"/>
        <v>0.24084897860802529</v>
      </c>
    </row>
    <row r="714" spans="1:16" x14ac:dyDescent="0.45">
      <c r="A714">
        <v>740</v>
      </c>
      <c r="B714" t="s">
        <v>285</v>
      </c>
      <c r="C714" t="s">
        <v>10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45</v>
      </c>
      <c r="K714" t="s">
        <v>103</v>
      </c>
      <c r="M714" s="16">
        <f t="shared" si="44"/>
        <v>2874417000</v>
      </c>
      <c r="N714" s="16">
        <f t="shared" si="45"/>
        <v>891153000</v>
      </c>
      <c r="O714" s="12">
        <f t="shared" si="46"/>
        <v>0.94659558240443864</v>
      </c>
      <c r="P714" s="12">
        <f t="shared" si="47"/>
        <v>0.29347220429271842</v>
      </c>
    </row>
    <row r="715" spans="1:16" x14ac:dyDescent="0.45">
      <c r="A715">
        <v>741</v>
      </c>
      <c r="B715" t="s">
        <v>285</v>
      </c>
      <c r="C715" t="s">
        <v>13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45</v>
      </c>
      <c r="K715" t="s">
        <v>103</v>
      </c>
      <c r="M715" s="16">
        <f t="shared" si="44"/>
        <v>2756592000</v>
      </c>
      <c r="N715" s="16">
        <f t="shared" si="45"/>
        <v>908544000</v>
      </c>
      <c r="O715" s="12">
        <f t="shared" si="46"/>
        <v>0.95953784992027036</v>
      </c>
      <c r="P715" s="12">
        <f t="shared" si="47"/>
        <v>0.31625367711941488</v>
      </c>
    </row>
    <row r="716" spans="1:16" x14ac:dyDescent="0.45">
      <c r="A716">
        <v>742</v>
      </c>
      <c r="B716" t="s">
        <v>285</v>
      </c>
      <c r="C716" t="s">
        <v>14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45</v>
      </c>
      <c r="K716" t="s">
        <v>103</v>
      </c>
      <c r="M716" s="16">
        <f t="shared" si="44"/>
        <v>2869188000</v>
      </c>
      <c r="N716" s="16">
        <f t="shared" si="45"/>
        <v>905853000</v>
      </c>
      <c r="O716" s="12">
        <f t="shared" si="46"/>
        <v>0.97074983057820619</v>
      </c>
      <c r="P716" s="12">
        <f t="shared" si="47"/>
        <v>0.30648275619400328</v>
      </c>
    </row>
    <row r="717" spans="1:16" x14ac:dyDescent="0.45">
      <c r="A717">
        <v>743</v>
      </c>
      <c r="B717" t="s">
        <v>285</v>
      </c>
      <c r="C717" t="s">
        <v>15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45</v>
      </c>
      <c r="K717" t="s">
        <v>103</v>
      </c>
      <c r="M717" s="16">
        <f t="shared" si="44"/>
        <v>3071076000</v>
      </c>
      <c r="N717" s="16">
        <f t="shared" si="45"/>
        <v>995214000</v>
      </c>
      <c r="O717" s="12">
        <f t="shared" si="46"/>
        <v>0.9739395944059005</v>
      </c>
      <c r="P717" s="12">
        <f t="shared" si="47"/>
        <v>0.31561521743749549</v>
      </c>
    </row>
    <row r="718" spans="1:16" x14ac:dyDescent="0.45">
      <c r="A718">
        <v>744</v>
      </c>
      <c r="B718" t="s">
        <v>286</v>
      </c>
      <c r="C718" t="s">
        <v>10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17</v>
      </c>
      <c r="K718" t="s">
        <v>287</v>
      </c>
      <c r="M718" s="16">
        <f t="shared" si="44"/>
        <v>1611693000</v>
      </c>
      <c r="N718" s="16">
        <f t="shared" si="45"/>
        <v>515186000</v>
      </c>
      <c r="O718" s="12">
        <f t="shared" si="46"/>
        <v>0.34826317115555072</v>
      </c>
      <c r="P718" s="12">
        <f t="shared" si="47"/>
        <v>0.11132412320146799</v>
      </c>
    </row>
    <row r="719" spans="1:16" x14ac:dyDescent="0.45">
      <c r="A719">
        <v>745</v>
      </c>
      <c r="B719" t="s">
        <v>286</v>
      </c>
      <c r="C719" t="s">
        <v>13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17</v>
      </c>
      <c r="K719" t="s">
        <v>287</v>
      </c>
      <c r="M719" s="16">
        <f t="shared" si="44"/>
        <v>1904407000</v>
      </c>
      <c r="N719" s="16">
        <f t="shared" si="45"/>
        <v>563954000</v>
      </c>
      <c r="O719" s="12">
        <f t="shared" si="46"/>
        <v>0.35765217721183318</v>
      </c>
      <c r="P719" s="12">
        <f t="shared" si="47"/>
        <v>0.10591190640830567</v>
      </c>
    </row>
    <row r="720" spans="1:16" x14ac:dyDescent="0.45">
      <c r="A720">
        <v>746</v>
      </c>
      <c r="B720" t="s">
        <v>286</v>
      </c>
      <c r="C720" t="s">
        <v>14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17</v>
      </c>
      <c r="K720" t="s">
        <v>287</v>
      </c>
      <c r="M720" s="16">
        <f t="shared" si="44"/>
        <v>2136332000</v>
      </c>
      <c r="N720" s="16">
        <f t="shared" si="45"/>
        <v>595118000</v>
      </c>
      <c r="O720" s="12">
        <f t="shared" si="46"/>
        <v>0.37273204852649777</v>
      </c>
      <c r="P720" s="12">
        <f t="shared" si="47"/>
        <v>0.10383196584378848</v>
      </c>
    </row>
    <row r="721" spans="1:16" x14ac:dyDescent="0.45">
      <c r="A721">
        <v>747</v>
      </c>
      <c r="B721" t="s">
        <v>286</v>
      </c>
      <c r="C721" t="s">
        <v>15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17</v>
      </c>
      <c r="K721" t="s">
        <v>287</v>
      </c>
      <c r="M721" s="16">
        <f t="shared" si="44"/>
        <v>2276048000</v>
      </c>
      <c r="N721" s="16">
        <f t="shared" si="45"/>
        <v>775649000</v>
      </c>
      <c r="O721" s="12">
        <f t="shared" si="46"/>
        <v>0.3775668321500335</v>
      </c>
      <c r="P721" s="12">
        <f t="shared" si="47"/>
        <v>0.12867010528351835</v>
      </c>
    </row>
    <row r="722" spans="1:16" x14ac:dyDescent="0.45">
      <c r="A722">
        <v>748</v>
      </c>
      <c r="B722" t="s">
        <v>288</v>
      </c>
      <c r="C722" t="s">
        <v>10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23</v>
      </c>
      <c r="K722" t="s">
        <v>197</v>
      </c>
      <c r="M722" s="16">
        <f t="shared" si="44"/>
        <v>27296000000</v>
      </c>
      <c r="N722" s="16">
        <f t="shared" si="45"/>
        <v>4816000000</v>
      </c>
      <c r="O722" s="12">
        <f t="shared" si="46"/>
        <v>0.8268257958985854</v>
      </c>
      <c r="P722" s="12">
        <f t="shared" si="47"/>
        <v>0.14588192530215369</v>
      </c>
    </row>
    <row r="723" spans="1:16" x14ac:dyDescent="0.45">
      <c r="A723">
        <v>749</v>
      </c>
      <c r="B723" t="s">
        <v>288</v>
      </c>
      <c r="C723" t="s">
        <v>13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23</v>
      </c>
      <c r="K723" t="s">
        <v>197</v>
      </c>
      <c r="M723" s="16">
        <f t="shared" si="44"/>
        <v>28212000000</v>
      </c>
      <c r="N723" s="16">
        <f t="shared" si="45"/>
        <v>4792000000</v>
      </c>
      <c r="O723" s="12">
        <f t="shared" si="46"/>
        <v>0.82534667368790593</v>
      </c>
      <c r="P723" s="12">
        <f t="shared" si="47"/>
        <v>0.14019074366625708</v>
      </c>
    </row>
    <row r="724" spans="1:16" x14ac:dyDescent="0.45">
      <c r="A724">
        <v>750</v>
      </c>
      <c r="B724" t="s">
        <v>288</v>
      </c>
      <c r="C724" t="s">
        <v>14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23</v>
      </c>
      <c r="K724" t="s">
        <v>197</v>
      </c>
      <c r="M724" s="16">
        <f t="shared" si="44"/>
        <v>30656000000</v>
      </c>
      <c r="N724" s="16">
        <f t="shared" si="45"/>
        <v>5565000000</v>
      </c>
      <c r="O724" s="12">
        <f t="shared" si="46"/>
        <v>0.83038084403272117</v>
      </c>
      <c r="P724" s="12">
        <f t="shared" si="47"/>
        <v>0.15073947667804324</v>
      </c>
    </row>
    <row r="725" spans="1:16" x14ac:dyDescent="0.45">
      <c r="A725">
        <v>751</v>
      </c>
      <c r="B725" t="s">
        <v>288</v>
      </c>
      <c r="C725" t="s">
        <v>15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23</v>
      </c>
      <c r="K725" t="s">
        <v>197</v>
      </c>
      <c r="M725" s="16">
        <f t="shared" si="44"/>
        <v>33040000000</v>
      </c>
      <c r="N725" s="16">
        <f t="shared" si="45"/>
        <v>5965000000</v>
      </c>
      <c r="O725" s="12">
        <f t="shared" si="46"/>
        <v>0.83270326125308736</v>
      </c>
      <c r="P725" s="12">
        <f t="shared" si="47"/>
        <v>0.15033519834669087</v>
      </c>
    </row>
    <row r="726" spans="1:16" x14ac:dyDescent="0.45">
      <c r="A726">
        <v>752</v>
      </c>
      <c r="B726" t="s">
        <v>289</v>
      </c>
      <c r="C726" t="s">
        <v>10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50</v>
      </c>
      <c r="K726" t="s">
        <v>51</v>
      </c>
      <c r="M726" s="16">
        <f t="shared" si="44"/>
        <v>1197990000</v>
      </c>
      <c r="N726" s="16">
        <f t="shared" si="45"/>
        <v>532820000</v>
      </c>
      <c r="O726" s="12">
        <f t="shared" si="46"/>
        <v>0.67837160011529019</v>
      </c>
      <c r="P726" s="12">
        <f t="shared" si="47"/>
        <v>0.30171366703681074</v>
      </c>
    </row>
    <row r="727" spans="1:16" x14ac:dyDescent="0.45">
      <c r="A727">
        <v>753</v>
      </c>
      <c r="B727" t="s">
        <v>289</v>
      </c>
      <c r="C727" t="s">
        <v>13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50</v>
      </c>
      <c r="K727" t="s">
        <v>51</v>
      </c>
      <c r="M727" s="16">
        <f t="shared" si="44"/>
        <v>1641132000</v>
      </c>
      <c r="N727" s="16">
        <f t="shared" si="45"/>
        <v>533613000</v>
      </c>
      <c r="O727" s="12">
        <f t="shared" si="46"/>
        <v>0.57625129698782807</v>
      </c>
      <c r="P727" s="12">
        <f t="shared" si="47"/>
        <v>0.18736773357631556</v>
      </c>
    </row>
    <row r="728" spans="1:16" x14ac:dyDescent="0.45">
      <c r="A728">
        <v>754</v>
      </c>
      <c r="B728" t="s">
        <v>289</v>
      </c>
      <c r="C728" t="s">
        <v>14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50</v>
      </c>
      <c r="K728" t="s">
        <v>51</v>
      </c>
      <c r="M728" s="16">
        <f t="shared" si="44"/>
        <v>1902521000</v>
      </c>
      <c r="N728" s="16">
        <f t="shared" si="45"/>
        <v>845910000</v>
      </c>
      <c r="O728" s="12">
        <f t="shared" si="46"/>
        <v>0.57549625984496111</v>
      </c>
      <c r="P728" s="12">
        <f t="shared" si="47"/>
        <v>0.25588050863325607</v>
      </c>
    </row>
    <row r="729" spans="1:16" x14ac:dyDescent="0.45">
      <c r="A729">
        <v>755</v>
      </c>
      <c r="B729" t="s">
        <v>289</v>
      </c>
      <c r="C729" t="s">
        <v>15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50</v>
      </c>
      <c r="K729" t="s">
        <v>51</v>
      </c>
      <c r="M729" s="16">
        <f t="shared" si="44"/>
        <v>2153428000</v>
      </c>
      <c r="N729" s="16">
        <f t="shared" si="45"/>
        <v>1068846000</v>
      </c>
      <c r="O729" s="12">
        <f t="shared" si="46"/>
        <v>0.57034101096887058</v>
      </c>
      <c r="P729" s="12">
        <f t="shared" si="47"/>
        <v>0.28308664520477739</v>
      </c>
    </row>
    <row r="730" spans="1:16" x14ac:dyDescent="0.45">
      <c r="A730">
        <v>756</v>
      </c>
      <c r="B730" t="s">
        <v>290</v>
      </c>
      <c r="C730" t="s">
        <v>10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50</v>
      </c>
      <c r="K730" t="s">
        <v>51</v>
      </c>
      <c r="M730" s="16">
        <f t="shared" si="44"/>
        <v>2013719000</v>
      </c>
      <c r="N730" s="16">
        <f t="shared" si="45"/>
        <v>1189083000</v>
      </c>
      <c r="O730" s="12">
        <f t="shared" si="46"/>
        <v>1</v>
      </c>
      <c r="P730" s="12">
        <f t="shared" si="47"/>
        <v>0.59049102680165411</v>
      </c>
    </row>
    <row r="731" spans="1:16" x14ac:dyDescent="0.45">
      <c r="A731">
        <v>757</v>
      </c>
      <c r="B731" t="s">
        <v>290</v>
      </c>
      <c r="C731" t="s">
        <v>13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50</v>
      </c>
      <c r="K731" t="s">
        <v>51</v>
      </c>
      <c r="M731" s="16">
        <f t="shared" si="44"/>
        <v>1563210000</v>
      </c>
      <c r="N731" s="16">
        <f t="shared" si="45"/>
        <v>645135000</v>
      </c>
      <c r="O731" s="12">
        <f t="shared" si="46"/>
        <v>1</v>
      </c>
      <c r="P731" s="12">
        <f t="shared" si="47"/>
        <v>0.4126988696336385</v>
      </c>
    </row>
    <row r="732" spans="1:16" x14ac:dyDescent="0.45">
      <c r="A732">
        <v>758</v>
      </c>
      <c r="B732" t="s">
        <v>290</v>
      </c>
      <c r="C732" t="s">
        <v>14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50</v>
      </c>
      <c r="K732" t="s">
        <v>51</v>
      </c>
      <c r="M732" s="16">
        <f t="shared" si="44"/>
        <v>1828305000</v>
      </c>
      <c r="N732" s="16">
        <f t="shared" si="45"/>
        <v>616756000</v>
      </c>
      <c r="O732" s="12">
        <f t="shared" si="46"/>
        <v>1</v>
      </c>
      <c r="P732" s="12">
        <f t="shared" si="47"/>
        <v>0.33733758864084495</v>
      </c>
    </row>
    <row r="733" spans="1:16" x14ac:dyDescent="0.45">
      <c r="A733">
        <v>759</v>
      </c>
      <c r="B733" t="s">
        <v>290</v>
      </c>
      <c r="C733" t="s">
        <v>15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50</v>
      </c>
      <c r="K733" t="s">
        <v>51</v>
      </c>
      <c r="M733" s="16">
        <f t="shared" si="44"/>
        <v>2040486000</v>
      </c>
      <c r="N733" s="16">
        <f t="shared" si="45"/>
        <v>630368000</v>
      </c>
      <c r="O733" s="12">
        <f t="shared" si="46"/>
        <v>1</v>
      </c>
      <c r="P733" s="12">
        <f t="shared" si="47"/>
        <v>0.3089303234621556</v>
      </c>
    </row>
    <row r="734" spans="1:16" x14ac:dyDescent="0.45">
      <c r="A734">
        <v>760</v>
      </c>
      <c r="B734" t="s">
        <v>291</v>
      </c>
      <c r="C734" t="s">
        <v>10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17</v>
      </c>
      <c r="K734" t="s">
        <v>292</v>
      </c>
      <c r="M734" s="16">
        <f t="shared" si="44"/>
        <v>25842000000</v>
      </c>
      <c r="N734" s="16">
        <f t="shared" si="45"/>
        <v>7766000000</v>
      </c>
      <c r="O734" s="12">
        <f t="shared" si="46"/>
        <v>0.34569387591299461</v>
      </c>
      <c r="P734" s="12">
        <f t="shared" si="47"/>
        <v>0.10388741739572464</v>
      </c>
    </row>
    <row r="735" spans="1:16" x14ac:dyDescent="0.45">
      <c r="A735">
        <v>761</v>
      </c>
      <c r="B735" t="s">
        <v>291</v>
      </c>
      <c r="C735" t="s">
        <v>13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17</v>
      </c>
      <c r="K735" t="s">
        <v>292</v>
      </c>
      <c r="M735" s="16">
        <f t="shared" si="44"/>
        <v>26915000000</v>
      </c>
      <c r="N735" s="16">
        <f t="shared" si="45"/>
        <v>9166000000</v>
      </c>
      <c r="O735" s="12">
        <f t="shared" si="46"/>
        <v>0.34150890727300409</v>
      </c>
      <c r="P735" s="12">
        <f t="shared" si="47"/>
        <v>0.11630208597675482</v>
      </c>
    </row>
    <row r="736" spans="1:16" x14ac:dyDescent="0.45">
      <c r="A736">
        <v>762</v>
      </c>
      <c r="B736" t="s">
        <v>291</v>
      </c>
      <c r="C736" t="s">
        <v>14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17</v>
      </c>
      <c r="K736" t="s">
        <v>292</v>
      </c>
      <c r="M736" s="16">
        <f t="shared" si="44"/>
        <v>28389000000</v>
      </c>
      <c r="N736" s="16">
        <f t="shared" si="45"/>
        <v>10469000000</v>
      </c>
      <c r="O736" s="12">
        <f t="shared" si="46"/>
        <v>0.34131239780705969</v>
      </c>
      <c r="P736" s="12">
        <f t="shared" si="47"/>
        <v>0.12586563431759162</v>
      </c>
    </row>
    <row r="737" spans="1:16" x14ac:dyDescent="0.45">
      <c r="A737">
        <v>763</v>
      </c>
      <c r="B737" t="s">
        <v>291</v>
      </c>
      <c r="C737" t="s">
        <v>15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17</v>
      </c>
      <c r="K737" t="s">
        <v>292</v>
      </c>
      <c r="M737" s="16">
        <f t="shared" si="44"/>
        <v>30265000000</v>
      </c>
      <c r="N737" s="16">
        <f t="shared" si="45"/>
        <v>11774000000</v>
      </c>
      <c r="O737" s="12">
        <f t="shared" si="46"/>
        <v>0.34190399801172633</v>
      </c>
      <c r="P737" s="12">
        <f t="shared" si="47"/>
        <v>0.13301099199042013</v>
      </c>
    </row>
    <row r="738" spans="1:16" x14ac:dyDescent="0.45">
      <c r="A738">
        <v>764</v>
      </c>
      <c r="B738" t="s">
        <v>293</v>
      </c>
      <c r="C738" t="s">
        <v>10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81</v>
      </c>
      <c r="K738" t="s">
        <v>142</v>
      </c>
      <c r="M738" s="16">
        <f t="shared" si="44"/>
        <v>8710000000</v>
      </c>
      <c r="N738" s="16">
        <f t="shared" si="45"/>
        <v>4718000000</v>
      </c>
      <c r="O738" s="12">
        <f t="shared" si="46"/>
        <v>0.71131073907717435</v>
      </c>
      <c r="P738" s="12">
        <f t="shared" si="47"/>
        <v>0.38530012249897916</v>
      </c>
    </row>
    <row r="739" spans="1:16" x14ac:dyDescent="0.45">
      <c r="A739">
        <v>765</v>
      </c>
      <c r="B739" t="s">
        <v>293</v>
      </c>
      <c r="C739" t="s">
        <v>13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81</v>
      </c>
      <c r="K739" t="s">
        <v>142</v>
      </c>
      <c r="M739" s="16">
        <f t="shared" si="44"/>
        <v>7936000000</v>
      </c>
      <c r="N739" s="16">
        <f t="shared" si="45"/>
        <v>4204000000</v>
      </c>
      <c r="O739" s="12">
        <f t="shared" si="46"/>
        <v>0.66661066778664424</v>
      </c>
      <c r="P739" s="12">
        <f t="shared" si="47"/>
        <v>0.35312893742125157</v>
      </c>
    </row>
    <row r="740" spans="1:16" x14ac:dyDescent="0.45">
      <c r="A740">
        <v>766</v>
      </c>
      <c r="B740" t="s">
        <v>293</v>
      </c>
      <c r="C740" t="s">
        <v>14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81</v>
      </c>
      <c r="K740" t="s">
        <v>142</v>
      </c>
      <c r="M740" s="16">
        <f t="shared" si="44"/>
        <v>6984000000</v>
      </c>
      <c r="N740" s="16">
        <f t="shared" si="45"/>
        <v>2897000000</v>
      </c>
      <c r="O740" s="12">
        <f t="shared" si="46"/>
        <v>0.6504610226320201</v>
      </c>
      <c r="P740" s="12">
        <f t="shared" si="47"/>
        <v>0.26981465958833939</v>
      </c>
    </row>
    <row r="741" spans="1:16" x14ac:dyDescent="0.45">
      <c r="A741">
        <v>767</v>
      </c>
      <c r="B741" t="s">
        <v>293</v>
      </c>
      <c r="C741" t="s">
        <v>15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81</v>
      </c>
      <c r="K741" t="s">
        <v>142</v>
      </c>
      <c r="M741" s="16">
        <f t="shared" si="44"/>
        <v>3313000000</v>
      </c>
      <c r="N741" s="16">
        <f t="shared" si="45"/>
        <v>-1345000000</v>
      </c>
      <c r="O741" s="12">
        <f t="shared" si="46"/>
        <v>0.49924653405666064</v>
      </c>
      <c r="P741" s="12">
        <f t="shared" si="47"/>
        <v>-0.20268233875828812</v>
      </c>
    </row>
    <row r="742" spans="1:16" x14ac:dyDescent="0.45">
      <c r="A742">
        <v>768</v>
      </c>
      <c r="B742" t="s">
        <v>294</v>
      </c>
      <c r="C742" t="s">
        <v>10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45</v>
      </c>
      <c r="K742" t="s">
        <v>48</v>
      </c>
      <c r="M742" s="16">
        <f t="shared" si="44"/>
        <v>8891000000</v>
      </c>
      <c r="N742" s="16">
        <f t="shared" si="45"/>
        <v>1811000000</v>
      </c>
      <c r="O742" s="12">
        <f t="shared" si="46"/>
        <v>0.40256270940867522</v>
      </c>
      <c r="P742" s="12">
        <f t="shared" si="47"/>
        <v>8.199764556732772E-2</v>
      </c>
    </row>
    <row r="743" spans="1:16" x14ac:dyDescent="0.45">
      <c r="A743">
        <v>769</v>
      </c>
      <c r="B743" t="s">
        <v>294</v>
      </c>
      <c r="C743" t="s">
        <v>13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45</v>
      </c>
      <c r="K743" t="s">
        <v>48</v>
      </c>
      <c r="M743" s="16">
        <f t="shared" si="44"/>
        <v>9625000000</v>
      </c>
      <c r="N743" s="16">
        <f t="shared" si="45"/>
        <v>3655000000</v>
      </c>
      <c r="O743" s="12">
        <f t="shared" si="46"/>
        <v>0.46558312775117305</v>
      </c>
      <c r="P743" s="12">
        <f t="shared" si="47"/>
        <v>0.17680065786291299</v>
      </c>
    </row>
    <row r="744" spans="1:16" x14ac:dyDescent="0.45">
      <c r="A744">
        <v>770</v>
      </c>
      <c r="B744" t="s">
        <v>294</v>
      </c>
      <c r="C744" t="s">
        <v>14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45</v>
      </c>
      <c r="K744" t="s">
        <v>48</v>
      </c>
      <c r="M744" s="16">
        <f t="shared" si="44"/>
        <v>7809000000</v>
      </c>
      <c r="N744" s="16">
        <f t="shared" si="45"/>
        <v>2052000000</v>
      </c>
      <c r="O744" s="12">
        <f t="shared" si="46"/>
        <v>0.41952293972278931</v>
      </c>
      <c r="P744" s="12">
        <f t="shared" si="47"/>
        <v>0.11023960459868916</v>
      </c>
    </row>
    <row r="745" spans="1:16" x14ac:dyDescent="0.45">
      <c r="A745">
        <v>771</v>
      </c>
      <c r="B745" t="s">
        <v>294</v>
      </c>
      <c r="C745" t="s">
        <v>15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45</v>
      </c>
      <c r="K745" t="s">
        <v>48</v>
      </c>
      <c r="M745" s="16">
        <f t="shared" si="44"/>
        <v>7602000000</v>
      </c>
      <c r="N745" s="16">
        <f t="shared" si="45"/>
        <v>2328000000</v>
      </c>
      <c r="O745" s="12">
        <f t="shared" si="46"/>
        <v>0.41366926048865427</v>
      </c>
      <c r="P745" s="12">
        <f t="shared" si="47"/>
        <v>0.12668008924198726</v>
      </c>
    </row>
    <row r="746" spans="1:16" x14ac:dyDescent="0.45">
      <c r="A746">
        <v>772</v>
      </c>
      <c r="B746" t="s">
        <v>295</v>
      </c>
      <c r="C746" t="s">
        <v>10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17</v>
      </c>
      <c r="K746" t="s">
        <v>296</v>
      </c>
      <c r="M746" s="16">
        <f t="shared" si="44"/>
        <v>2139883000</v>
      </c>
      <c r="N746" s="16">
        <f t="shared" si="45"/>
        <v>1028651000</v>
      </c>
      <c r="O746" s="12">
        <f t="shared" si="46"/>
        <v>0.38345680481304023</v>
      </c>
      <c r="P746" s="12">
        <f t="shared" si="47"/>
        <v>0.18432934217793154</v>
      </c>
    </row>
    <row r="747" spans="1:16" x14ac:dyDescent="0.45">
      <c r="A747">
        <v>773</v>
      </c>
      <c r="B747" t="s">
        <v>295</v>
      </c>
      <c r="C747" t="s">
        <v>13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17</v>
      </c>
      <c r="K747" t="s">
        <v>296</v>
      </c>
      <c r="M747" s="16">
        <f t="shared" si="44"/>
        <v>2278455000</v>
      </c>
      <c r="N747" s="16">
        <f t="shared" si="45"/>
        <v>1153702000</v>
      </c>
      <c r="O747" s="12">
        <f t="shared" si="46"/>
        <v>0.38618719185772166</v>
      </c>
      <c r="P747" s="12">
        <f t="shared" si="47"/>
        <v>0.19554695423900723</v>
      </c>
    </row>
    <row r="748" spans="1:16" x14ac:dyDescent="0.45">
      <c r="A748">
        <v>774</v>
      </c>
      <c r="B748" t="s">
        <v>295</v>
      </c>
      <c r="C748" t="s">
        <v>14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17</v>
      </c>
      <c r="K748" t="s">
        <v>296</v>
      </c>
      <c r="M748" s="16">
        <f t="shared" si="44"/>
        <v>2440485000</v>
      </c>
      <c r="N748" s="16">
        <f t="shared" si="45"/>
        <v>1280983000</v>
      </c>
      <c r="O748" s="12">
        <f t="shared" si="46"/>
        <v>0.39182497638278702</v>
      </c>
      <c r="P748" s="12">
        <f t="shared" si="47"/>
        <v>0.2056645026385131</v>
      </c>
    </row>
    <row r="749" spans="1:16" x14ac:dyDescent="0.45">
      <c r="A749">
        <v>775</v>
      </c>
      <c r="B749" t="s">
        <v>295</v>
      </c>
      <c r="C749" t="s">
        <v>15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17</v>
      </c>
      <c r="K749" t="s">
        <v>296</v>
      </c>
      <c r="M749" s="16">
        <f t="shared" si="44"/>
        <v>2375790000</v>
      </c>
      <c r="N749" s="16">
        <f t="shared" si="45"/>
        <v>1155695000</v>
      </c>
      <c r="O749" s="12">
        <f t="shared" si="46"/>
        <v>0.39626867389376064</v>
      </c>
      <c r="P749" s="12">
        <f t="shared" si="47"/>
        <v>0.19276355447057594</v>
      </c>
    </row>
    <row r="750" spans="1:16" x14ac:dyDescent="0.45">
      <c r="A750">
        <v>776</v>
      </c>
      <c r="B750" t="s">
        <v>297</v>
      </c>
      <c r="C750" t="s">
        <v>10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23</v>
      </c>
      <c r="K750" t="s">
        <v>28</v>
      </c>
      <c r="M750" s="16">
        <f t="shared" si="44"/>
        <v>1161400000</v>
      </c>
      <c r="N750" s="16">
        <f t="shared" si="45"/>
        <v>190100000</v>
      </c>
      <c r="O750" s="12">
        <f t="shared" si="46"/>
        <v>0.46599526541748582</v>
      </c>
      <c r="P750" s="12">
        <f t="shared" si="47"/>
        <v>7.627492677446536E-2</v>
      </c>
    </row>
    <row r="751" spans="1:16" x14ac:dyDescent="0.45">
      <c r="A751">
        <v>777</v>
      </c>
      <c r="B751" t="s">
        <v>297</v>
      </c>
      <c r="C751" t="s">
        <v>13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23</v>
      </c>
      <c r="K751" t="s">
        <v>28</v>
      </c>
      <c r="M751" s="16">
        <f t="shared" si="44"/>
        <v>1245500000</v>
      </c>
      <c r="N751" s="16">
        <f t="shared" si="45"/>
        <v>337000000</v>
      </c>
      <c r="O751" s="12">
        <f t="shared" si="46"/>
        <v>0.49215632038566404</v>
      </c>
      <c r="P751" s="12">
        <f t="shared" si="47"/>
        <v>0.13316473702928044</v>
      </c>
    </row>
    <row r="752" spans="1:16" x14ac:dyDescent="0.45">
      <c r="A752">
        <v>778</v>
      </c>
      <c r="B752" t="s">
        <v>297</v>
      </c>
      <c r="C752" t="s">
        <v>14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23</v>
      </c>
      <c r="K752" t="s">
        <v>28</v>
      </c>
      <c r="M752" s="16">
        <f t="shared" si="44"/>
        <v>1432700000</v>
      </c>
      <c r="N752" s="16">
        <f t="shared" si="45"/>
        <v>483600000</v>
      </c>
      <c r="O752" s="12">
        <f t="shared" si="46"/>
        <v>0.52964879852125701</v>
      </c>
      <c r="P752" s="12">
        <f t="shared" si="47"/>
        <v>0.17878003696857672</v>
      </c>
    </row>
    <row r="753" spans="1:16" x14ac:dyDescent="0.45">
      <c r="A753">
        <v>779</v>
      </c>
      <c r="B753" t="s">
        <v>297</v>
      </c>
      <c r="C753" t="s">
        <v>15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23</v>
      </c>
      <c r="K753" t="s">
        <v>28</v>
      </c>
      <c r="M753" s="16">
        <f t="shared" si="44"/>
        <v>1563300000</v>
      </c>
      <c r="N753" s="16">
        <f t="shared" si="45"/>
        <v>559100000</v>
      </c>
      <c r="O753" s="12">
        <f t="shared" si="46"/>
        <v>0.55187630176157021</v>
      </c>
      <c r="P753" s="12">
        <f t="shared" si="47"/>
        <v>0.19737353055388851</v>
      </c>
    </row>
    <row r="754" spans="1:16" x14ac:dyDescent="0.45">
      <c r="A754">
        <v>780</v>
      </c>
      <c r="B754" t="s">
        <v>298</v>
      </c>
      <c r="C754" t="s">
        <v>10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11</v>
      </c>
      <c r="K754" t="s">
        <v>162</v>
      </c>
      <c r="M754" s="16">
        <f t="shared" si="44"/>
        <v>10691000000</v>
      </c>
      <c r="N754" s="16">
        <f t="shared" si="45"/>
        <v>5501000000</v>
      </c>
      <c r="O754" s="12">
        <f t="shared" si="46"/>
        <v>0.27374215849443095</v>
      </c>
      <c r="P754" s="12">
        <f t="shared" si="47"/>
        <v>0.14085264370759185</v>
      </c>
    </row>
    <row r="755" spans="1:16" x14ac:dyDescent="0.45">
      <c r="A755">
        <v>781</v>
      </c>
      <c r="B755" t="s">
        <v>298</v>
      </c>
      <c r="C755" t="s">
        <v>13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11</v>
      </c>
      <c r="K755" t="s">
        <v>162</v>
      </c>
      <c r="M755" s="16">
        <f t="shared" si="44"/>
        <v>11349000000</v>
      </c>
      <c r="N755" s="16">
        <f t="shared" si="45"/>
        <v>5831000000</v>
      </c>
      <c r="O755" s="12">
        <f t="shared" si="46"/>
        <v>0.2815709819877934</v>
      </c>
      <c r="P755" s="12">
        <f t="shared" si="47"/>
        <v>0.14466828759986106</v>
      </c>
    </row>
    <row r="756" spans="1:16" x14ac:dyDescent="0.45">
      <c r="A756">
        <v>782</v>
      </c>
      <c r="B756" t="s">
        <v>298</v>
      </c>
      <c r="C756" t="s">
        <v>14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11</v>
      </c>
      <c r="K756" t="s">
        <v>162</v>
      </c>
      <c r="M756" s="16">
        <f t="shared" si="44"/>
        <v>11834000000</v>
      </c>
      <c r="N756" s="16">
        <f t="shared" si="45"/>
        <v>6828000000</v>
      </c>
      <c r="O756" s="12">
        <f t="shared" si="46"/>
        <v>0.30673129260516829</v>
      </c>
      <c r="P756" s="12">
        <f t="shared" si="47"/>
        <v>0.17697830538347892</v>
      </c>
    </row>
    <row r="757" spans="1:16" x14ac:dyDescent="0.45">
      <c r="A757">
        <v>783</v>
      </c>
      <c r="B757" t="s">
        <v>298</v>
      </c>
      <c r="C757" t="s">
        <v>15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11</v>
      </c>
      <c r="K757" t="s">
        <v>162</v>
      </c>
      <c r="M757" s="16">
        <f t="shared" si="44"/>
        <v>12152000000</v>
      </c>
      <c r="N757" s="16">
        <f t="shared" si="45"/>
        <v>6683000000</v>
      </c>
      <c r="O757" s="12">
        <f t="shared" si="46"/>
        <v>0.3091954607907994</v>
      </c>
      <c r="P757" s="12">
        <f t="shared" si="47"/>
        <v>0.17004223703628313</v>
      </c>
    </row>
    <row r="758" spans="1:16" x14ac:dyDescent="0.45">
      <c r="A758">
        <v>784</v>
      </c>
      <c r="B758" t="s">
        <v>299</v>
      </c>
      <c r="C758" t="s">
        <v>10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81</v>
      </c>
      <c r="K758" t="s">
        <v>300</v>
      </c>
      <c r="M758" s="16">
        <f t="shared" si="44"/>
        <v>1534846000</v>
      </c>
      <c r="N758" s="16">
        <f t="shared" si="45"/>
        <v>937738000</v>
      </c>
      <c r="O758" s="12">
        <f t="shared" si="46"/>
        <v>0.45307582268818114</v>
      </c>
      <c r="P758" s="12">
        <f t="shared" si="47"/>
        <v>0.27681371018067585</v>
      </c>
    </row>
    <row r="759" spans="1:16" x14ac:dyDescent="0.45">
      <c r="A759">
        <v>785</v>
      </c>
      <c r="B759" t="s">
        <v>299</v>
      </c>
      <c r="C759" t="s">
        <v>13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81</v>
      </c>
      <c r="K759" t="s">
        <v>300</v>
      </c>
      <c r="M759" s="16">
        <f t="shared" si="44"/>
        <v>1709253000</v>
      </c>
      <c r="N759" s="16">
        <f t="shared" si="45"/>
        <v>1053174000</v>
      </c>
      <c r="O759" s="12">
        <f t="shared" si="46"/>
        <v>0.45997516663222071</v>
      </c>
      <c r="P759" s="12">
        <f t="shared" si="47"/>
        <v>0.28341847938410664</v>
      </c>
    </row>
    <row r="760" spans="1:16" x14ac:dyDescent="0.45">
      <c r="A760">
        <v>786</v>
      </c>
      <c r="B760" t="s">
        <v>299</v>
      </c>
      <c r="C760" t="s">
        <v>14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81</v>
      </c>
      <c r="K760" t="s">
        <v>300</v>
      </c>
      <c r="M760" s="16">
        <f t="shared" si="44"/>
        <v>1458226000</v>
      </c>
      <c r="N760" s="16">
        <f t="shared" si="45"/>
        <v>711205000</v>
      </c>
      <c r="O760" s="12">
        <f t="shared" si="46"/>
        <v>0.46121550987411208</v>
      </c>
      <c r="P760" s="12">
        <f t="shared" si="47"/>
        <v>0.22494371702329949</v>
      </c>
    </row>
    <row r="761" spans="1:16" x14ac:dyDescent="0.45">
      <c r="A761">
        <v>787</v>
      </c>
      <c r="B761" t="s">
        <v>299</v>
      </c>
      <c r="C761" t="s">
        <v>15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81</v>
      </c>
      <c r="K761" t="s">
        <v>300</v>
      </c>
      <c r="M761" s="16">
        <f t="shared" si="44"/>
        <v>725427000</v>
      </c>
      <c r="N761" s="16">
        <f t="shared" si="45"/>
        <v>-19716000</v>
      </c>
      <c r="O761" s="12">
        <f t="shared" si="46"/>
        <v>0.44662769850612472</v>
      </c>
      <c r="P761" s="12">
        <f t="shared" si="47"/>
        <v>-1.2138659994385039E-2</v>
      </c>
    </row>
    <row r="762" spans="1:16" x14ac:dyDescent="0.45">
      <c r="A762">
        <v>788</v>
      </c>
      <c r="B762" t="s">
        <v>301</v>
      </c>
      <c r="C762" t="s">
        <v>10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20</v>
      </c>
      <c r="K762" t="s">
        <v>302</v>
      </c>
      <c r="M762" s="16">
        <f t="shared" si="44"/>
        <v>15637000000</v>
      </c>
      <c r="N762" s="16">
        <f t="shared" si="45"/>
        <v>3817000000</v>
      </c>
      <c r="O762" s="12">
        <f t="shared" si="46"/>
        <v>0.28367469114525701</v>
      </c>
      <c r="P762" s="12">
        <f t="shared" si="47"/>
        <v>6.9245142680913599E-2</v>
      </c>
    </row>
    <row r="763" spans="1:16" x14ac:dyDescent="0.45">
      <c r="A763">
        <v>789</v>
      </c>
      <c r="B763" t="s">
        <v>301</v>
      </c>
      <c r="C763" t="s">
        <v>13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20</v>
      </c>
      <c r="K763" t="s">
        <v>302</v>
      </c>
      <c r="M763" s="16">
        <f t="shared" si="44"/>
        <v>14939000000</v>
      </c>
      <c r="N763" s="16">
        <f t="shared" si="45"/>
        <v>2702000000</v>
      </c>
      <c r="O763" s="12">
        <f t="shared" si="46"/>
        <v>0.28669852419060782</v>
      </c>
      <c r="P763" s="12">
        <f t="shared" si="47"/>
        <v>5.1854837161993593E-2</v>
      </c>
    </row>
    <row r="764" spans="1:16" x14ac:dyDescent="0.45">
      <c r="A764">
        <v>790</v>
      </c>
      <c r="B764" t="s">
        <v>301</v>
      </c>
      <c r="C764" t="s">
        <v>14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20</v>
      </c>
      <c r="K764" t="s">
        <v>302</v>
      </c>
      <c r="M764" s="16">
        <f t="shared" si="44"/>
        <v>14616000000</v>
      </c>
      <c r="N764" s="16">
        <f t="shared" si="45"/>
        <v>3144000000</v>
      </c>
      <c r="O764" s="12">
        <f t="shared" si="46"/>
        <v>0.29160265746264191</v>
      </c>
      <c r="P764" s="12">
        <f t="shared" si="47"/>
        <v>6.2725694790814593E-2</v>
      </c>
    </row>
    <row r="765" spans="1:16" x14ac:dyDescent="0.45">
      <c r="A765">
        <v>791</v>
      </c>
      <c r="B765" t="s">
        <v>303</v>
      </c>
      <c r="C765" t="s">
        <v>10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20</v>
      </c>
      <c r="K765" t="s">
        <v>21</v>
      </c>
      <c r="M765" s="16">
        <f t="shared" si="44"/>
        <v>25918000000</v>
      </c>
      <c r="N765" s="16">
        <f t="shared" si="45"/>
        <v>8143000000</v>
      </c>
      <c r="O765" s="12">
        <f t="shared" si="46"/>
        <v>0.2307966303941299</v>
      </c>
      <c r="P765" s="12">
        <f t="shared" si="47"/>
        <v>7.2512422304938651E-2</v>
      </c>
    </row>
    <row r="766" spans="1:16" x14ac:dyDescent="0.45">
      <c r="A766">
        <v>792</v>
      </c>
      <c r="B766" t="s">
        <v>303</v>
      </c>
      <c r="C766" t="s">
        <v>13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20</v>
      </c>
      <c r="K766" t="s">
        <v>21</v>
      </c>
      <c r="M766" s="16">
        <f t="shared" si="44"/>
        <v>11220000000</v>
      </c>
      <c r="N766" s="16">
        <f t="shared" si="45"/>
        <v>4432000000</v>
      </c>
      <c r="O766" s="12">
        <f t="shared" si="46"/>
        <v>0.19805475631498115</v>
      </c>
      <c r="P766" s="12">
        <f t="shared" si="47"/>
        <v>7.8233393938324125E-2</v>
      </c>
    </row>
    <row r="767" spans="1:16" x14ac:dyDescent="0.45">
      <c r="A767">
        <v>793</v>
      </c>
      <c r="B767" t="s">
        <v>303</v>
      </c>
      <c r="C767" t="s">
        <v>14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20</v>
      </c>
      <c r="K767" t="s">
        <v>21</v>
      </c>
      <c r="M767" s="16">
        <f t="shared" si="44"/>
        <v>9939000000</v>
      </c>
      <c r="N767" s="16">
        <f t="shared" si="45"/>
        <v>3983000000</v>
      </c>
      <c r="O767" s="12">
        <f t="shared" si="46"/>
        <v>0.19312904416765442</v>
      </c>
      <c r="P767" s="12">
        <f t="shared" si="47"/>
        <v>7.7395410294774883E-2</v>
      </c>
    </row>
    <row r="768" spans="1:16" x14ac:dyDescent="0.45">
      <c r="A768">
        <v>794</v>
      </c>
      <c r="B768" t="s">
        <v>303</v>
      </c>
      <c r="C768" t="s">
        <v>15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20</v>
      </c>
      <c r="K768" t="s">
        <v>21</v>
      </c>
      <c r="M768" s="16">
        <f t="shared" si="44"/>
        <v>8998000000</v>
      </c>
      <c r="N768" s="16">
        <f t="shared" si="45"/>
        <v>3754000000</v>
      </c>
      <c r="O768" s="12">
        <f t="shared" si="46"/>
        <v>0.18653343836809155</v>
      </c>
      <c r="P768" s="12">
        <f t="shared" si="47"/>
        <v>7.7822463617894605E-2</v>
      </c>
    </row>
    <row r="769" spans="1:16" x14ac:dyDescent="0.45">
      <c r="A769">
        <v>795</v>
      </c>
      <c r="B769" t="s">
        <v>304</v>
      </c>
      <c r="C769" t="s">
        <v>10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45</v>
      </c>
      <c r="K769" t="s">
        <v>98</v>
      </c>
      <c r="M769" s="16">
        <f t="shared" si="44"/>
        <v>1683341000</v>
      </c>
      <c r="N769" s="16">
        <f t="shared" si="45"/>
        <v>762839000</v>
      </c>
      <c r="O769" s="12">
        <f t="shared" si="46"/>
        <v>0.59966962510250743</v>
      </c>
      <c r="P769" s="12">
        <f t="shared" si="47"/>
        <v>0.27175205566998706</v>
      </c>
    </row>
    <row r="770" spans="1:16" x14ac:dyDescent="0.45">
      <c r="A770">
        <v>796</v>
      </c>
      <c r="B770" t="s">
        <v>304</v>
      </c>
      <c r="C770" t="s">
        <v>13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45</v>
      </c>
      <c r="K770" t="s">
        <v>98</v>
      </c>
      <c r="M770" s="16">
        <f t="shared" si="44"/>
        <v>1844890000</v>
      </c>
      <c r="N770" s="16">
        <f t="shared" si="45"/>
        <v>898497000</v>
      </c>
      <c r="O770" s="12">
        <f t="shared" si="46"/>
        <v>0.61002316242297794</v>
      </c>
      <c r="P770" s="12">
        <f t="shared" si="47"/>
        <v>0.2970930415187672</v>
      </c>
    </row>
    <row r="771" spans="1:16" x14ac:dyDescent="0.45">
      <c r="A771">
        <v>797</v>
      </c>
      <c r="B771" t="s">
        <v>304</v>
      </c>
      <c r="C771" t="s">
        <v>14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45</v>
      </c>
      <c r="K771" t="s">
        <v>98</v>
      </c>
      <c r="M771" s="16">
        <f t="shared" ref="M771:M834" si="48">E771-F771</f>
        <v>1847554000</v>
      </c>
      <c r="N771" s="16">
        <f t="shared" ref="N771:N834" si="49">M771-(SUM(G771:I771))</f>
        <v>869659000</v>
      </c>
      <c r="O771" s="12">
        <f t="shared" ref="O771:O834" si="50">1-(F771/E771)</f>
        <v>0.60011667421324488</v>
      </c>
      <c r="P771" s="12">
        <f t="shared" ref="P771:P834" si="51">N771/E771</f>
        <v>0.28247989870911289</v>
      </c>
    </row>
    <row r="772" spans="1:16" x14ac:dyDescent="0.45">
      <c r="A772">
        <v>798</v>
      </c>
      <c r="B772" t="s">
        <v>304</v>
      </c>
      <c r="C772" t="s">
        <v>15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45</v>
      </c>
      <c r="K772" t="s">
        <v>98</v>
      </c>
      <c r="M772" s="16">
        <f t="shared" si="48"/>
        <v>1787833000</v>
      </c>
      <c r="N772" s="16">
        <f t="shared" si="49"/>
        <v>708587000</v>
      </c>
      <c r="O772" s="12">
        <f t="shared" si="50"/>
        <v>0.58846048898788172</v>
      </c>
      <c r="P772" s="12">
        <f t="shared" si="51"/>
        <v>0.23322953123163975</v>
      </c>
    </row>
    <row r="773" spans="1:16" x14ac:dyDescent="0.45">
      <c r="A773">
        <v>799</v>
      </c>
      <c r="B773" t="s">
        <v>305</v>
      </c>
      <c r="C773" t="s">
        <v>10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34</v>
      </c>
      <c r="K773" t="s">
        <v>122</v>
      </c>
      <c r="M773" s="16">
        <f t="shared" si="48"/>
        <v>1412816000</v>
      </c>
      <c r="N773" s="16">
        <f t="shared" si="49"/>
        <v>785476000</v>
      </c>
      <c r="O773" s="12">
        <f t="shared" si="50"/>
        <v>0.16143417004374261</v>
      </c>
      <c r="P773" s="12">
        <f t="shared" si="51"/>
        <v>8.9751720074856711E-2</v>
      </c>
    </row>
    <row r="774" spans="1:16" x14ac:dyDescent="0.45">
      <c r="A774">
        <v>800</v>
      </c>
      <c r="B774" t="s">
        <v>305</v>
      </c>
      <c r="C774" t="s">
        <v>13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34</v>
      </c>
      <c r="K774" t="s">
        <v>122</v>
      </c>
      <c r="M774" s="16">
        <f t="shared" si="48"/>
        <v>1564983000</v>
      </c>
      <c r="N774" s="16">
        <f t="shared" si="49"/>
        <v>914035000</v>
      </c>
      <c r="O774" s="12">
        <f t="shared" si="50"/>
        <v>0.1679841129312033</v>
      </c>
      <c r="P774" s="12">
        <f t="shared" si="51"/>
        <v>9.8111838060267992E-2</v>
      </c>
    </row>
    <row r="775" spans="1:16" x14ac:dyDescent="0.45">
      <c r="A775">
        <v>801</v>
      </c>
      <c r="B775" t="s">
        <v>305</v>
      </c>
      <c r="C775" t="s">
        <v>14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34</v>
      </c>
      <c r="K775" t="s">
        <v>122</v>
      </c>
      <c r="M775" s="16">
        <f t="shared" si="48"/>
        <v>1808581000</v>
      </c>
      <c r="N775" s="16">
        <f t="shared" si="49"/>
        <v>1064970000</v>
      </c>
      <c r="O775" s="12">
        <f t="shared" si="50"/>
        <v>0.19522967902267119</v>
      </c>
      <c r="P775" s="12">
        <f t="shared" si="51"/>
        <v>0.11495960162623303</v>
      </c>
    </row>
    <row r="776" spans="1:16" x14ac:dyDescent="0.45">
      <c r="A776">
        <v>802</v>
      </c>
      <c r="B776" t="s">
        <v>305</v>
      </c>
      <c r="C776" t="s">
        <v>15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34</v>
      </c>
      <c r="K776" t="s">
        <v>122</v>
      </c>
      <c r="M776" s="16">
        <f t="shared" si="48"/>
        <v>2158175000</v>
      </c>
      <c r="N776" s="16">
        <f t="shared" si="49"/>
        <v>1286201000</v>
      </c>
      <c r="O776" s="12">
        <f t="shared" si="50"/>
        <v>0.22662230773947978</v>
      </c>
      <c r="P776" s="12">
        <f t="shared" si="51"/>
        <v>0.13505940845243167</v>
      </c>
    </row>
    <row r="777" spans="1:16" x14ac:dyDescent="0.45">
      <c r="A777">
        <v>803</v>
      </c>
      <c r="B777" t="s">
        <v>306</v>
      </c>
      <c r="C777" t="s">
        <v>10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20</v>
      </c>
      <c r="K777" t="s">
        <v>307</v>
      </c>
      <c r="M777" s="16">
        <f t="shared" si="48"/>
        <v>1727000000</v>
      </c>
      <c r="N777" s="16">
        <f t="shared" si="49"/>
        <v>813000000</v>
      </c>
      <c r="O777" s="12">
        <f t="shared" si="50"/>
        <v>0.33783255086071984</v>
      </c>
      <c r="P777" s="12">
        <f t="shared" si="51"/>
        <v>0.159037558685446</v>
      </c>
    </row>
    <row r="778" spans="1:16" x14ac:dyDescent="0.45">
      <c r="A778">
        <v>804</v>
      </c>
      <c r="B778" t="s">
        <v>306</v>
      </c>
      <c r="C778" t="s">
        <v>13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20</v>
      </c>
      <c r="K778" t="s">
        <v>307</v>
      </c>
      <c r="M778" s="16">
        <f t="shared" si="48"/>
        <v>1702000000</v>
      </c>
      <c r="N778" s="16">
        <f t="shared" si="49"/>
        <v>882000000</v>
      </c>
      <c r="O778" s="12">
        <f t="shared" si="50"/>
        <v>0.33958499600957703</v>
      </c>
      <c r="P778" s="12">
        <f t="shared" si="51"/>
        <v>0.17597765363128492</v>
      </c>
    </row>
    <row r="779" spans="1:16" x14ac:dyDescent="0.45">
      <c r="A779">
        <v>805</v>
      </c>
      <c r="B779" t="s">
        <v>306</v>
      </c>
      <c r="C779" t="s">
        <v>14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20</v>
      </c>
      <c r="K779" t="s">
        <v>307</v>
      </c>
      <c r="M779" s="16">
        <f t="shared" si="48"/>
        <v>1735000000</v>
      </c>
      <c r="N779" s="16">
        <f t="shared" si="49"/>
        <v>759000000</v>
      </c>
      <c r="O779" s="12">
        <f t="shared" si="50"/>
        <v>0.34133385795789883</v>
      </c>
      <c r="P779" s="12">
        <f t="shared" si="51"/>
        <v>0.14932126696832579</v>
      </c>
    </row>
    <row r="780" spans="1:16" x14ac:dyDescent="0.45">
      <c r="A780">
        <v>806</v>
      </c>
      <c r="B780" t="s">
        <v>306</v>
      </c>
      <c r="C780" t="s">
        <v>15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20</v>
      </c>
      <c r="K780" t="s">
        <v>307</v>
      </c>
      <c r="M780" s="16">
        <f t="shared" si="48"/>
        <v>2335000000</v>
      </c>
      <c r="N780" s="16">
        <f t="shared" si="49"/>
        <v>1149000000</v>
      </c>
      <c r="O780" s="12">
        <f t="shared" si="50"/>
        <v>0.31270925405115846</v>
      </c>
      <c r="P780" s="12">
        <f t="shared" si="51"/>
        <v>0.1538770590598634</v>
      </c>
    </row>
    <row r="781" spans="1:16" x14ac:dyDescent="0.45">
      <c r="A781">
        <v>807</v>
      </c>
      <c r="B781" t="s">
        <v>308</v>
      </c>
      <c r="C781" t="s">
        <v>10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23</v>
      </c>
      <c r="K781" t="s">
        <v>26</v>
      </c>
      <c r="M781" s="16">
        <f t="shared" si="48"/>
        <v>2507513000</v>
      </c>
      <c r="N781" s="16">
        <f t="shared" si="49"/>
        <v>634153000</v>
      </c>
      <c r="O781" s="12">
        <f t="shared" si="50"/>
        <v>0.28048347382042904</v>
      </c>
      <c r="P781" s="12">
        <f t="shared" si="51"/>
        <v>7.0934601883877194E-2</v>
      </c>
    </row>
    <row r="782" spans="1:16" x14ac:dyDescent="0.45">
      <c r="A782">
        <v>808</v>
      </c>
      <c r="B782" t="s">
        <v>308</v>
      </c>
      <c r="C782" t="s">
        <v>13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23</v>
      </c>
      <c r="K782" t="s">
        <v>26</v>
      </c>
      <c r="M782" s="16">
        <f t="shared" si="48"/>
        <v>2656014000</v>
      </c>
      <c r="N782" s="16">
        <f t="shared" si="49"/>
        <v>677054000</v>
      </c>
      <c r="O782" s="12">
        <f t="shared" si="50"/>
        <v>0.27780693084892683</v>
      </c>
      <c r="P782" s="12">
        <f t="shared" si="51"/>
        <v>7.0816755393228098E-2</v>
      </c>
    </row>
    <row r="783" spans="1:16" x14ac:dyDescent="0.45">
      <c r="A783">
        <v>809</v>
      </c>
      <c r="B783" t="s">
        <v>308</v>
      </c>
      <c r="C783" t="s">
        <v>14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23</v>
      </c>
      <c r="K783" t="s">
        <v>26</v>
      </c>
      <c r="M783" s="16">
        <f t="shared" si="48"/>
        <v>2911315000</v>
      </c>
      <c r="N783" s="16">
        <f t="shared" si="49"/>
        <v>715142000</v>
      </c>
      <c r="O783" s="12">
        <f t="shared" si="50"/>
        <v>0.28070634697952734</v>
      </c>
      <c r="P783" s="12">
        <f t="shared" si="51"/>
        <v>6.8953341837497198E-2</v>
      </c>
    </row>
    <row r="784" spans="1:16" x14ac:dyDescent="0.45">
      <c r="A784">
        <v>810</v>
      </c>
      <c r="B784" t="s">
        <v>308</v>
      </c>
      <c r="C784" t="s">
        <v>15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23</v>
      </c>
      <c r="K784" t="s">
        <v>26</v>
      </c>
      <c r="M784" s="16">
        <f t="shared" si="48"/>
        <v>3012259000</v>
      </c>
      <c r="N784" s="16">
        <f t="shared" si="49"/>
        <v>768903000</v>
      </c>
      <c r="O784" s="12">
        <f t="shared" si="50"/>
        <v>0.28338086829952891</v>
      </c>
      <c r="P784" s="12">
        <f t="shared" si="51"/>
        <v>7.2335214129366915E-2</v>
      </c>
    </row>
    <row r="785" spans="1:16" x14ac:dyDescent="0.45">
      <c r="A785">
        <v>811</v>
      </c>
      <c r="B785" t="s">
        <v>309</v>
      </c>
      <c r="C785" t="s">
        <v>10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50</v>
      </c>
      <c r="K785" t="s">
        <v>51</v>
      </c>
      <c r="M785" s="16">
        <f t="shared" si="48"/>
        <v>3174000000</v>
      </c>
      <c r="N785" s="16">
        <f t="shared" si="49"/>
        <v>351000000</v>
      </c>
      <c r="O785" s="12">
        <f t="shared" si="50"/>
        <v>0.62739671871911451</v>
      </c>
      <c r="P785" s="12">
        <f t="shared" si="51"/>
        <v>6.938130065230283E-2</v>
      </c>
    </row>
    <row r="786" spans="1:16" x14ac:dyDescent="0.45">
      <c r="A786">
        <v>812</v>
      </c>
      <c r="B786" t="s">
        <v>309</v>
      </c>
      <c r="C786" t="s">
        <v>13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50</v>
      </c>
      <c r="K786" t="s">
        <v>51</v>
      </c>
      <c r="M786" s="16">
        <f t="shared" si="48"/>
        <v>3177000000</v>
      </c>
      <c r="N786" s="16">
        <f t="shared" si="49"/>
        <v>512000000</v>
      </c>
      <c r="O786" s="12">
        <f t="shared" si="50"/>
        <v>0.61498257839721249</v>
      </c>
      <c r="P786" s="12">
        <f t="shared" si="51"/>
        <v>9.910956252419667E-2</v>
      </c>
    </row>
    <row r="787" spans="1:16" x14ac:dyDescent="0.45">
      <c r="A787">
        <v>813</v>
      </c>
      <c r="B787" t="s">
        <v>309</v>
      </c>
      <c r="C787" t="s">
        <v>14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50</v>
      </c>
      <c r="K787" t="s">
        <v>51</v>
      </c>
      <c r="M787" s="16">
        <f t="shared" si="48"/>
        <v>3321000000</v>
      </c>
      <c r="N787" s="16">
        <f t="shared" si="49"/>
        <v>700000000</v>
      </c>
      <c r="O787" s="12">
        <f t="shared" si="50"/>
        <v>0.62028389988793431</v>
      </c>
      <c r="P787" s="12">
        <f t="shared" si="51"/>
        <v>0.13074336944340681</v>
      </c>
    </row>
    <row r="788" spans="1:16" x14ac:dyDescent="0.45">
      <c r="A788">
        <v>814</v>
      </c>
      <c r="B788" t="s">
        <v>309</v>
      </c>
      <c r="C788" t="s">
        <v>15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50</v>
      </c>
      <c r="K788" t="s">
        <v>51</v>
      </c>
      <c r="M788" s="16">
        <f t="shared" si="48"/>
        <v>3375000000</v>
      </c>
      <c r="N788" s="16">
        <f t="shared" si="49"/>
        <v>648000000</v>
      </c>
      <c r="O788" s="12">
        <f t="shared" si="50"/>
        <v>0.62650826062743636</v>
      </c>
      <c r="P788" s="12">
        <f t="shared" si="51"/>
        <v>0.1202895860404678</v>
      </c>
    </row>
    <row r="789" spans="1:16" x14ac:dyDescent="0.45">
      <c r="A789">
        <v>815</v>
      </c>
      <c r="B789" t="s">
        <v>310</v>
      </c>
      <c r="C789" t="s">
        <v>10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34</v>
      </c>
      <c r="K789" t="s">
        <v>122</v>
      </c>
      <c r="M789" s="16">
        <f t="shared" si="48"/>
        <v>2859882000</v>
      </c>
      <c r="N789" s="16">
        <f t="shared" si="49"/>
        <v>1156086000</v>
      </c>
      <c r="O789" s="12">
        <f t="shared" si="50"/>
        <v>0.43042949003138353</v>
      </c>
      <c r="P789" s="12">
        <f t="shared" si="51"/>
        <v>0.17399791579247748</v>
      </c>
    </row>
    <row r="790" spans="1:16" x14ac:dyDescent="0.45">
      <c r="A790">
        <v>816</v>
      </c>
      <c r="B790" t="s">
        <v>310</v>
      </c>
      <c r="C790" t="s">
        <v>13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34</v>
      </c>
      <c r="K790" t="s">
        <v>122</v>
      </c>
      <c r="M790" s="16">
        <f t="shared" si="48"/>
        <v>3280848000</v>
      </c>
      <c r="N790" s="16">
        <f t="shared" si="49"/>
        <v>1356716000</v>
      </c>
      <c r="O790" s="12">
        <f t="shared" si="50"/>
        <v>0.45911163310677083</v>
      </c>
      <c r="P790" s="12">
        <f t="shared" si="51"/>
        <v>0.18985460418223757</v>
      </c>
    </row>
    <row r="791" spans="1:16" x14ac:dyDescent="0.45">
      <c r="A791">
        <v>817</v>
      </c>
      <c r="B791" t="s">
        <v>310</v>
      </c>
      <c r="C791" t="s">
        <v>14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34</v>
      </c>
      <c r="K791" t="s">
        <v>122</v>
      </c>
      <c r="M791" s="16">
        <f t="shared" si="48"/>
        <v>3336166000</v>
      </c>
      <c r="N791" s="16">
        <f t="shared" si="49"/>
        <v>1437882000</v>
      </c>
      <c r="O791" s="12">
        <f t="shared" si="50"/>
        <v>0.44951095210736847</v>
      </c>
      <c r="P791" s="12">
        <f t="shared" si="51"/>
        <v>0.19373847309697637</v>
      </c>
    </row>
    <row r="792" spans="1:16" x14ac:dyDescent="0.45">
      <c r="A792">
        <v>818</v>
      </c>
      <c r="B792" t="s">
        <v>310</v>
      </c>
      <c r="C792" t="s">
        <v>15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34</v>
      </c>
      <c r="K792" t="s">
        <v>122</v>
      </c>
      <c r="M792" s="16">
        <f t="shared" si="48"/>
        <v>3382675000</v>
      </c>
      <c r="N792" s="16">
        <f t="shared" si="49"/>
        <v>1413367000</v>
      </c>
      <c r="O792" s="12">
        <f t="shared" si="50"/>
        <v>0.45794588760822597</v>
      </c>
      <c r="P792" s="12">
        <f t="shared" si="51"/>
        <v>0.19134135124751139</v>
      </c>
    </row>
    <row r="793" spans="1:16" x14ac:dyDescent="0.45">
      <c r="A793">
        <v>819</v>
      </c>
      <c r="B793" t="s">
        <v>311</v>
      </c>
      <c r="C793" t="s">
        <v>10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23</v>
      </c>
      <c r="K793" t="s">
        <v>79</v>
      </c>
      <c r="M793" s="16">
        <f t="shared" si="48"/>
        <v>8749000000</v>
      </c>
      <c r="N793" s="16">
        <f t="shared" si="49"/>
        <v>2061000000</v>
      </c>
      <c r="O793" s="12">
        <f t="shared" si="50"/>
        <v>0.21177353375450825</v>
      </c>
      <c r="P793" s="12">
        <f t="shared" si="51"/>
        <v>4.9887444630019609E-2</v>
      </c>
    </row>
    <row r="794" spans="1:16" x14ac:dyDescent="0.45">
      <c r="A794">
        <v>820</v>
      </c>
      <c r="B794" t="s">
        <v>311</v>
      </c>
      <c r="C794" t="s">
        <v>13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23</v>
      </c>
      <c r="K794" t="s">
        <v>79</v>
      </c>
      <c r="M794" s="16">
        <f t="shared" si="48"/>
        <v>10334000000</v>
      </c>
      <c r="N794" s="16">
        <f t="shared" si="49"/>
        <v>2362000000</v>
      </c>
      <c r="O794" s="12">
        <f t="shared" si="50"/>
        <v>0.2130721649484536</v>
      </c>
      <c r="P794" s="12">
        <f t="shared" si="51"/>
        <v>4.8701030927835051E-2</v>
      </c>
    </row>
    <row r="795" spans="1:16" x14ac:dyDescent="0.45">
      <c r="A795">
        <v>821</v>
      </c>
      <c r="B795" t="s">
        <v>311</v>
      </c>
      <c r="C795" t="s">
        <v>14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23</v>
      </c>
      <c r="K795" t="s">
        <v>79</v>
      </c>
      <c r="M795" s="16">
        <f t="shared" si="48"/>
        <v>10020000000</v>
      </c>
      <c r="N795" s="16">
        <f t="shared" si="49"/>
        <v>2347000000</v>
      </c>
      <c r="O795" s="12">
        <f t="shared" si="50"/>
        <v>0.18456777616091657</v>
      </c>
      <c r="P795" s="12">
        <f t="shared" si="51"/>
        <v>4.3231593877212697E-2</v>
      </c>
    </row>
    <row r="796" spans="1:16" x14ac:dyDescent="0.45">
      <c r="A796">
        <v>822</v>
      </c>
      <c r="B796" t="s">
        <v>311</v>
      </c>
      <c r="C796" t="s">
        <v>15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23</v>
      </c>
      <c r="K796" t="s">
        <v>79</v>
      </c>
      <c r="M796" s="16">
        <f t="shared" si="48"/>
        <v>9372000000</v>
      </c>
      <c r="N796" s="16">
        <f t="shared" si="49"/>
        <v>1741000000</v>
      </c>
      <c r="O796" s="12">
        <f t="shared" si="50"/>
        <v>0.17234594236745804</v>
      </c>
      <c r="P796" s="12">
        <f t="shared" si="51"/>
        <v>3.2016035601978708E-2</v>
      </c>
    </row>
    <row r="797" spans="1:16" x14ac:dyDescent="0.45">
      <c r="A797">
        <v>823</v>
      </c>
      <c r="B797" t="s">
        <v>312</v>
      </c>
      <c r="C797" t="s">
        <v>10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20</v>
      </c>
      <c r="K797" t="s">
        <v>174</v>
      </c>
      <c r="M797" s="16">
        <f t="shared" si="48"/>
        <v>50361000000</v>
      </c>
      <c r="N797" s="16">
        <f t="shared" si="49"/>
        <v>22156000000</v>
      </c>
      <c r="O797" s="12">
        <f t="shared" si="50"/>
        <v>0.48954060306783054</v>
      </c>
      <c r="P797" s="12">
        <f t="shared" si="51"/>
        <v>0.21537025876314714</v>
      </c>
    </row>
    <row r="798" spans="1:16" x14ac:dyDescent="0.45">
      <c r="A798">
        <v>824</v>
      </c>
      <c r="B798" t="s">
        <v>312</v>
      </c>
      <c r="C798" t="s">
        <v>13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20</v>
      </c>
      <c r="K798" t="s">
        <v>174</v>
      </c>
      <c r="M798" s="16">
        <f t="shared" si="48"/>
        <v>48684000000</v>
      </c>
      <c r="N798" s="16">
        <f t="shared" si="49"/>
        <v>20312000000</v>
      </c>
      <c r="O798" s="12">
        <f t="shared" si="50"/>
        <v>0.49492207752599959</v>
      </c>
      <c r="P798" s="12">
        <f t="shared" si="51"/>
        <v>0.20649201459839173</v>
      </c>
    </row>
    <row r="799" spans="1:16" x14ac:dyDescent="0.45">
      <c r="A799">
        <v>825</v>
      </c>
      <c r="B799" t="s">
        <v>312</v>
      </c>
      <c r="C799" t="s">
        <v>14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20</v>
      </c>
      <c r="K799" t="s">
        <v>174</v>
      </c>
      <c r="M799" s="16">
        <f t="shared" si="48"/>
        <v>46407000000</v>
      </c>
      <c r="N799" s="16">
        <f t="shared" si="49"/>
        <v>18532000000</v>
      </c>
      <c r="O799" s="12">
        <f t="shared" si="50"/>
        <v>0.50011315508712939</v>
      </c>
      <c r="P799" s="12">
        <f t="shared" si="51"/>
        <v>0.1997133404459388</v>
      </c>
    </row>
    <row r="800" spans="1:16" x14ac:dyDescent="0.45">
      <c r="A800">
        <v>826</v>
      </c>
      <c r="B800" t="s">
        <v>312</v>
      </c>
      <c r="C800" t="s">
        <v>15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20</v>
      </c>
      <c r="K800" t="s">
        <v>174</v>
      </c>
      <c r="M800" s="16">
        <f t="shared" si="48"/>
        <v>40684000000</v>
      </c>
      <c r="N800" s="16">
        <f t="shared" si="49"/>
        <v>15689000000</v>
      </c>
      <c r="O800" s="12">
        <f t="shared" si="50"/>
        <v>0.4977184032492874</v>
      </c>
      <c r="P800" s="12">
        <f t="shared" si="51"/>
        <v>0.19193550360284312</v>
      </c>
    </row>
    <row r="801" spans="1:16" x14ac:dyDescent="0.45">
      <c r="A801">
        <v>827</v>
      </c>
      <c r="B801" t="s">
        <v>313</v>
      </c>
      <c r="C801" t="s">
        <v>10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23</v>
      </c>
      <c r="K801" t="s">
        <v>28</v>
      </c>
      <c r="M801" s="16">
        <f t="shared" si="48"/>
        <v>699148000</v>
      </c>
      <c r="N801" s="16">
        <f t="shared" si="49"/>
        <v>262563000</v>
      </c>
      <c r="O801" s="12">
        <f t="shared" si="50"/>
        <v>0.54057639998206186</v>
      </c>
      <c r="P801" s="12">
        <f t="shared" si="51"/>
        <v>0.2030118963488276</v>
      </c>
    </row>
    <row r="802" spans="1:16" x14ac:dyDescent="0.45">
      <c r="A802">
        <v>828</v>
      </c>
      <c r="B802" t="s">
        <v>313</v>
      </c>
      <c r="C802" t="s">
        <v>13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23</v>
      </c>
      <c r="K802" t="s">
        <v>28</v>
      </c>
      <c r="M802" s="16">
        <f t="shared" si="48"/>
        <v>756118000</v>
      </c>
      <c r="N802" s="16">
        <f t="shared" si="49"/>
        <v>266762000</v>
      </c>
      <c r="O802" s="12">
        <f t="shared" si="50"/>
        <v>0.54908217373560153</v>
      </c>
      <c r="P802" s="12">
        <f t="shared" si="51"/>
        <v>0.19371878308684165</v>
      </c>
    </row>
    <row r="803" spans="1:16" x14ac:dyDescent="0.45">
      <c r="A803">
        <v>829</v>
      </c>
      <c r="B803" t="s">
        <v>313</v>
      </c>
      <c r="C803" t="s">
        <v>14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23</v>
      </c>
      <c r="K803" t="s">
        <v>28</v>
      </c>
      <c r="M803" s="16">
        <f t="shared" si="48"/>
        <v>816116000</v>
      </c>
      <c r="N803" s="16">
        <f t="shared" si="49"/>
        <v>260255000</v>
      </c>
      <c r="O803" s="12">
        <f t="shared" si="50"/>
        <v>0.5492745693081269</v>
      </c>
      <c r="P803" s="12">
        <f t="shared" si="51"/>
        <v>0.17516070391376537</v>
      </c>
    </row>
    <row r="804" spans="1:16" x14ac:dyDescent="0.45">
      <c r="A804">
        <v>830</v>
      </c>
      <c r="B804" t="s">
        <v>313</v>
      </c>
      <c r="C804" t="s">
        <v>15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23</v>
      </c>
      <c r="K804" t="s">
        <v>28</v>
      </c>
      <c r="M804" s="16">
        <f t="shared" si="48"/>
        <v>890270000</v>
      </c>
      <c r="N804" s="16">
        <f t="shared" si="49"/>
        <v>308124000</v>
      </c>
      <c r="O804" s="12">
        <f t="shared" si="50"/>
        <v>0.55576156195299053</v>
      </c>
      <c r="P804" s="12">
        <f t="shared" si="51"/>
        <v>0.19235004607052161</v>
      </c>
    </row>
    <row r="805" spans="1:16" x14ac:dyDescent="0.45">
      <c r="A805">
        <v>831</v>
      </c>
      <c r="B805" t="s">
        <v>314</v>
      </c>
      <c r="C805" t="s">
        <v>10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57</v>
      </c>
      <c r="K805" t="s">
        <v>58</v>
      </c>
      <c r="M805" s="16">
        <f t="shared" si="48"/>
        <v>1175534000</v>
      </c>
      <c r="N805" s="16">
        <f t="shared" si="49"/>
        <v>488286000</v>
      </c>
      <c r="O805" s="12">
        <f t="shared" si="50"/>
        <v>0.4166423883356265</v>
      </c>
      <c r="P805" s="12">
        <f t="shared" si="51"/>
        <v>0.17306232336185062</v>
      </c>
    </row>
    <row r="806" spans="1:16" x14ac:dyDescent="0.45">
      <c r="A806">
        <v>832</v>
      </c>
      <c r="B806" t="s">
        <v>314</v>
      </c>
      <c r="C806" t="s">
        <v>13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57</v>
      </c>
      <c r="K806" t="s">
        <v>58</v>
      </c>
      <c r="M806" s="16">
        <f t="shared" si="48"/>
        <v>1284205000</v>
      </c>
      <c r="N806" s="16">
        <f t="shared" si="49"/>
        <v>518490000</v>
      </c>
      <c r="O806" s="12">
        <f t="shared" si="50"/>
        <v>0.43489679284336458</v>
      </c>
      <c r="P806" s="12">
        <f t="shared" si="51"/>
        <v>0.17558694921866533</v>
      </c>
    </row>
    <row r="807" spans="1:16" x14ac:dyDescent="0.45">
      <c r="A807">
        <v>833</v>
      </c>
      <c r="B807" t="s">
        <v>314</v>
      </c>
      <c r="C807" t="s">
        <v>14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57</v>
      </c>
      <c r="K807" t="s">
        <v>58</v>
      </c>
      <c r="M807" s="16">
        <f t="shared" si="48"/>
        <v>1362150000</v>
      </c>
      <c r="N807" s="16">
        <f t="shared" si="49"/>
        <v>593619000</v>
      </c>
      <c r="O807" s="12">
        <f t="shared" si="50"/>
        <v>0.44103462711908858</v>
      </c>
      <c r="P807" s="12">
        <f t="shared" si="51"/>
        <v>0.19220095754197866</v>
      </c>
    </row>
    <row r="808" spans="1:16" x14ac:dyDescent="0.45">
      <c r="A808">
        <v>834</v>
      </c>
      <c r="B808" t="s">
        <v>314</v>
      </c>
      <c r="C808" t="s">
        <v>15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57</v>
      </c>
      <c r="K808" t="s">
        <v>58</v>
      </c>
      <c r="M808" s="16">
        <f t="shared" si="48"/>
        <v>1351599000</v>
      </c>
      <c r="N808" s="16">
        <f t="shared" si="49"/>
        <v>595941000</v>
      </c>
      <c r="O808" s="12">
        <f t="shared" si="50"/>
        <v>0.44707724194550857</v>
      </c>
      <c r="P808" s="12">
        <f t="shared" si="51"/>
        <v>0.19712330257883315</v>
      </c>
    </row>
    <row r="809" spans="1:16" x14ac:dyDescent="0.45">
      <c r="A809">
        <v>835</v>
      </c>
      <c r="B809" t="s">
        <v>315</v>
      </c>
      <c r="C809" t="s">
        <v>10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23</v>
      </c>
      <c r="K809" t="s">
        <v>316</v>
      </c>
      <c r="M809" s="16">
        <f t="shared" si="48"/>
        <v>911887000</v>
      </c>
      <c r="N809" s="16">
        <f t="shared" si="49"/>
        <v>237859000</v>
      </c>
      <c r="O809" s="12">
        <f t="shared" si="50"/>
        <v>0.64164165220683123</v>
      </c>
      <c r="P809" s="12">
        <f t="shared" si="51"/>
        <v>0.16736749372703488</v>
      </c>
    </row>
    <row r="810" spans="1:16" x14ac:dyDescent="0.45">
      <c r="A810">
        <v>836</v>
      </c>
      <c r="B810" t="s">
        <v>315</v>
      </c>
      <c r="C810" t="s">
        <v>13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23</v>
      </c>
      <c r="K810" t="s">
        <v>316</v>
      </c>
      <c r="M810" s="16">
        <f t="shared" si="48"/>
        <v>1297710000</v>
      </c>
      <c r="N810" s="16">
        <f t="shared" si="49"/>
        <v>437734000</v>
      </c>
      <c r="O810" s="12">
        <f t="shared" si="50"/>
        <v>0.69718452871505643</v>
      </c>
      <c r="P810" s="12">
        <f t="shared" si="51"/>
        <v>0.23516916144019581</v>
      </c>
    </row>
    <row r="811" spans="1:16" x14ac:dyDescent="0.45">
      <c r="A811">
        <v>837</v>
      </c>
      <c r="B811" t="s">
        <v>315</v>
      </c>
      <c r="C811" t="s">
        <v>14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23</v>
      </c>
      <c r="K811" t="s">
        <v>316</v>
      </c>
      <c r="M811" s="16">
        <f t="shared" si="48"/>
        <v>1549290000</v>
      </c>
      <c r="N811" s="16">
        <f t="shared" si="49"/>
        <v>625717000</v>
      </c>
      <c r="O811" s="12">
        <f t="shared" si="50"/>
        <v>0.69795320399213967</v>
      </c>
      <c r="P811" s="12">
        <f t="shared" si="51"/>
        <v>0.28188472457858094</v>
      </c>
    </row>
    <row r="812" spans="1:16" x14ac:dyDescent="0.45">
      <c r="A812">
        <v>838</v>
      </c>
      <c r="B812" t="s">
        <v>315</v>
      </c>
      <c r="C812" t="s">
        <v>15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23</v>
      </c>
      <c r="K812" t="s">
        <v>316</v>
      </c>
      <c r="M812" s="16">
        <f t="shared" si="48"/>
        <v>1666448000</v>
      </c>
      <c r="N812" s="16">
        <f t="shared" si="49"/>
        <v>577542000</v>
      </c>
      <c r="O812" s="12">
        <f t="shared" si="50"/>
        <v>0.69482436635168932</v>
      </c>
      <c r="P812" s="12">
        <f t="shared" si="51"/>
        <v>0.24080574622879761</v>
      </c>
    </row>
    <row r="813" spans="1:16" x14ac:dyDescent="0.45">
      <c r="A813">
        <v>839</v>
      </c>
      <c r="B813" t="s">
        <v>317</v>
      </c>
      <c r="C813" t="s">
        <v>10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20</v>
      </c>
      <c r="K813" t="s">
        <v>32</v>
      </c>
      <c r="M813" s="16">
        <f t="shared" si="48"/>
        <v>31521000000</v>
      </c>
      <c r="N813" s="16">
        <f t="shared" si="49"/>
        <v>12531000000</v>
      </c>
      <c r="O813" s="12">
        <f t="shared" si="50"/>
        <v>0.5980306594824315</v>
      </c>
      <c r="P813" s="12">
        <f t="shared" si="51"/>
        <v>0.23774379600819609</v>
      </c>
    </row>
    <row r="814" spans="1:16" x14ac:dyDescent="0.45">
      <c r="A814">
        <v>840</v>
      </c>
      <c r="B814" t="s">
        <v>317</v>
      </c>
      <c r="C814" t="s">
        <v>13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20</v>
      </c>
      <c r="K814" t="s">
        <v>32</v>
      </c>
      <c r="M814" s="16">
        <f t="shared" si="48"/>
        <v>35609000000</v>
      </c>
      <c r="N814" s="16">
        <f t="shared" si="49"/>
        <v>15642000000</v>
      </c>
      <c r="O814" s="12">
        <f t="shared" si="50"/>
        <v>0.6373545731161625</v>
      </c>
      <c r="P814" s="12">
        <f t="shared" si="51"/>
        <v>0.27997136209056739</v>
      </c>
    </row>
    <row r="815" spans="1:16" x14ac:dyDescent="0.45">
      <c r="A815">
        <v>841</v>
      </c>
      <c r="B815" t="s">
        <v>317</v>
      </c>
      <c r="C815" t="s">
        <v>14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20</v>
      </c>
      <c r="K815" t="s">
        <v>32</v>
      </c>
      <c r="M815" s="16">
        <f t="shared" si="48"/>
        <v>34679000000</v>
      </c>
      <c r="N815" s="16">
        <f t="shared" si="49"/>
        <v>14356000000</v>
      </c>
      <c r="O815" s="12">
        <f t="shared" si="50"/>
        <v>0.62648360581699936</v>
      </c>
      <c r="P815" s="12">
        <f t="shared" si="51"/>
        <v>0.2593442326799747</v>
      </c>
    </row>
    <row r="816" spans="1:16" x14ac:dyDescent="0.45">
      <c r="A816">
        <v>842</v>
      </c>
      <c r="B816" t="s">
        <v>317</v>
      </c>
      <c r="C816" t="s">
        <v>15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20</v>
      </c>
      <c r="K816" t="s">
        <v>32</v>
      </c>
      <c r="M816" s="16">
        <f t="shared" si="48"/>
        <v>36191000000</v>
      </c>
      <c r="N816" s="16">
        <f t="shared" si="49"/>
        <v>14760000000</v>
      </c>
      <c r="O816" s="12">
        <f t="shared" si="50"/>
        <v>0.60940946671830543</v>
      </c>
      <c r="P816" s="12">
        <f t="shared" si="51"/>
        <v>0.24853924259518076</v>
      </c>
    </row>
    <row r="817" spans="1:16" x14ac:dyDescent="0.45">
      <c r="A817">
        <v>843</v>
      </c>
      <c r="B817" t="s">
        <v>318</v>
      </c>
      <c r="C817" t="s">
        <v>10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20</v>
      </c>
      <c r="K817" t="s">
        <v>55</v>
      </c>
      <c r="M817" s="16">
        <f t="shared" si="48"/>
        <v>3419000000</v>
      </c>
      <c r="N817" s="16">
        <f t="shared" si="49"/>
        <v>1208000000</v>
      </c>
      <c r="O817" s="12">
        <f t="shared" si="50"/>
        <v>0.86644703497212361</v>
      </c>
      <c r="P817" s="12">
        <f t="shared" si="51"/>
        <v>0.30613279270146987</v>
      </c>
    </row>
    <row r="818" spans="1:16" x14ac:dyDescent="0.45">
      <c r="A818">
        <v>844</v>
      </c>
      <c r="B818" t="s">
        <v>318</v>
      </c>
      <c r="C818" t="s">
        <v>13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20</v>
      </c>
      <c r="K818" t="s">
        <v>55</v>
      </c>
      <c r="M818" s="16">
        <f t="shared" si="48"/>
        <v>3640000000</v>
      </c>
      <c r="N818" s="16">
        <f t="shared" si="49"/>
        <v>1300000000</v>
      </c>
      <c r="O818" s="12">
        <f t="shared" si="50"/>
        <v>0.8578835729436719</v>
      </c>
      <c r="P818" s="12">
        <f t="shared" si="51"/>
        <v>0.30638699033702571</v>
      </c>
    </row>
    <row r="819" spans="1:16" x14ac:dyDescent="0.45">
      <c r="A819">
        <v>845</v>
      </c>
      <c r="B819" t="s">
        <v>318</v>
      </c>
      <c r="C819" t="s">
        <v>14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20</v>
      </c>
      <c r="K819" t="s">
        <v>55</v>
      </c>
      <c r="M819" s="16">
        <f t="shared" si="48"/>
        <v>3497000000</v>
      </c>
      <c r="N819" s="16">
        <f t="shared" si="49"/>
        <v>886000000</v>
      </c>
      <c r="O819" s="12">
        <f t="shared" si="50"/>
        <v>0.83420801526717558</v>
      </c>
      <c r="P819" s="12">
        <f t="shared" si="51"/>
        <v>0.21135496183206107</v>
      </c>
    </row>
    <row r="820" spans="1:16" x14ac:dyDescent="0.45">
      <c r="A820">
        <v>846</v>
      </c>
      <c r="B820" t="s">
        <v>318</v>
      </c>
      <c r="C820" t="s">
        <v>15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20</v>
      </c>
      <c r="K820" t="s">
        <v>55</v>
      </c>
      <c r="M820" s="16">
        <f t="shared" si="48"/>
        <v>3964000000</v>
      </c>
      <c r="N820" s="16">
        <f t="shared" si="49"/>
        <v>1242000000</v>
      </c>
      <c r="O820" s="12">
        <f t="shared" si="50"/>
        <v>0.84448231785257777</v>
      </c>
      <c r="P820" s="12">
        <f t="shared" si="51"/>
        <v>0.26459309757136773</v>
      </c>
    </row>
    <row r="821" spans="1:16" x14ac:dyDescent="0.45">
      <c r="A821">
        <v>847</v>
      </c>
      <c r="B821" t="s">
        <v>319</v>
      </c>
      <c r="C821" t="s">
        <v>10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57</v>
      </c>
      <c r="K821" t="s">
        <v>94</v>
      </c>
      <c r="M821" s="16">
        <f t="shared" si="48"/>
        <v>6565000000</v>
      </c>
      <c r="N821" s="16">
        <f t="shared" si="49"/>
        <v>1789000000</v>
      </c>
      <c r="O821" s="12">
        <f t="shared" si="50"/>
        <v>0.30043016657514188</v>
      </c>
      <c r="P821" s="12">
        <f t="shared" si="51"/>
        <v>8.1868936481786558E-2</v>
      </c>
    </row>
    <row r="822" spans="1:16" x14ac:dyDescent="0.45">
      <c r="A822">
        <v>848</v>
      </c>
      <c r="B822" t="s">
        <v>319</v>
      </c>
      <c r="C822" t="s">
        <v>13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57</v>
      </c>
      <c r="K822" t="s">
        <v>94</v>
      </c>
      <c r="M822" s="16">
        <f t="shared" si="48"/>
        <v>7201000000</v>
      </c>
      <c r="N822" s="16">
        <f t="shared" si="49"/>
        <v>2113000000</v>
      </c>
      <c r="O822" s="12">
        <f t="shared" si="50"/>
        <v>0.30664736192138997</v>
      </c>
      <c r="P822" s="12">
        <f t="shared" si="51"/>
        <v>8.9979985521441042E-2</v>
      </c>
    </row>
    <row r="823" spans="1:16" x14ac:dyDescent="0.45">
      <c r="A823">
        <v>849</v>
      </c>
      <c r="B823" t="s">
        <v>319</v>
      </c>
      <c r="C823" t="s">
        <v>14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57</v>
      </c>
      <c r="K823" t="s">
        <v>94</v>
      </c>
      <c r="M823" s="16">
        <f t="shared" si="48"/>
        <v>7363000000</v>
      </c>
      <c r="N823" s="16">
        <f t="shared" si="49"/>
        <v>2463000000</v>
      </c>
      <c r="O823" s="12">
        <f t="shared" si="50"/>
        <v>0.31176694753779055</v>
      </c>
      <c r="P823" s="12">
        <f t="shared" si="51"/>
        <v>0.10428928314349832</v>
      </c>
    </row>
    <row r="824" spans="1:16" x14ac:dyDescent="0.45">
      <c r="A824">
        <v>850</v>
      </c>
      <c r="B824" t="s">
        <v>319</v>
      </c>
      <c r="C824" t="s">
        <v>15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57</v>
      </c>
      <c r="K824" t="s">
        <v>94</v>
      </c>
      <c r="M824" s="16">
        <f t="shared" si="48"/>
        <v>6897000000</v>
      </c>
      <c r="N824" s="16">
        <f t="shared" si="49"/>
        <v>2384000000</v>
      </c>
      <c r="O824" s="12">
        <f t="shared" si="50"/>
        <v>0.30838363514419853</v>
      </c>
      <c r="P824" s="12">
        <f t="shared" si="51"/>
        <v>0.10659512631343618</v>
      </c>
    </row>
    <row r="825" spans="1:16" x14ac:dyDescent="0.45">
      <c r="A825">
        <v>851</v>
      </c>
      <c r="B825" t="s">
        <v>320</v>
      </c>
      <c r="C825" t="s">
        <v>10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17</v>
      </c>
      <c r="K825" t="s">
        <v>321</v>
      </c>
      <c r="M825" s="16">
        <f t="shared" si="48"/>
        <v>6956200000</v>
      </c>
      <c r="N825" s="16">
        <f t="shared" si="49"/>
        <v>677100000</v>
      </c>
      <c r="O825" s="12">
        <f t="shared" si="50"/>
        <v>1</v>
      </c>
      <c r="P825" s="12">
        <f t="shared" si="51"/>
        <v>9.7337626865242513E-2</v>
      </c>
    </row>
    <row r="826" spans="1:16" x14ac:dyDescent="0.45">
      <c r="A826">
        <v>852</v>
      </c>
      <c r="B826" t="s">
        <v>320</v>
      </c>
      <c r="C826" t="s">
        <v>13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17</v>
      </c>
      <c r="K826" t="s">
        <v>321</v>
      </c>
      <c r="M826" s="16">
        <f t="shared" si="48"/>
        <v>7122300000</v>
      </c>
      <c r="N826" s="16">
        <f t="shared" si="49"/>
        <v>658900000</v>
      </c>
      <c r="O826" s="12">
        <f t="shared" si="50"/>
        <v>1</v>
      </c>
      <c r="P826" s="12">
        <f t="shared" si="51"/>
        <v>9.2512250256237452E-2</v>
      </c>
    </row>
    <row r="827" spans="1:16" x14ac:dyDescent="0.45">
      <c r="A827">
        <v>853</v>
      </c>
      <c r="B827" t="s">
        <v>320</v>
      </c>
      <c r="C827" t="s">
        <v>14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17</v>
      </c>
      <c r="K827" t="s">
        <v>321</v>
      </c>
      <c r="M827" s="16">
        <f t="shared" si="48"/>
        <v>7537100000</v>
      </c>
      <c r="N827" s="16">
        <f t="shared" si="49"/>
        <v>788600000</v>
      </c>
      <c r="O827" s="12">
        <f t="shared" si="50"/>
        <v>1</v>
      </c>
      <c r="P827" s="12">
        <f t="shared" si="51"/>
        <v>0.10462910137851428</v>
      </c>
    </row>
    <row r="828" spans="1:16" x14ac:dyDescent="0.45">
      <c r="A828">
        <v>854</v>
      </c>
      <c r="B828" t="s">
        <v>320</v>
      </c>
      <c r="C828" t="s">
        <v>15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17</v>
      </c>
      <c r="K828" t="s">
        <v>321</v>
      </c>
      <c r="M828" s="16">
        <f t="shared" si="48"/>
        <v>7613800000</v>
      </c>
      <c r="N828" s="16">
        <f t="shared" si="49"/>
        <v>871100000</v>
      </c>
      <c r="O828" s="12">
        <f t="shared" si="50"/>
        <v>1</v>
      </c>
      <c r="P828" s="12">
        <f t="shared" si="51"/>
        <v>0.11441067535264914</v>
      </c>
    </row>
    <row r="829" spans="1:16" x14ac:dyDescent="0.45">
      <c r="A829">
        <v>855</v>
      </c>
      <c r="B829" t="s">
        <v>322</v>
      </c>
      <c r="C829" t="s">
        <v>10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50</v>
      </c>
      <c r="K829" t="s">
        <v>51</v>
      </c>
      <c r="M829" s="16">
        <f t="shared" si="48"/>
        <v>1726842000</v>
      </c>
      <c r="N829" s="16">
        <f t="shared" si="49"/>
        <v>560127000</v>
      </c>
      <c r="O829" s="12">
        <f t="shared" si="50"/>
        <v>0.57485614797824869</v>
      </c>
      <c r="P829" s="12">
        <f t="shared" si="51"/>
        <v>0.18646317937519039</v>
      </c>
    </row>
    <row r="830" spans="1:16" x14ac:dyDescent="0.45">
      <c r="A830">
        <v>856</v>
      </c>
      <c r="B830" t="s">
        <v>322</v>
      </c>
      <c r="C830" t="s">
        <v>13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50</v>
      </c>
      <c r="K830" t="s">
        <v>51</v>
      </c>
      <c r="M830" s="16">
        <f t="shared" si="48"/>
        <v>1735745000</v>
      </c>
      <c r="N830" s="16">
        <f t="shared" si="49"/>
        <v>489677000</v>
      </c>
      <c r="O830" s="12">
        <f t="shared" si="50"/>
        <v>0.57387152051677182</v>
      </c>
      <c r="P830" s="12">
        <f t="shared" si="51"/>
        <v>0.16189687111418513</v>
      </c>
    </row>
    <row r="831" spans="1:16" x14ac:dyDescent="0.45">
      <c r="A831">
        <v>857</v>
      </c>
      <c r="B831" t="s">
        <v>322</v>
      </c>
      <c r="C831" t="s">
        <v>14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50</v>
      </c>
      <c r="K831" t="s">
        <v>51</v>
      </c>
      <c r="M831" s="16">
        <f t="shared" si="48"/>
        <v>1773057000</v>
      </c>
      <c r="N831" s="16">
        <f t="shared" si="49"/>
        <v>550342000</v>
      </c>
      <c r="O831" s="12">
        <f t="shared" si="50"/>
        <v>0.56870801583093655</v>
      </c>
      <c r="P831" s="12">
        <f t="shared" si="51"/>
        <v>0.1765221912484648</v>
      </c>
    </row>
    <row r="832" spans="1:16" x14ac:dyDescent="0.45">
      <c r="A832">
        <v>858</v>
      </c>
      <c r="B832" t="s">
        <v>322</v>
      </c>
      <c r="C832" t="s">
        <v>15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50</v>
      </c>
      <c r="K832" t="s">
        <v>51</v>
      </c>
      <c r="M832" s="16">
        <f t="shared" si="48"/>
        <v>1717951000</v>
      </c>
      <c r="N832" s="16">
        <f t="shared" si="49"/>
        <v>527527000</v>
      </c>
      <c r="O832" s="12">
        <f t="shared" si="50"/>
        <v>0.57113188403098958</v>
      </c>
      <c r="P832" s="12">
        <f t="shared" si="51"/>
        <v>0.17537606683032045</v>
      </c>
    </row>
    <row r="833" spans="1:16" x14ac:dyDescent="0.45">
      <c r="A833">
        <v>859</v>
      </c>
      <c r="B833" t="s">
        <v>323</v>
      </c>
      <c r="C833" t="s">
        <v>10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23</v>
      </c>
      <c r="K833" t="s">
        <v>28</v>
      </c>
      <c r="M833" s="16">
        <f t="shared" si="48"/>
        <v>1594200000</v>
      </c>
      <c r="N833" s="16">
        <f t="shared" si="49"/>
        <v>852500000</v>
      </c>
      <c r="O833" s="12">
        <f t="shared" si="50"/>
        <v>0.7038099863140701</v>
      </c>
      <c r="P833" s="12">
        <f t="shared" si="51"/>
        <v>0.37636307447794798</v>
      </c>
    </row>
    <row r="834" spans="1:16" x14ac:dyDescent="0.45">
      <c r="A834">
        <v>860</v>
      </c>
      <c r="B834" t="s">
        <v>323</v>
      </c>
      <c r="C834" t="s">
        <v>13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23</v>
      </c>
      <c r="K834" t="s">
        <v>28</v>
      </c>
      <c r="M834" s="16">
        <f t="shared" si="48"/>
        <v>1413800000</v>
      </c>
      <c r="N834" s="16">
        <f t="shared" si="49"/>
        <v>544800000</v>
      </c>
      <c r="O834" s="12">
        <f t="shared" si="50"/>
        <v>0.66322653281418587</v>
      </c>
      <c r="P834" s="12">
        <f t="shared" si="51"/>
        <v>0.25557067129521038</v>
      </c>
    </row>
    <row r="835" spans="1:16" x14ac:dyDescent="0.45">
      <c r="A835">
        <v>861</v>
      </c>
      <c r="B835" t="s">
        <v>323</v>
      </c>
      <c r="C835" t="s">
        <v>14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23</v>
      </c>
      <c r="K835" t="s">
        <v>28</v>
      </c>
      <c r="M835" s="16">
        <f t="shared" ref="M835:M898" si="52">E835-F835</f>
        <v>1577900000</v>
      </c>
      <c r="N835" s="16">
        <f t="shared" ref="N835:N898" si="53">M835-(SUM(G835:I835))</f>
        <v>740000000</v>
      </c>
      <c r="O835" s="12">
        <f t="shared" ref="O835:O898" si="54">1-(F835/E835)</f>
        <v>0.66175977185036072</v>
      </c>
      <c r="P835" s="12">
        <f t="shared" ref="P835:P898" si="55">N835/E835</f>
        <v>0.31035061231337024</v>
      </c>
    </row>
    <row r="836" spans="1:16" x14ac:dyDescent="0.45">
      <c r="A836">
        <v>862</v>
      </c>
      <c r="B836" t="s">
        <v>323</v>
      </c>
      <c r="C836" t="s">
        <v>15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23</v>
      </c>
      <c r="K836" t="s">
        <v>28</v>
      </c>
      <c r="M836" s="16">
        <f t="shared" si="52"/>
        <v>1890100000</v>
      </c>
      <c r="N836" s="16">
        <f t="shared" si="53"/>
        <v>945200000</v>
      </c>
      <c r="O836" s="12">
        <f t="shared" si="54"/>
        <v>0.69889809199822506</v>
      </c>
      <c r="P836" s="12">
        <f t="shared" si="55"/>
        <v>0.34950451116698711</v>
      </c>
    </row>
    <row r="837" spans="1:16" x14ac:dyDescent="0.45">
      <c r="A837">
        <v>863</v>
      </c>
      <c r="B837" t="s">
        <v>324</v>
      </c>
      <c r="C837" t="s">
        <v>10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11</v>
      </c>
      <c r="K837" t="s">
        <v>155</v>
      </c>
      <c r="M837" s="16">
        <f t="shared" si="52"/>
        <v>5581000000</v>
      </c>
      <c r="N837" s="16">
        <f t="shared" si="53"/>
        <v>2516000000</v>
      </c>
      <c r="O837" s="12">
        <f t="shared" si="54"/>
        <v>0.39483551467987266</v>
      </c>
      <c r="P837" s="12">
        <f t="shared" si="55"/>
        <v>0.17799787760877256</v>
      </c>
    </row>
    <row r="838" spans="1:16" x14ac:dyDescent="0.45">
      <c r="A838">
        <v>864</v>
      </c>
      <c r="B838" t="s">
        <v>324</v>
      </c>
      <c r="C838" t="s">
        <v>13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11</v>
      </c>
      <c r="K838" t="s">
        <v>155</v>
      </c>
      <c r="M838" s="16">
        <f t="shared" si="52"/>
        <v>5811000000</v>
      </c>
      <c r="N838" s="16">
        <f t="shared" si="53"/>
        <v>2888000000</v>
      </c>
      <c r="O838" s="12">
        <f t="shared" si="54"/>
        <v>0.40120132560066279</v>
      </c>
      <c r="P838" s="12">
        <f t="shared" si="55"/>
        <v>0.19939243302954984</v>
      </c>
    </row>
    <row r="839" spans="1:16" x14ac:dyDescent="0.45">
      <c r="A839">
        <v>865</v>
      </c>
      <c r="B839" t="s">
        <v>324</v>
      </c>
      <c r="C839" t="s">
        <v>14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11</v>
      </c>
      <c r="K839" t="s">
        <v>155</v>
      </c>
      <c r="M839" s="16">
        <f t="shared" si="52"/>
        <v>5517000000</v>
      </c>
      <c r="N839" s="16">
        <f t="shared" si="53"/>
        <v>2867000000</v>
      </c>
      <c r="O839" s="12">
        <f t="shared" si="54"/>
        <v>0.41156284968295409</v>
      </c>
      <c r="P839" s="12">
        <f t="shared" si="55"/>
        <v>0.21387541961954495</v>
      </c>
    </row>
    <row r="840" spans="1:16" x14ac:dyDescent="0.45">
      <c r="A840">
        <v>866</v>
      </c>
      <c r="B840" t="s">
        <v>324</v>
      </c>
      <c r="C840" t="s">
        <v>15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11</v>
      </c>
      <c r="K840" t="s">
        <v>155</v>
      </c>
      <c r="M840" s="16">
        <f t="shared" si="52"/>
        <v>5703000000</v>
      </c>
      <c r="N840" s="16">
        <f t="shared" si="53"/>
        <v>3064000000</v>
      </c>
      <c r="O840" s="12">
        <f t="shared" si="54"/>
        <v>0.41936907125523937</v>
      </c>
      <c r="P840" s="12">
        <f t="shared" si="55"/>
        <v>0.22531068460916243</v>
      </c>
    </row>
    <row r="841" spans="1:16" x14ac:dyDescent="0.45">
      <c r="A841">
        <v>867</v>
      </c>
      <c r="B841" t="s">
        <v>325</v>
      </c>
      <c r="C841" t="s">
        <v>10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45</v>
      </c>
      <c r="K841" t="s">
        <v>71</v>
      </c>
      <c r="M841" s="16">
        <f t="shared" si="52"/>
        <v>4050400000</v>
      </c>
      <c r="N841" s="16">
        <f t="shared" si="53"/>
        <v>842600000</v>
      </c>
      <c r="O841" s="12">
        <f t="shared" si="54"/>
        <v>1</v>
      </c>
      <c r="P841" s="12">
        <f t="shared" si="55"/>
        <v>0.20802883665810784</v>
      </c>
    </row>
    <row r="842" spans="1:16" x14ac:dyDescent="0.45">
      <c r="A842">
        <v>868</v>
      </c>
      <c r="B842" t="s">
        <v>325</v>
      </c>
      <c r="C842" t="s">
        <v>13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45</v>
      </c>
      <c r="K842" t="s">
        <v>71</v>
      </c>
      <c r="M842" s="16">
        <f t="shared" si="52"/>
        <v>4644600000</v>
      </c>
      <c r="N842" s="16">
        <f t="shared" si="53"/>
        <v>1120200000</v>
      </c>
      <c r="O842" s="12">
        <f t="shared" si="54"/>
        <v>1</v>
      </c>
      <c r="P842" s="12">
        <f t="shared" si="55"/>
        <v>0.24118330964991602</v>
      </c>
    </row>
    <row r="843" spans="1:16" x14ac:dyDescent="0.45">
      <c r="A843">
        <v>869</v>
      </c>
      <c r="B843" t="s">
        <v>325</v>
      </c>
      <c r="C843" t="s">
        <v>14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45</v>
      </c>
      <c r="K843" t="s">
        <v>71</v>
      </c>
      <c r="M843" s="16">
        <f t="shared" si="52"/>
        <v>5147100000</v>
      </c>
      <c r="N843" s="16">
        <f t="shared" si="53"/>
        <v>1276900000</v>
      </c>
      <c r="O843" s="12">
        <f t="shared" si="54"/>
        <v>1</v>
      </c>
      <c r="P843" s="12">
        <f t="shared" si="55"/>
        <v>0.24808144391987721</v>
      </c>
    </row>
    <row r="844" spans="1:16" x14ac:dyDescent="0.45">
      <c r="A844">
        <v>870</v>
      </c>
      <c r="B844" t="s">
        <v>325</v>
      </c>
      <c r="C844" t="s">
        <v>15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45</v>
      </c>
      <c r="K844" t="s">
        <v>71</v>
      </c>
      <c r="M844" s="16">
        <f t="shared" si="52"/>
        <v>5122900000</v>
      </c>
      <c r="N844" s="16">
        <f t="shared" si="53"/>
        <v>1358400000</v>
      </c>
      <c r="O844" s="12">
        <f t="shared" si="54"/>
        <v>1</v>
      </c>
      <c r="P844" s="12">
        <f t="shared" si="55"/>
        <v>0.26516231041011928</v>
      </c>
    </row>
    <row r="845" spans="1:16" x14ac:dyDescent="0.45">
      <c r="A845">
        <v>871</v>
      </c>
      <c r="B845" t="s">
        <v>326</v>
      </c>
      <c r="C845" t="s">
        <v>10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11</v>
      </c>
      <c r="K845" t="s">
        <v>327</v>
      </c>
      <c r="M845" s="16">
        <f t="shared" si="52"/>
        <v>1824123000</v>
      </c>
      <c r="N845" s="16">
        <f t="shared" si="53"/>
        <v>530200000</v>
      </c>
      <c r="O845" s="12">
        <f t="shared" si="54"/>
        <v>0.36085662059988366</v>
      </c>
      <c r="P845" s="12">
        <f t="shared" si="55"/>
        <v>0.10488666621826397</v>
      </c>
    </row>
    <row r="846" spans="1:16" x14ac:dyDescent="0.45">
      <c r="A846">
        <v>872</v>
      </c>
      <c r="B846" t="s">
        <v>326</v>
      </c>
      <c r="C846" t="s">
        <v>13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11</v>
      </c>
      <c r="K846" t="s">
        <v>327</v>
      </c>
      <c r="M846" s="16">
        <f t="shared" si="52"/>
        <v>2013770000</v>
      </c>
      <c r="N846" s="16">
        <f t="shared" si="53"/>
        <v>576708000</v>
      </c>
      <c r="O846" s="12">
        <f t="shared" si="54"/>
        <v>0.36059529013061165</v>
      </c>
      <c r="P846" s="12">
        <f t="shared" si="55"/>
        <v>0.10326809346680345</v>
      </c>
    </row>
    <row r="847" spans="1:16" x14ac:dyDescent="0.45">
      <c r="A847">
        <v>873</v>
      </c>
      <c r="B847" t="s">
        <v>326</v>
      </c>
      <c r="C847" t="s">
        <v>14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11</v>
      </c>
      <c r="K847" t="s">
        <v>327</v>
      </c>
      <c r="M847" s="16">
        <f t="shared" si="52"/>
        <v>2267038000</v>
      </c>
      <c r="N847" s="16">
        <f t="shared" si="53"/>
        <v>631542000</v>
      </c>
      <c r="O847" s="12">
        <f t="shared" si="54"/>
        <v>0.36770086681552872</v>
      </c>
      <c r="P847" s="12">
        <f t="shared" si="55"/>
        <v>0.10243257538268552</v>
      </c>
    </row>
    <row r="848" spans="1:16" x14ac:dyDescent="0.45">
      <c r="A848">
        <v>874</v>
      </c>
      <c r="B848" t="s">
        <v>326</v>
      </c>
      <c r="C848" t="s">
        <v>15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11</v>
      </c>
      <c r="K848" t="s">
        <v>327</v>
      </c>
      <c r="M848" s="16">
        <f t="shared" si="52"/>
        <v>2522068000</v>
      </c>
      <c r="N848" s="16">
        <f t="shared" si="53"/>
        <v>715694000</v>
      </c>
      <c r="O848" s="12">
        <f t="shared" si="54"/>
        <v>0.40759733184477587</v>
      </c>
      <c r="P848" s="12">
        <f t="shared" si="55"/>
        <v>0.11566498794533495</v>
      </c>
    </row>
    <row r="849" spans="1:16" x14ac:dyDescent="0.45">
      <c r="A849">
        <v>875</v>
      </c>
      <c r="B849" t="s">
        <v>328</v>
      </c>
      <c r="C849" t="s">
        <v>10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11</v>
      </c>
      <c r="K849" t="s">
        <v>162</v>
      </c>
      <c r="M849" s="16">
        <f t="shared" si="52"/>
        <v>1842319000</v>
      </c>
      <c r="N849" s="16">
        <f t="shared" si="53"/>
        <v>668979000</v>
      </c>
      <c r="O849" s="12">
        <f t="shared" si="54"/>
        <v>0.1558859694428405</v>
      </c>
      <c r="P849" s="12">
        <f t="shared" si="55"/>
        <v>5.6604985321164258E-2</v>
      </c>
    </row>
    <row r="850" spans="1:16" x14ac:dyDescent="0.45">
      <c r="A850">
        <v>876</v>
      </c>
      <c r="B850" t="s">
        <v>328</v>
      </c>
      <c r="C850" t="s">
        <v>13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11</v>
      </c>
      <c r="K850" t="s">
        <v>162</v>
      </c>
      <c r="M850" s="16">
        <f t="shared" si="52"/>
        <v>2073784000</v>
      </c>
      <c r="N850" s="16">
        <f t="shared" si="53"/>
        <v>528068000</v>
      </c>
      <c r="O850" s="12">
        <f t="shared" si="54"/>
        <v>0.16335237130190672</v>
      </c>
      <c r="P850" s="12">
        <f t="shared" si="55"/>
        <v>4.1596019647492349E-2</v>
      </c>
    </row>
    <row r="851" spans="1:16" x14ac:dyDescent="0.45">
      <c r="A851">
        <v>877</v>
      </c>
      <c r="B851" t="s">
        <v>328</v>
      </c>
      <c r="C851" t="s">
        <v>14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11</v>
      </c>
      <c r="K851" t="s">
        <v>162</v>
      </c>
      <c r="M851" s="16">
        <f t="shared" si="52"/>
        <v>1968338000</v>
      </c>
      <c r="N851" s="16">
        <f t="shared" si="53"/>
        <v>445527000</v>
      </c>
      <c r="O851" s="12">
        <f t="shared" si="54"/>
        <v>0.1624734045011933</v>
      </c>
      <c r="P851" s="12">
        <f t="shared" si="55"/>
        <v>3.6775334565101687E-2</v>
      </c>
    </row>
    <row r="852" spans="1:16" x14ac:dyDescent="0.45">
      <c r="A852">
        <v>878</v>
      </c>
      <c r="B852" t="s">
        <v>328</v>
      </c>
      <c r="C852" t="s">
        <v>15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11</v>
      </c>
      <c r="K852" t="s">
        <v>162</v>
      </c>
      <c r="M852" s="16">
        <f t="shared" si="52"/>
        <v>1767831000</v>
      </c>
      <c r="N852" s="16">
        <f t="shared" si="53"/>
        <v>338598000</v>
      </c>
      <c r="O852" s="12">
        <f t="shared" si="54"/>
        <v>0.16123729348275473</v>
      </c>
      <c r="P852" s="12">
        <f t="shared" si="55"/>
        <v>3.0882264819812412E-2</v>
      </c>
    </row>
    <row r="853" spans="1:16" x14ac:dyDescent="0.45">
      <c r="A853">
        <v>879</v>
      </c>
      <c r="B853" t="s">
        <v>329</v>
      </c>
      <c r="C853" t="s">
        <v>10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20</v>
      </c>
      <c r="K853" t="s">
        <v>172</v>
      </c>
      <c r="M853" s="16">
        <f t="shared" si="52"/>
        <v>2708800000</v>
      </c>
      <c r="N853" s="16">
        <f t="shared" si="53"/>
        <v>354900000</v>
      </c>
      <c r="O853" s="12">
        <f t="shared" si="54"/>
        <v>0.62051587483392123</v>
      </c>
      <c r="P853" s="12">
        <f t="shared" si="55"/>
        <v>8.1298391899940439E-2</v>
      </c>
    </row>
    <row r="854" spans="1:16" x14ac:dyDescent="0.45">
      <c r="A854">
        <v>880</v>
      </c>
      <c r="B854" t="s">
        <v>329</v>
      </c>
      <c r="C854" t="s">
        <v>13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20</v>
      </c>
      <c r="K854" t="s">
        <v>172</v>
      </c>
      <c r="M854" s="16">
        <f t="shared" si="52"/>
        <v>2941400000</v>
      </c>
      <c r="N854" s="16">
        <f t="shared" si="53"/>
        <v>605000000</v>
      </c>
      <c r="O854" s="12">
        <f t="shared" si="54"/>
        <v>0.62997151485296954</v>
      </c>
      <c r="P854" s="12">
        <f t="shared" si="55"/>
        <v>0.12957529288299671</v>
      </c>
    </row>
    <row r="855" spans="1:16" x14ac:dyDescent="0.45">
      <c r="A855">
        <v>881</v>
      </c>
      <c r="B855" t="s">
        <v>329</v>
      </c>
      <c r="C855" t="s">
        <v>14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20</v>
      </c>
      <c r="K855" t="s">
        <v>172</v>
      </c>
      <c r="M855" s="16">
        <f t="shared" si="52"/>
        <v>2858200000</v>
      </c>
      <c r="N855" s="16">
        <f t="shared" si="53"/>
        <v>597300000</v>
      </c>
      <c r="O855" s="12">
        <f t="shared" si="54"/>
        <v>0.61770871604244559</v>
      </c>
      <c r="P855" s="12">
        <f t="shared" si="55"/>
        <v>0.12908733331892547</v>
      </c>
    </row>
    <row r="856" spans="1:16" x14ac:dyDescent="0.45">
      <c r="A856">
        <v>882</v>
      </c>
      <c r="B856" t="s">
        <v>329</v>
      </c>
      <c r="C856" t="s">
        <v>15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20</v>
      </c>
      <c r="K856" t="s">
        <v>172</v>
      </c>
      <c r="M856" s="16">
        <f t="shared" si="52"/>
        <v>3078600000</v>
      </c>
      <c r="N856" s="16">
        <f t="shared" si="53"/>
        <v>911400000</v>
      </c>
      <c r="O856" s="12">
        <f t="shared" si="54"/>
        <v>0.6337436699740624</v>
      </c>
      <c r="P856" s="12">
        <f t="shared" si="55"/>
        <v>0.18761579315739635</v>
      </c>
    </row>
    <row r="857" spans="1:16" x14ac:dyDescent="0.45">
      <c r="A857">
        <v>883</v>
      </c>
      <c r="B857" t="s">
        <v>330</v>
      </c>
      <c r="C857" t="s">
        <v>10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45</v>
      </c>
      <c r="K857" t="s">
        <v>103</v>
      </c>
      <c r="M857" s="16">
        <f t="shared" si="52"/>
        <v>93646000000</v>
      </c>
      <c r="N857" s="16">
        <f t="shared" si="53"/>
        <v>25532000000</v>
      </c>
      <c r="O857" s="12">
        <f t="shared" si="54"/>
        <v>1</v>
      </c>
      <c r="P857" s="12">
        <f t="shared" si="55"/>
        <v>0.27264378617346174</v>
      </c>
    </row>
    <row r="858" spans="1:16" x14ac:dyDescent="0.45">
      <c r="A858">
        <v>884</v>
      </c>
      <c r="B858" t="s">
        <v>330</v>
      </c>
      <c r="C858" t="s">
        <v>13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45</v>
      </c>
      <c r="K858" t="s">
        <v>103</v>
      </c>
      <c r="M858" s="16">
        <f t="shared" si="52"/>
        <v>97142000000</v>
      </c>
      <c r="N858" s="16">
        <f t="shared" si="53"/>
        <v>26450000000</v>
      </c>
      <c r="O858" s="12">
        <f t="shared" si="54"/>
        <v>1</v>
      </c>
      <c r="P858" s="12">
        <f t="shared" si="55"/>
        <v>0.27228181425130221</v>
      </c>
    </row>
    <row r="859" spans="1:16" x14ac:dyDescent="0.45">
      <c r="A859">
        <v>885</v>
      </c>
      <c r="B859" t="s">
        <v>330</v>
      </c>
      <c r="C859" t="s">
        <v>14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45</v>
      </c>
      <c r="K859" t="s">
        <v>103</v>
      </c>
      <c r="M859" s="16">
        <f t="shared" si="52"/>
        <v>91973000000</v>
      </c>
      <c r="N859" s="16">
        <f t="shared" si="53"/>
        <v>27560000000</v>
      </c>
      <c r="O859" s="12">
        <f t="shared" si="54"/>
        <v>1</v>
      </c>
      <c r="P859" s="12">
        <f t="shared" si="55"/>
        <v>0.29965315907929502</v>
      </c>
    </row>
    <row r="860" spans="1:16" x14ac:dyDescent="0.45">
      <c r="A860">
        <v>886</v>
      </c>
      <c r="B860" t="s">
        <v>330</v>
      </c>
      <c r="C860" t="s">
        <v>15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45</v>
      </c>
      <c r="K860" t="s">
        <v>103</v>
      </c>
      <c r="M860" s="16">
        <f t="shared" si="52"/>
        <v>89716000000</v>
      </c>
      <c r="N860" s="16">
        <f t="shared" si="53"/>
        <v>26875000000</v>
      </c>
      <c r="O860" s="12">
        <f t="shared" si="54"/>
        <v>1</v>
      </c>
      <c r="P860" s="12">
        <f t="shared" si="55"/>
        <v>0.29955637790360695</v>
      </c>
    </row>
    <row r="861" spans="1:16" x14ac:dyDescent="0.45">
      <c r="A861">
        <v>887</v>
      </c>
      <c r="B861" t="s">
        <v>331</v>
      </c>
      <c r="C861" t="s">
        <v>10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17</v>
      </c>
      <c r="K861" t="s">
        <v>332</v>
      </c>
      <c r="M861" s="16">
        <f t="shared" si="52"/>
        <v>4702000000</v>
      </c>
      <c r="N861" s="16">
        <f t="shared" si="53"/>
        <v>1345000000</v>
      </c>
      <c r="O861" s="12">
        <f t="shared" si="54"/>
        <v>0.38750618097906708</v>
      </c>
      <c r="P861" s="12">
        <f t="shared" si="55"/>
        <v>0.11084555793637713</v>
      </c>
    </row>
    <row r="862" spans="1:16" x14ac:dyDescent="0.45">
      <c r="A862">
        <v>888</v>
      </c>
      <c r="B862" t="s">
        <v>331</v>
      </c>
      <c r="C862" t="s">
        <v>13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17</v>
      </c>
      <c r="K862" t="s">
        <v>332</v>
      </c>
      <c r="M862" s="16">
        <f t="shared" si="52"/>
        <v>4803000000</v>
      </c>
      <c r="N862" s="16">
        <f t="shared" si="53"/>
        <v>1350000000</v>
      </c>
      <c r="O862" s="12">
        <f t="shared" si="54"/>
        <v>0.3830143540669857</v>
      </c>
      <c r="P862" s="12">
        <f t="shared" si="55"/>
        <v>0.1076555023923445</v>
      </c>
    </row>
    <row r="863" spans="1:16" x14ac:dyDescent="0.45">
      <c r="A863">
        <v>889</v>
      </c>
      <c r="B863" t="s">
        <v>331</v>
      </c>
      <c r="C863" t="s">
        <v>14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17</v>
      </c>
      <c r="K863" t="s">
        <v>332</v>
      </c>
      <c r="M863" s="16">
        <f t="shared" si="52"/>
        <v>5100000000</v>
      </c>
      <c r="N863" s="16">
        <f t="shared" si="53"/>
        <v>1323000000</v>
      </c>
      <c r="O863" s="12">
        <f t="shared" si="54"/>
        <v>0.3776099511328298</v>
      </c>
      <c r="P863" s="12">
        <f t="shared" si="55"/>
        <v>9.7956463793869394E-2</v>
      </c>
    </row>
    <row r="864" spans="1:16" x14ac:dyDescent="0.45">
      <c r="A864">
        <v>890</v>
      </c>
      <c r="B864" t="s">
        <v>331</v>
      </c>
      <c r="C864" t="s">
        <v>15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17</v>
      </c>
      <c r="K864" t="s">
        <v>332</v>
      </c>
      <c r="M864" s="16">
        <f t="shared" si="52"/>
        <v>5269000000</v>
      </c>
      <c r="N864" s="16">
        <f t="shared" si="53"/>
        <v>1101000000</v>
      </c>
      <c r="O864" s="12">
        <f t="shared" si="54"/>
        <v>0.36496502043360812</v>
      </c>
      <c r="P864" s="12">
        <f t="shared" si="55"/>
        <v>7.6262381381173375E-2</v>
      </c>
    </row>
    <row r="865" spans="1:16" x14ac:dyDescent="0.45">
      <c r="A865">
        <v>891</v>
      </c>
      <c r="B865" t="s">
        <v>333</v>
      </c>
      <c r="C865" t="s">
        <v>10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34</v>
      </c>
      <c r="K865" t="s">
        <v>122</v>
      </c>
      <c r="M865" s="16">
        <f t="shared" si="52"/>
        <v>5434000000</v>
      </c>
      <c r="N865" s="16">
        <f t="shared" si="53"/>
        <v>1562000000</v>
      </c>
      <c r="O865" s="12">
        <f t="shared" si="54"/>
        <v>0.38275692047615695</v>
      </c>
      <c r="P865" s="12">
        <f t="shared" si="55"/>
        <v>0.11002324434739734</v>
      </c>
    </row>
    <row r="866" spans="1:16" x14ac:dyDescent="0.45">
      <c r="A866">
        <v>892</v>
      </c>
      <c r="B866" t="s">
        <v>333</v>
      </c>
      <c r="C866" t="s">
        <v>13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34</v>
      </c>
      <c r="K866" t="s">
        <v>122</v>
      </c>
      <c r="M866" s="16">
        <f t="shared" si="52"/>
        <v>6103000000</v>
      </c>
      <c r="N866" s="16">
        <f t="shared" si="53"/>
        <v>2837000000</v>
      </c>
      <c r="O866" s="12">
        <f t="shared" si="54"/>
        <v>0.41258788534342883</v>
      </c>
      <c r="P866" s="12">
        <f t="shared" si="55"/>
        <v>0.19179286100594917</v>
      </c>
    </row>
    <row r="867" spans="1:16" x14ac:dyDescent="0.45">
      <c r="A867">
        <v>893</v>
      </c>
      <c r="B867" t="s">
        <v>333</v>
      </c>
      <c r="C867" t="s">
        <v>14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34</v>
      </c>
      <c r="K867" t="s">
        <v>122</v>
      </c>
      <c r="M867" s="16">
        <f t="shared" si="52"/>
        <v>5063000000</v>
      </c>
      <c r="N867" s="16">
        <f t="shared" si="53"/>
        <v>1024000000</v>
      </c>
      <c r="O867" s="12">
        <f t="shared" si="54"/>
        <v>0.34725651577503425</v>
      </c>
      <c r="P867" s="12">
        <f t="shared" si="55"/>
        <v>7.0233196159122088E-2</v>
      </c>
    </row>
    <row r="868" spans="1:16" x14ac:dyDescent="0.45">
      <c r="A868">
        <v>894</v>
      </c>
      <c r="B868" t="s">
        <v>333</v>
      </c>
      <c r="C868" t="s">
        <v>15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34</v>
      </c>
      <c r="K868" t="s">
        <v>122</v>
      </c>
      <c r="M868" s="16">
        <f t="shared" si="52"/>
        <v>4681000000</v>
      </c>
      <c r="N868" s="16">
        <f t="shared" si="53"/>
        <v>1091000000</v>
      </c>
      <c r="O868" s="12">
        <f t="shared" si="54"/>
        <v>0.34609981515711641</v>
      </c>
      <c r="P868" s="12">
        <f t="shared" si="55"/>
        <v>8.0665434380776335E-2</v>
      </c>
    </row>
    <row r="869" spans="1:16" x14ac:dyDescent="0.45">
      <c r="A869">
        <v>895</v>
      </c>
      <c r="B869" t="s">
        <v>334</v>
      </c>
      <c r="C869" t="s">
        <v>10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45</v>
      </c>
      <c r="K869" t="s">
        <v>103</v>
      </c>
      <c r="M869" s="16">
        <f t="shared" si="52"/>
        <v>214130000</v>
      </c>
      <c r="N869" s="16">
        <f t="shared" si="53"/>
        <v>27261000</v>
      </c>
      <c r="O869" s="12">
        <f t="shared" si="54"/>
        <v>0.16630461712192746</v>
      </c>
      <c r="P869" s="12">
        <f t="shared" si="55"/>
        <v>2.1172326004580695E-2</v>
      </c>
    </row>
    <row r="870" spans="1:16" x14ac:dyDescent="0.45">
      <c r="A870">
        <v>896</v>
      </c>
      <c r="B870" t="s">
        <v>334</v>
      </c>
      <c r="C870" t="s">
        <v>13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45</v>
      </c>
      <c r="K870" t="s">
        <v>103</v>
      </c>
      <c r="M870" s="16">
        <f t="shared" si="52"/>
        <v>263459000</v>
      </c>
      <c r="N870" s="16">
        <f t="shared" si="53"/>
        <v>55689000</v>
      </c>
      <c r="O870" s="12">
        <f t="shared" si="54"/>
        <v>0.17998697880195413</v>
      </c>
      <c r="P870" s="12">
        <f t="shared" si="55"/>
        <v>3.8044989400635484E-2</v>
      </c>
    </row>
    <row r="871" spans="1:16" x14ac:dyDescent="0.45">
      <c r="A871">
        <v>897</v>
      </c>
      <c r="B871" t="s">
        <v>334</v>
      </c>
      <c r="C871" t="s">
        <v>14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45</v>
      </c>
      <c r="K871" t="s">
        <v>103</v>
      </c>
      <c r="M871" s="16">
        <f t="shared" si="52"/>
        <v>272444000</v>
      </c>
      <c r="N871" s="16">
        <f t="shared" si="53"/>
        <v>51587000</v>
      </c>
      <c r="O871" s="12">
        <f t="shared" si="54"/>
        <v>0.16740925628589665</v>
      </c>
      <c r="P871" s="12">
        <f t="shared" si="55"/>
        <v>3.1698775909987202E-2</v>
      </c>
    </row>
    <row r="872" spans="1:16" x14ac:dyDescent="0.45">
      <c r="A872">
        <v>898</v>
      </c>
      <c r="B872" t="s">
        <v>334</v>
      </c>
      <c r="C872" t="s">
        <v>15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45</v>
      </c>
      <c r="K872" t="s">
        <v>103</v>
      </c>
      <c r="M872" s="16">
        <f t="shared" si="52"/>
        <v>297207000</v>
      </c>
      <c r="N872" s="16">
        <f t="shared" si="53"/>
        <v>59325000</v>
      </c>
      <c r="O872" s="12">
        <f t="shared" si="54"/>
        <v>0.16311108964642174</v>
      </c>
      <c r="P872" s="12">
        <f t="shared" si="55"/>
        <v>3.2558336086545625E-2</v>
      </c>
    </row>
    <row r="873" spans="1:16" x14ac:dyDescent="0.45">
      <c r="A873">
        <v>899</v>
      </c>
      <c r="B873" t="s">
        <v>335</v>
      </c>
      <c r="C873" t="s">
        <v>10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50</v>
      </c>
      <c r="K873" t="s">
        <v>51</v>
      </c>
      <c r="M873" s="16">
        <f t="shared" si="52"/>
        <v>586399000</v>
      </c>
      <c r="N873" s="16">
        <f t="shared" si="53"/>
        <v>248048000</v>
      </c>
      <c r="O873" s="12">
        <f t="shared" si="54"/>
        <v>0.7391214472889801</v>
      </c>
      <c r="P873" s="12">
        <f t="shared" si="55"/>
        <v>0.31264991372280126</v>
      </c>
    </row>
    <row r="874" spans="1:16" x14ac:dyDescent="0.45">
      <c r="A874">
        <v>900</v>
      </c>
      <c r="B874" t="s">
        <v>335</v>
      </c>
      <c r="C874" t="s">
        <v>13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50</v>
      </c>
      <c r="K874" t="s">
        <v>51</v>
      </c>
      <c r="M874" s="16">
        <f t="shared" si="52"/>
        <v>640029000</v>
      </c>
      <c r="N874" s="16">
        <f t="shared" si="53"/>
        <v>287846000</v>
      </c>
      <c r="O874" s="12">
        <f t="shared" si="54"/>
        <v>0.74290068680377974</v>
      </c>
      <c r="P874" s="12">
        <f t="shared" si="55"/>
        <v>0.33411140916071114</v>
      </c>
    </row>
    <row r="875" spans="1:16" x14ac:dyDescent="0.45">
      <c r="A875">
        <v>901</v>
      </c>
      <c r="B875" t="s">
        <v>335</v>
      </c>
      <c r="C875" t="s">
        <v>14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50</v>
      </c>
      <c r="K875" t="s">
        <v>51</v>
      </c>
      <c r="M875" s="16">
        <f t="shared" si="52"/>
        <v>735280000</v>
      </c>
      <c r="N875" s="16">
        <f t="shared" si="53"/>
        <v>355005000</v>
      </c>
      <c r="O875" s="12">
        <f t="shared" si="54"/>
        <v>0.73979496869393913</v>
      </c>
      <c r="P875" s="12">
        <f t="shared" si="55"/>
        <v>0.35718489944129017</v>
      </c>
    </row>
    <row r="876" spans="1:16" x14ac:dyDescent="0.45">
      <c r="A876">
        <v>902</v>
      </c>
      <c r="B876" t="s">
        <v>335</v>
      </c>
      <c r="C876" t="s">
        <v>15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50</v>
      </c>
      <c r="K876" t="s">
        <v>51</v>
      </c>
      <c r="M876" s="16">
        <f t="shared" si="52"/>
        <v>862292000</v>
      </c>
      <c r="N876" s="16">
        <f t="shared" si="53"/>
        <v>395030000</v>
      </c>
      <c r="O876" s="12">
        <f t="shared" si="54"/>
        <v>0.73904260397730825</v>
      </c>
      <c r="P876" s="12">
        <f t="shared" si="55"/>
        <v>0.33856744565548108</v>
      </c>
    </row>
    <row r="877" spans="1:16" x14ac:dyDescent="0.45">
      <c r="A877">
        <v>903</v>
      </c>
      <c r="B877" t="s">
        <v>336</v>
      </c>
      <c r="C877" t="s">
        <v>10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20</v>
      </c>
      <c r="K877" t="s">
        <v>66</v>
      </c>
      <c r="M877" s="16">
        <f t="shared" si="52"/>
        <v>1605329000</v>
      </c>
      <c r="N877" s="16">
        <f t="shared" si="53"/>
        <v>729685000</v>
      </c>
      <c r="O877" s="12">
        <f t="shared" si="54"/>
        <v>0.56470371794380214</v>
      </c>
      <c r="P877" s="12">
        <f t="shared" si="55"/>
        <v>0.25667999047411671</v>
      </c>
    </row>
    <row r="878" spans="1:16" x14ac:dyDescent="0.45">
      <c r="A878">
        <v>904</v>
      </c>
      <c r="B878" t="s">
        <v>336</v>
      </c>
      <c r="C878" t="s">
        <v>13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20</v>
      </c>
      <c r="K878" t="s">
        <v>66</v>
      </c>
      <c r="M878" s="16">
        <f t="shared" si="52"/>
        <v>1696446000</v>
      </c>
      <c r="N878" s="16">
        <f t="shared" si="53"/>
        <v>772070000</v>
      </c>
      <c r="O878" s="12">
        <f t="shared" si="54"/>
        <v>0.5791088165253867</v>
      </c>
      <c r="P878" s="12">
        <f t="shared" si="55"/>
        <v>0.26355837083806694</v>
      </c>
    </row>
    <row r="879" spans="1:16" x14ac:dyDescent="0.45">
      <c r="A879">
        <v>905</v>
      </c>
      <c r="B879" t="s">
        <v>336</v>
      </c>
      <c r="C879" t="s">
        <v>14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20</v>
      </c>
      <c r="K879" t="s">
        <v>66</v>
      </c>
      <c r="M879" s="16">
        <f t="shared" si="52"/>
        <v>1598820000</v>
      </c>
      <c r="N879" s="16">
        <f t="shared" si="53"/>
        <v>661340000</v>
      </c>
      <c r="O879" s="12">
        <f t="shared" si="54"/>
        <v>0.56815641802967898</v>
      </c>
      <c r="P879" s="12">
        <f t="shared" si="55"/>
        <v>0.2350136760234097</v>
      </c>
    </row>
    <row r="880" spans="1:16" x14ac:dyDescent="0.45">
      <c r="A880">
        <v>906</v>
      </c>
      <c r="B880" t="s">
        <v>336</v>
      </c>
      <c r="C880" t="s">
        <v>15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20</v>
      </c>
      <c r="K880" t="s">
        <v>66</v>
      </c>
      <c r="M880" s="16">
        <f t="shared" si="52"/>
        <v>1821102000</v>
      </c>
      <c r="N880" s="16">
        <f t="shared" si="53"/>
        <v>960445000</v>
      </c>
      <c r="O880" s="12">
        <f t="shared" si="54"/>
        <v>0.61018806209295851</v>
      </c>
      <c r="P880" s="12">
        <f t="shared" si="55"/>
        <v>0.32181177841596548</v>
      </c>
    </row>
    <row r="881" spans="1:16" x14ac:dyDescent="0.45">
      <c r="A881">
        <v>907</v>
      </c>
      <c r="B881" t="s">
        <v>337</v>
      </c>
      <c r="C881" t="s">
        <v>10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34</v>
      </c>
      <c r="K881" t="s">
        <v>140</v>
      </c>
      <c r="M881" s="16">
        <f t="shared" si="52"/>
        <v>6609000000</v>
      </c>
      <c r="N881" s="16">
        <f t="shared" si="53"/>
        <v>2903000000</v>
      </c>
      <c r="O881" s="12">
        <f t="shared" si="54"/>
        <v>0.33786616226164301</v>
      </c>
      <c r="P881" s="12">
        <f t="shared" si="55"/>
        <v>0.14840754562650171</v>
      </c>
    </row>
    <row r="882" spans="1:16" x14ac:dyDescent="0.45">
      <c r="A882">
        <v>908</v>
      </c>
      <c r="B882" t="s">
        <v>337</v>
      </c>
      <c r="C882" t="s">
        <v>13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34</v>
      </c>
      <c r="K882" t="s">
        <v>140</v>
      </c>
      <c r="M882" s="16">
        <f t="shared" si="52"/>
        <v>6683000000</v>
      </c>
      <c r="N882" s="16">
        <f t="shared" si="53"/>
        <v>2521000000</v>
      </c>
      <c r="O882" s="12">
        <f t="shared" si="54"/>
        <v>0.33882579598458729</v>
      </c>
      <c r="P882" s="12">
        <f t="shared" si="55"/>
        <v>0.12781383086595011</v>
      </c>
    </row>
    <row r="883" spans="1:16" x14ac:dyDescent="0.45">
      <c r="A883">
        <v>909</v>
      </c>
      <c r="B883" t="s">
        <v>337</v>
      </c>
      <c r="C883" t="s">
        <v>14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34</v>
      </c>
      <c r="K883" t="s">
        <v>140</v>
      </c>
      <c r="M883" s="16">
        <f t="shared" si="52"/>
        <v>6624000000</v>
      </c>
      <c r="N883" s="16">
        <f t="shared" si="53"/>
        <v>1613000000</v>
      </c>
      <c r="O883" s="12">
        <f t="shared" si="54"/>
        <v>0.35630143617879617</v>
      </c>
      <c r="P883" s="12">
        <f t="shared" si="55"/>
        <v>8.676241191974611E-2</v>
      </c>
    </row>
    <row r="884" spans="1:16" x14ac:dyDescent="0.45">
      <c r="A884">
        <v>910</v>
      </c>
      <c r="B884" t="s">
        <v>337</v>
      </c>
      <c r="C884" t="s">
        <v>15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34</v>
      </c>
      <c r="K884" t="s">
        <v>140</v>
      </c>
      <c r="M884" s="16">
        <f t="shared" si="52"/>
        <v>6651000000</v>
      </c>
      <c r="N884" s="16">
        <f t="shared" si="53"/>
        <v>3317000000</v>
      </c>
      <c r="O884" s="12">
        <f t="shared" si="54"/>
        <v>0.36539940665860893</v>
      </c>
      <c r="P884" s="12">
        <f t="shared" si="55"/>
        <v>0.18223272167893639</v>
      </c>
    </row>
    <row r="885" spans="1:16" x14ac:dyDescent="0.45">
      <c r="A885">
        <v>911</v>
      </c>
      <c r="B885" t="s">
        <v>338</v>
      </c>
      <c r="C885" t="s">
        <v>10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81</v>
      </c>
      <c r="K885" t="s">
        <v>339</v>
      </c>
      <c r="M885" s="16">
        <f t="shared" si="52"/>
        <v>6705000000</v>
      </c>
      <c r="N885" s="16">
        <f t="shared" si="53"/>
        <v>3892000000</v>
      </c>
      <c r="O885" s="12">
        <f t="shared" si="54"/>
        <v>0.47654584221748397</v>
      </c>
      <c r="P885" s="12">
        <f t="shared" si="55"/>
        <v>0.27661691542288558</v>
      </c>
    </row>
    <row r="886" spans="1:16" x14ac:dyDescent="0.45">
      <c r="A886">
        <v>912</v>
      </c>
      <c r="B886" t="s">
        <v>338</v>
      </c>
      <c r="C886" t="s">
        <v>13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81</v>
      </c>
      <c r="K886" t="s">
        <v>339</v>
      </c>
      <c r="M886" s="16">
        <f t="shared" si="52"/>
        <v>7791000000</v>
      </c>
      <c r="N886" s="16">
        <f t="shared" si="53"/>
        <v>4722000000</v>
      </c>
      <c r="O886" s="12">
        <f t="shared" si="54"/>
        <v>0.4801553062985332</v>
      </c>
      <c r="P886" s="12">
        <f t="shared" si="55"/>
        <v>0.29101442129914951</v>
      </c>
    </row>
    <row r="887" spans="1:16" x14ac:dyDescent="0.45">
      <c r="A887">
        <v>913</v>
      </c>
      <c r="B887" t="s">
        <v>338</v>
      </c>
      <c r="C887" t="s">
        <v>14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81</v>
      </c>
      <c r="K887" t="s">
        <v>339</v>
      </c>
      <c r="M887" s="16">
        <f t="shared" si="52"/>
        <v>7951000000</v>
      </c>
      <c r="N887" s="16">
        <f t="shared" si="53"/>
        <v>4516000000</v>
      </c>
      <c r="O887" s="12">
        <f t="shared" si="54"/>
        <v>0.55203776990904674</v>
      </c>
      <c r="P887" s="12">
        <f t="shared" si="55"/>
        <v>0.31354578907172115</v>
      </c>
    </row>
    <row r="888" spans="1:16" x14ac:dyDescent="0.45">
      <c r="A888">
        <v>914</v>
      </c>
      <c r="B888" t="s">
        <v>338</v>
      </c>
      <c r="C888" t="s">
        <v>15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81</v>
      </c>
      <c r="K888" t="s">
        <v>339</v>
      </c>
      <c r="M888" s="16">
        <f t="shared" si="52"/>
        <v>7257000000</v>
      </c>
      <c r="N888" s="16">
        <f t="shared" si="53"/>
        <v>3959000000</v>
      </c>
      <c r="O888" s="12">
        <f t="shared" si="54"/>
        <v>0.5557512635931996</v>
      </c>
      <c r="P888" s="12">
        <f t="shared" si="55"/>
        <v>0.30318578649104</v>
      </c>
    </row>
    <row r="889" spans="1:16" x14ac:dyDescent="0.45">
      <c r="A889">
        <v>915</v>
      </c>
      <c r="B889" t="s">
        <v>340</v>
      </c>
      <c r="C889" t="s">
        <v>10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17</v>
      </c>
      <c r="K889" t="s">
        <v>77</v>
      </c>
      <c r="M889" s="16">
        <f t="shared" si="52"/>
        <v>1464362000</v>
      </c>
      <c r="N889" s="16">
        <f t="shared" si="53"/>
        <v>732595000</v>
      </c>
      <c r="O889" s="12">
        <f t="shared" si="54"/>
        <v>0.13357532707375053</v>
      </c>
      <c r="P889" s="12">
        <f t="shared" si="55"/>
        <v>6.6825427549741315E-2</v>
      </c>
    </row>
    <row r="890" spans="1:16" x14ac:dyDescent="0.45">
      <c r="A890">
        <v>916</v>
      </c>
      <c r="B890" t="s">
        <v>340</v>
      </c>
      <c r="C890" t="s">
        <v>13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17</v>
      </c>
      <c r="K890" t="s">
        <v>77</v>
      </c>
      <c r="M890" s="16">
        <f t="shared" si="52"/>
        <v>1648701000</v>
      </c>
      <c r="N890" s="16">
        <f t="shared" si="53"/>
        <v>829653000</v>
      </c>
      <c r="O890" s="12">
        <f t="shared" si="54"/>
        <v>0.13111673263058243</v>
      </c>
      <c r="P890" s="12">
        <f t="shared" si="55"/>
        <v>6.5980059802936128E-2</v>
      </c>
    </row>
    <row r="891" spans="1:16" x14ac:dyDescent="0.45">
      <c r="A891">
        <v>917</v>
      </c>
      <c r="B891" t="s">
        <v>340</v>
      </c>
      <c r="C891" t="s">
        <v>14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17</v>
      </c>
      <c r="K891" t="s">
        <v>77</v>
      </c>
      <c r="M891" s="16">
        <f t="shared" si="52"/>
        <v>1887527000</v>
      </c>
      <c r="N891" s="16">
        <f t="shared" si="53"/>
        <v>997096000</v>
      </c>
      <c r="O891" s="12">
        <f t="shared" si="54"/>
        <v>0.13228429243388118</v>
      </c>
      <c r="P891" s="12">
        <f t="shared" si="55"/>
        <v>6.9879868658118918E-2</v>
      </c>
    </row>
    <row r="892" spans="1:16" x14ac:dyDescent="0.45">
      <c r="A892">
        <v>918</v>
      </c>
      <c r="B892" t="s">
        <v>340</v>
      </c>
      <c r="C892" t="s">
        <v>15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17</v>
      </c>
      <c r="K892" t="s">
        <v>77</v>
      </c>
      <c r="M892" s="16">
        <f t="shared" si="52"/>
        <v>2018760000</v>
      </c>
      <c r="N892" s="16">
        <f t="shared" si="53"/>
        <v>1058861000</v>
      </c>
      <c r="O892" s="12">
        <f t="shared" si="54"/>
        <v>0.13325434374004719</v>
      </c>
      <c r="P892" s="12">
        <f t="shared" si="55"/>
        <v>6.9893314543051255E-2</v>
      </c>
    </row>
    <row r="893" spans="1:16" x14ac:dyDescent="0.45">
      <c r="A893">
        <v>919</v>
      </c>
      <c r="B893" t="s">
        <v>341</v>
      </c>
      <c r="C893" t="s">
        <v>10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34</v>
      </c>
      <c r="K893" t="s">
        <v>212</v>
      </c>
      <c r="M893" s="16">
        <f t="shared" si="52"/>
        <v>28964000000</v>
      </c>
      <c r="N893" s="16">
        <f t="shared" si="53"/>
        <v>10779000000</v>
      </c>
      <c r="O893" s="12">
        <f t="shared" si="54"/>
        <v>0.60320303225940819</v>
      </c>
      <c r="P893" s="12">
        <f t="shared" si="55"/>
        <v>0.22448299560572296</v>
      </c>
    </row>
    <row r="894" spans="1:16" x14ac:dyDescent="0.45">
      <c r="A894">
        <v>920</v>
      </c>
      <c r="B894" t="s">
        <v>341</v>
      </c>
      <c r="C894" t="s">
        <v>13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34</v>
      </c>
      <c r="K894" t="s">
        <v>212</v>
      </c>
      <c r="M894" s="16">
        <f t="shared" si="52"/>
        <v>28433000000</v>
      </c>
      <c r="N894" s="16">
        <f t="shared" si="53"/>
        <v>10228000000</v>
      </c>
      <c r="O894" s="12">
        <f t="shared" si="54"/>
        <v>0.60684253212105688</v>
      </c>
      <c r="P894" s="12">
        <f t="shared" si="55"/>
        <v>0.21829512955137234</v>
      </c>
    </row>
    <row r="895" spans="1:16" x14ac:dyDescent="0.45">
      <c r="A895">
        <v>921</v>
      </c>
      <c r="B895" t="s">
        <v>341</v>
      </c>
      <c r="C895" t="s">
        <v>14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34</v>
      </c>
      <c r="K895" t="s">
        <v>212</v>
      </c>
      <c r="M895" s="16">
        <f t="shared" si="52"/>
        <v>28109000000</v>
      </c>
      <c r="N895" s="16">
        <f t="shared" si="53"/>
        <v>9708000000</v>
      </c>
      <c r="O895" s="12">
        <f t="shared" si="54"/>
        <v>0.61109178659941743</v>
      </c>
      <c r="P895" s="12">
        <f t="shared" si="55"/>
        <v>0.21105265446323754</v>
      </c>
    </row>
    <row r="896" spans="1:16" x14ac:dyDescent="0.45">
      <c r="A896">
        <v>922</v>
      </c>
      <c r="B896" t="s">
        <v>341</v>
      </c>
      <c r="C896" t="s">
        <v>15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34</v>
      </c>
      <c r="K896" t="s">
        <v>212</v>
      </c>
      <c r="M896" s="16">
        <f t="shared" si="52"/>
        <v>26812000000</v>
      </c>
      <c r="N896" s="16">
        <f t="shared" si="53"/>
        <v>8728000000</v>
      </c>
      <c r="O896" s="12">
        <f t="shared" si="54"/>
        <v>0.60531900483135415</v>
      </c>
      <c r="P896" s="12">
        <f t="shared" si="55"/>
        <v>0.19704700410890866</v>
      </c>
    </row>
    <row r="897" spans="1:16" x14ac:dyDescent="0.45">
      <c r="A897">
        <v>923</v>
      </c>
      <c r="B897" t="s">
        <v>342</v>
      </c>
      <c r="C897" t="s">
        <v>10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17</v>
      </c>
      <c r="K897" t="s">
        <v>287</v>
      </c>
      <c r="M897" s="16">
        <f t="shared" si="52"/>
        <v>1306566000</v>
      </c>
      <c r="N897" s="16">
        <f t="shared" si="53"/>
        <v>630739000</v>
      </c>
      <c r="O897" s="12">
        <f t="shared" si="54"/>
        <v>0.59886640522300638</v>
      </c>
      <c r="P897" s="12">
        <f t="shared" si="55"/>
        <v>0.28910012778838096</v>
      </c>
    </row>
    <row r="898" spans="1:16" x14ac:dyDescent="0.45">
      <c r="A898">
        <v>924</v>
      </c>
      <c r="B898" t="s">
        <v>342</v>
      </c>
      <c r="C898" t="s">
        <v>13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17</v>
      </c>
      <c r="K898" t="s">
        <v>287</v>
      </c>
      <c r="M898" s="16">
        <f t="shared" si="52"/>
        <v>2016100000</v>
      </c>
      <c r="N898" s="16">
        <f t="shared" si="53"/>
        <v>1009500000</v>
      </c>
      <c r="O898" s="12">
        <f t="shared" si="54"/>
        <v>0.60894647819258185</v>
      </c>
      <c r="P898" s="12">
        <f t="shared" si="55"/>
        <v>0.30491119971003988</v>
      </c>
    </row>
    <row r="899" spans="1:16" x14ac:dyDescent="0.45">
      <c r="A899">
        <v>925</v>
      </c>
      <c r="B899" t="s">
        <v>342</v>
      </c>
      <c r="C899" t="s">
        <v>14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17</v>
      </c>
      <c r="K899" t="s">
        <v>287</v>
      </c>
      <c r="M899" s="16">
        <f t="shared" ref="M899:M962" si="56">E899-F899</f>
        <v>2647700000</v>
      </c>
      <c r="N899" s="16">
        <f t="shared" ref="N899:N962" si="57">M899-(SUM(G899:I899))</f>
        <v>1257800000</v>
      </c>
      <c r="O899" s="12">
        <f t="shared" ref="O899:O962" si="58">1-(F899/E899)</f>
        <v>0.60567310991650469</v>
      </c>
      <c r="P899" s="12">
        <f t="shared" ref="P899:P962" si="59">N899/E899</f>
        <v>0.28772732471691637</v>
      </c>
    </row>
    <row r="900" spans="1:16" x14ac:dyDescent="0.45">
      <c r="A900">
        <v>926</v>
      </c>
      <c r="B900" t="s">
        <v>342</v>
      </c>
      <c r="C900" t="s">
        <v>15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17</v>
      </c>
      <c r="K900" t="s">
        <v>287</v>
      </c>
      <c r="M900" s="16">
        <f t="shared" si="56"/>
        <v>2797200000</v>
      </c>
      <c r="N900" s="16">
        <f t="shared" si="57"/>
        <v>1186000000</v>
      </c>
      <c r="O900" s="12">
        <f t="shared" si="58"/>
        <v>0.59362067867829627</v>
      </c>
      <c r="P900" s="12">
        <f t="shared" si="59"/>
        <v>0.25169245134865559</v>
      </c>
    </row>
    <row r="901" spans="1:16" x14ac:dyDescent="0.45">
      <c r="A901">
        <v>927</v>
      </c>
      <c r="B901" t="s">
        <v>343</v>
      </c>
      <c r="C901" t="s">
        <v>10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34</v>
      </c>
      <c r="K901" t="s">
        <v>344</v>
      </c>
      <c r="M901" s="16">
        <f t="shared" si="56"/>
        <v>19893000000</v>
      </c>
      <c r="N901" s="16">
        <f t="shared" si="57"/>
        <v>2764000000</v>
      </c>
      <c r="O901" s="12">
        <f t="shared" si="58"/>
        <v>0.20589118082364755</v>
      </c>
      <c r="P901" s="12">
        <f t="shared" si="59"/>
        <v>2.8607209762055084E-2</v>
      </c>
    </row>
    <row r="902" spans="1:16" x14ac:dyDescent="0.45">
      <c r="A902">
        <v>928</v>
      </c>
      <c r="B902" t="s">
        <v>343</v>
      </c>
      <c r="C902" t="s">
        <v>13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34</v>
      </c>
      <c r="K902" t="s">
        <v>344</v>
      </c>
      <c r="M902" s="16">
        <f t="shared" si="56"/>
        <v>20237000000</v>
      </c>
      <c r="N902" s="16">
        <f t="shared" si="57"/>
        <v>2725000000</v>
      </c>
      <c r="O902" s="12">
        <f t="shared" si="58"/>
        <v>0.20571283354510805</v>
      </c>
      <c r="P902" s="12">
        <f t="shared" si="59"/>
        <v>2.770012706480305E-2</v>
      </c>
    </row>
    <row r="903" spans="1:16" x14ac:dyDescent="0.45">
      <c r="A903">
        <v>929</v>
      </c>
      <c r="B903" t="s">
        <v>343</v>
      </c>
      <c r="C903" t="s">
        <v>14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34</v>
      </c>
      <c r="K903" t="s">
        <v>344</v>
      </c>
      <c r="M903" s="16">
        <f t="shared" si="56"/>
        <v>22953000000</v>
      </c>
      <c r="N903" s="16">
        <f t="shared" si="57"/>
        <v>3137000000</v>
      </c>
      <c r="O903" s="12">
        <f t="shared" si="58"/>
        <v>0.21161665053242984</v>
      </c>
      <c r="P903" s="12">
        <f t="shared" si="59"/>
        <v>2.8921772000184393E-2</v>
      </c>
    </row>
    <row r="904" spans="1:16" x14ac:dyDescent="0.45">
      <c r="A904">
        <v>930</v>
      </c>
      <c r="B904" t="s">
        <v>343</v>
      </c>
      <c r="C904" t="s">
        <v>15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34</v>
      </c>
      <c r="K904" t="s">
        <v>344</v>
      </c>
      <c r="M904" s="16">
        <f t="shared" si="56"/>
        <v>24334000000</v>
      </c>
      <c r="N904" s="16">
        <f t="shared" si="57"/>
        <v>3576000000</v>
      </c>
      <c r="O904" s="12">
        <f t="shared" si="58"/>
        <v>0.22156059364472369</v>
      </c>
      <c r="P904" s="12">
        <f t="shared" si="59"/>
        <v>3.2559409997268508E-2</v>
      </c>
    </row>
    <row r="905" spans="1:16" x14ac:dyDescent="0.45">
      <c r="A905">
        <v>931</v>
      </c>
      <c r="B905" t="s">
        <v>345</v>
      </c>
      <c r="C905" t="s">
        <v>10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17</v>
      </c>
      <c r="K905" t="s">
        <v>195</v>
      </c>
      <c r="M905" s="16">
        <f t="shared" si="56"/>
        <v>6990000000</v>
      </c>
      <c r="N905" s="16">
        <f t="shared" si="57"/>
        <v>1890000000</v>
      </c>
      <c r="O905" s="12">
        <f t="shared" si="58"/>
        <v>0.36257067275273613</v>
      </c>
      <c r="P905" s="12">
        <f t="shared" si="59"/>
        <v>9.8034130400954406E-2</v>
      </c>
    </row>
    <row r="906" spans="1:16" x14ac:dyDescent="0.45">
      <c r="A906">
        <v>932</v>
      </c>
      <c r="B906" t="s">
        <v>345</v>
      </c>
      <c r="C906" t="s">
        <v>13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17</v>
      </c>
      <c r="K906" t="s">
        <v>195</v>
      </c>
      <c r="M906" s="16">
        <f t="shared" si="56"/>
        <v>6944000000</v>
      </c>
      <c r="N906" s="16">
        <f t="shared" si="57"/>
        <v>1742000000</v>
      </c>
      <c r="O906" s="12">
        <f t="shared" si="58"/>
        <v>0.36487835636592925</v>
      </c>
      <c r="P906" s="12">
        <f t="shared" si="59"/>
        <v>9.1534864168987443E-2</v>
      </c>
    </row>
    <row r="907" spans="1:16" x14ac:dyDescent="0.45">
      <c r="A907">
        <v>933</v>
      </c>
      <c r="B907" t="s">
        <v>345</v>
      </c>
      <c r="C907" t="s">
        <v>14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17</v>
      </c>
      <c r="K907" t="s">
        <v>195</v>
      </c>
      <c r="M907" s="16">
        <f t="shared" si="56"/>
        <v>6925000000</v>
      </c>
      <c r="N907" s="16">
        <f t="shared" si="57"/>
        <v>1689000000</v>
      </c>
      <c r="O907" s="12">
        <f t="shared" si="58"/>
        <v>0.36403301266887456</v>
      </c>
      <c r="P907" s="12">
        <f t="shared" si="59"/>
        <v>8.8787257530357988E-2</v>
      </c>
    </row>
    <row r="908" spans="1:16" x14ac:dyDescent="0.45">
      <c r="A908">
        <v>934</v>
      </c>
      <c r="B908" t="s">
        <v>345</v>
      </c>
      <c r="C908" t="s">
        <v>15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17</v>
      </c>
      <c r="K908" t="s">
        <v>195</v>
      </c>
      <c r="M908" s="16">
        <f t="shared" si="56"/>
        <v>6939000000</v>
      </c>
      <c r="N908" s="16">
        <f t="shared" si="57"/>
        <v>1553000000</v>
      </c>
      <c r="O908" s="12">
        <f t="shared" si="58"/>
        <v>0.36133097271401793</v>
      </c>
      <c r="P908" s="12">
        <f t="shared" si="59"/>
        <v>8.0868569048114972E-2</v>
      </c>
    </row>
    <row r="909" spans="1:16" x14ac:dyDescent="0.45">
      <c r="A909">
        <v>935</v>
      </c>
      <c r="B909" t="s">
        <v>346</v>
      </c>
      <c r="C909" t="s">
        <v>10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11</v>
      </c>
      <c r="K909" t="s">
        <v>176</v>
      </c>
      <c r="M909" s="16">
        <f t="shared" si="56"/>
        <v>1564000000</v>
      </c>
      <c r="N909" s="16">
        <f t="shared" si="57"/>
        <v>738600000</v>
      </c>
      <c r="O909" s="12">
        <f t="shared" si="58"/>
        <v>0.66011058118431598</v>
      </c>
      <c r="P909" s="12">
        <f t="shared" si="59"/>
        <v>0.31173764402988224</v>
      </c>
    </row>
    <row r="910" spans="1:16" x14ac:dyDescent="0.45">
      <c r="A910">
        <v>936</v>
      </c>
      <c r="B910" t="s">
        <v>346</v>
      </c>
      <c r="C910" t="s">
        <v>13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11</v>
      </c>
      <c r="K910" t="s">
        <v>176</v>
      </c>
      <c r="M910" s="16">
        <f t="shared" si="56"/>
        <v>1699200000</v>
      </c>
      <c r="N910" s="16">
        <f t="shared" si="57"/>
        <v>809100000</v>
      </c>
      <c r="O910" s="12">
        <f t="shared" si="58"/>
        <v>0.65934577626013735</v>
      </c>
      <c r="P910" s="12">
        <f t="shared" si="59"/>
        <v>0.31395754918319041</v>
      </c>
    </row>
    <row r="911" spans="1:16" x14ac:dyDescent="0.45">
      <c r="A911">
        <v>937</v>
      </c>
      <c r="B911" t="s">
        <v>346</v>
      </c>
      <c r="C911" t="s">
        <v>14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11</v>
      </c>
      <c r="K911" t="s">
        <v>176</v>
      </c>
      <c r="M911" s="16">
        <f t="shared" si="56"/>
        <v>1659600000</v>
      </c>
      <c r="N911" s="16">
        <f t="shared" si="57"/>
        <v>803800000</v>
      </c>
      <c r="O911" s="12">
        <f t="shared" si="58"/>
        <v>0.68612535141392428</v>
      </c>
      <c r="P911" s="12">
        <f t="shared" si="59"/>
        <v>0.3323135439060691</v>
      </c>
    </row>
    <row r="912" spans="1:16" x14ac:dyDescent="0.45">
      <c r="A912">
        <v>938</v>
      </c>
      <c r="B912" t="s">
        <v>346</v>
      </c>
      <c r="C912" t="s">
        <v>15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11</v>
      </c>
      <c r="K912" t="s">
        <v>176</v>
      </c>
      <c r="M912" s="16">
        <f t="shared" si="56"/>
        <v>1643100000</v>
      </c>
      <c r="N912" s="16">
        <f t="shared" si="57"/>
        <v>818500000</v>
      </c>
      <c r="O912" s="12">
        <f t="shared" si="58"/>
        <v>0.70392425670465264</v>
      </c>
      <c r="P912" s="12">
        <f t="shared" si="59"/>
        <v>0.35065547082512211</v>
      </c>
    </row>
    <row r="913" spans="1:16" x14ac:dyDescent="0.45">
      <c r="A913">
        <v>939</v>
      </c>
      <c r="B913" t="s">
        <v>347</v>
      </c>
      <c r="C913" t="s">
        <v>10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17</v>
      </c>
      <c r="K913" t="s">
        <v>255</v>
      </c>
      <c r="M913" s="16">
        <f t="shared" si="56"/>
        <v>4386000000</v>
      </c>
      <c r="N913" s="16">
        <f t="shared" si="57"/>
        <v>1666000000</v>
      </c>
      <c r="O913" s="12">
        <f t="shared" si="58"/>
        <v>0.41935175446983464</v>
      </c>
      <c r="P913" s="12">
        <f t="shared" si="59"/>
        <v>0.15928865092265035</v>
      </c>
    </row>
    <row r="914" spans="1:16" x14ac:dyDescent="0.45">
      <c r="A914">
        <v>940</v>
      </c>
      <c r="B914" t="s">
        <v>347</v>
      </c>
      <c r="C914" t="s">
        <v>13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17</v>
      </c>
      <c r="K914" t="s">
        <v>255</v>
      </c>
      <c r="M914" s="16">
        <f t="shared" si="56"/>
        <v>4429000000</v>
      </c>
      <c r="N914" s="16">
        <f t="shared" si="57"/>
        <v>1743000000</v>
      </c>
      <c r="O914" s="12">
        <f t="shared" si="58"/>
        <v>0.41112039357653396</v>
      </c>
      <c r="P914" s="12">
        <f t="shared" si="59"/>
        <v>0.1617933723196881</v>
      </c>
    </row>
    <row r="915" spans="1:16" x14ac:dyDescent="0.45">
      <c r="A915">
        <v>941</v>
      </c>
      <c r="B915" t="s">
        <v>347</v>
      </c>
      <c r="C915" t="s">
        <v>14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17</v>
      </c>
      <c r="K915" t="s">
        <v>255</v>
      </c>
      <c r="M915" s="16">
        <f t="shared" si="56"/>
        <v>4808000000</v>
      </c>
      <c r="N915" s="16">
        <f t="shared" si="57"/>
        <v>1953000000</v>
      </c>
      <c r="O915" s="12">
        <f t="shared" si="58"/>
        <v>0.4197660206041558</v>
      </c>
      <c r="P915" s="12">
        <f t="shared" si="59"/>
        <v>0.17050811943425878</v>
      </c>
    </row>
    <row r="916" spans="1:16" x14ac:dyDescent="0.45">
      <c r="A916">
        <v>942</v>
      </c>
      <c r="B916" t="s">
        <v>347</v>
      </c>
      <c r="C916" t="s">
        <v>15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17</v>
      </c>
      <c r="K916" t="s">
        <v>255</v>
      </c>
      <c r="M916" s="16">
        <f t="shared" si="56"/>
        <v>5204000000</v>
      </c>
      <c r="N916" s="16">
        <f t="shared" si="57"/>
        <v>2192000000</v>
      </c>
      <c r="O916" s="12">
        <f t="shared" si="58"/>
        <v>0.42817179529373051</v>
      </c>
      <c r="P916" s="12">
        <f t="shared" si="59"/>
        <v>0.18035214744117162</v>
      </c>
    </row>
    <row r="917" spans="1:16" x14ac:dyDescent="0.45">
      <c r="A917">
        <v>943</v>
      </c>
      <c r="B917" t="s">
        <v>348</v>
      </c>
      <c r="C917" t="s">
        <v>10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11</v>
      </c>
      <c r="K917" t="s">
        <v>162</v>
      </c>
      <c r="M917" s="16">
        <f t="shared" si="56"/>
        <v>695600000</v>
      </c>
      <c r="N917" s="16">
        <f t="shared" si="57"/>
        <v>324400000</v>
      </c>
      <c r="O917" s="12">
        <f t="shared" si="58"/>
        <v>0.20371943183482211</v>
      </c>
      <c r="P917" s="12">
        <f t="shared" si="59"/>
        <v>9.5006589544589251E-2</v>
      </c>
    </row>
    <row r="918" spans="1:16" x14ac:dyDescent="0.45">
      <c r="A918">
        <v>944</v>
      </c>
      <c r="B918" t="s">
        <v>348</v>
      </c>
      <c r="C918" t="s">
        <v>13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11</v>
      </c>
      <c r="K918" t="s">
        <v>162</v>
      </c>
      <c r="M918" s="16">
        <f t="shared" si="56"/>
        <v>709900000</v>
      </c>
      <c r="N918" s="16">
        <f t="shared" si="57"/>
        <v>337600000</v>
      </c>
      <c r="O918" s="12">
        <f t="shared" si="58"/>
        <v>0.20415851834809617</v>
      </c>
      <c r="P918" s="12">
        <f t="shared" si="59"/>
        <v>9.7089612331761194E-2</v>
      </c>
    </row>
    <row r="919" spans="1:16" x14ac:dyDescent="0.45">
      <c r="A919">
        <v>945</v>
      </c>
      <c r="B919" t="s">
        <v>348</v>
      </c>
      <c r="C919" t="s">
        <v>14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11</v>
      </c>
      <c r="K919" t="s">
        <v>162</v>
      </c>
      <c r="M919" s="16">
        <f t="shared" si="56"/>
        <v>790400000</v>
      </c>
      <c r="N919" s="16">
        <f t="shared" si="57"/>
        <v>331500000</v>
      </c>
      <c r="O919" s="12">
        <f t="shared" si="58"/>
        <v>0.20897337598815535</v>
      </c>
      <c r="P919" s="12">
        <f t="shared" si="59"/>
        <v>8.7645083679242786E-2</v>
      </c>
    </row>
    <row r="920" spans="1:16" x14ac:dyDescent="0.45">
      <c r="A920">
        <v>946</v>
      </c>
      <c r="B920" t="s">
        <v>348</v>
      </c>
      <c r="C920" t="s">
        <v>15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11</v>
      </c>
      <c r="K920" t="s">
        <v>162</v>
      </c>
      <c r="M920" s="16">
        <f t="shared" si="56"/>
        <v>923200000</v>
      </c>
      <c r="N920" s="16">
        <f t="shared" si="57"/>
        <v>490600000</v>
      </c>
      <c r="O920" s="12">
        <f t="shared" si="58"/>
        <v>0.23567854590013271</v>
      </c>
      <c r="P920" s="12">
        <f t="shared" si="59"/>
        <v>0.12524252016746656</v>
      </c>
    </row>
    <row r="921" spans="1:16" x14ac:dyDescent="0.45">
      <c r="A921">
        <v>947</v>
      </c>
      <c r="B921" t="s">
        <v>349</v>
      </c>
      <c r="C921" t="s">
        <v>10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17</v>
      </c>
      <c r="K921" t="s">
        <v>199</v>
      </c>
      <c r="M921" s="16">
        <f t="shared" si="56"/>
        <v>1014431000</v>
      </c>
      <c r="N921" s="16">
        <f t="shared" si="57"/>
        <v>685836000</v>
      </c>
      <c r="O921" s="12">
        <f t="shared" si="58"/>
        <v>0.17092076874927864</v>
      </c>
      <c r="P921" s="12">
        <f t="shared" si="59"/>
        <v>0.11555602732559463</v>
      </c>
    </row>
    <row r="922" spans="1:16" x14ac:dyDescent="0.45">
      <c r="A922">
        <v>948</v>
      </c>
      <c r="B922" t="s">
        <v>349</v>
      </c>
      <c r="C922" t="s">
        <v>13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17</v>
      </c>
      <c r="K922" t="s">
        <v>199</v>
      </c>
      <c r="M922" s="16">
        <f t="shared" si="56"/>
        <v>1443540000</v>
      </c>
      <c r="N922" s="16">
        <f t="shared" si="57"/>
        <v>922038000</v>
      </c>
      <c r="O922" s="12">
        <f t="shared" si="58"/>
        <v>0.18554947086124962</v>
      </c>
      <c r="P922" s="12">
        <f t="shared" si="59"/>
        <v>0.11851674564886658</v>
      </c>
    </row>
    <row r="923" spans="1:16" x14ac:dyDescent="0.45">
      <c r="A923">
        <v>949</v>
      </c>
      <c r="B923" t="s">
        <v>349</v>
      </c>
      <c r="C923" t="s">
        <v>14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17</v>
      </c>
      <c r="K923" t="s">
        <v>199</v>
      </c>
      <c r="M923" s="16">
        <f t="shared" si="56"/>
        <v>1716437000</v>
      </c>
      <c r="N923" s="16">
        <f t="shared" si="57"/>
        <v>1086016000</v>
      </c>
      <c r="O923" s="12">
        <f t="shared" si="58"/>
        <v>0.18117326901138353</v>
      </c>
      <c r="P923" s="12">
        <f t="shared" si="59"/>
        <v>0.1146311043858101</v>
      </c>
    </row>
    <row r="924" spans="1:16" x14ac:dyDescent="0.45">
      <c r="A924">
        <v>950</v>
      </c>
      <c r="B924" t="s">
        <v>349</v>
      </c>
      <c r="C924" t="s">
        <v>15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17</v>
      </c>
      <c r="K924" t="s">
        <v>199</v>
      </c>
      <c r="M924" s="16">
        <f t="shared" si="56"/>
        <v>2026480000</v>
      </c>
      <c r="N924" s="16">
        <f t="shared" si="57"/>
        <v>1262363000</v>
      </c>
      <c r="O924" s="12">
        <f t="shared" si="58"/>
        <v>0.1850666835677337</v>
      </c>
      <c r="P924" s="12">
        <f t="shared" si="59"/>
        <v>0.11528430276568975</v>
      </c>
    </row>
    <row r="925" spans="1:16" x14ac:dyDescent="0.45">
      <c r="A925">
        <v>951</v>
      </c>
      <c r="B925" t="s">
        <v>350</v>
      </c>
      <c r="C925" t="s">
        <v>10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23</v>
      </c>
      <c r="K925" t="s">
        <v>197</v>
      </c>
      <c r="M925" s="16">
        <f t="shared" si="56"/>
        <v>2249700000</v>
      </c>
      <c r="N925" s="16">
        <f t="shared" si="57"/>
        <v>1048800000</v>
      </c>
      <c r="O925" s="12">
        <f t="shared" si="58"/>
        <v>0.39667454244101985</v>
      </c>
      <c r="P925" s="12">
        <f t="shared" si="59"/>
        <v>0.18492788376767641</v>
      </c>
    </row>
    <row r="926" spans="1:16" x14ac:dyDescent="0.45">
      <c r="A926">
        <v>952</v>
      </c>
      <c r="B926" t="s">
        <v>350</v>
      </c>
      <c r="C926" t="s">
        <v>13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23</v>
      </c>
      <c r="K926" t="s">
        <v>197</v>
      </c>
      <c r="M926" s="16">
        <f t="shared" si="56"/>
        <v>2223200000</v>
      </c>
      <c r="N926" s="16">
        <f t="shared" si="57"/>
        <v>1012700000</v>
      </c>
      <c r="O926" s="12">
        <f t="shared" si="58"/>
        <v>0.3827625983506362</v>
      </c>
      <c r="P926" s="12">
        <f t="shared" si="59"/>
        <v>0.17435394177298005</v>
      </c>
    </row>
    <row r="927" spans="1:16" x14ac:dyDescent="0.45">
      <c r="A927">
        <v>953</v>
      </c>
      <c r="B927" t="s">
        <v>350</v>
      </c>
      <c r="C927" t="s">
        <v>14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23</v>
      </c>
      <c r="K927" t="s">
        <v>197</v>
      </c>
      <c r="M927" s="16">
        <f t="shared" si="56"/>
        <v>2203100000</v>
      </c>
      <c r="N927" s="16">
        <f t="shared" si="57"/>
        <v>928200000</v>
      </c>
      <c r="O927" s="12">
        <f t="shared" si="58"/>
        <v>0.36647481535697646</v>
      </c>
      <c r="P927" s="12">
        <f t="shared" si="59"/>
        <v>0.15440149045179319</v>
      </c>
    </row>
    <row r="928" spans="1:16" x14ac:dyDescent="0.45">
      <c r="A928">
        <v>954</v>
      </c>
      <c r="B928" t="s">
        <v>350</v>
      </c>
      <c r="C928" t="s">
        <v>15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23</v>
      </c>
      <c r="K928" t="s">
        <v>197</v>
      </c>
      <c r="M928" s="16">
        <f t="shared" si="56"/>
        <v>2903300000</v>
      </c>
      <c r="N928" s="16">
        <f t="shared" si="57"/>
        <v>1116800000</v>
      </c>
      <c r="O928" s="12">
        <f t="shared" si="58"/>
        <v>0.33447771339039878</v>
      </c>
      <c r="P928" s="12">
        <f t="shared" si="59"/>
        <v>0.12866211218764761</v>
      </c>
    </row>
    <row r="929" spans="1:16" x14ac:dyDescent="0.45">
      <c r="A929">
        <v>955</v>
      </c>
      <c r="B929" t="s">
        <v>351</v>
      </c>
      <c r="C929" t="s">
        <v>10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17</v>
      </c>
      <c r="K929" t="s">
        <v>352</v>
      </c>
      <c r="M929" s="16">
        <f t="shared" si="56"/>
        <v>1724140000</v>
      </c>
      <c r="N929" s="16">
        <f t="shared" si="57"/>
        <v>440704000</v>
      </c>
      <c r="O929" s="12">
        <f t="shared" si="58"/>
        <v>0.41818318525902698</v>
      </c>
      <c r="P929" s="12">
        <f t="shared" si="59"/>
        <v>0.10689097316714084</v>
      </c>
    </row>
    <row r="930" spans="1:16" x14ac:dyDescent="0.45">
      <c r="A930">
        <v>956</v>
      </c>
      <c r="B930" t="s">
        <v>351</v>
      </c>
      <c r="C930" t="s">
        <v>13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17</v>
      </c>
      <c r="K930" t="s">
        <v>352</v>
      </c>
      <c r="M930" s="16">
        <f t="shared" si="56"/>
        <v>2075402000</v>
      </c>
      <c r="N930" s="16">
        <f t="shared" si="57"/>
        <v>540353000</v>
      </c>
      <c r="O930" s="12">
        <f t="shared" si="58"/>
        <v>0.40995368321913483</v>
      </c>
      <c r="P930" s="12">
        <f t="shared" si="59"/>
        <v>0.10673580472048748</v>
      </c>
    </row>
    <row r="931" spans="1:16" x14ac:dyDescent="0.45">
      <c r="A931">
        <v>957</v>
      </c>
      <c r="B931" t="s">
        <v>351</v>
      </c>
      <c r="C931" t="s">
        <v>14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17</v>
      </c>
      <c r="K931" t="s">
        <v>352</v>
      </c>
      <c r="M931" s="16">
        <f t="shared" si="56"/>
        <v>2651913000</v>
      </c>
      <c r="N931" s="16">
        <f t="shared" si="57"/>
        <v>664674000</v>
      </c>
      <c r="O931" s="12">
        <f t="shared" si="58"/>
        <v>0.39345516600435837</v>
      </c>
      <c r="P931" s="12">
        <f t="shared" si="59"/>
        <v>9.8615384067569686E-2</v>
      </c>
    </row>
    <row r="932" spans="1:16" x14ac:dyDescent="0.45">
      <c r="A932">
        <v>958</v>
      </c>
      <c r="B932" t="s">
        <v>351</v>
      </c>
      <c r="C932" t="s">
        <v>15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17</v>
      </c>
      <c r="K932" t="s">
        <v>352</v>
      </c>
      <c r="M932" s="16">
        <f t="shared" si="56"/>
        <v>2833529000</v>
      </c>
      <c r="N932" s="16">
        <f t="shared" si="57"/>
        <v>724138000</v>
      </c>
      <c r="O932" s="12">
        <f t="shared" si="58"/>
        <v>0.39394878064819938</v>
      </c>
      <c r="P932" s="12">
        <f t="shared" si="59"/>
        <v>0.10067773512147776</v>
      </c>
    </row>
    <row r="933" spans="1:16" x14ac:dyDescent="0.45">
      <c r="A933">
        <v>959</v>
      </c>
      <c r="B933" t="s">
        <v>353</v>
      </c>
      <c r="C933" t="s">
        <v>10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11</v>
      </c>
      <c r="K933" t="s">
        <v>162</v>
      </c>
      <c r="M933" s="16">
        <f t="shared" si="56"/>
        <v>1308000000</v>
      </c>
      <c r="N933" s="16">
        <f t="shared" si="57"/>
        <v>1308000000</v>
      </c>
      <c r="O933" s="12">
        <f t="shared" si="58"/>
        <v>9.9794003204394577E-2</v>
      </c>
      <c r="P933" s="12">
        <f t="shared" si="59"/>
        <v>9.9794003204394605E-2</v>
      </c>
    </row>
    <row r="934" spans="1:16" x14ac:dyDescent="0.45">
      <c r="A934">
        <v>960</v>
      </c>
      <c r="B934" t="s">
        <v>353</v>
      </c>
      <c r="C934" t="s">
        <v>13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11</v>
      </c>
      <c r="K934" t="s">
        <v>162</v>
      </c>
      <c r="M934" s="16">
        <f t="shared" si="56"/>
        <v>1117000000</v>
      </c>
      <c r="N934" s="16">
        <f t="shared" si="57"/>
        <v>1117000000</v>
      </c>
      <c r="O934" s="12">
        <f t="shared" si="58"/>
        <v>9.7810858143607682E-2</v>
      </c>
      <c r="P934" s="12">
        <f t="shared" si="59"/>
        <v>9.781085814360771E-2</v>
      </c>
    </row>
    <row r="935" spans="1:16" x14ac:dyDescent="0.45">
      <c r="A935">
        <v>961</v>
      </c>
      <c r="B935" t="s">
        <v>353</v>
      </c>
      <c r="C935" t="s">
        <v>14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11</v>
      </c>
      <c r="K935" t="s">
        <v>162</v>
      </c>
      <c r="M935" s="16">
        <f t="shared" si="56"/>
        <v>1012000000</v>
      </c>
      <c r="N935" s="16">
        <f t="shared" si="57"/>
        <v>1012000000</v>
      </c>
      <c r="O935" s="12">
        <f t="shared" si="58"/>
        <v>9.2117240123793964E-2</v>
      </c>
      <c r="P935" s="12">
        <f t="shared" si="59"/>
        <v>9.2117240123793923E-2</v>
      </c>
    </row>
    <row r="936" spans="1:16" x14ac:dyDescent="0.45">
      <c r="A936">
        <v>962</v>
      </c>
      <c r="B936" t="s">
        <v>353</v>
      </c>
      <c r="C936" t="s">
        <v>15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11</v>
      </c>
      <c r="K936" t="s">
        <v>162</v>
      </c>
      <c r="M936" s="16">
        <f t="shared" si="56"/>
        <v>890000000</v>
      </c>
      <c r="N936" s="16">
        <f t="shared" si="57"/>
        <v>890000000</v>
      </c>
      <c r="O936" s="12">
        <f t="shared" si="58"/>
        <v>8.503726351996943E-2</v>
      </c>
      <c r="P936" s="12">
        <f t="shared" si="59"/>
        <v>8.503726351996943E-2</v>
      </c>
    </row>
    <row r="937" spans="1:16" x14ac:dyDescent="0.45">
      <c r="A937">
        <v>963</v>
      </c>
      <c r="B937" t="s">
        <v>354</v>
      </c>
      <c r="C937" t="s">
        <v>10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20</v>
      </c>
      <c r="K937" t="s">
        <v>32</v>
      </c>
      <c r="M937" s="16">
        <f t="shared" si="56"/>
        <v>959720000</v>
      </c>
      <c r="N937" s="16">
        <f t="shared" si="57"/>
        <v>573154000</v>
      </c>
      <c r="O937" s="12">
        <f t="shared" si="58"/>
        <v>0.74847375990067344</v>
      </c>
      <c r="P937" s="12">
        <f t="shared" si="59"/>
        <v>0.4469957168571152</v>
      </c>
    </row>
    <row r="938" spans="1:16" x14ac:dyDescent="0.45">
      <c r="A938">
        <v>964</v>
      </c>
      <c r="B938" t="s">
        <v>354</v>
      </c>
      <c r="C938" t="s">
        <v>13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20</v>
      </c>
      <c r="K938" t="s">
        <v>32</v>
      </c>
      <c r="M938" s="16">
        <f t="shared" si="56"/>
        <v>1049806000</v>
      </c>
      <c r="N938" s="16">
        <f t="shared" si="57"/>
        <v>639730000</v>
      </c>
      <c r="O938" s="12">
        <f t="shared" si="58"/>
        <v>0.75613410103530287</v>
      </c>
      <c r="P938" s="12">
        <f t="shared" si="59"/>
        <v>0.46077243648380206</v>
      </c>
    </row>
    <row r="939" spans="1:16" x14ac:dyDescent="0.45">
      <c r="A939">
        <v>965</v>
      </c>
      <c r="B939" t="s">
        <v>354</v>
      </c>
      <c r="C939" t="s">
        <v>14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20</v>
      </c>
      <c r="K939" t="s">
        <v>32</v>
      </c>
      <c r="M939" s="16">
        <f t="shared" si="56"/>
        <v>1119412000</v>
      </c>
      <c r="N939" s="16">
        <f t="shared" si="57"/>
        <v>682699000</v>
      </c>
      <c r="O939" s="12">
        <f t="shared" si="58"/>
        <v>0.75885187768745865</v>
      </c>
      <c r="P939" s="12">
        <f t="shared" si="59"/>
        <v>0.46280316634567997</v>
      </c>
    </row>
    <row r="940" spans="1:16" x14ac:dyDescent="0.45">
      <c r="A940">
        <v>966</v>
      </c>
      <c r="B940" t="s">
        <v>354</v>
      </c>
      <c r="C940" t="s">
        <v>15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20</v>
      </c>
      <c r="K940" t="s">
        <v>32</v>
      </c>
      <c r="M940" s="16">
        <f t="shared" si="56"/>
        <v>1080135000</v>
      </c>
      <c r="N940" s="16">
        <f t="shared" si="57"/>
        <v>633553000</v>
      </c>
      <c r="O940" s="12">
        <f t="shared" si="58"/>
        <v>0.75855586206121628</v>
      </c>
      <c r="P940" s="12">
        <f t="shared" si="59"/>
        <v>0.44493081149714592</v>
      </c>
    </row>
    <row r="941" spans="1:16" x14ac:dyDescent="0.45">
      <c r="A941">
        <v>967</v>
      </c>
      <c r="B941" t="s">
        <v>355</v>
      </c>
      <c r="C941" t="s">
        <v>10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23</v>
      </c>
      <c r="K941" t="s">
        <v>24</v>
      </c>
      <c r="M941" s="16">
        <f t="shared" si="56"/>
        <v>17806900000</v>
      </c>
      <c r="N941" s="16">
        <f t="shared" si="57"/>
        <v>5689300000</v>
      </c>
      <c r="O941" s="12">
        <f t="shared" si="58"/>
        <v>0.78779741100896328</v>
      </c>
      <c r="P941" s="12">
        <f t="shared" si="59"/>
        <v>0.25170107152021376</v>
      </c>
    </row>
    <row r="942" spans="1:16" x14ac:dyDescent="0.45">
      <c r="A942">
        <v>968</v>
      </c>
      <c r="B942" t="s">
        <v>355</v>
      </c>
      <c r="C942" t="s">
        <v>13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23</v>
      </c>
      <c r="K942" t="s">
        <v>24</v>
      </c>
      <c r="M942" s="16">
        <f t="shared" si="56"/>
        <v>18205000000</v>
      </c>
      <c r="N942" s="16">
        <f t="shared" si="57"/>
        <v>6067000000</v>
      </c>
      <c r="O942" s="12">
        <f t="shared" si="58"/>
        <v>0.78764856293617036</v>
      </c>
      <c r="P942" s="12">
        <f t="shared" si="59"/>
        <v>0.26249183363547079</v>
      </c>
    </row>
    <row r="943" spans="1:16" x14ac:dyDescent="0.45">
      <c r="A943">
        <v>969</v>
      </c>
      <c r="B943" t="s">
        <v>355</v>
      </c>
      <c r="C943" t="s">
        <v>14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23</v>
      </c>
      <c r="K943" t="s">
        <v>24</v>
      </c>
      <c r="M943" s="16">
        <f t="shared" si="56"/>
        <v>14683100000</v>
      </c>
      <c r="N943" s="16">
        <f t="shared" si="57"/>
        <v>3669200000</v>
      </c>
      <c r="O943" s="12">
        <f t="shared" si="58"/>
        <v>0.74854197679398027</v>
      </c>
      <c r="P943" s="12">
        <f t="shared" si="59"/>
        <v>0.18705520096249922</v>
      </c>
    </row>
    <row r="944" spans="1:16" x14ac:dyDescent="0.45">
      <c r="A944">
        <v>970</v>
      </c>
      <c r="B944" t="s">
        <v>355</v>
      </c>
      <c r="C944" t="s">
        <v>15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23</v>
      </c>
      <c r="K944" t="s">
        <v>24</v>
      </c>
      <c r="M944" s="16">
        <f t="shared" si="56"/>
        <v>14921500000</v>
      </c>
      <c r="N944" s="16">
        <f t="shared" si="57"/>
        <v>3692700000</v>
      </c>
      <c r="O944" s="12">
        <f t="shared" si="58"/>
        <v>0.74761883288991771</v>
      </c>
      <c r="P944" s="12">
        <f t="shared" si="59"/>
        <v>0.18501706022937367</v>
      </c>
    </row>
    <row r="945" spans="1:16" x14ac:dyDescent="0.45">
      <c r="A945">
        <v>971</v>
      </c>
      <c r="B945" t="s">
        <v>356</v>
      </c>
      <c r="C945" t="s">
        <v>10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11</v>
      </c>
      <c r="K945" t="s">
        <v>89</v>
      </c>
      <c r="M945" s="16">
        <f t="shared" si="56"/>
        <v>4187000000</v>
      </c>
      <c r="N945" s="16">
        <f t="shared" si="57"/>
        <v>4505000000</v>
      </c>
      <c r="O945" s="12">
        <f t="shared" si="58"/>
        <v>9.2310066581418937E-2</v>
      </c>
      <c r="P945" s="12">
        <f t="shared" si="59"/>
        <v>9.9320957714184935E-2</v>
      </c>
    </row>
    <row r="946" spans="1:16" x14ac:dyDescent="0.45">
      <c r="A946">
        <v>972</v>
      </c>
      <c r="B946" t="s">
        <v>356</v>
      </c>
      <c r="C946" t="s">
        <v>13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11</v>
      </c>
      <c r="K946" t="s">
        <v>89</v>
      </c>
      <c r="M946" s="16">
        <f t="shared" si="56"/>
        <v>4683000000</v>
      </c>
      <c r="N946" s="16">
        <f t="shared" si="57"/>
        <v>5012000000</v>
      </c>
      <c r="O946" s="12">
        <f t="shared" si="58"/>
        <v>0.11723326490762531</v>
      </c>
      <c r="P946" s="12">
        <f t="shared" si="59"/>
        <v>0.12546938366795174</v>
      </c>
    </row>
    <row r="947" spans="1:16" x14ac:dyDescent="0.45">
      <c r="A947">
        <v>973</v>
      </c>
      <c r="B947" t="s">
        <v>356</v>
      </c>
      <c r="C947" t="s">
        <v>14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11</v>
      </c>
      <c r="K947" t="s">
        <v>89</v>
      </c>
      <c r="M947" s="16">
        <f t="shared" si="56"/>
        <v>4492000000</v>
      </c>
      <c r="N947" s="16">
        <f t="shared" si="57"/>
        <v>4712000000</v>
      </c>
      <c r="O947" s="12">
        <f t="shared" si="58"/>
        <v>0.11081507795539769</v>
      </c>
      <c r="P947" s="12">
        <f t="shared" si="59"/>
        <v>0.11624235247681074</v>
      </c>
    </row>
    <row r="948" spans="1:16" x14ac:dyDescent="0.45">
      <c r="A948">
        <v>974</v>
      </c>
      <c r="B948" t="s">
        <v>356</v>
      </c>
      <c r="C948" t="s">
        <v>15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11</v>
      </c>
      <c r="K948" t="s">
        <v>89</v>
      </c>
      <c r="M948" s="16">
        <f t="shared" si="56"/>
        <v>5062000000</v>
      </c>
      <c r="N948" s="16">
        <f t="shared" si="57"/>
        <v>5549000000</v>
      </c>
      <c r="O948" s="12">
        <f t="shared" si="58"/>
        <v>0.10713681002370468</v>
      </c>
      <c r="P948" s="12">
        <f t="shared" si="59"/>
        <v>0.11744412461903149</v>
      </c>
    </row>
    <row r="949" spans="1:16" x14ac:dyDescent="0.45">
      <c r="A949">
        <v>975</v>
      </c>
      <c r="B949" t="s">
        <v>357</v>
      </c>
      <c r="C949" t="s">
        <v>10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40</v>
      </c>
      <c r="K949" t="s">
        <v>43</v>
      </c>
      <c r="M949" s="16">
        <f t="shared" si="56"/>
        <v>950300000</v>
      </c>
      <c r="N949" s="16">
        <f t="shared" si="57"/>
        <v>519700000</v>
      </c>
      <c r="O949" s="12">
        <f t="shared" si="58"/>
        <v>0.30709322992405885</v>
      </c>
      <c r="P949" s="12">
        <f t="shared" si="59"/>
        <v>0.16794312489901439</v>
      </c>
    </row>
    <row r="950" spans="1:16" x14ac:dyDescent="0.45">
      <c r="A950">
        <v>976</v>
      </c>
      <c r="B950" t="s">
        <v>357</v>
      </c>
      <c r="C950" t="s">
        <v>13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40</v>
      </c>
      <c r="K950" t="s">
        <v>43</v>
      </c>
      <c r="M950" s="16">
        <f t="shared" si="56"/>
        <v>1004400000</v>
      </c>
      <c r="N950" s="16">
        <f t="shared" si="57"/>
        <v>533900000</v>
      </c>
      <c r="O950" s="12">
        <f t="shared" si="58"/>
        <v>0.3065185546875</v>
      </c>
      <c r="P950" s="12">
        <f t="shared" si="59"/>
        <v>0.162933349609375</v>
      </c>
    </row>
    <row r="951" spans="1:16" x14ac:dyDescent="0.45">
      <c r="A951">
        <v>977</v>
      </c>
      <c r="B951" t="s">
        <v>357</v>
      </c>
      <c r="C951" t="s">
        <v>14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40</v>
      </c>
      <c r="K951" t="s">
        <v>43</v>
      </c>
      <c r="M951" s="16">
        <f t="shared" si="56"/>
        <v>1032800000</v>
      </c>
      <c r="N951" s="16">
        <f t="shared" si="57"/>
        <v>543600000</v>
      </c>
      <c r="O951" s="12">
        <f t="shared" si="58"/>
        <v>0.30827090111333311</v>
      </c>
      <c r="P951" s="12">
        <f t="shared" si="59"/>
        <v>0.16225412649613469</v>
      </c>
    </row>
    <row r="952" spans="1:16" x14ac:dyDescent="0.45">
      <c r="A952">
        <v>978</v>
      </c>
      <c r="B952" t="s">
        <v>357</v>
      </c>
      <c r="C952" t="s">
        <v>15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40</v>
      </c>
      <c r="K952" t="s">
        <v>43</v>
      </c>
      <c r="M952" s="16">
        <f t="shared" si="56"/>
        <v>1082000000</v>
      </c>
      <c r="N952" s="16">
        <f t="shared" si="57"/>
        <v>577000000</v>
      </c>
      <c r="O952" s="12">
        <f t="shared" si="58"/>
        <v>0.33255470863044012</v>
      </c>
      <c r="P952" s="12">
        <f t="shared" si="59"/>
        <v>0.17734202114580772</v>
      </c>
    </row>
    <row r="953" spans="1:16" x14ac:dyDescent="0.45">
      <c r="A953">
        <v>979</v>
      </c>
      <c r="B953" t="s">
        <v>358</v>
      </c>
      <c r="C953" t="s">
        <v>10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17</v>
      </c>
      <c r="K953" t="s">
        <v>292</v>
      </c>
      <c r="M953" s="16">
        <f t="shared" si="56"/>
        <v>17327000000</v>
      </c>
      <c r="N953" s="16">
        <f t="shared" si="57"/>
        <v>3560000000</v>
      </c>
      <c r="O953" s="12">
        <f t="shared" si="58"/>
        <v>0.34296629124522471</v>
      </c>
      <c r="P953" s="12">
        <f t="shared" si="59"/>
        <v>7.0465746917123567E-2</v>
      </c>
    </row>
    <row r="954" spans="1:16" x14ac:dyDescent="0.45">
      <c r="A954">
        <v>980</v>
      </c>
      <c r="B954" t="s">
        <v>358</v>
      </c>
      <c r="C954" t="s">
        <v>13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17</v>
      </c>
      <c r="K954" t="s">
        <v>292</v>
      </c>
      <c r="M954" s="16">
        <f t="shared" si="56"/>
        <v>18476000000</v>
      </c>
      <c r="N954" s="16">
        <f t="shared" si="57"/>
        <v>4149000000</v>
      </c>
      <c r="O954" s="12">
        <f t="shared" si="58"/>
        <v>0.34588239698972234</v>
      </c>
      <c r="P954" s="12">
        <f t="shared" si="59"/>
        <v>7.7671902203418394E-2</v>
      </c>
    </row>
    <row r="955" spans="1:16" x14ac:dyDescent="0.45">
      <c r="A955">
        <v>981</v>
      </c>
      <c r="B955" t="s">
        <v>358</v>
      </c>
      <c r="C955" t="s">
        <v>14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17</v>
      </c>
      <c r="K955" t="s">
        <v>292</v>
      </c>
      <c r="M955" s="16">
        <f t="shared" si="56"/>
        <v>19558000000</v>
      </c>
      <c r="N955" s="16">
        <f t="shared" si="57"/>
        <v>4792000000</v>
      </c>
      <c r="O955" s="12">
        <f t="shared" si="58"/>
        <v>0.34786475285915019</v>
      </c>
      <c r="P955" s="12">
        <f t="shared" si="59"/>
        <v>8.5232022481902425E-2</v>
      </c>
    </row>
    <row r="956" spans="1:16" x14ac:dyDescent="0.45">
      <c r="A956">
        <v>982</v>
      </c>
      <c r="B956" t="s">
        <v>358</v>
      </c>
      <c r="C956" t="s">
        <v>15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17</v>
      </c>
      <c r="K956" t="s">
        <v>292</v>
      </c>
      <c r="M956" s="16">
        <f t="shared" si="56"/>
        <v>20570000000</v>
      </c>
      <c r="N956" s="16">
        <f t="shared" si="57"/>
        <v>4971000000</v>
      </c>
      <c r="O956" s="12">
        <f t="shared" si="58"/>
        <v>0.34820733317533936</v>
      </c>
      <c r="P956" s="12">
        <f t="shared" si="59"/>
        <v>8.4148694857297632E-2</v>
      </c>
    </row>
    <row r="957" spans="1:16" x14ac:dyDescent="0.45">
      <c r="A957">
        <v>983</v>
      </c>
      <c r="B957" t="s">
        <v>359</v>
      </c>
      <c r="C957" t="s">
        <v>10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20</v>
      </c>
      <c r="K957" t="s">
        <v>66</v>
      </c>
      <c r="M957" s="16">
        <f t="shared" si="56"/>
        <v>1403059000</v>
      </c>
      <c r="N957" s="16">
        <f t="shared" si="57"/>
        <v>118071000</v>
      </c>
      <c r="O957" s="12">
        <f t="shared" si="58"/>
        <v>0.38985600108477103</v>
      </c>
      <c r="P957" s="12">
        <f t="shared" si="59"/>
        <v>3.2807378666242837E-2</v>
      </c>
    </row>
    <row r="958" spans="1:16" x14ac:dyDescent="0.45">
      <c r="A958">
        <v>984</v>
      </c>
      <c r="B958" t="s">
        <v>359</v>
      </c>
      <c r="C958" t="s">
        <v>13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20</v>
      </c>
      <c r="K958" t="s">
        <v>66</v>
      </c>
      <c r="M958" s="16">
        <f t="shared" si="56"/>
        <v>2007481000</v>
      </c>
      <c r="N958" s="16">
        <f t="shared" si="57"/>
        <v>677669000</v>
      </c>
      <c r="O958" s="12">
        <f t="shared" si="58"/>
        <v>0.43571659725883372</v>
      </c>
      <c r="P958" s="12">
        <f t="shared" si="59"/>
        <v>0.1470856415317488</v>
      </c>
    </row>
    <row r="959" spans="1:16" x14ac:dyDescent="0.45">
      <c r="A959">
        <v>985</v>
      </c>
      <c r="B959" t="s">
        <v>359</v>
      </c>
      <c r="C959" t="s">
        <v>14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20</v>
      </c>
      <c r="K959" t="s">
        <v>66</v>
      </c>
      <c r="M959" s="16">
        <f t="shared" si="56"/>
        <v>2284336000</v>
      </c>
      <c r="N959" s="16">
        <f t="shared" si="57"/>
        <v>867483000</v>
      </c>
      <c r="O959" s="12">
        <f t="shared" si="58"/>
        <v>0.43434122181760659</v>
      </c>
      <c r="P959" s="12">
        <f t="shared" si="59"/>
        <v>0.16494229663499713</v>
      </c>
    </row>
    <row r="960" spans="1:16" x14ac:dyDescent="0.45">
      <c r="A960">
        <v>986</v>
      </c>
      <c r="B960" t="s">
        <v>359</v>
      </c>
      <c r="C960" t="s">
        <v>15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20</v>
      </c>
      <c r="K960" t="s">
        <v>66</v>
      </c>
      <c r="M960" s="16">
        <f t="shared" si="56"/>
        <v>2618922000</v>
      </c>
      <c r="N960" s="16">
        <f t="shared" si="57"/>
        <v>1074256000</v>
      </c>
      <c r="O960" s="12">
        <f t="shared" si="58"/>
        <v>0.44494896526321492</v>
      </c>
      <c r="P960" s="12">
        <f t="shared" si="59"/>
        <v>0.18251368144137176</v>
      </c>
    </row>
    <row r="961" spans="1:16" x14ac:dyDescent="0.45">
      <c r="A961">
        <v>987</v>
      </c>
      <c r="B961" t="s">
        <v>360</v>
      </c>
      <c r="C961" t="s">
        <v>10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45</v>
      </c>
      <c r="K961" t="s">
        <v>361</v>
      </c>
      <c r="M961" s="16">
        <f t="shared" si="56"/>
        <v>330864000</v>
      </c>
      <c r="N961" s="16">
        <f t="shared" si="57"/>
        <v>-146110000</v>
      </c>
      <c r="O961" s="12">
        <f t="shared" si="58"/>
        <v>4.2360839934396877E-2</v>
      </c>
      <c r="P961" s="12">
        <f t="shared" si="59"/>
        <v>-1.8706605502003044E-2</v>
      </c>
    </row>
    <row r="962" spans="1:16" x14ac:dyDescent="0.45">
      <c r="A962">
        <v>988</v>
      </c>
      <c r="B962" t="s">
        <v>360</v>
      </c>
      <c r="C962" t="s">
        <v>13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45</v>
      </c>
      <c r="K962" t="s">
        <v>361</v>
      </c>
      <c r="M962" s="16">
        <f t="shared" si="56"/>
        <v>1964071000</v>
      </c>
      <c r="N962" s="16">
        <f t="shared" si="57"/>
        <v>-380970000</v>
      </c>
      <c r="O962" s="12">
        <f t="shared" si="58"/>
        <v>0.20605505079954656</v>
      </c>
      <c r="P962" s="12">
        <f t="shared" si="59"/>
        <v>-3.9968408832014343E-2</v>
      </c>
    </row>
    <row r="963" spans="1:16" x14ac:dyDescent="0.45">
      <c r="A963">
        <v>989</v>
      </c>
      <c r="B963" t="s">
        <v>360</v>
      </c>
      <c r="C963" t="s">
        <v>14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45</v>
      </c>
      <c r="K963" t="s">
        <v>361</v>
      </c>
      <c r="M963" s="16">
        <f t="shared" ref="M963:M1026" si="60">E963-F963</f>
        <v>2657611000</v>
      </c>
      <c r="N963" s="16">
        <f t="shared" ref="N963:N1026" si="61">M963-(SUM(G963:I963))</f>
        <v>-385024000</v>
      </c>
      <c r="O963" s="12">
        <f t="shared" ref="O963:O1026" si="62">1-(F963/E963)</f>
        <v>0.24879578973659833</v>
      </c>
      <c r="P963" s="12">
        <f t="shared" ref="P963:P1026" si="63">N963/E963</f>
        <v>-3.6044534037353103E-2</v>
      </c>
    </row>
    <row r="964" spans="1:16" x14ac:dyDescent="0.45">
      <c r="A964">
        <v>990</v>
      </c>
      <c r="B964" t="s">
        <v>360</v>
      </c>
      <c r="C964" t="s">
        <v>15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45</v>
      </c>
      <c r="K964" t="s">
        <v>361</v>
      </c>
      <c r="M964" s="16">
        <f t="shared" si="60"/>
        <v>2439269000</v>
      </c>
      <c r="N964" s="16">
        <f t="shared" si="61"/>
        <v>-404936000</v>
      </c>
      <c r="O964" s="12">
        <f t="shared" si="62"/>
        <v>0.24111782906779433</v>
      </c>
      <c r="P964" s="12">
        <f t="shared" si="63"/>
        <v>-4.0027274249538031E-2</v>
      </c>
    </row>
    <row r="965" spans="1:16" x14ac:dyDescent="0.45">
      <c r="A965">
        <v>991</v>
      </c>
      <c r="B965" t="s">
        <v>362</v>
      </c>
      <c r="C965" t="s">
        <v>10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11</v>
      </c>
      <c r="K965" t="s">
        <v>12</v>
      </c>
      <c r="M965" s="16">
        <f t="shared" si="60"/>
        <v>9392000000</v>
      </c>
      <c r="N965" s="16">
        <f t="shared" si="61"/>
        <v>1364000000</v>
      </c>
      <c r="O965" s="12">
        <f t="shared" si="62"/>
        <v>0.53065144923442009</v>
      </c>
      <c r="P965" s="12">
        <f t="shared" si="63"/>
        <v>7.706650093225606E-2</v>
      </c>
    </row>
    <row r="966" spans="1:16" x14ac:dyDescent="0.45">
      <c r="A966">
        <v>992</v>
      </c>
      <c r="B966" t="s">
        <v>362</v>
      </c>
      <c r="C966" t="s">
        <v>13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11</v>
      </c>
      <c r="K966" t="s">
        <v>12</v>
      </c>
      <c r="M966" s="16">
        <f t="shared" si="60"/>
        <v>10928000000</v>
      </c>
      <c r="N966" s="16">
        <f t="shared" si="61"/>
        <v>2351000000</v>
      </c>
      <c r="O966" s="12">
        <f t="shared" si="62"/>
        <v>0.58736898683149685</v>
      </c>
      <c r="P966" s="12">
        <f t="shared" si="63"/>
        <v>0.12636388067723731</v>
      </c>
    </row>
    <row r="967" spans="1:16" x14ac:dyDescent="0.45">
      <c r="A967">
        <v>993</v>
      </c>
      <c r="B967" t="s">
        <v>362</v>
      </c>
      <c r="C967" t="s">
        <v>14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11</v>
      </c>
      <c r="K967" t="s">
        <v>12</v>
      </c>
      <c r="M967" s="16">
        <f t="shared" si="60"/>
        <v>13795000000</v>
      </c>
      <c r="N967" s="16">
        <f t="shared" si="61"/>
        <v>4155000000</v>
      </c>
      <c r="O967" s="12">
        <f t="shared" si="62"/>
        <v>0.69601412714429867</v>
      </c>
      <c r="P967" s="12">
        <f t="shared" si="63"/>
        <v>0.20963673057517659</v>
      </c>
    </row>
    <row r="968" spans="1:16" x14ac:dyDescent="0.45">
      <c r="A968">
        <v>994</v>
      </c>
      <c r="B968" t="s">
        <v>362</v>
      </c>
      <c r="C968" t="s">
        <v>15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11</v>
      </c>
      <c r="K968" t="s">
        <v>12</v>
      </c>
      <c r="M968" s="16">
        <f t="shared" si="60"/>
        <v>14293000000</v>
      </c>
      <c r="N968" s="16">
        <f t="shared" si="61"/>
        <v>3760000000</v>
      </c>
      <c r="O968" s="12">
        <f t="shared" si="62"/>
        <v>0.6997796817625459</v>
      </c>
      <c r="P968" s="12">
        <f t="shared" si="63"/>
        <v>0.18408812729498164</v>
      </c>
    </row>
    <row r="969" spans="1:16" x14ac:dyDescent="0.45">
      <c r="A969">
        <v>995</v>
      </c>
      <c r="B969" t="s">
        <v>363</v>
      </c>
      <c r="C969" t="s">
        <v>10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180</v>
      </c>
      <c r="K969" t="s">
        <v>364</v>
      </c>
      <c r="M969" s="16">
        <f t="shared" si="60"/>
        <v>2525000000</v>
      </c>
      <c r="N969" s="16">
        <f t="shared" si="61"/>
        <v>575000000</v>
      </c>
      <c r="O969" s="12">
        <f t="shared" si="62"/>
        <v>0.39601631116687575</v>
      </c>
      <c r="P969" s="12">
        <f t="shared" si="63"/>
        <v>9.0181932245922206E-2</v>
      </c>
    </row>
    <row r="970" spans="1:16" x14ac:dyDescent="0.45">
      <c r="A970">
        <v>996</v>
      </c>
      <c r="B970" t="s">
        <v>363</v>
      </c>
      <c r="C970" t="s">
        <v>13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180</v>
      </c>
      <c r="K970" t="s">
        <v>364</v>
      </c>
      <c r="M970" s="16">
        <f t="shared" si="60"/>
        <v>2628000000</v>
      </c>
      <c r="N970" s="16">
        <f t="shared" si="61"/>
        <v>666000000</v>
      </c>
      <c r="O970" s="12">
        <f t="shared" si="62"/>
        <v>0.4162838587042611</v>
      </c>
      <c r="P970" s="12">
        <f t="shared" si="63"/>
        <v>0.10549659432916204</v>
      </c>
    </row>
    <row r="971" spans="1:16" x14ac:dyDescent="0.45">
      <c r="A971">
        <v>997</v>
      </c>
      <c r="B971" t="s">
        <v>363</v>
      </c>
      <c r="C971" t="s">
        <v>14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180</v>
      </c>
      <c r="K971" t="s">
        <v>364</v>
      </c>
      <c r="M971" s="16">
        <f t="shared" si="60"/>
        <v>3002000000</v>
      </c>
      <c r="N971" s="16">
        <f t="shared" si="61"/>
        <v>1013000000</v>
      </c>
      <c r="O971" s="12">
        <f t="shared" si="62"/>
        <v>0.4429688652796222</v>
      </c>
      <c r="P971" s="12">
        <f t="shared" si="63"/>
        <v>0.14947616939648811</v>
      </c>
    </row>
    <row r="972" spans="1:16" x14ac:dyDescent="0.45">
      <c r="A972">
        <v>998</v>
      </c>
      <c r="B972" t="s">
        <v>363</v>
      </c>
      <c r="C972" t="s">
        <v>15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180</v>
      </c>
      <c r="K972" t="s">
        <v>364</v>
      </c>
      <c r="M972" s="16">
        <f t="shared" si="60"/>
        <v>3964000000</v>
      </c>
      <c r="N972" s="16">
        <f t="shared" si="61"/>
        <v>1331000000</v>
      </c>
      <c r="O972" s="12">
        <f t="shared" si="62"/>
        <v>0.48171102199538218</v>
      </c>
      <c r="P972" s="12">
        <f t="shared" si="63"/>
        <v>0.16174504800097217</v>
      </c>
    </row>
    <row r="973" spans="1:16" x14ac:dyDescent="0.45">
      <c r="A973">
        <v>999</v>
      </c>
      <c r="B973" t="s">
        <v>365</v>
      </c>
      <c r="C973" t="s">
        <v>10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57</v>
      </c>
      <c r="K973" t="s">
        <v>191</v>
      </c>
      <c r="M973" s="16">
        <f t="shared" si="60"/>
        <v>5757000000</v>
      </c>
      <c r="N973" s="16">
        <f t="shared" si="61"/>
        <v>4676000000</v>
      </c>
      <c r="O973" s="12">
        <f t="shared" si="62"/>
        <v>0.12694037749162113</v>
      </c>
      <c r="P973" s="12">
        <f t="shared" si="63"/>
        <v>0.10310460398659375</v>
      </c>
    </row>
    <row r="974" spans="1:16" x14ac:dyDescent="0.45">
      <c r="A974">
        <v>1000</v>
      </c>
      <c r="B974" t="s">
        <v>365</v>
      </c>
      <c r="C974" t="s">
        <v>13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57</v>
      </c>
      <c r="K974" t="s">
        <v>191</v>
      </c>
      <c r="M974" s="16">
        <f t="shared" si="60"/>
        <v>6122000000</v>
      </c>
      <c r="N974" s="16">
        <f t="shared" si="61"/>
        <v>5102000000</v>
      </c>
      <c r="O974" s="12">
        <f t="shared" si="62"/>
        <v>0.13894058372293583</v>
      </c>
      <c r="P974" s="12">
        <f t="shared" si="63"/>
        <v>0.11579138486677863</v>
      </c>
    </row>
    <row r="975" spans="1:16" x14ac:dyDescent="0.45">
      <c r="A975">
        <v>1001</v>
      </c>
      <c r="B975" t="s">
        <v>365</v>
      </c>
      <c r="C975" t="s">
        <v>14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57</v>
      </c>
      <c r="K975" t="s">
        <v>191</v>
      </c>
      <c r="M975" s="16">
        <f t="shared" si="60"/>
        <v>6669000000</v>
      </c>
      <c r="N975" s="16">
        <f t="shared" si="61"/>
        <v>5736000000</v>
      </c>
      <c r="O975" s="12">
        <f t="shared" si="62"/>
        <v>0.14622434660585859</v>
      </c>
      <c r="P975" s="12">
        <f t="shared" si="63"/>
        <v>0.12576740922645149</v>
      </c>
    </row>
    <row r="976" spans="1:16" x14ac:dyDescent="0.45">
      <c r="A976">
        <v>1002</v>
      </c>
      <c r="B976" t="s">
        <v>365</v>
      </c>
      <c r="C976" t="s">
        <v>15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57</v>
      </c>
      <c r="K976" t="s">
        <v>191</v>
      </c>
      <c r="M976" s="16">
        <f t="shared" si="60"/>
        <v>7052000000</v>
      </c>
      <c r="N976" s="16">
        <f t="shared" si="61"/>
        <v>6122000000</v>
      </c>
      <c r="O976" s="12">
        <f t="shared" si="62"/>
        <v>0.21542691308996487</v>
      </c>
      <c r="P976" s="12">
        <f t="shared" si="63"/>
        <v>0.18701695433022758</v>
      </c>
    </row>
    <row r="977" spans="1:16" x14ac:dyDescent="0.45">
      <c r="A977">
        <v>1003</v>
      </c>
      <c r="B977" t="s">
        <v>366</v>
      </c>
      <c r="C977" t="s">
        <v>10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17</v>
      </c>
      <c r="K977" t="s">
        <v>332</v>
      </c>
      <c r="M977" s="16">
        <f t="shared" si="60"/>
        <v>11148000000</v>
      </c>
      <c r="N977" s="16">
        <f t="shared" si="61"/>
        <v>2666000000</v>
      </c>
      <c r="O977" s="12">
        <f t="shared" si="62"/>
        <v>0.40265838329841797</v>
      </c>
      <c r="P977" s="12">
        <f t="shared" si="63"/>
        <v>9.6294155891064076E-2</v>
      </c>
    </row>
    <row r="978" spans="1:16" x14ac:dyDescent="0.45">
      <c r="A978">
        <v>1004</v>
      </c>
      <c r="B978" t="s">
        <v>366</v>
      </c>
      <c r="C978" t="s">
        <v>13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17</v>
      </c>
      <c r="K978" t="s">
        <v>332</v>
      </c>
      <c r="M978" s="16">
        <f t="shared" si="60"/>
        <v>11206000000</v>
      </c>
      <c r="N978" s="16">
        <f t="shared" si="61"/>
        <v>2766000000</v>
      </c>
      <c r="O978" s="12">
        <f t="shared" si="62"/>
        <v>0.40120296444810422</v>
      </c>
      <c r="P978" s="12">
        <f t="shared" si="63"/>
        <v>9.9029751888582582E-2</v>
      </c>
    </row>
    <row r="979" spans="1:16" x14ac:dyDescent="0.45">
      <c r="A979">
        <v>1005</v>
      </c>
      <c r="B979" t="s">
        <v>366</v>
      </c>
      <c r="C979" t="s">
        <v>14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17</v>
      </c>
      <c r="K979" t="s">
        <v>332</v>
      </c>
      <c r="M979" s="16">
        <f t="shared" si="60"/>
        <v>11242000000</v>
      </c>
      <c r="N979" s="16">
        <f t="shared" si="61"/>
        <v>2887000000</v>
      </c>
      <c r="O979" s="12">
        <f t="shared" si="62"/>
        <v>0.4</v>
      </c>
      <c r="P979" s="12">
        <f t="shared" si="63"/>
        <v>0.10272193559864792</v>
      </c>
    </row>
    <row r="980" spans="1:16" x14ac:dyDescent="0.45">
      <c r="A980">
        <v>1006</v>
      </c>
      <c r="B980" t="s">
        <v>366</v>
      </c>
      <c r="C980" t="s">
        <v>15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17</v>
      </c>
      <c r="K980" t="s">
        <v>332</v>
      </c>
      <c r="M980" s="16">
        <f t="shared" si="60"/>
        <v>10583000000</v>
      </c>
      <c r="N980" s="16">
        <f t="shared" si="61"/>
        <v>2327000000</v>
      </c>
      <c r="O980" s="12">
        <f t="shared" si="62"/>
        <v>0.39081945418959341</v>
      </c>
      <c r="P980" s="12">
        <f t="shared" si="63"/>
        <v>8.5933749399903989E-2</v>
      </c>
    </row>
    <row r="981" spans="1:16" x14ac:dyDescent="0.45">
      <c r="A981">
        <v>1007</v>
      </c>
      <c r="B981" t="s">
        <v>367</v>
      </c>
      <c r="C981" t="s">
        <v>10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20</v>
      </c>
      <c r="K981" t="s">
        <v>55</v>
      </c>
      <c r="M981" s="16">
        <f t="shared" si="60"/>
        <v>8312000000</v>
      </c>
      <c r="N981" s="16">
        <f t="shared" si="61"/>
        <v>4598000000</v>
      </c>
      <c r="O981" s="12">
        <f t="shared" si="62"/>
        <v>1</v>
      </c>
      <c r="P981" s="12">
        <f t="shared" si="63"/>
        <v>0.55317613089509143</v>
      </c>
    </row>
    <row r="982" spans="1:16" x14ac:dyDescent="0.45">
      <c r="A982">
        <v>1008</v>
      </c>
      <c r="B982" t="s">
        <v>367</v>
      </c>
      <c r="C982" t="s">
        <v>13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20</v>
      </c>
      <c r="K982" t="s">
        <v>55</v>
      </c>
      <c r="M982" s="16">
        <f t="shared" si="60"/>
        <v>9441000000</v>
      </c>
      <c r="N982" s="16">
        <f t="shared" si="61"/>
        <v>5106000000</v>
      </c>
      <c r="O982" s="12">
        <f t="shared" si="62"/>
        <v>1</v>
      </c>
      <c r="P982" s="12">
        <f t="shared" si="63"/>
        <v>0.54083253892596128</v>
      </c>
    </row>
    <row r="983" spans="1:16" x14ac:dyDescent="0.45">
      <c r="A983">
        <v>1009</v>
      </c>
      <c r="B983" t="s">
        <v>367</v>
      </c>
      <c r="C983" t="s">
        <v>14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20</v>
      </c>
      <c r="K983" t="s">
        <v>55</v>
      </c>
      <c r="M983" s="16">
        <f t="shared" si="60"/>
        <v>9667000000</v>
      </c>
      <c r="N983" s="16">
        <f t="shared" si="61"/>
        <v>5139000000</v>
      </c>
      <c r="O983" s="12">
        <f t="shared" si="62"/>
        <v>1</v>
      </c>
      <c r="P983" s="12">
        <f t="shared" si="63"/>
        <v>0.53160235853936066</v>
      </c>
    </row>
    <row r="984" spans="1:16" x14ac:dyDescent="0.45">
      <c r="A984">
        <v>1010</v>
      </c>
      <c r="B984" t="s">
        <v>367</v>
      </c>
      <c r="C984" t="s">
        <v>15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20</v>
      </c>
      <c r="K984" t="s">
        <v>55</v>
      </c>
      <c r="M984" s="16">
        <f t="shared" si="60"/>
        <v>10776000000</v>
      </c>
      <c r="N984" s="16">
        <f t="shared" si="61"/>
        <v>5878000000</v>
      </c>
      <c r="O984" s="12">
        <f t="shared" si="62"/>
        <v>1</v>
      </c>
      <c r="P984" s="12">
        <f t="shared" si="63"/>
        <v>0.54547141796585008</v>
      </c>
    </row>
    <row r="985" spans="1:16" x14ac:dyDescent="0.45">
      <c r="A985">
        <v>1011</v>
      </c>
      <c r="B985" t="s">
        <v>368</v>
      </c>
      <c r="C985" t="s">
        <v>10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50</v>
      </c>
      <c r="K985" t="s">
        <v>232</v>
      </c>
      <c r="M985" s="16">
        <f t="shared" si="60"/>
        <v>358613000</v>
      </c>
      <c r="N985" s="16">
        <f t="shared" si="61"/>
        <v>190287000</v>
      </c>
      <c r="O985" s="12">
        <f t="shared" si="62"/>
        <v>0.75356596510103224</v>
      </c>
      <c r="P985" s="12">
        <f t="shared" si="63"/>
        <v>0.39985668896883303</v>
      </c>
    </row>
    <row r="986" spans="1:16" x14ac:dyDescent="0.45">
      <c r="A986">
        <v>1012</v>
      </c>
      <c r="B986" t="s">
        <v>368</v>
      </c>
      <c r="C986" t="s">
        <v>13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50</v>
      </c>
      <c r="K986" t="s">
        <v>232</v>
      </c>
      <c r="M986" s="16">
        <f t="shared" si="60"/>
        <v>463440000</v>
      </c>
      <c r="N986" s="16">
        <f t="shared" si="61"/>
        <v>232741000</v>
      </c>
      <c r="O986" s="12">
        <f t="shared" si="62"/>
        <v>0.72926403247887461</v>
      </c>
      <c r="P986" s="12">
        <f t="shared" si="63"/>
        <v>0.36623865049017296</v>
      </c>
    </row>
    <row r="987" spans="1:16" x14ac:dyDescent="0.45">
      <c r="A987">
        <v>1013</v>
      </c>
      <c r="B987" t="s">
        <v>368</v>
      </c>
      <c r="C987" t="s">
        <v>14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50</v>
      </c>
      <c r="K987" t="s">
        <v>232</v>
      </c>
      <c r="M987" s="16">
        <f t="shared" si="60"/>
        <v>716953000</v>
      </c>
      <c r="N987" s="16">
        <f t="shared" si="61"/>
        <v>357477000</v>
      </c>
      <c r="O987" s="12">
        <f t="shared" si="62"/>
        <v>0.72249307691377485</v>
      </c>
      <c r="P987" s="12">
        <f t="shared" si="63"/>
        <v>0.36023931506794099</v>
      </c>
    </row>
    <row r="988" spans="1:16" x14ac:dyDescent="0.45">
      <c r="A988">
        <v>1014</v>
      </c>
      <c r="B988" t="s">
        <v>368</v>
      </c>
      <c r="C988" t="s">
        <v>15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50</v>
      </c>
      <c r="K988" t="s">
        <v>232</v>
      </c>
      <c r="M988" s="16">
        <f t="shared" si="60"/>
        <v>761878000</v>
      </c>
      <c r="N988" s="16">
        <f t="shared" si="61"/>
        <v>413366000</v>
      </c>
      <c r="O988" s="12">
        <f t="shared" si="62"/>
        <v>0.73062269186471918</v>
      </c>
      <c r="P988" s="12">
        <f t="shared" si="63"/>
        <v>0.39640805961761794</v>
      </c>
    </row>
    <row r="989" spans="1:16" x14ac:dyDescent="0.45">
      <c r="A989">
        <v>1015</v>
      </c>
      <c r="B989" t="s">
        <v>369</v>
      </c>
      <c r="C989" t="s">
        <v>10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50</v>
      </c>
      <c r="K989" t="s">
        <v>263</v>
      </c>
      <c r="M989" s="16">
        <f t="shared" si="60"/>
        <v>459984000</v>
      </c>
      <c r="N989" s="16">
        <f t="shared" si="61"/>
        <v>161951000</v>
      </c>
      <c r="O989" s="12">
        <f t="shared" si="62"/>
        <v>0.57677015035416179</v>
      </c>
      <c r="P989" s="12">
        <f t="shared" si="63"/>
        <v>0.20306902548785793</v>
      </c>
    </row>
    <row r="990" spans="1:16" x14ac:dyDescent="0.45">
      <c r="A990">
        <v>1016</v>
      </c>
      <c r="B990" t="s">
        <v>369</v>
      </c>
      <c r="C990" t="s">
        <v>13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50</v>
      </c>
      <c r="K990" t="s">
        <v>263</v>
      </c>
      <c r="M990" s="16">
        <f t="shared" si="60"/>
        <v>606219000</v>
      </c>
      <c r="N990" s="16">
        <f t="shared" si="61"/>
        <v>221282000</v>
      </c>
      <c r="O990" s="12">
        <f t="shared" si="62"/>
        <v>0.58886228417397213</v>
      </c>
      <c r="P990" s="12">
        <f t="shared" si="63"/>
        <v>0.21494645328929796</v>
      </c>
    </row>
    <row r="991" spans="1:16" x14ac:dyDescent="0.45">
      <c r="A991">
        <v>1017</v>
      </c>
      <c r="B991" t="s">
        <v>369</v>
      </c>
      <c r="C991" t="s">
        <v>14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50</v>
      </c>
      <c r="K991" t="s">
        <v>263</v>
      </c>
      <c r="M991" s="16">
        <f t="shared" si="60"/>
        <v>663318000</v>
      </c>
      <c r="N991" s="16">
        <f t="shared" si="61"/>
        <v>255190000</v>
      </c>
      <c r="O991" s="12">
        <f t="shared" si="62"/>
        <v>0.60015363081736472</v>
      </c>
      <c r="P991" s="12">
        <f t="shared" si="63"/>
        <v>0.23088956586174855</v>
      </c>
    </row>
    <row r="992" spans="1:16" x14ac:dyDescent="0.45">
      <c r="A992">
        <v>1018</v>
      </c>
      <c r="B992" t="s">
        <v>369</v>
      </c>
      <c r="C992" t="s">
        <v>15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50</v>
      </c>
      <c r="K992" t="s">
        <v>263</v>
      </c>
      <c r="M992" s="16">
        <f t="shared" si="60"/>
        <v>790790000</v>
      </c>
      <c r="N992" s="16">
        <f t="shared" si="61"/>
        <v>296448000</v>
      </c>
      <c r="O992" s="12">
        <f t="shared" si="62"/>
        <v>0.61389637378905704</v>
      </c>
      <c r="P992" s="12">
        <f t="shared" si="63"/>
        <v>0.23013486793841395</v>
      </c>
    </row>
    <row r="993" spans="1:16" x14ac:dyDescent="0.45">
      <c r="A993">
        <v>1019</v>
      </c>
      <c r="B993" t="s">
        <v>370</v>
      </c>
      <c r="C993" t="s">
        <v>10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17</v>
      </c>
      <c r="K993" t="s">
        <v>131</v>
      </c>
      <c r="M993" s="16">
        <f t="shared" si="60"/>
        <v>1624000000</v>
      </c>
      <c r="N993" s="16">
        <f t="shared" si="61"/>
        <v>940000000</v>
      </c>
      <c r="O993" s="12">
        <f t="shared" si="62"/>
        <v>0.13746402573218219</v>
      </c>
      <c r="P993" s="12">
        <f t="shared" si="63"/>
        <v>7.9566615879465036E-2</v>
      </c>
    </row>
    <row r="994" spans="1:16" x14ac:dyDescent="0.45">
      <c r="A994">
        <v>1020</v>
      </c>
      <c r="B994" t="s">
        <v>370</v>
      </c>
      <c r="C994" t="s">
        <v>13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17</v>
      </c>
      <c r="K994" t="s">
        <v>131</v>
      </c>
      <c r="M994" s="16">
        <f t="shared" si="60"/>
        <v>1764000000</v>
      </c>
      <c r="N994" s="16">
        <f t="shared" si="61"/>
        <v>988000000</v>
      </c>
      <c r="O994" s="12">
        <f t="shared" si="62"/>
        <v>0.13798498122653313</v>
      </c>
      <c r="P994" s="12">
        <f t="shared" si="63"/>
        <v>7.7284105131414274E-2</v>
      </c>
    </row>
    <row r="995" spans="1:16" x14ac:dyDescent="0.45">
      <c r="A995">
        <v>1021</v>
      </c>
      <c r="B995" t="s">
        <v>370</v>
      </c>
      <c r="C995" t="s">
        <v>14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17</v>
      </c>
      <c r="K995" t="s">
        <v>131</v>
      </c>
      <c r="M995" s="16">
        <f t="shared" si="60"/>
        <v>1966000000</v>
      </c>
      <c r="N995" s="16">
        <f t="shared" si="61"/>
        <v>1159000000</v>
      </c>
      <c r="O995" s="12">
        <f t="shared" si="62"/>
        <v>0.14250507393447376</v>
      </c>
      <c r="P995" s="12">
        <f t="shared" si="63"/>
        <v>8.400985792983473E-2</v>
      </c>
    </row>
    <row r="996" spans="1:16" x14ac:dyDescent="0.45">
      <c r="A996">
        <v>1022</v>
      </c>
      <c r="B996" t="s">
        <v>370</v>
      </c>
      <c r="C996" t="s">
        <v>15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17</v>
      </c>
      <c r="K996" t="s">
        <v>131</v>
      </c>
      <c r="M996" s="16">
        <f t="shared" si="60"/>
        <v>2123000000</v>
      </c>
      <c r="N996" s="16">
        <f t="shared" si="61"/>
        <v>1350000000</v>
      </c>
      <c r="O996" s="12">
        <f t="shared" si="62"/>
        <v>0.14655529476736162</v>
      </c>
      <c r="P996" s="12">
        <f t="shared" si="63"/>
        <v>9.319342813751208E-2</v>
      </c>
    </row>
    <row r="997" spans="1:16" x14ac:dyDescent="0.45">
      <c r="A997">
        <v>1023</v>
      </c>
      <c r="B997" t="s">
        <v>371</v>
      </c>
      <c r="C997" t="s">
        <v>10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11</v>
      </c>
      <c r="K997" t="s">
        <v>62</v>
      </c>
      <c r="M997" s="16">
        <f t="shared" si="60"/>
        <v>1959000000</v>
      </c>
      <c r="N997" s="16">
        <f t="shared" si="61"/>
        <v>612000000</v>
      </c>
      <c r="O997" s="12">
        <f t="shared" si="62"/>
        <v>0.28975003697677859</v>
      </c>
      <c r="P997" s="12">
        <f t="shared" si="63"/>
        <v>9.0519153971306027E-2</v>
      </c>
    </row>
    <row r="998" spans="1:16" x14ac:dyDescent="0.45">
      <c r="A998">
        <v>1024</v>
      </c>
      <c r="B998" t="s">
        <v>371</v>
      </c>
      <c r="C998" t="s">
        <v>13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11</v>
      </c>
      <c r="K998" t="s">
        <v>62</v>
      </c>
      <c r="M998" s="16">
        <f t="shared" si="60"/>
        <v>2060000000</v>
      </c>
      <c r="N998" s="16">
        <f t="shared" si="61"/>
        <v>722000000</v>
      </c>
      <c r="O998" s="12">
        <f t="shared" si="62"/>
        <v>0.29403368541250352</v>
      </c>
      <c r="P998" s="12">
        <f t="shared" si="63"/>
        <v>0.10305452469312018</v>
      </c>
    </row>
    <row r="999" spans="1:16" x14ac:dyDescent="0.45">
      <c r="A999">
        <v>1025</v>
      </c>
      <c r="B999" t="s">
        <v>371</v>
      </c>
      <c r="C999" t="s">
        <v>14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11</v>
      </c>
      <c r="K999" t="s">
        <v>62</v>
      </c>
      <c r="M999" s="16">
        <f t="shared" si="60"/>
        <v>2253000000</v>
      </c>
      <c r="N999" s="16">
        <f t="shared" si="61"/>
        <v>914000000</v>
      </c>
      <c r="O999" s="12">
        <f t="shared" si="62"/>
        <v>0.31545785494259315</v>
      </c>
      <c r="P999" s="12">
        <f t="shared" si="63"/>
        <v>0.12797535704284513</v>
      </c>
    </row>
    <row r="1000" spans="1:16" x14ac:dyDescent="0.45">
      <c r="A1000">
        <v>1026</v>
      </c>
      <c r="B1000" t="s">
        <v>371</v>
      </c>
      <c r="C1000" t="s">
        <v>15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11</v>
      </c>
      <c r="K1000" t="s">
        <v>62</v>
      </c>
      <c r="M1000" s="16">
        <f t="shared" si="60"/>
        <v>2456000000</v>
      </c>
      <c r="N1000" s="16">
        <f t="shared" si="61"/>
        <v>1053000000</v>
      </c>
      <c r="O1000" s="12">
        <f t="shared" si="62"/>
        <v>0.33383172488786195</v>
      </c>
      <c r="P1000" s="12">
        <f t="shared" si="63"/>
        <v>0.14312899279597663</v>
      </c>
    </row>
    <row r="1001" spans="1:16" x14ac:dyDescent="0.45">
      <c r="A1001">
        <v>1027</v>
      </c>
      <c r="B1001" t="s">
        <v>372</v>
      </c>
      <c r="C1001" t="s">
        <v>10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17</v>
      </c>
      <c r="K1001" t="s">
        <v>284</v>
      </c>
      <c r="M1001" s="16">
        <f t="shared" si="60"/>
        <v>3409197000</v>
      </c>
      <c r="N1001" s="16">
        <f t="shared" si="61"/>
        <v>1021015000</v>
      </c>
      <c r="O1001" s="12">
        <f t="shared" si="62"/>
        <v>0.53095470855167692</v>
      </c>
      <c r="P1001" s="12">
        <f t="shared" si="63"/>
        <v>0.15901478317383549</v>
      </c>
    </row>
    <row r="1002" spans="1:16" x14ac:dyDescent="0.45">
      <c r="A1002">
        <v>1028</v>
      </c>
      <c r="B1002" t="s">
        <v>372</v>
      </c>
      <c r="C1002" t="s">
        <v>13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17</v>
      </c>
      <c r="K1002" t="s">
        <v>284</v>
      </c>
      <c r="M1002" s="16">
        <f t="shared" si="60"/>
        <v>3478883000</v>
      </c>
      <c r="N1002" s="16">
        <f t="shared" si="61"/>
        <v>1168103000</v>
      </c>
      <c r="O1002" s="12">
        <f t="shared" si="62"/>
        <v>0.53645966656036825</v>
      </c>
      <c r="P1002" s="12">
        <f t="shared" si="63"/>
        <v>0.18012682400878843</v>
      </c>
    </row>
    <row r="1003" spans="1:16" x14ac:dyDescent="0.45">
      <c r="A1003">
        <v>1029</v>
      </c>
      <c r="B1003" t="s">
        <v>372</v>
      </c>
      <c r="C1003" t="s">
        <v>14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17</v>
      </c>
      <c r="K1003" t="s">
        <v>284</v>
      </c>
      <c r="M1003" s="16">
        <f t="shared" si="60"/>
        <v>3001022000</v>
      </c>
      <c r="N1003" s="16">
        <f t="shared" si="61"/>
        <v>653714000</v>
      </c>
      <c r="O1003" s="12">
        <f t="shared" si="62"/>
        <v>0.49819259177608088</v>
      </c>
      <c r="P1003" s="12">
        <f t="shared" si="63"/>
        <v>0.10852152098195514</v>
      </c>
    </row>
    <row r="1004" spans="1:16" x14ac:dyDescent="0.45">
      <c r="A1004">
        <v>1030</v>
      </c>
      <c r="B1004" t="s">
        <v>372</v>
      </c>
      <c r="C1004" t="s">
        <v>15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17</v>
      </c>
      <c r="K1004" t="s">
        <v>284</v>
      </c>
      <c r="M1004" s="16">
        <f t="shared" si="60"/>
        <v>2806358000</v>
      </c>
      <c r="N1004" s="16">
        <f t="shared" si="61"/>
        <v>540922000</v>
      </c>
      <c r="O1004" s="12">
        <f t="shared" si="62"/>
        <v>0.49211791156089324</v>
      </c>
      <c r="P1004" s="12">
        <f t="shared" si="63"/>
        <v>9.4855112910520137E-2</v>
      </c>
    </row>
    <row r="1005" spans="1:16" x14ac:dyDescent="0.45">
      <c r="A1005">
        <v>1031</v>
      </c>
      <c r="B1005" t="s">
        <v>373</v>
      </c>
      <c r="C1005" t="s">
        <v>10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17</v>
      </c>
      <c r="K1005" t="s">
        <v>153</v>
      </c>
      <c r="M1005" s="16">
        <f t="shared" si="60"/>
        <v>10816300000</v>
      </c>
      <c r="N1005" s="16">
        <f t="shared" si="61"/>
        <v>8604600000</v>
      </c>
      <c r="O1005" s="12">
        <f t="shared" si="62"/>
        <v>0.39236405847571376</v>
      </c>
      <c r="P1005" s="12">
        <f t="shared" si="63"/>
        <v>0.31213407334856896</v>
      </c>
    </row>
    <row r="1006" spans="1:16" x14ac:dyDescent="0.45">
      <c r="A1006">
        <v>1032</v>
      </c>
      <c r="B1006" t="s">
        <v>373</v>
      </c>
      <c r="C1006" t="s">
        <v>13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17</v>
      </c>
      <c r="K1006" t="s">
        <v>153</v>
      </c>
      <c r="M1006" s="16">
        <f t="shared" si="60"/>
        <v>10902700000</v>
      </c>
      <c r="N1006" s="16">
        <f t="shared" si="61"/>
        <v>8764300000</v>
      </c>
      <c r="O1006" s="12">
        <f t="shared" si="62"/>
        <v>0.38791775333829082</v>
      </c>
      <c r="P1006" s="12">
        <f t="shared" si="63"/>
        <v>0.31183354266216462</v>
      </c>
    </row>
    <row r="1007" spans="1:16" x14ac:dyDescent="0.45">
      <c r="A1007">
        <v>1033</v>
      </c>
      <c r="B1007" t="s">
        <v>373</v>
      </c>
      <c r="C1007" t="s">
        <v>14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17</v>
      </c>
      <c r="K1007" t="s">
        <v>153</v>
      </c>
      <c r="M1007" s="16">
        <f t="shared" si="60"/>
        <v>10455700000</v>
      </c>
      <c r="N1007" s="16">
        <f t="shared" si="61"/>
        <v>7949200000</v>
      </c>
      <c r="O1007" s="12">
        <f t="shared" si="62"/>
        <v>0.38102057847113657</v>
      </c>
      <c r="P1007" s="12">
        <f t="shared" si="63"/>
        <v>0.28968015363703614</v>
      </c>
    </row>
    <row r="1008" spans="1:16" x14ac:dyDescent="0.45">
      <c r="A1008">
        <v>1034</v>
      </c>
      <c r="B1008" t="s">
        <v>373</v>
      </c>
      <c r="C1008" t="s">
        <v>15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17</v>
      </c>
      <c r="K1008" t="s">
        <v>153</v>
      </c>
      <c r="M1008" s="16">
        <f t="shared" si="60"/>
        <v>9789200000</v>
      </c>
      <c r="N1008" s="16">
        <f t="shared" si="61"/>
        <v>7145500000</v>
      </c>
      <c r="O1008" s="12">
        <f t="shared" si="62"/>
        <v>0.3852044229331445</v>
      </c>
      <c r="P1008" s="12">
        <f t="shared" si="63"/>
        <v>0.28117498917876677</v>
      </c>
    </row>
    <row r="1009" spans="1:16" x14ac:dyDescent="0.45">
      <c r="A1009">
        <v>1035</v>
      </c>
      <c r="B1009" t="s">
        <v>374</v>
      </c>
      <c r="C1009" t="s">
        <v>10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20</v>
      </c>
      <c r="K1009" t="s">
        <v>32</v>
      </c>
      <c r="M1009" s="16">
        <f t="shared" si="60"/>
        <v>838459000</v>
      </c>
      <c r="N1009" s="16">
        <f t="shared" si="61"/>
        <v>210728000</v>
      </c>
      <c r="O1009" s="12">
        <f t="shared" si="62"/>
        <v>0.53012569999298187</v>
      </c>
      <c r="P1009" s="12">
        <f t="shared" si="63"/>
        <v>0.13323529058441866</v>
      </c>
    </row>
    <row r="1010" spans="1:16" x14ac:dyDescent="0.45">
      <c r="A1010">
        <v>1036</v>
      </c>
      <c r="B1010" t="s">
        <v>374</v>
      </c>
      <c r="C1010" t="s">
        <v>13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20</v>
      </c>
      <c r="K1010" t="s">
        <v>32</v>
      </c>
      <c r="M1010" s="16">
        <f t="shared" si="60"/>
        <v>1128743000</v>
      </c>
      <c r="N1010" s="16">
        <f t="shared" si="61"/>
        <v>461888000</v>
      </c>
      <c r="O1010" s="12">
        <f t="shared" si="62"/>
        <v>0.58447238192290141</v>
      </c>
      <c r="P1010" s="12">
        <f t="shared" si="63"/>
        <v>0.23916939422136405</v>
      </c>
    </row>
    <row r="1011" spans="1:16" x14ac:dyDescent="0.45">
      <c r="A1011">
        <v>1037</v>
      </c>
      <c r="B1011" t="s">
        <v>374</v>
      </c>
      <c r="C1011" t="s">
        <v>14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20</v>
      </c>
      <c r="K1011" t="s">
        <v>32</v>
      </c>
      <c r="M1011" s="16">
        <f t="shared" si="60"/>
        <v>1229564000</v>
      </c>
      <c r="N1011" s="16">
        <f t="shared" si="61"/>
        <v>428460000</v>
      </c>
      <c r="O1011" s="12">
        <f t="shared" si="62"/>
        <v>0.57267973149961149</v>
      </c>
      <c r="P1011" s="12">
        <f t="shared" si="63"/>
        <v>0.19955883366650581</v>
      </c>
    </row>
    <row r="1012" spans="1:16" x14ac:dyDescent="0.45">
      <c r="A1012">
        <v>1038</v>
      </c>
      <c r="B1012" t="s">
        <v>374</v>
      </c>
      <c r="C1012" t="s">
        <v>15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20</v>
      </c>
      <c r="K1012" t="s">
        <v>32</v>
      </c>
      <c r="M1012" s="16">
        <f t="shared" si="60"/>
        <v>1205464000</v>
      </c>
      <c r="N1012" s="16">
        <f t="shared" si="61"/>
        <v>356302000</v>
      </c>
      <c r="O1012" s="12">
        <f t="shared" si="62"/>
        <v>0.5546611795517854</v>
      </c>
      <c r="P1012" s="12">
        <f t="shared" si="63"/>
        <v>0.16394258774767248</v>
      </c>
    </row>
    <row r="1013" spans="1:16" x14ac:dyDescent="0.45">
      <c r="A1013">
        <v>1039</v>
      </c>
      <c r="B1013" t="s">
        <v>375</v>
      </c>
      <c r="C1013" t="s">
        <v>10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23</v>
      </c>
      <c r="K1013" t="s">
        <v>26</v>
      </c>
      <c r="M1013" s="16">
        <f t="shared" si="60"/>
        <v>6881000000</v>
      </c>
      <c r="N1013" s="16">
        <f t="shared" si="61"/>
        <v>2338000000</v>
      </c>
      <c r="O1013" s="12">
        <f t="shared" si="62"/>
        <v>5.6311172215129823E-2</v>
      </c>
      <c r="P1013" s="12">
        <f t="shared" si="63"/>
        <v>1.9133195849291303E-2</v>
      </c>
    </row>
    <row r="1014" spans="1:16" x14ac:dyDescent="0.45">
      <c r="A1014">
        <v>1040</v>
      </c>
      <c r="B1014" t="s">
        <v>375</v>
      </c>
      <c r="C1014" t="s">
        <v>13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23</v>
      </c>
      <c r="K1014" t="s">
        <v>26</v>
      </c>
      <c r="M1014" s="16">
        <f t="shared" si="60"/>
        <v>8352000000</v>
      </c>
      <c r="N1014" s="16">
        <f t="shared" si="61"/>
        <v>2507000000</v>
      </c>
      <c r="O1014" s="12">
        <f t="shared" si="62"/>
        <v>6.0789565622452524E-2</v>
      </c>
      <c r="P1014" s="12">
        <f t="shared" si="63"/>
        <v>1.8247059508559451E-2</v>
      </c>
    </row>
    <row r="1015" spans="1:16" x14ac:dyDescent="0.45">
      <c r="A1015">
        <v>1041</v>
      </c>
      <c r="B1015" t="s">
        <v>375</v>
      </c>
      <c r="C1015" t="s">
        <v>14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23</v>
      </c>
      <c r="K1015" t="s">
        <v>26</v>
      </c>
      <c r="M1015" s="16">
        <f t="shared" si="60"/>
        <v>11411000000</v>
      </c>
      <c r="N1015" s="16">
        <f t="shared" si="61"/>
        <v>3118000000</v>
      </c>
      <c r="O1015" s="12">
        <f t="shared" si="62"/>
        <v>6.3732581194671734E-2</v>
      </c>
      <c r="P1015" s="12">
        <f t="shared" si="63"/>
        <v>1.7414616437208524E-2</v>
      </c>
    </row>
    <row r="1016" spans="1:16" x14ac:dyDescent="0.45">
      <c r="A1016">
        <v>1042</v>
      </c>
      <c r="B1016" t="s">
        <v>375</v>
      </c>
      <c r="C1016" t="s">
        <v>15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23</v>
      </c>
      <c r="K1016" t="s">
        <v>26</v>
      </c>
      <c r="M1016" s="16">
        <f t="shared" si="60"/>
        <v>11416000000</v>
      </c>
      <c r="N1016" s="16">
        <f t="shared" si="61"/>
        <v>3748000000</v>
      </c>
      <c r="O1016" s="12">
        <f t="shared" si="62"/>
        <v>5.980595544938283E-2</v>
      </c>
      <c r="P1016" s="12">
        <f t="shared" si="63"/>
        <v>1.9634961547327173E-2</v>
      </c>
    </row>
    <row r="1017" spans="1:16" x14ac:dyDescent="0.45">
      <c r="A1017">
        <v>1043</v>
      </c>
      <c r="B1017" t="s">
        <v>376</v>
      </c>
      <c r="C1017" t="s">
        <v>10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45</v>
      </c>
      <c r="K1017" t="s">
        <v>377</v>
      </c>
      <c r="M1017" s="16">
        <f t="shared" si="60"/>
        <v>1935300000</v>
      </c>
      <c r="N1017" s="16">
        <f t="shared" si="61"/>
        <v>1089600000</v>
      </c>
      <c r="O1017" s="12">
        <f t="shared" si="62"/>
        <v>0.70882320624107242</v>
      </c>
      <c r="P1017" s="12">
        <f t="shared" si="63"/>
        <v>0.39907702450280191</v>
      </c>
    </row>
    <row r="1018" spans="1:16" x14ac:dyDescent="0.45">
      <c r="A1018">
        <v>1044</v>
      </c>
      <c r="B1018" t="s">
        <v>376</v>
      </c>
      <c r="C1018" t="s">
        <v>13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45</v>
      </c>
      <c r="K1018" t="s">
        <v>377</v>
      </c>
      <c r="M1018" s="16">
        <f t="shared" si="60"/>
        <v>2150100000</v>
      </c>
      <c r="N1018" s="16">
        <f t="shared" si="61"/>
        <v>1234600000</v>
      </c>
      <c r="O1018" s="12">
        <f t="shared" si="62"/>
        <v>0.72333052985702273</v>
      </c>
      <c r="P1018" s="12">
        <f t="shared" si="63"/>
        <v>0.41534062237174096</v>
      </c>
    </row>
    <row r="1019" spans="1:16" x14ac:dyDescent="0.45">
      <c r="A1019">
        <v>1045</v>
      </c>
      <c r="B1019" t="s">
        <v>376</v>
      </c>
      <c r="C1019" t="s">
        <v>14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45</v>
      </c>
      <c r="K1019" t="s">
        <v>377</v>
      </c>
      <c r="M1019" s="16">
        <f t="shared" si="60"/>
        <v>2404000000</v>
      </c>
      <c r="N1019" s="16">
        <f t="shared" si="61"/>
        <v>1439100000</v>
      </c>
      <c r="O1019" s="12">
        <f t="shared" si="62"/>
        <v>0.72099091263533577</v>
      </c>
      <c r="P1019" s="12">
        <f t="shared" si="63"/>
        <v>0.43160483459796661</v>
      </c>
    </row>
    <row r="1020" spans="1:16" x14ac:dyDescent="0.45">
      <c r="A1020">
        <v>1046</v>
      </c>
      <c r="B1020" t="s">
        <v>376</v>
      </c>
      <c r="C1020" t="s">
        <v>15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45</v>
      </c>
      <c r="K1020" t="s">
        <v>377</v>
      </c>
      <c r="M1020" s="16">
        <f t="shared" si="60"/>
        <v>2508200000</v>
      </c>
      <c r="N1020" s="16">
        <f t="shared" si="61"/>
        <v>1473400000</v>
      </c>
      <c r="O1020" s="12">
        <f t="shared" si="62"/>
        <v>0.71981632945903284</v>
      </c>
      <c r="P1020" s="12">
        <f t="shared" si="63"/>
        <v>0.42284402353278805</v>
      </c>
    </row>
    <row r="1021" spans="1:16" x14ac:dyDescent="0.45">
      <c r="A1021">
        <v>1047</v>
      </c>
      <c r="B1021" t="s">
        <v>378</v>
      </c>
      <c r="C1021" t="s">
        <v>10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34</v>
      </c>
      <c r="K1021" t="s">
        <v>122</v>
      </c>
      <c r="M1021" s="16">
        <f t="shared" si="60"/>
        <v>13076000000</v>
      </c>
      <c r="N1021" s="16">
        <f t="shared" si="61"/>
        <v>3683000000</v>
      </c>
      <c r="O1021" s="12">
        <f t="shared" si="62"/>
        <v>0.37343995430529775</v>
      </c>
      <c r="P1021" s="12">
        <f t="shared" si="63"/>
        <v>0.1051834927888048</v>
      </c>
    </row>
    <row r="1022" spans="1:16" x14ac:dyDescent="0.45">
      <c r="A1022">
        <v>1048</v>
      </c>
      <c r="B1022" t="s">
        <v>378</v>
      </c>
      <c r="C1022" t="s">
        <v>13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34</v>
      </c>
      <c r="K1022" t="s">
        <v>122</v>
      </c>
      <c r="M1022" s="16">
        <f t="shared" si="60"/>
        <v>13110000000</v>
      </c>
      <c r="N1022" s="16">
        <f t="shared" si="61"/>
        <v>4214000000</v>
      </c>
      <c r="O1022" s="12">
        <f t="shared" si="62"/>
        <v>0.37139862319045869</v>
      </c>
      <c r="P1022" s="12">
        <f t="shared" si="63"/>
        <v>0.11938015241224964</v>
      </c>
    </row>
    <row r="1023" spans="1:16" x14ac:dyDescent="0.45">
      <c r="A1023">
        <v>1049</v>
      </c>
      <c r="B1023" t="s">
        <v>378</v>
      </c>
      <c r="C1023" t="s">
        <v>14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34</v>
      </c>
      <c r="K1023" t="s">
        <v>122</v>
      </c>
      <c r="M1023" s="16">
        <f t="shared" si="60"/>
        <v>12597000000</v>
      </c>
      <c r="N1023" s="16">
        <f t="shared" si="61"/>
        <v>3934000000</v>
      </c>
      <c r="O1023" s="12">
        <f t="shared" si="62"/>
        <v>0.36786006307674335</v>
      </c>
      <c r="P1023" s="12">
        <f t="shared" si="63"/>
        <v>0.11488143908421913</v>
      </c>
    </row>
    <row r="1024" spans="1:16" x14ac:dyDescent="0.45">
      <c r="A1024">
        <v>1050</v>
      </c>
      <c r="B1024" t="s">
        <v>378</v>
      </c>
      <c r="C1024" t="s">
        <v>15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34</v>
      </c>
      <c r="K1024" t="s">
        <v>122</v>
      </c>
      <c r="M1024" s="16">
        <f t="shared" si="60"/>
        <v>11512000000</v>
      </c>
      <c r="N1024" s="16">
        <f t="shared" si="61"/>
        <v>3754000000</v>
      </c>
      <c r="O1024" s="12">
        <f t="shared" si="62"/>
        <v>0.38844648400593873</v>
      </c>
      <c r="P1024" s="12">
        <f t="shared" si="63"/>
        <v>0.12667026589283303</v>
      </c>
    </row>
    <row r="1025" spans="1:16" x14ac:dyDescent="0.45">
      <c r="A1025">
        <v>1051</v>
      </c>
      <c r="B1025" t="s">
        <v>379</v>
      </c>
      <c r="C1025" t="s">
        <v>10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45</v>
      </c>
      <c r="K1025" t="s">
        <v>46</v>
      </c>
      <c r="M1025" s="16">
        <f t="shared" si="60"/>
        <v>30163000000</v>
      </c>
      <c r="N1025" s="16">
        <f t="shared" si="61"/>
        <v>3310000000</v>
      </c>
      <c r="O1025" s="12">
        <f t="shared" si="62"/>
        <v>0.44259721203228175</v>
      </c>
      <c r="P1025" s="12">
        <f t="shared" si="63"/>
        <v>4.8569332355099047E-2</v>
      </c>
    </row>
    <row r="1026" spans="1:16" x14ac:dyDescent="0.45">
      <c r="A1026">
        <v>1052</v>
      </c>
      <c r="B1026" t="s">
        <v>379</v>
      </c>
      <c r="C1026" t="s">
        <v>13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45</v>
      </c>
      <c r="K1026" t="s">
        <v>46</v>
      </c>
      <c r="M1026" s="16">
        <f t="shared" si="60"/>
        <v>30092000000</v>
      </c>
      <c r="N1026" s="16">
        <f t="shared" si="61"/>
        <v>4052000000</v>
      </c>
      <c r="O1026" s="12">
        <f t="shared" si="62"/>
        <v>0.44123814132172023</v>
      </c>
      <c r="P1026" s="12">
        <f t="shared" si="63"/>
        <v>5.9414360914382909E-2</v>
      </c>
    </row>
    <row r="1027" spans="1:16" x14ac:dyDescent="0.45">
      <c r="A1027">
        <v>1053</v>
      </c>
      <c r="B1027" t="s">
        <v>379</v>
      </c>
      <c r="C1027" t="s">
        <v>14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45</v>
      </c>
      <c r="K1027" t="s">
        <v>46</v>
      </c>
      <c r="M1027" s="16">
        <f t="shared" ref="M1027:M1090" si="64">E1027-F1027</f>
        <v>34214000000</v>
      </c>
      <c r="N1027" s="16">
        <f t="shared" ref="N1027:N1090" si="65">M1027-(SUM(G1027:I1027))</f>
        <v>8804000000</v>
      </c>
      <c r="O1027" s="12">
        <f t="shared" ref="O1027:O1090" si="66">1-(F1027/E1027)</f>
        <v>0.46666484805499486</v>
      </c>
      <c r="P1027" s="12">
        <f t="shared" ref="P1027:P1090" si="67">N1027/E1027</f>
        <v>0.12008292869223634</v>
      </c>
    </row>
    <row r="1028" spans="1:16" x14ac:dyDescent="0.45">
      <c r="A1028">
        <v>1054</v>
      </c>
      <c r="B1028" t="s">
        <v>379</v>
      </c>
      <c r="C1028" t="s">
        <v>15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45</v>
      </c>
      <c r="K1028" t="s">
        <v>46</v>
      </c>
      <c r="M1028" s="16">
        <f t="shared" si="64"/>
        <v>31237000000</v>
      </c>
      <c r="N1028" s="16">
        <f t="shared" si="65"/>
        <v>7470000000</v>
      </c>
      <c r="O1028" s="12">
        <f t="shared" si="66"/>
        <v>0.44655544595502561</v>
      </c>
      <c r="P1028" s="12">
        <f t="shared" si="67"/>
        <v>0.10678903804091436</v>
      </c>
    </row>
    <row r="1029" spans="1:16" x14ac:dyDescent="0.45">
      <c r="A1029">
        <v>1055</v>
      </c>
      <c r="B1029" t="s">
        <v>380</v>
      </c>
      <c r="C1029" t="s">
        <v>10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17</v>
      </c>
      <c r="K1029" t="s">
        <v>381</v>
      </c>
      <c r="M1029" s="16">
        <f t="shared" si="64"/>
        <v>1490058000</v>
      </c>
      <c r="N1029" s="16">
        <f t="shared" si="65"/>
        <v>379508000</v>
      </c>
      <c r="O1029" s="12">
        <f t="shared" si="66"/>
        <v>0.25744007408456837</v>
      </c>
      <c r="P1029" s="12">
        <f t="shared" si="67"/>
        <v>6.5568298439179121E-2</v>
      </c>
    </row>
    <row r="1030" spans="1:16" x14ac:dyDescent="0.45">
      <c r="A1030">
        <v>1056</v>
      </c>
      <c r="B1030" t="s">
        <v>380</v>
      </c>
      <c r="C1030" t="s">
        <v>13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17</v>
      </c>
      <c r="K1030" t="s">
        <v>381</v>
      </c>
      <c r="M1030" s="16">
        <f t="shared" si="64"/>
        <v>1920809000</v>
      </c>
      <c r="N1030" s="16">
        <f t="shared" si="65"/>
        <v>546931000</v>
      </c>
      <c r="O1030" s="12">
        <f t="shared" si="66"/>
        <v>0.26137886776452168</v>
      </c>
      <c r="P1030" s="12">
        <f t="shared" si="67"/>
        <v>7.4424997761525294E-2</v>
      </c>
    </row>
    <row r="1031" spans="1:16" x14ac:dyDescent="0.45">
      <c r="A1031">
        <v>1057</v>
      </c>
      <c r="B1031" t="s">
        <v>380</v>
      </c>
      <c r="C1031" t="s">
        <v>14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17</v>
      </c>
      <c r="K1031" t="s">
        <v>381</v>
      </c>
      <c r="M1031" s="16">
        <f t="shared" si="64"/>
        <v>2154192000</v>
      </c>
      <c r="N1031" s="16">
        <f t="shared" si="65"/>
        <v>772796000</v>
      </c>
      <c r="O1031" s="12">
        <f t="shared" si="66"/>
        <v>0.27605650119190928</v>
      </c>
      <c r="P1031" s="12">
        <f t="shared" si="67"/>
        <v>9.9032658135905602E-2</v>
      </c>
    </row>
    <row r="1032" spans="1:16" x14ac:dyDescent="0.45">
      <c r="A1032">
        <v>1058</v>
      </c>
      <c r="B1032" t="s">
        <v>380</v>
      </c>
      <c r="C1032" t="s">
        <v>15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17</v>
      </c>
      <c r="K1032" t="s">
        <v>381</v>
      </c>
      <c r="M1032" s="16">
        <f t="shared" si="64"/>
        <v>2410686000</v>
      </c>
      <c r="N1032" s="16">
        <f t="shared" si="65"/>
        <v>837566000</v>
      </c>
      <c r="O1032" s="12">
        <f t="shared" si="66"/>
        <v>0.29866408773616704</v>
      </c>
      <c r="P1032" s="12">
        <f t="shared" si="67"/>
        <v>0.10376751070393678</v>
      </c>
    </row>
    <row r="1033" spans="1:16" x14ac:dyDescent="0.45">
      <c r="A1033">
        <v>1059</v>
      </c>
      <c r="B1033" t="s">
        <v>382</v>
      </c>
      <c r="C1033" t="s">
        <v>10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34</v>
      </c>
      <c r="K1033" t="s">
        <v>122</v>
      </c>
      <c r="M1033" s="16">
        <f t="shared" si="64"/>
        <v>2397500000</v>
      </c>
      <c r="N1033" s="16">
        <f t="shared" si="65"/>
        <v>840100000</v>
      </c>
      <c r="O1033" s="12">
        <f t="shared" si="66"/>
        <v>0.61453874349575788</v>
      </c>
      <c r="P1033" s="12">
        <f t="shared" si="67"/>
        <v>0.21533847691795044</v>
      </c>
    </row>
    <row r="1034" spans="1:16" x14ac:dyDescent="0.45">
      <c r="A1034">
        <v>1060</v>
      </c>
      <c r="B1034" t="s">
        <v>382</v>
      </c>
      <c r="C1034" t="s">
        <v>13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34</v>
      </c>
      <c r="K1034" t="s">
        <v>122</v>
      </c>
      <c r="M1034" s="16">
        <f t="shared" si="64"/>
        <v>2672200000</v>
      </c>
      <c r="N1034" s="16">
        <f t="shared" si="65"/>
        <v>1023400000</v>
      </c>
      <c r="O1034" s="12">
        <f t="shared" si="66"/>
        <v>0.63613207322589094</v>
      </c>
      <c r="P1034" s="12">
        <f t="shared" si="67"/>
        <v>0.24362606232294617</v>
      </c>
    </row>
    <row r="1035" spans="1:16" x14ac:dyDescent="0.45">
      <c r="A1035">
        <v>1061</v>
      </c>
      <c r="B1035" t="s">
        <v>382</v>
      </c>
      <c r="C1035" t="s">
        <v>14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34</v>
      </c>
      <c r="K1035" t="s">
        <v>122</v>
      </c>
      <c r="M1035" s="16">
        <f t="shared" si="64"/>
        <v>2708700000</v>
      </c>
      <c r="N1035" s="16">
        <f t="shared" si="65"/>
        <v>976000000</v>
      </c>
      <c r="O1035" s="12">
        <f t="shared" si="66"/>
        <v>0.61431519742362739</v>
      </c>
      <c r="P1035" s="12">
        <f t="shared" si="67"/>
        <v>0.22135032771641758</v>
      </c>
    </row>
    <row r="1036" spans="1:16" x14ac:dyDescent="0.45">
      <c r="A1036">
        <v>1062</v>
      </c>
      <c r="B1036" t="s">
        <v>382</v>
      </c>
      <c r="C1036" t="s">
        <v>15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34</v>
      </c>
      <c r="K1036" t="s">
        <v>122</v>
      </c>
      <c r="M1036" s="16">
        <f t="shared" si="64"/>
        <v>2616000000</v>
      </c>
      <c r="N1036" s="16">
        <f t="shared" si="65"/>
        <v>975200000</v>
      </c>
      <c r="O1036" s="12">
        <f t="shared" si="66"/>
        <v>0.64254660673494945</v>
      </c>
      <c r="P1036" s="12">
        <f t="shared" si="67"/>
        <v>0.23953037113452705</v>
      </c>
    </row>
    <row r="1037" spans="1:16" x14ac:dyDescent="0.45">
      <c r="A1037">
        <v>1063</v>
      </c>
      <c r="B1037" t="s">
        <v>383</v>
      </c>
      <c r="C1037" t="s">
        <v>10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34</v>
      </c>
      <c r="K1037" t="s">
        <v>122</v>
      </c>
      <c r="M1037" s="16">
        <f t="shared" si="64"/>
        <v>1665800000</v>
      </c>
      <c r="N1037" s="16">
        <f t="shared" si="65"/>
        <v>575500000</v>
      </c>
      <c r="O1037" s="12">
        <f t="shared" si="66"/>
        <v>0.40398700101857687</v>
      </c>
      <c r="P1037" s="12">
        <f t="shared" si="67"/>
        <v>0.13956928748120484</v>
      </c>
    </row>
    <row r="1038" spans="1:16" x14ac:dyDescent="0.45">
      <c r="A1038">
        <v>1064</v>
      </c>
      <c r="B1038" t="s">
        <v>383</v>
      </c>
      <c r="C1038" t="s">
        <v>13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34</v>
      </c>
      <c r="K1038" t="s">
        <v>122</v>
      </c>
      <c r="M1038" s="16">
        <f t="shared" si="64"/>
        <v>1730200000</v>
      </c>
      <c r="N1038" s="16">
        <f t="shared" si="65"/>
        <v>608200000</v>
      </c>
      <c r="O1038" s="12">
        <f t="shared" si="66"/>
        <v>0.40775829562594268</v>
      </c>
      <c r="P1038" s="12">
        <f t="shared" si="67"/>
        <v>0.14333521870286575</v>
      </c>
    </row>
    <row r="1039" spans="1:16" x14ac:dyDescent="0.45">
      <c r="A1039">
        <v>1065</v>
      </c>
      <c r="B1039" t="s">
        <v>383</v>
      </c>
      <c r="C1039" t="s">
        <v>14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34</v>
      </c>
      <c r="K1039" t="s">
        <v>122</v>
      </c>
      <c r="M1039" s="16">
        <f t="shared" si="64"/>
        <v>1737300000</v>
      </c>
      <c r="N1039" s="16">
        <f t="shared" si="65"/>
        <v>609900000</v>
      </c>
      <c r="O1039" s="12">
        <f t="shared" si="66"/>
        <v>0.40437120312827313</v>
      </c>
      <c r="P1039" s="12">
        <f t="shared" si="67"/>
        <v>0.14195936037986173</v>
      </c>
    </row>
    <row r="1040" spans="1:16" x14ac:dyDescent="0.45">
      <c r="A1040">
        <v>1066</v>
      </c>
      <c r="B1040" t="s">
        <v>383</v>
      </c>
      <c r="C1040" t="s">
        <v>15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34</v>
      </c>
      <c r="K1040" t="s">
        <v>122</v>
      </c>
      <c r="M1040" s="16">
        <f t="shared" si="64"/>
        <v>1831700000</v>
      </c>
      <c r="N1040" s="16">
        <f t="shared" si="65"/>
        <v>656700000</v>
      </c>
      <c r="O1040" s="12">
        <f t="shared" si="66"/>
        <v>0.4152102459480902</v>
      </c>
      <c r="P1040" s="12">
        <f t="shared" si="67"/>
        <v>0.14886093165589936</v>
      </c>
    </row>
    <row r="1041" spans="1:16" x14ac:dyDescent="0.45">
      <c r="A1041">
        <v>1067</v>
      </c>
      <c r="B1041" t="s">
        <v>384</v>
      </c>
      <c r="C1041" t="s">
        <v>10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57</v>
      </c>
      <c r="K1041" t="s">
        <v>385</v>
      </c>
      <c r="M1041" s="16">
        <f t="shared" si="64"/>
        <v>327134000</v>
      </c>
      <c r="N1041" s="16">
        <f t="shared" si="65"/>
        <v>191310000</v>
      </c>
      <c r="O1041" s="12">
        <f t="shared" si="66"/>
        <v>0.16099898567892823</v>
      </c>
      <c r="P1041" s="12">
        <f t="shared" si="67"/>
        <v>9.4153209236079907E-2</v>
      </c>
    </row>
    <row r="1042" spans="1:16" x14ac:dyDescent="0.45">
      <c r="A1042">
        <v>1068</v>
      </c>
      <c r="B1042" t="s">
        <v>384</v>
      </c>
      <c r="C1042" t="s">
        <v>13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57</v>
      </c>
      <c r="K1042" t="s">
        <v>385</v>
      </c>
      <c r="M1042" s="16">
        <f t="shared" si="64"/>
        <v>363957000</v>
      </c>
      <c r="N1042" s="16">
        <f t="shared" si="65"/>
        <v>218659000</v>
      </c>
      <c r="O1042" s="12">
        <f t="shared" si="66"/>
        <v>0.16884638776813909</v>
      </c>
      <c r="P1042" s="12">
        <f t="shared" si="67"/>
        <v>0.10143995665145478</v>
      </c>
    </row>
    <row r="1043" spans="1:16" x14ac:dyDescent="0.45">
      <c r="A1043">
        <v>1069</v>
      </c>
      <c r="B1043" t="s">
        <v>384</v>
      </c>
      <c r="C1043" t="s">
        <v>14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57</v>
      </c>
      <c r="K1043" t="s">
        <v>385</v>
      </c>
      <c r="M1043" s="16">
        <f t="shared" si="64"/>
        <v>522360000</v>
      </c>
      <c r="N1043" s="16">
        <f t="shared" si="65"/>
        <v>357764000</v>
      </c>
      <c r="O1043" s="12">
        <f t="shared" si="66"/>
        <v>0.17659521743260786</v>
      </c>
      <c r="P1043" s="12">
        <f t="shared" si="67"/>
        <v>0.12094994136143566</v>
      </c>
    </row>
    <row r="1044" spans="1:16" x14ac:dyDescent="0.45">
      <c r="A1044">
        <v>1070</v>
      </c>
      <c r="B1044" t="s">
        <v>384</v>
      </c>
      <c r="C1044" t="s">
        <v>15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57</v>
      </c>
      <c r="K1044" t="s">
        <v>385</v>
      </c>
      <c r="M1044" s="16">
        <f t="shared" si="64"/>
        <v>721767000</v>
      </c>
      <c r="N1044" s="16">
        <f t="shared" si="65"/>
        <v>487880000</v>
      </c>
      <c r="O1044" s="12">
        <f t="shared" si="66"/>
        <v>0.20391375223544106</v>
      </c>
      <c r="P1044" s="12">
        <f t="shared" si="67"/>
        <v>0.13783595182465666</v>
      </c>
    </row>
    <row r="1045" spans="1:16" x14ac:dyDescent="0.45">
      <c r="A1045">
        <v>1071</v>
      </c>
      <c r="B1045" t="s">
        <v>386</v>
      </c>
      <c r="C1045" t="s">
        <v>10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45</v>
      </c>
      <c r="K1045" t="s">
        <v>387</v>
      </c>
      <c r="M1045" s="16">
        <f t="shared" si="64"/>
        <v>11924000000</v>
      </c>
      <c r="N1045" s="16">
        <f t="shared" si="65"/>
        <v>1829000000</v>
      </c>
      <c r="O1045" s="12">
        <f t="shared" si="66"/>
        <v>1</v>
      </c>
      <c r="P1045" s="12">
        <f t="shared" si="67"/>
        <v>0.15338812479033881</v>
      </c>
    </row>
    <row r="1046" spans="1:16" x14ac:dyDescent="0.45">
      <c r="A1046">
        <v>1072</v>
      </c>
      <c r="B1046" t="s">
        <v>386</v>
      </c>
      <c r="C1046" t="s">
        <v>13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45</v>
      </c>
      <c r="K1046" t="s">
        <v>387</v>
      </c>
      <c r="M1046" s="16">
        <f t="shared" si="64"/>
        <v>12261000000</v>
      </c>
      <c r="N1046" s="16">
        <f t="shared" si="65"/>
        <v>2077000000</v>
      </c>
      <c r="O1046" s="12">
        <f t="shared" si="66"/>
        <v>1</v>
      </c>
      <c r="P1046" s="12">
        <f t="shared" si="67"/>
        <v>0.16939890710382513</v>
      </c>
    </row>
    <row r="1047" spans="1:16" x14ac:dyDescent="0.45">
      <c r="A1047">
        <v>1073</v>
      </c>
      <c r="B1047" t="s">
        <v>386</v>
      </c>
      <c r="C1047" t="s">
        <v>14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45</v>
      </c>
      <c r="K1047" t="s">
        <v>387</v>
      </c>
      <c r="M1047" s="16">
        <f t="shared" si="64"/>
        <v>12951000000</v>
      </c>
      <c r="N1047" s="16">
        <f t="shared" si="65"/>
        <v>2301000000</v>
      </c>
      <c r="O1047" s="12">
        <f t="shared" si="66"/>
        <v>1</v>
      </c>
      <c r="P1047" s="12">
        <f t="shared" si="67"/>
        <v>0.17766967801714154</v>
      </c>
    </row>
    <row r="1048" spans="1:16" x14ac:dyDescent="0.45">
      <c r="A1048">
        <v>1074</v>
      </c>
      <c r="B1048" t="s">
        <v>386</v>
      </c>
      <c r="C1048" t="s">
        <v>15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45</v>
      </c>
      <c r="K1048" t="s">
        <v>387</v>
      </c>
      <c r="M1048" s="16">
        <f t="shared" si="64"/>
        <v>12893000000</v>
      </c>
      <c r="N1048" s="16">
        <f t="shared" si="65"/>
        <v>2419000000</v>
      </c>
      <c r="O1048" s="12">
        <f t="shared" si="66"/>
        <v>1</v>
      </c>
      <c r="P1048" s="12">
        <f t="shared" si="67"/>
        <v>0.18762118979291087</v>
      </c>
    </row>
    <row r="1049" spans="1:16" x14ac:dyDescent="0.45">
      <c r="A1049">
        <v>1075</v>
      </c>
      <c r="B1049" t="s">
        <v>388</v>
      </c>
      <c r="C1049" t="s">
        <v>10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11</v>
      </c>
      <c r="K1049" t="s">
        <v>162</v>
      </c>
      <c r="M1049" s="16">
        <f t="shared" si="64"/>
        <v>14765000000</v>
      </c>
      <c r="N1049" s="16">
        <f t="shared" si="65"/>
        <v>6666000000</v>
      </c>
      <c r="O1049" s="12">
        <f t="shared" si="66"/>
        <v>0.47828058695863429</v>
      </c>
      <c r="P1049" s="12">
        <f t="shared" si="67"/>
        <v>0.21593080884972951</v>
      </c>
    </row>
    <row r="1050" spans="1:16" x14ac:dyDescent="0.45">
      <c r="A1050">
        <v>1076</v>
      </c>
      <c r="B1050" t="s">
        <v>388</v>
      </c>
      <c r="C1050" t="s">
        <v>13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11</v>
      </c>
      <c r="K1050" t="s">
        <v>162</v>
      </c>
      <c r="M1050" s="16">
        <f t="shared" si="64"/>
        <v>15374000000</v>
      </c>
      <c r="N1050" s="16">
        <f t="shared" si="65"/>
        <v>7135000000</v>
      </c>
      <c r="O1050" s="12">
        <f t="shared" si="66"/>
        <v>0.48314006473712323</v>
      </c>
      <c r="P1050" s="12">
        <f t="shared" si="67"/>
        <v>0.2242229973916596</v>
      </c>
    </row>
    <row r="1051" spans="1:16" x14ac:dyDescent="0.45">
      <c r="A1051">
        <v>1077</v>
      </c>
      <c r="B1051" t="s">
        <v>388</v>
      </c>
      <c r="C1051" t="s">
        <v>14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11</v>
      </c>
      <c r="K1051" t="s">
        <v>162</v>
      </c>
      <c r="M1051" s="16">
        <f t="shared" si="64"/>
        <v>14891000000</v>
      </c>
      <c r="N1051" s="16">
        <f t="shared" si="65"/>
        <v>6946000000</v>
      </c>
      <c r="O1051" s="12">
        <f t="shared" si="66"/>
        <v>0.49187421549844756</v>
      </c>
      <c r="P1051" s="12">
        <f t="shared" si="67"/>
        <v>0.22943780141375439</v>
      </c>
    </row>
    <row r="1052" spans="1:16" x14ac:dyDescent="0.45">
      <c r="A1052">
        <v>1078</v>
      </c>
      <c r="B1052" t="s">
        <v>388</v>
      </c>
      <c r="C1052" t="s">
        <v>15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11</v>
      </c>
      <c r="K1052" t="s">
        <v>162</v>
      </c>
      <c r="M1052" s="16">
        <f t="shared" si="64"/>
        <v>15069000000</v>
      </c>
      <c r="N1052" s="16">
        <f t="shared" si="65"/>
        <v>7223000000</v>
      </c>
      <c r="O1052" s="12">
        <f t="shared" si="66"/>
        <v>0.50048158357966055</v>
      </c>
      <c r="P1052" s="12">
        <f t="shared" si="67"/>
        <v>0.23989504799229466</v>
      </c>
    </row>
    <row r="1053" spans="1:16" x14ac:dyDescent="0.45">
      <c r="A1053">
        <v>1079</v>
      </c>
      <c r="B1053" t="s">
        <v>389</v>
      </c>
      <c r="C1053" t="s">
        <v>10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34</v>
      </c>
      <c r="K1053" t="s">
        <v>212</v>
      </c>
      <c r="M1053" s="16">
        <f t="shared" si="64"/>
        <v>1065656000</v>
      </c>
      <c r="N1053" s="16">
        <f t="shared" si="65"/>
        <v>1065656000</v>
      </c>
      <c r="O1053" s="12">
        <f t="shared" si="66"/>
        <v>0.51713251115396597</v>
      </c>
      <c r="P1053" s="12">
        <f t="shared" si="67"/>
        <v>0.51713251115396597</v>
      </c>
    </row>
    <row r="1054" spans="1:16" x14ac:dyDescent="0.45">
      <c r="A1054">
        <v>1080</v>
      </c>
      <c r="B1054" t="s">
        <v>389</v>
      </c>
      <c r="C1054" t="s">
        <v>13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34</v>
      </c>
      <c r="K1054" t="s">
        <v>212</v>
      </c>
      <c r="M1054" s="16">
        <f t="shared" si="64"/>
        <v>1172931000</v>
      </c>
      <c r="N1054" s="16">
        <f t="shared" si="65"/>
        <v>1172931000</v>
      </c>
      <c r="O1054" s="12">
        <f t="shared" si="66"/>
        <v>0.52213157955652267</v>
      </c>
      <c r="P1054" s="12">
        <f t="shared" si="67"/>
        <v>0.52213157955652267</v>
      </c>
    </row>
    <row r="1055" spans="1:16" x14ac:dyDescent="0.45">
      <c r="A1055">
        <v>1081</v>
      </c>
      <c r="B1055" t="s">
        <v>389</v>
      </c>
      <c r="C1055" t="s">
        <v>14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34</v>
      </c>
      <c r="K1055" t="s">
        <v>212</v>
      </c>
      <c r="M1055" s="16">
        <f t="shared" si="64"/>
        <v>1339810000</v>
      </c>
      <c r="N1055" s="16">
        <f t="shared" si="65"/>
        <v>1339810000</v>
      </c>
      <c r="O1055" s="12">
        <f t="shared" si="66"/>
        <v>0.54356279669450724</v>
      </c>
      <c r="P1055" s="12">
        <f t="shared" si="67"/>
        <v>0.54356279669450724</v>
      </c>
    </row>
    <row r="1056" spans="1:16" x14ac:dyDescent="0.45">
      <c r="A1056">
        <v>1082</v>
      </c>
      <c r="B1056" t="s">
        <v>389</v>
      </c>
      <c r="C1056" t="s">
        <v>15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34</v>
      </c>
      <c r="K1056" t="s">
        <v>212</v>
      </c>
      <c r="M1056" s="16">
        <f t="shared" si="64"/>
        <v>1632301000</v>
      </c>
      <c r="N1056" s="16">
        <f t="shared" si="65"/>
        <v>1632301000</v>
      </c>
      <c r="O1056" s="12">
        <f t="shared" si="66"/>
        <v>0.59954550196065182</v>
      </c>
      <c r="P1056" s="12">
        <f t="shared" si="67"/>
        <v>0.59954550196065182</v>
      </c>
    </row>
    <row r="1057" spans="1:16" x14ac:dyDescent="0.45">
      <c r="A1057">
        <v>1083</v>
      </c>
      <c r="B1057" t="s">
        <v>390</v>
      </c>
      <c r="C1057" t="s">
        <v>10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34</v>
      </c>
      <c r="K1057" t="s">
        <v>391</v>
      </c>
      <c r="M1057" s="16">
        <f t="shared" si="64"/>
        <v>9563000000</v>
      </c>
      <c r="N1057" s="16">
        <f t="shared" si="65"/>
        <v>7314000000</v>
      </c>
      <c r="O1057" s="12">
        <f t="shared" si="66"/>
        <v>0.38845560159233083</v>
      </c>
      <c r="P1057" s="12">
        <f t="shared" si="67"/>
        <v>0.29709968315866442</v>
      </c>
    </row>
    <row r="1058" spans="1:16" x14ac:dyDescent="0.45">
      <c r="A1058">
        <v>1084</v>
      </c>
      <c r="B1058" t="s">
        <v>390</v>
      </c>
      <c r="C1058" t="s">
        <v>13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34</v>
      </c>
      <c r="K1058" t="s">
        <v>391</v>
      </c>
      <c r="M1058" s="16">
        <f t="shared" si="64"/>
        <v>10457000000</v>
      </c>
      <c r="N1058" s="16">
        <f t="shared" si="65"/>
        <v>8095000000</v>
      </c>
      <c r="O1058" s="12">
        <f t="shared" si="66"/>
        <v>0.42740946619798903</v>
      </c>
      <c r="P1058" s="12">
        <f t="shared" si="67"/>
        <v>0.33086732608517944</v>
      </c>
    </row>
    <row r="1059" spans="1:16" x14ac:dyDescent="0.45">
      <c r="A1059">
        <v>1085</v>
      </c>
      <c r="B1059" t="s">
        <v>390</v>
      </c>
      <c r="C1059" t="s">
        <v>14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34</v>
      </c>
      <c r="K1059" t="s">
        <v>391</v>
      </c>
      <c r="M1059" s="16">
        <f t="shared" si="64"/>
        <v>10160000000</v>
      </c>
      <c r="N1059" s="16">
        <f t="shared" si="65"/>
        <v>7619000000</v>
      </c>
      <c r="O1059" s="12">
        <f t="shared" si="66"/>
        <v>0.41432183345567242</v>
      </c>
      <c r="P1059" s="12">
        <f t="shared" si="67"/>
        <v>0.31070059538373707</v>
      </c>
    </row>
    <row r="1060" spans="1:16" x14ac:dyDescent="0.45">
      <c r="A1060">
        <v>1086</v>
      </c>
      <c r="B1060" t="s">
        <v>390</v>
      </c>
      <c r="C1060" t="s">
        <v>15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34</v>
      </c>
      <c r="K1060" t="s">
        <v>391</v>
      </c>
      <c r="M1060" s="16">
        <f t="shared" si="64"/>
        <v>11114000000</v>
      </c>
      <c r="N1060" s="16">
        <f t="shared" si="65"/>
        <v>8365000000</v>
      </c>
      <c r="O1060" s="12">
        <f t="shared" si="66"/>
        <v>0.43697412911850275</v>
      </c>
      <c r="P1060" s="12">
        <f t="shared" si="67"/>
        <v>0.32889046158685226</v>
      </c>
    </row>
    <row r="1061" spans="1:16" x14ac:dyDescent="0.45">
      <c r="A1061">
        <v>1087</v>
      </c>
      <c r="B1061" t="s">
        <v>392</v>
      </c>
      <c r="C1061" t="s">
        <v>10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57</v>
      </c>
      <c r="K1061" t="s">
        <v>136</v>
      </c>
      <c r="M1061" s="16">
        <f t="shared" si="64"/>
        <v>7653000000</v>
      </c>
      <c r="N1061" s="16">
        <f t="shared" si="65"/>
        <v>3570000000</v>
      </c>
      <c r="O1061" s="12">
        <f t="shared" si="66"/>
        <v>0.51497207455756677</v>
      </c>
      <c r="P1061" s="12">
        <f t="shared" si="67"/>
        <v>0.24022609514837495</v>
      </c>
    </row>
    <row r="1062" spans="1:16" x14ac:dyDescent="0.45">
      <c r="A1062">
        <v>1088</v>
      </c>
      <c r="B1062" t="s">
        <v>392</v>
      </c>
      <c r="C1062" t="s">
        <v>13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57</v>
      </c>
      <c r="K1062" t="s">
        <v>136</v>
      </c>
      <c r="M1062" s="16">
        <f t="shared" si="64"/>
        <v>8574000000</v>
      </c>
      <c r="N1062" s="16">
        <f t="shared" si="65"/>
        <v>4075000000</v>
      </c>
      <c r="O1062" s="12">
        <f t="shared" si="66"/>
        <v>0.54077578051087982</v>
      </c>
      <c r="P1062" s="12">
        <f t="shared" si="67"/>
        <v>0.25701671397035636</v>
      </c>
    </row>
    <row r="1063" spans="1:16" x14ac:dyDescent="0.45">
      <c r="A1063">
        <v>1089</v>
      </c>
      <c r="B1063" t="s">
        <v>392</v>
      </c>
      <c r="C1063" t="s">
        <v>14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57</v>
      </c>
      <c r="K1063" t="s">
        <v>136</v>
      </c>
      <c r="M1063" s="16">
        <f t="shared" si="64"/>
        <v>8182000000</v>
      </c>
      <c r="N1063" s="16">
        <f t="shared" si="65"/>
        <v>3916000000</v>
      </c>
      <c r="O1063" s="12">
        <f t="shared" si="66"/>
        <v>0.54543030464635689</v>
      </c>
      <c r="P1063" s="12">
        <f t="shared" si="67"/>
        <v>0.26104926338244117</v>
      </c>
    </row>
    <row r="1064" spans="1:16" x14ac:dyDescent="0.45">
      <c r="A1064">
        <v>1090</v>
      </c>
      <c r="B1064" t="s">
        <v>392</v>
      </c>
      <c r="C1064" t="s">
        <v>15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57</v>
      </c>
      <c r="K1064" t="s">
        <v>136</v>
      </c>
      <c r="M1064" s="16">
        <f t="shared" si="64"/>
        <v>7017000000</v>
      </c>
      <c r="N1064" s="16">
        <f t="shared" si="65"/>
        <v>2672000000</v>
      </c>
      <c r="O1064" s="12">
        <f t="shared" si="66"/>
        <v>0.51970078506887862</v>
      </c>
      <c r="P1064" s="12">
        <f t="shared" si="67"/>
        <v>0.19789660790993926</v>
      </c>
    </row>
    <row r="1065" spans="1:16" x14ac:dyDescent="0.45">
      <c r="A1065">
        <v>1091</v>
      </c>
      <c r="B1065" t="s">
        <v>393</v>
      </c>
      <c r="C1065" t="s">
        <v>10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57</v>
      </c>
      <c r="K1065" t="s">
        <v>136</v>
      </c>
      <c r="M1065" s="16">
        <f t="shared" si="64"/>
        <v>2760200000</v>
      </c>
      <c r="N1065" s="16">
        <f t="shared" si="65"/>
        <v>2209600000</v>
      </c>
      <c r="O1065" s="12">
        <f t="shared" si="66"/>
        <v>0.27673674817778049</v>
      </c>
      <c r="P1065" s="12">
        <f t="shared" si="67"/>
        <v>0.22153377247069911</v>
      </c>
    </row>
    <row r="1066" spans="1:16" x14ac:dyDescent="0.45">
      <c r="A1066">
        <v>1092</v>
      </c>
      <c r="B1066" t="s">
        <v>393</v>
      </c>
      <c r="C1066" t="s">
        <v>13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57</v>
      </c>
      <c r="K1066" t="s">
        <v>136</v>
      </c>
      <c r="M1066" s="16">
        <f t="shared" si="64"/>
        <v>1926600000</v>
      </c>
      <c r="N1066" s="16">
        <f t="shared" si="65"/>
        <v>1420800000</v>
      </c>
      <c r="O1066" s="12">
        <f t="shared" si="66"/>
        <v>0.21274763135228247</v>
      </c>
      <c r="P1066" s="12">
        <f t="shared" si="67"/>
        <v>0.15689392433578481</v>
      </c>
    </row>
    <row r="1067" spans="1:16" x14ac:dyDescent="0.45">
      <c r="A1067">
        <v>1093</v>
      </c>
      <c r="B1067" t="s">
        <v>393</v>
      </c>
      <c r="C1067" t="s">
        <v>14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57</v>
      </c>
      <c r="K1067" t="s">
        <v>136</v>
      </c>
      <c r="M1067" s="16">
        <f t="shared" si="64"/>
        <v>1717900000</v>
      </c>
      <c r="N1067" s="16">
        <f t="shared" si="65"/>
        <v>1278800000</v>
      </c>
      <c r="O1067" s="12">
        <f t="shared" si="66"/>
        <v>0.1931244589839578</v>
      </c>
      <c r="P1067" s="12">
        <f t="shared" si="67"/>
        <v>0.14376131215360921</v>
      </c>
    </row>
    <row r="1068" spans="1:16" x14ac:dyDescent="0.45">
      <c r="A1068">
        <v>1094</v>
      </c>
      <c r="B1068" t="s">
        <v>393</v>
      </c>
      <c r="C1068" t="s">
        <v>15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57</v>
      </c>
      <c r="K1068" t="s">
        <v>136</v>
      </c>
      <c r="M1068" s="16">
        <f t="shared" si="64"/>
        <v>810000000</v>
      </c>
      <c r="N1068" s="16">
        <f t="shared" si="65"/>
        <v>319000000</v>
      </c>
      <c r="O1068" s="12">
        <f t="shared" si="66"/>
        <v>0.11308426872172894</v>
      </c>
      <c r="P1068" s="12">
        <f t="shared" si="67"/>
        <v>4.4535656447199416E-2</v>
      </c>
    </row>
    <row r="1069" spans="1:16" x14ac:dyDescent="0.45">
      <c r="A1069">
        <v>1095</v>
      </c>
      <c r="B1069" t="s">
        <v>394</v>
      </c>
      <c r="C1069" t="s">
        <v>10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81</v>
      </c>
      <c r="K1069" t="s">
        <v>339</v>
      </c>
      <c r="M1069" s="16">
        <f t="shared" si="64"/>
        <v>13295000000</v>
      </c>
      <c r="N1069" s="16">
        <f t="shared" si="65"/>
        <v>5098000000</v>
      </c>
      <c r="O1069" s="12">
        <f t="shared" si="66"/>
        <v>0.16165509526646649</v>
      </c>
      <c r="P1069" s="12">
        <f t="shared" si="67"/>
        <v>6.198703841056382E-2</v>
      </c>
    </row>
    <row r="1070" spans="1:16" x14ac:dyDescent="0.45">
      <c r="A1070">
        <v>1096</v>
      </c>
      <c r="B1070" t="s">
        <v>394</v>
      </c>
      <c r="C1070" t="s">
        <v>13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81</v>
      </c>
      <c r="K1070" t="s">
        <v>339</v>
      </c>
      <c r="M1070" s="16">
        <f t="shared" si="64"/>
        <v>12402000000</v>
      </c>
      <c r="N1070" s="16">
        <f t="shared" si="65"/>
        <v>3331000000</v>
      </c>
      <c r="O1070" s="12">
        <f t="shared" si="66"/>
        <v>0.12382188498402558</v>
      </c>
      <c r="P1070" s="12">
        <f t="shared" si="67"/>
        <v>3.3256789137380192E-2</v>
      </c>
    </row>
    <row r="1071" spans="1:16" x14ac:dyDescent="0.45">
      <c r="A1071">
        <v>1097</v>
      </c>
      <c r="B1071" t="s">
        <v>394</v>
      </c>
      <c r="C1071" t="s">
        <v>14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81</v>
      </c>
      <c r="K1071" t="s">
        <v>339</v>
      </c>
      <c r="M1071" s="16">
        <f t="shared" si="64"/>
        <v>13542000000</v>
      </c>
      <c r="N1071" s="16">
        <f t="shared" si="65"/>
        <v>3766000000</v>
      </c>
      <c r="O1071" s="12">
        <f t="shared" si="66"/>
        <v>0.13844219307482342</v>
      </c>
      <c r="P1071" s="12">
        <f t="shared" si="67"/>
        <v>3.8500465154318778E-2</v>
      </c>
    </row>
    <row r="1072" spans="1:16" x14ac:dyDescent="0.45">
      <c r="A1072">
        <v>1098</v>
      </c>
      <c r="B1072" t="s">
        <v>394</v>
      </c>
      <c r="C1072" t="s">
        <v>15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81</v>
      </c>
      <c r="K1072" t="s">
        <v>339</v>
      </c>
      <c r="M1072" s="16">
        <f t="shared" si="64"/>
        <v>16160000000</v>
      </c>
      <c r="N1072" s="16">
        <f t="shared" si="65"/>
        <v>4485000000</v>
      </c>
      <c r="O1072" s="12">
        <f t="shared" si="66"/>
        <v>0.22428557549513539</v>
      </c>
      <c r="P1072" s="12">
        <f t="shared" si="67"/>
        <v>6.2247574634633804E-2</v>
      </c>
    </row>
    <row r="1073" spans="1:16" x14ac:dyDescent="0.45">
      <c r="A1073">
        <v>1099</v>
      </c>
      <c r="B1073" t="s">
        <v>395</v>
      </c>
      <c r="C1073" t="s">
        <v>10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23</v>
      </c>
      <c r="K1073" t="s">
        <v>24</v>
      </c>
      <c r="M1073" s="16">
        <f t="shared" si="64"/>
        <v>30821000000</v>
      </c>
      <c r="N1073" s="16">
        <f t="shared" si="65"/>
        <v>9877000000</v>
      </c>
      <c r="O1073" s="12">
        <f t="shared" si="66"/>
        <v>0.65206169208961851</v>
      </c>
      <c r="P1073" s="12">
        <f t="shared" si="67"/>
        <v>0.20896185499397044</v>
      </c>
    </row>
    <row r="1074" spans="1:16" x14ac:dyDescent="0.45">
      <c r="A1074">
        <v>1100</v>
      </c>
      <c r="B1074" t="s">
        <v>395</v>
      </c>
      <c r="C1074" t="s">
        <v>13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23</v>
      </c>
      <c r="K1074" t="s">
        <v>24</v>
      </c>
      <c r="M1074" s="16">
        <f t="shared" si="64"/>
        <v>27079000000</v>
      </c>
      <c r="N1074" s="16">
        <f t="shared" si="65"/>
        <v>7665000000</v>
      </c>
      <c r="O1074" s="12">
        <f t="shared" si="66"/>
        <v>0.6149705902391388</v>
      </c>
      <c r="P1074" s="12">
        <f t="shared" si="67"/>
        <v>0.17407398996207391</v>
      </c>
    </row>
    <row r="1075" spans="1:16" x14ac:dyDescent="0.45">
      <c r="A1075">
        <v>1101</v>
      </c>
      <c r="B1075" t="s">
        <v>395</v>
      </c>
      <c r="C1075" t="s">
        <v>14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23</v>
      </c>
      <c r="K1075" t="s">
        <v>24</v>
      </c>
      <c r="M1075" s="16">
        <f t="shared" si="64"/>
        <v>25469000000</v>
      </c>
      <c r="N1075" s="16">
        <f t="shared" si="65"/>
        <v>6683000000</v>
      </c>
      <c r="O1075" s="12">
        <f t="shared" si="66"/>
        <v>0.60300210715723179</v>
      </c>
      <c r="P1075" s="12">
        <f t="shared" si="67"/>
        <v>0.15822619977744631</v>
      </c>
    </row>
    <row r="1076" spans="1:16" x14ac:dyDescent="0.45">
      <c r="A1076">
        <v>1102</v>
      </c>
      <c r="B1076" t="s">
        <v>395</v>
      </c>
      <c r="C1076" t="s">
        <v>15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23</v>
      </c>
      <c r="K1076" t="s">
        <v>24</v>
      </c>
      <c r="M1076" s="16">
        <f t="shared" si="64"/>
        <v>24564000000</v>
      </c>
      <c r="N1076" s="16">
        <f t="shared" si="65"/>
        <v>7547000000</v>
      </c>
      <c r="O1076" s="12">
        <f t="shared" si="66"/>
        <v>0.62190490657754816</v>
      </c>
      <c r="P1076" s="12">
        <f t="shared" si="67"/>
        <v>0.19107296571978327</v>
      </c>
    </row>
    <row r="1077" spans="1:16" x14ac:dyDescent="0.45">
      <c r="A1077">
        <v>1103</v>
      </c>
      <c r="B1077" t="s">
        <v>396</v>
      </c>
      <c r="C1077" t="s">
        <v>10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81</v>
      </c>
      <c r="K1077" t="s">
        <v>82</v>
      </c>
      <c r="M1077" s="16">
        <f t="shared" si="64"/>
        <v>9887000000</v>
      </c>
      <c r="N1077" s="16">
        <f t="shared" si="65"/>
        <v>3862000000</v>
      </c>
      <c r="O1077" s="12">
        <f t="shared" si="66"/>
        <v>0.82625773023566773</v>
      </c>
      <c r="P1077" s="12">
        <f t="shared" si="67"/>
        <v>0.32274778539194382</v>
      </c>
    </row>
    <row r="1078" spans="1:16" x14ac:dyDescent="0.45">
      <c r="A1078">
        <v>1104</v>
      </c>
      <c r="B1078" t="s">
        <v>396</v>
      </c>
      <c r="C1078" t="s">
        <v>13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81</v>
      </c>
      <c r="K1078" t="s">
        <v>82</v>
      </c>
      <c r="M1078" s="16">
        <f t="shared" si="64"/>
        <v>9169000000</v>
      </c>
      <c r="N1078" s="16">
        <f t="shared" si="65"/>
        <v>3200000000</v>
      </c>
      <c r="O1078" s="12">
        <f t="shared" si="66"/>
        <v>0.80962472406181019</v>
      </c>
      <c r="P1078" s="12">
        <f t="shared" si="67"/>
        <v>0.282560706401766</v>
      </c>
    </row>
    <row r="1079" spans="1:16" x14ac:dyDescent="0.45">
      <c r="A1079">
        <v>1105</v>
      </c>
      <c r="B1079" t="s">
        <v>396</v>
      </c>
      <c r="C1079" t="s">
        <v>14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81</v>
      </c>
      <c r="K1079" t="s">
        <v>82</v>
      </c>
      <c r="M1079" s="16">
        <f t="shared" si="64"/>
        <v>8600000000</v>
      </c>
      <c r="N1079" s="16">
        <f t="shared" si="65"/>
        <v>2112000000</v>
      </c>
      <c r="O1079" s="12">
        <f t="shared" si="66"/>
        <v>0.79291904849714179</v>
      </c>
      <c r="P1079" s="12">
        <f t="shared" si="67"/>
        <v>0.1947261663286004</v>
      </c>
    </row>
    <row r="1080" spans="1:16" x14ac:dyDescent="0.45">
      <c r="A1080">
        <v>1106</v>
      </c>
      <c r="B1080" t="s">
        <v>396</v>
      </c>
      <c r="C1080" t="s">
        <v>15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81</v>
      </c>
      <c r="K1080" t="s">
        <v>82</v>
      </c>
      <c r="M1080" s="16">
        <f t="shared" si="64"/>
        <v>3828000000</v>
      </c>
      <c r="N1080" s="16">
        <f t="shared" si="65"/>
        <v>-960000000</v>
      </c>
      <c r="O1080" s="12">
        <f t="shared" si="66"/>
        <v>0.69322709163346619</v>
      </c>
      <c r="P1080" s="12">
        <f t="shared" si="67"/>
        <v>-0.17385005432814199</v>
      </c>
    </row>
    <row r="1081" spans="1:16" x14ac:dyDescent="0.45">
      <c r="A1081">
        <v>1107</v>
      </c>
      <c r="B1081" t="s">
        <v>397</v>
      </c>
      <c r="C1081" t="s">
        <v>10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20</v>
      </c>
      <c r="K1081" t="s">
        <v>398</v>
      </c>
      <c r="M1081" s="16">
        <f t="shared" si="64"/>
        <v>57464000000</v>
      </c>
      <c r="N1081" s="16">
        <f t="shared" si="65"/>
        <v>26764000000</v>
      </c>
      <c r="O1081" s="12">
        <f t="shared" si="66"/>
        <v>0.73814692545825888</v>
      </c>
      <c r="P1081" s="12">
        <f t="shared" si="67"/>
        <v>0.34379375457616668</v>
      </c>
    </row>
    <row r="1082" spans="1:16" x14ac:dyDescent="0.45">
      <c r="A1082">
        <v>1108</v>
      </c>
      <c r="B1082" t="s">
        <v>397</v>
      </c>
      <c r="C1082" t="s">
        <v>13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20</v>
      </c>
      <c r="K1082" t="s">
        <v>398</v>
      </c>
      <c r="M1082" s="16">
        <f t="shared" si="64"/>
        <v>59755000000</v>
      </c>
      <c r="N1082" s="16">
        <f t="shared" si="65"/>
        <v>27886000000</v>
      </c>
      <c r="O1082" s="12">
        <f t="shared" si="66"/>
        <v>0.68816003132449644</v>
      </c>
      <c r="P1082" s="12">
        <f t="shared" si="67"/>
        <v>0.32114518673776099</v>
      </c>
    </row>
    <row r="1083" spans="1:16" x14ac:dyDescent="0.45">
      <c r="A1083">
        <v>1109</v>
      </c>
      <c r="B1083" t="s">
        <v>397</v>
      </c>
      <c r="C1083" t="s">
        <v>14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20</v>
      </c>
      <c r="K1083" t="s">
        <v>398</v>
      </c>
      <c r="M1083" s="16">
        <f t="shared" si="64"/>
        <v>60542000000</v>
      </c>
      <c r="N1083" s="16">
        <f t="shared" si="65"/>
        <v>28172000000</v>
      </c>
      <c r="O1083" s="12">
        <f t="shared" si="66"/>
        <v>0.64695447745244716</v>
      </c>
      <c r="P1083" s="12">
        <f t="shared" si="67"/>
        <v>0.30104723231459712</v>
      </c>
    </row>
    <row r="1084" spans="1:16" x14ac:dyDescent="0.45">
      <c r="A1084">
        <v>1110</v>
      </c>
      <c r="B1084" t="s">
        <v>397</v>
      </c>
      <c r="C1084" t="s">
        <v>15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20</v>
      </c>
      <c r="K1084" t="s">
        <v>398</v>
      </c>
      <c r="M1084" s="16">
        <f t="shared" si="64"/>
        <v>52540000000</v>
      </c>
      <c r="N1084" s="16">
        <f t="shared" si="65"/>
        <v>21292000000</v>
      </c>
      <c r="O1084" s="12">
        <f t="shared" si="66"/>
        <v>0.61579934364744493</v>
      </c>
      <c r="P1084" s="12">
        <f t="shared" si="67"/>
        <v>0.24955461790904829</v>
      </c>
    </row>
    <row r="1085" spans="1:16" x14ac:dyDescent="0.45">
      <c r="A1085">
        <v>1111</v>
      </c>
      <c r="B1085" t="s">
        <v>399</v>
      </c>
      <c r="C1085" t="s">
        <v>10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45</v>
      </c>
      <c r="K1085" t="s">
        <v>103</v>
      </c>
      <c r="M1085" s="16">
        <f t="shared" si="64"/>
        <v>4492369000</v>
      </c>
      <c r="N1085" s="16">
        <f t="shared" si="65"/>
        <v>1779109000</v>
      </c>
      <c r="O1085" s="12">
        <f t="shared" si="66"/>
        <v>0.97470446120649912</v>
      </c>
      <c r="P1085" s="12">
        <f t="shared" si="67"/>
        <v>0.38601136266246905</v>
      </c>
    </row>
    <row r="1086" spans="1:16" x14ac:dyDescent="0.45">
      <c r="A1086">
        <v>1112</v>
      </c>
      <c r="B1086" t="s">
        <v>399</v>
      </c>
      <c r="C1086" t="s">
        <v>13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45</v>
      </c>
      <c r="K1086" t="s">
        <v>103</v>
      </c>
      <c r="M1086" s="16">
        <f t="shared" si="64"/>
        <v>4738847000</v>
      </c>
      <c r="N1086" s="16">
        <f t="shared" si="65"/>
        <v>1965981000</v>
      </c>
      <c r="O1086" s="12">
        <f t="shared" si="66"/>
        <v>0.98264565615747224</v>
      </c>
      <c r="P1086" s="12">
        <f t="shared" si="67"/>
        <v>0.40766513241261504</v>
      </c>
    </row>
    <row r="1087" spans="1:16" x14ac:dyDescent="0.45">
      <c r="A1087">
        <v>1113</v>
      </c>
      <c r="B1087" t="s">
        <v>399</v>
      </c>
      <c r="C1087" t="s">
        <v>14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45</v>
      </c>
      <c r="K1087" t="s">
        <v>103</v>
      </c>
      <c r="M1087" s="16">
        <f t="shared" si="64"/>
        <v>4673067000</v>
      </c>
      <c r="N1087" s="16">
        <f t="shared" si="65"/>
        <v>1859593000</v>
      </c>
      <c r="O1087" s="12">
        <f t="shared" si="66"/>
        <v>0.98668053165545855</v>
      </c>
      <c r="P1087" s="12">
        <f t="shared" si="67"/>
        <v>0.39263811323543385</v>
      </c>
    </row>
    <row r="1088" spans="1:16" x14ac:dyDescent="0.45">
      <c r="A1088">
        <v>1114</v>
      </c>
      <c r="B1088" t="s">
        <v>399</v>
      </c>
      <c r="C1088" t="s">
        <v>15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45</v>
      </c>
      <c r="K1088" t="s">
        <v>103</v>
      </c>
      <c r="M1088" s="16">
        <f t="shared" si="64"/>
        <v>4922067000</v>
      </c>
      <c r="N1088" s="16">
        <f t="shared" si="65"/>
        <v>1929135000</v>
      </c>
      <c r="O1088" s="12">
        <f t="shared" si="66"/>
        <v>0.98522502837837811</v>
      </c>
      <c r="P1088" s="12">
        <f t="shared" si="67"/>
        <v>0.38614510633860172</v>
      </c>
    </row>
    <row r="1089" spans="1:16" x14ac:dyDescent="0.45">
      <c r="A1089">
        <v>1115</v>
      </c>
      <c r="B1089" t="s">
        <v>400</v>
      </c>
      <c r="C1089" t="s">
        <v>10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23</v>
      </c>
      <c r="K1089" t="s">
        <v>316</v>
      </c>
      <c r="M1089" s="16">
        <f t="shared" si="64"/>
        <v>1281931000</v>
      </c>
      <c r="N1089" s="16">
        <f t="shared" si="65"/>
        <v>448353000</v>
      </c>
      <c r="O1089" s="12">
        <f t="shared" si="66"/>
        <v>0.53885922154611321</v>
      </c>
      <c r="P1089" s="12">
        <f t="shared" si="67"/>
        <v>0.18846501766309146</v>
      </c>
    </row>
    <row r="1090" spans="1:16" x14ac:dyDescent="0.45">
      <c r="A1090">
        <v>1116</v>
      </c>
      <c r="B1090" t="s">
        <v>400</v>
      </c>
      <c r="C1090" t="s">
        <v>13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23</v>
      </c>
      <c r="K1090" t="s">
        <v>316</v>
      </c>
      <c r="M1090" s="16">
        <f t="shared" si="64"/>
        <v>1358750000</v>
      </c>
      <c r="N1090" s="16">
        <f t="shared" si="65"/>
        <v>477686000</v>
      </c>
      <c r="O1090" s="12">
        <f t="shared" si="66"/>
        <v>0.54656447771364491</v>
      </c>
      <c r="P1090" s="12">
        <f t="shared" si="67"/>
        <v>0.19215175646816571</v>
      </c>
    </row>
    <row r="1091" spans="1:16" x14ac:dyDescent="0.45">
      <c r="A1091">
        <v>1117</v>
      </c>
      <c r="B1091" t="s">
        <v>400</v>
      </c>
      <c r="C1091" t="s">
        <v>14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23</v>
      </c>
      <c r="K1091" t="s">
        <v>316</v>
      </c>
      <c r="M1091" s="16">
        <f t="shared" ref="M1091:M1154" si="68">E1091-F1091</f>
        <v>1351993000</v>
      </c>
      <c r="N1091" s="16">
        <f t="shared" ref="N1091:N1154" si="69">M1091-(SUM(G1091:I1091))</f>
        <v>501156000</v>
      </c>
      <c r="O1091" s="12">
        <f t="shared" ref="O1091:O1154" si="70">1-(F1091/E1091)</f>
        <v>0.56440113264872904</v>
      </c>
      <c r="P1091" s="12">
        <f t="shared" ref="P1091:P1154" si="71">N1091/E1091</f>
        <v>0.20921189239419616</v>
      </c>
    </row>
    <row r="1092" spans="1:16" x14ac:dyDescent="0.45">
      <c r="A1092">
        <v>1118</v>
      </c>
      <c r="B1092" t="s">
        <v>400</v>
      </c>
      <c r="C1092" t="s">
        <v>15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23</v>
      </c>
      <c r="K1092" t="s">
        <v>316</v>
      </c>
      <c r="M1092" s="16">
        <f t="shared" si="68"/>
        <v>1435587000</v>
      </c>
      <c r="N1092" s="16">
        <f t="shared" si="69"/>
        <v>546945000</v>
      </c>
      <c r="O1092" s="12">
        <f t="shared" si="70"/>
        <v>0.57234446071514999</v>
      </c>
      <c r="P1092" s="12">
        <f t="shared" si="71"/>
        <v>0.21805779870244557</v>
      </c>
    </row>
    <row r="1093" spans="1:16" x14ac:dyDescent="0.45">
      <c r="A1093">
        <v>1119</v>
      </c>
      <c r="B1093" t="s">
        <v>401</v>
      </c>
      <c r="C1093" t="s">
        <v>10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20</v>
      </c>
      <c r="K1093" t="s">
        <v>32</v>
      </c>
      <c r="M1093" s="16">
        <f t="shared" si="68"/>
        <v>1847000000</v>
      </c>
      <c r="N1093" s="16">
        <f t="shared" si="69"/>
        <v>362000000</v>
      </c>
      <c r="O1093" s="12">
        <f t="shared" si="70"/>
        <v>0.20357103493882944</v>
      </c>
      <c r="P1093" s="12">
        <f t="shared" si="71"/>
        <v>3.9898600242477683E-2</v>
      </c>
    </row>
    <row r="1094" spans="1:16" x14ac:dyDescent="0.45">
      <c r="A1094">
        <v>1120</v>
      </c>
      <c r="B1094" t="s">
        <v>401</v>
      </c>
      <c r="C1094" t="s">
        <v>13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20</v>
      </c>
      <c r="K1094" t="s">
        <v>32</v>
      </c>
      <c r="M1094" s="16">
        <f t="shared" si="68"/>
        <v>5437000000</v>
      </c>
      <c r="N1094" s="16">
        <f t="shared" si="69"/>
        <v>3127000000</v>
      </c>
      <c r="O1094" s="12">
        <f t="shared" si="70"/>
        <v>0.33237559603863553</v>
      </c>
      <c r="P1094" s="12">
        <f t="shared" si="71"/>
        <v>0.19116028854383177</v>
      </c>
    </row>
    <row r="1095" spans="1:16" x14ac:dyDescent="0.45">
      <c r="A1095">
        <v>1121</v>
      </c>
      <c r="B1095" t="s">
        <v>401</v>
      </c>
      <c r="C1095" t="s">
        <v>14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20</v>
      </c>
      <c r="K1095" t="s">
        <v>32</v>
      </c>
      <c r="M1095" s="16">
        <f t="shared" si="68"/>
        <v>5215000000</v>
      </c>
      <c r="N1095" s="16">
        <f t="shared" si="69"/>
        <v>3001000000</v>
      </c>
      <c r="O1095" s="12">
        <f t="shared" si="70"/>
        <v>0.32207262845849804</v>
      </c>
      <c r="P1095" s="12">
        <f t="shared" si="71"/>
        <v>0.18533843873517786</v>
      </c>
    </row>
    <row r="1096" spans="1:16" x14ac:dyDescent="0.45">
      <c r="A1096">
        <v>1122</v>
      </c>
      <c r="B1096" t="s">
        <v>401</v>
      </c>
      <c r="C1096" t="s">
        <v>15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20</v>
      </c>
      <c r="K1096" t="s">
        <v>32</v>
      </c>
      <c r="M1096" s="16">
        <f t="shared" si="68"/>
        <v>2505000000</v>
      </c>
      <c r="N1096" s="16">
        <f t="shared" si="69"/>
        <v>235000000</v>
      </c>
      <c r="O1096" s="12">
        <f t="shared" si="70"/>
        <v>0.20203242196951365</v>
      </c>
      <c r="P1096" s="12">
        <f t="shared" si="71"/>
        <v>1.8953141382369545E-2</v>
      </c>
    </row>
    <row r="1097" spans="1:16" x14ac:dyDescent="0.45">
      <c r="A1097">
        <v>1123</v>
      </c>
      <c r="B1097" t="s">
        <v>402</v>
      </c>
      <c r="C1097" t="s">
        <v>10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81</v>
      </c>
      <c r="K1097" t="s">
        <v>142</v>
      </c>
      <c r="M1097" s="16">
        <f t="shared" si="68"/>
        <v>3529427000</v>
      </c>
      <c r="N1097" s="16">
        <f t="shared" si="69"/>
        <v>1952827000</v>
      </c>
      <c r="O1097" s="12">
        <f t="shared" si="70"/>
        <v>0.76584110925683335</v>
      </c>
      <c r="P1097" s="12">
        <f t="shared" si="71"/>
        <v>0.42373880968970157</v>
      </c>
    </row>
    <row r="1098" spans="1:16" x14ac:dyDescent="0.45">
      <c r="A1098">
        <v>1124</v>
      </c>
      <c r="B1098" t="s">
        <v>402</v>
      </c>
      <c r="C1098" t="s">
        <v>13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81</v>
      </c>
      <c r="K1098" t="s">
        <v>142</v>
      </c>
      <c r="M1098" s="16">
        <f t="shared" si="68"/>
        <v>4059874000</v>
      </c>
      <c r="N1098" s="16">
        <f t="shared" si="69"/>
        <v>1990986000</v>
      </c>
      <c r="O1098" s="12">
        <f t="shared" si="70"/>
        <v>0.76418482101144314</v>
      </c>
      <c r="P1098" s="12">
        <f t="shared" si="71"/>
        <v>0.37476071426016894</v>
      </c>
    </row>
    <row r="1099" spans="1:16" x14ac:dyDescent="0.45">
      <c r="A1099">
        <v>1125</v>
      </c>
      <c r="B1099" t="s">
        <v>402</v>
      </c>
      <c r="C1099" t="s">
        <v>14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81</v>
      </c>
      <c r="K1099" t="s">
        <v>142</v>
      </c>
      <c r="M1099" s="16">
        <f t="shared" si="68"/>
        <v>4199045000</v>
      </c>
      <c r="N1099" s="16">
        <f t="shared" si="69"/>
        <v>1770801000</v>
      </c>
      <c r="O1099" s="12">
        <f t="shared" si="70"/>
        <v>0.79393045818504415</v>
      </c>
      <c r="P1099" s="12">
        <f t="shared" si="71"/>
        <v>0.33481252267706929</v>
      </c>
    </row>
    <row r="1100" spans="1:16" x14ac:dyDescent="0.45">
      <c r="A1100">
        <v>1126</v>
      </c>
      <c r="B1100" t="s">
        <v>402</v>
      </c>
      <c r="C1100" t="s">
        <v>15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81</v>
      </c>
      <c r="K1100" t="s">
        <v>142</v>
      </c>
      <c r="M1100" s="16">
        <f t="shared" si="68"/>
        <v>1954810000</v>
      </c>
      <c r="N1100" s="16">
        <f t="shared" si="69"/>
        <v>-86136000</v>
      </c>
      <c r="O1100" s="12">
        <f t="shared" si="70"/>
        <v>0.70137374978292977</v>
      </c>
      <c r="P1100" s="12">
        <f t="shared" si="71"/>
        <v>-3.0905064590063709E-2</v>
      </c>
    </row>
    <row r="1101" spans="1:16" x14ac:dyDescent="0.45">
      <c r="A1101">
        <v>1127</v>
      </c>
      <c r="B1101" t="s">
        <v>403</v>
      </c>
      <c r="C1101" t="s">
        <v>10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23</v>
      </c>
      <c r="K1101" t="s">
        <v>24</v>
      </c>
      <c r="M1101" s="16">
        <f t="shared" si="68"/>
        <v>3528000000</v>
      </c>
      <c r="N1101" s="16">
        <f t="shared" si="69"/>
        <v>1400500000</v>
      </c>
      <c r="O1101" s="12">
        <f t="shared" si="70"/>
        <v>0.45701849836779107</v>
      </c>
      <c r="P1101" s="12">
        <f t="shared" si="71"/>
        <v>0.18142131716669258</v>
      </c>
    </row>
    <row r="1102" spans="1:16" x14ac:dyDescent="0.45">
      <c r="A1102">
        <v>1128</v>
      </c>
      <c r="B1102" t="s">
        <v>403</v>
      </c>
      <c r="C1102" t="s">
        <v>13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23</v>
      </c>
      <c r="K1102" t="s">
        <v>24</v>
      </c>
      <c r="M1102" s="16">
        <f t="shared" si="68"/>
        <v>4216100000</v>
      </c>
      <c r="N1102" s="16">
        <f t="shared" si="69"/>
        <v>1363500000</v>
      </c>
      <c r="O1102" s="12">
        <f t="shared" si="70"/>
        <v>0.44712757044531404</v>
      </c>
      <c r="P1102" s="12">
        <f t="shared" si="71"/>
        <v>0.14460246253698578</v>
      </c>
    </row>
    <row r="1103" spans="1:16" x14ac:dyDescent="0.45">
      <c r="A1103">
        <v>1132</v>
      </c>
      <c r="B1103" t="s">
        <v>404</v>
      </c>
      <c r="C1103" t="s">
        <v>10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81</v>
      </c>
      <c r="K1103" t="s">
        <v>82</v>
      </c>
      <c r="M1103" s="16">
        <f t="shared" si="68"/>
        <v>4171000000</v>
      </c>
      <c r="N1103" s="16">
        <f t="shared" si="69"/>
        <v>2157000000</v>
      </c>
      <c r="O1103" s="12">
        <f t="shared" si="70"/>
        <v>0.83170488534396814</v>
      </c>
      <c r="P1103" s="12">
        <f t="shared" si="71"/>
        <v>0.43010967098703889</v>
      </c>
    </row>
    <row r="1104" spans="1:16" x14ac:dyDescent="0.45">
      <c r="A1104">
        <v>1133</v>
      </c>
      <c r="B1104" t="s">
        <v>404</v>
      </c>
      <c r="C1104" t="s">
        <v>13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81</v>
      </c>
      <c r="K1104" t="s">
        <v>82</v>
      </c>
      <c r="M1104" s="16">
        <f t="shared" si="68"/>
        <v>4170000000</v>
      </c>
      <c r="N1104" s="16">
        <f t="shared" si="69"/>
        <v>1916000000</v>
      </c>
      <c r="O1104" s="12">
        <f t="shared" si="70"/>
        <v>0.81524926686217003</v>
      </c>
      <c r="P1104" s="12">
        <f t="shared" si="71"/>
        <v>0.37458455522971651</v>
      </c>
    </row>
    <row r="1105" spans="1:16" x14ac:dyDescent="0.45">
      <c r="A1105">
        <v>1134</v>
      </c>
      <c r="B1105" t="s">
        <v>404</v>
      </c>
      <c r="C1105" t="s">
        <v>14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81</v>
      </c>
      <c r="K1105" t="s">
        <v>82</v>
      </c>
      <c r="M1105" s="16">
        <f t="shared" si="68"/>
        <v>2204000000</v>
      </c>
      <c r="N1105" s="16">
        <f t="shared" si="69"/>
        <v>-672000000</v>
      </c>
      <c r="O1105" s="12">
        <f t="shared" si="70"/>
        <v>0.69242852654728249</v>
      </c>
      <c r="P1105" s="12">
        <f t="shared" si="71"/>
        <v>-0.21112158341187559</v>
      </c>
    </row>
    <row r="1106" spans="1:16" x14ac:dyDescent="0.45">
      <c r="A1106">
        <v>1135</v>
      </c>
      <c r="B1106" t="s">
        <v>404</v>
      </c>
      <c r="C1106" t="s">
        <v>15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81</v>
      </c>
      <c r="K1106" t="s">
        <v>82</v>
      </c>
      <c r="M1106" s="16">
        <f t="shared" si="68"/>
        <v>2408000000</v>
      </c>
      <c r="N1106" s="16">
        <f t="shared" si="69"/>
        <v>-279000000</v>
      </c>
      <c r="O1106" s="12">
        <f t="shared" si="70"/>
        <v>0.68977370380979663</v>
      </c>
      <c r="P1106" s="12">
        <f t="shared" si="71"/>
        <v>-7.9919793755370949E-2</v>
      </c>
    </row>
    <row r="1107" spans="1:16" x14ac:dyDescent="0.45">
      <c r="A1107">
        <v>1136</v>
      </c>
      <c r="B1107" t="s">
        <v>405</v>
      </c>
      <c r="C1107" t="s">
        <v>10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45</v>
      </c>
      <c r="K1107" t="s">
        <v>377</v>
      </c>
      <c r="M1107" s="16">
        <f t="shared" si="68"/>
        <v>1577000000</v>
      </c>
      <c r="N1107" s="16">
        <f t="shared" si="69"/>
        <v>641000000</v>
      </c>
      <c r="O1107" s="12">
        <f t="shared" si="70"/>
        <v>0.52166721799536886</v>
      </c>
      <c r="P1107" s="12">
        <f t="shared" si="71"/>
        <v>0.2120410188554416</v>
      </c>
    </row>
    <row r="1108" spans="1:16" x14ac:dyDescent="0.45">
      <c r="A1108">
        <v>1137</v>
      </c>
      <c r="B1108" t="s">
        <v>405</v>
      </c>
      <c r="C1108" t="s">
        <v>13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45</v>
      </c>
      <c r="K1108" t="s">
        <v>377</v>
      </c>
      <c r="M1108" s="16">
        <f t="shared" si="68"/>
        <v>1784000000</v>
      </c>
      <c r="N1108" s="16">
        <f t="shared" si="69"/>
        <v>608000000</v>
      </c>
      <c r="O1108" s="12">
        <f t="shared" si="70"/>
        <v>0.5754838709677419</v>
      </c>
      <c r="P1108" s="12">
        <f t="shared" si="71"/>
        <v>0.19612903225806452</v>
      </c>
    </row>
    <row r="1109" spans="1:16" x14ac:dyDescent="0.45">
      <c r="A1109">
        <v>1138</v>
      </c>
      <c r="B1109" t="s">
        <v>405</v>
      </c>
      <c r="C1109" t="s">
        <v>14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45</v>
      </c>
      <c r="K1109" t="s">
        <v>377</v>
      </c>
      <c r="M1109" s="16">
        <f t="shared" si="68"/>
        <v>1950000000</v>
      </c>
      <c r="N1109" s="16">
        <f t="shared" si="69"/>
        <v>718000000</v>
      </c>
      <c r="O1109" s="12">
        <f t="shared" si="70"/>
        <v>0.57641146911025709</v>
      </c>
      <c r="P1109" s="12">
        <f t="shared" si="71"/>
        <v>0.21223765888264853</v>
      </c>
    </row>
    <row r="1110" spans="1:16" x14ac:dyDescent="0.45">
      <c r="A1110">
        <v>1139</v>
      </c>
      <c r="B1110" t="s">
        <v>405</v>
      </c>
      <c r="C1110" t="s">
        <v>15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45</v>
      </c>
      <c r="K1110" t="s">
        <v>377</v>
      </c>
      <c r="M1110" s="16">
        <f t="shared" si="68"/>
        <v>1979000000</v>
      </c>
      <c r="N1110" s="16">
        <f t="shared" si="69"/>
        <v>791000000</v>
      </c>
      <c r="O1110" s="12">
        <f t="shared" si="70"/>
        <v>0.6011543134872418</v>
      </c>
      <c r="P1110" s="12">
        <f t="shared" si="71"/>
        <v>0.24027946537059539</v>
      </c>
    </row>
    <row r="1111" spans="1:16" x14ac:dyDescent="0.45">
      <c r="A1111">
        <v>1140</v>
      </c>
      <c r="B1111" t="s">
        <v>406</v>
      </c>
      <c r="C1111" t="s">
        <v>10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40</v>
      </c>
      <c r="K1111" t="s">
        <v>41</v>
      </c>
      <c r="M1111" s="16">
        <f t="shared" si="68"/>
        <v>5980000000</v>
      </c>
      <c r="N1111" s="16">
        <f t="shared" si="69"/>
        <v>3276000000</v>
      </c>
      <c r="O1111" s="12">
        <f t="shared" si="70"/>
        <v>0.41947250280583614</v>
      </c>
      <c r="P1111" s="12">
        <f t="shared" si="71"/>
        <v>0.22979797979797981</v>
      </c>
    </row>
    <row r="1112" spans="1:16" x14ac:dyDescent="0.45">
      <c r="A1112">
        <v>1141</v>
      </c>
      <c r="B1112" t="s">
        <v>406</v>
      </c>
      <c r="C1112" t="s">
        <v>13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40</v>
      </c>
      <c r="K1112" t="s">
        <v>41</v>
      </c>
      <c r="M1112" s="16">
        <f t="shared" si="68"/>
        <v>6984000000</v>
      </c>
      <c r="N1112" s="16">
        <f t="shared" si="69"/>
        <v>3541000000</v>
      </c>
      <c r="O1112" s="12">
        <f t="shared" si="70"/>
        <v>0.46141649048625788</v>
      </c>
      <c r="P1112" s="12">
        <f t="shared" si="71"/>
        <v>0.23394556025369978</v>
      </c>
    </row>
    <row r="1113" spans="1:16" x14ac:dyDescent="0.45">
      <c r="A1113">
        <v>1142</v>
      </c>
      <c r="B1113" t="s">
        <v>406</v>
      </c>
      <c r="C1113" t="s">
        <v>14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40</v>
      </c>
      <c r="K1113" t="s">
        <v>41</v>
      </c>
      <c r="M1113" s="16">
        <f t="shared" si="68"/>
        <v>8270000000</v>
      </c>
      <c r="N1113" s="16">
        <f t="shared" si="69"/>
        <v>4395000000</v>
      </c>
      <c r="O1113" s="12">
        <f t="shared" si="70"/>
        <v>0.48587039539392518</v>
      </c>
      <c r="P1113" s="12">
        <f t="shared" si="71"/>
        <v>0.25821044591974618</v>
      </c>
    </row>
    <row r="1114" spans="1:16" x14ac:dyDescent="0.45">
      <c r="A1114">
        <v>1143</v>
      </c>
      <c r="B1114" t="s">
        <v>406</v>
      </c>
      <c r="C1114" t="s">
        <v>15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40</v>
      </c>
      <c r="K1114" t="s">
        <v>41</v>
      </c>
      <c r="M1114" s="16">
        <f t="shared" si="68"/>
        <v>8890000000</v>
      </c>
      <c r="N1114" s="16">
        <f t="shared" si="69"/>
        <v>4660000000</v>
      </c>
      <c r="O1114" s="12">
        <f t="shared" si="70"/>
        <v>0.50840672538030418</v>
      </c>
      <c r="P1114" s="12">
        <f t="shared" si="71"/>
        <v>0.26649891341644744</v>
      </c>
    </row>
    <row r="1115" spans="1:16" x14ac:dyDescent="0.45">
      <c r="A1115">
        <v>1144</v>
      </c>
      <c r="B1115" t="s">
        <v>407</v>
      </c>
      <c r="C1115" t="s">
        <v>10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57</v>
      </c>
      <c r="K1115" t="s">
        <v>408</v>
      </c>
      <c r="M1115" s="16">
        <f t="shared" si="68"/>
        <v>5630000000</v>
      </c>
      <c r="N1115" s="16">
        <f t="shared" si="69"/>
        <v>3137000000</v>
      </c>
      <c r="O1115" s="12">
        <f t="shared" si="70"/>
        <v>0.56503412284223198</v>
      </c>
      <c r="P1115" s="12">
        <f t="shared" si="71"/>
        <v>0.31483340024086715</v>
      </c>
    </row>
    <row r="1116" spans="1:16" x14ac:dyDescent="0.45">
      <c r="A1116">
        <v>1145</v>
      </c>
      <c r="B1116" t="s">
        <v>407</v>
      </c>
      <c r="C1116" t="s">
        <v>13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57</v>
      </c>
      <c r="K1116" t="s">
        <v>408</v>
      </c>
      <c r="M1116" s="16">
        <f t="shared" si="68"/>
        <v>3115000000</v>
      </c>
      <c r="N1116" s="16">
        <f t="shared" si="69"/>
        <v>700000000</v>
      </c>
      <c r="O1116" s="12">
        <f t="shared" si="70"/>
        <v>0.37021630615640599</v>
      </c>
      <c r="P1116" s="12">
        <f t="shared" si="71"/>
        <v>8.3194675540765387E-2</v>
      </c>
    </row>
    <row r="1117" spans="1:16" x14ac:dyDescent="0.45">
      <c r="A1117">
        <v>1146</v>
      </c>
      <c r="B1117" t="s">
        <v>407</v>
      </c>
      <c r="C1117" t="s">
        <v>14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57</v>
      </c>
      <c r="K1117" t="s">
        <v>408</v>
      </c>
      <c r="M1117" s="16">
        <f t="shared" si="68"/>
        <v>2835000000</v>
      </c>
      <c r="N1117" s="16">
        <f t="shared" si="69"/>
        <v>736000000</v>
      </c>
      <c r="O1117" s="12">
        <f t="shared" si="70"/>
        <v>0.38878222709818977</v>
      </c>
      <c r="P1117" s="12">
        <f t="shared" si="71"/>
        <v>0.10093252879868349</v>
      </c>
    </row>
    <row r="1118" spans="1:16" x14ac:dyDescent="0.45">
      <c r="A1118">
        <v>1147</v>
      </c>
      <c r="B1118" t="s">
        <v>407</v>
      </c>
      <c r="C1118" t="s">
        <v>15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57</v>
      </c>
      <c r="K1118" t="s">
        <v>408</v>
      </c>
      <c r="M1118" s="16">
        <f t="shared" si="68"/>
        <v>3417000000</v>
      </c>
      <c r="N1118" s="16">
        <f t="shared" si="69"/>
        <v>1219000000</v>
      </c>
      <c r="O1118" s="12">
        <f t="shared" si="70"/>
        <v>0.44210117738387888</v>
      </c>
      <c r="P1118" s="12">
        <f t="shared" si="71"/>
        <v>0.15771768663475222</v>
      </c>
    </row>
    <row r="1119" spans="1:16" x14ac:dyDescent="0.45">
      <c r="A1119">
        <v>1148</v>
      </c>
      <c r="B1119" t="s">
        <v>409</v>
      </c>
      <c r="C1119" t="s">
        <v>10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20</v>
      </c>
      <c r="K1119" t="s">
        <v>55</v>
      </c>
      <c r="M1119" s="16">
        <f t="shared" si="68"/>
        <v>1257359000</v>
      </c>
      <c r="N1119" s="16">
        <f t="shared" si="69"/>
        <v>228347000</v>
      </c>
      <c r="O1119" s="12">
        <f t="shared" si="70"/>
        <v>0.28742511821754957</v>
      </c>
      <c r="P1119" s="12">
        <f t="shared" si="71"/>
        <v>5.2198825848164911E-2</v>
      </c>
    </row>
    <row r="1120" spans="1:16" x14ac:dyDescent="0.45">
      <c r="A1120">
        <v>1149</v>
      </c>
      <c r="B1120" t="s">
        <v>409</v>
      </c>
      <c r="C1120" t="s">
        <v>13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20</v>
      </c>
      <c r="K1120" t="s">
        <v>55</v>
      </c>
      <c r="M1120" s="16">
        <f t="shared" si="68"/>
        <v>1751896000</v>
      </c>
      <c r="N1120" s="16">
        <f t="shared" si="69"/>
        <v>402648000</v>
      </c>
      <c r="O1120" s="12">
        <f t="shared" si="70"/>
        <v>0.31825712633087333</v>
      </c>
      <c r="P1120" s="12">
        <f t="shared" si="71"/>
        <v>7.3146805177289914E-2</v>
      </c>
    </row>
    <row r="1121" spans="1:16" x14ac:dyDescent="0.45">
      <c r="A1121">
        <v>1150</v>
      </c>
      <c r="B1121" t="s">
        <v>409</v>
      </c>
      <c r="C1121" t="s">
        <v>14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20</v>
      </c>
      <c r="K1121" t="s">
        <v>55</v>
      </c>
      <c r="M1121" s="16">
        <f t="shared" si="68"/>
        <v>2188035000</v>
      </c>
      <c r="N1121" s="16">
        <f t="shared" si="69"/>
        <v>305826000</v>
      </c>
      <c r="O1121" s="12">
        <f t="shared" si="70"/>
        <v>0.32274230398033132</v>
      </c>
      <c r="P1121" s="12">
        <f t="shared" si="71"/>
        <v>4.5110333178897413E-2</v>
      </c>
    </row>
    <row r="1122" spans="1:16" x14ac:dyDescent="0.45">
      <c r="A1122">
        <v>1151</v>
      </c>
      <c r="B1122" t="s">
        <v>409</v>
      </c>
      <c r="C1122" t="s">
        <v>15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20</v>
      </c>
      <c r="K1122" t="s">
        <v>55</v>
      </c>
      <c r="M1122" s="16">
        <f t="shared" si="68"/>
        <v>2800768000</v>
      </c>
      <c r="N1122" s="16">
        <f t="shared" si="69"/>
        <v>379793000</v>
      </c>
      <c r="O1122" s="12">
        <f t="shared" si="70"/>
        <v>0.31716373923651764</v>
      </c>
      <c r="P1122" s="12">
        <f t="shared" si="71"/>
        <v>4.3008406271370835E-2</v>
      </c>
    </row>
    <row r="1123" spans="1:16" x14ac:dyDescent="0.45">
      <c r="A1123">
        <v>1152</v>
      </c>
      <c r="B1123" t="s">
        <v>410</v>
      </c>
      <c r="C1123" t="s">
        <v>10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81</v>
      </c>
      <c r="K1123" t="s">
        <v>82</v>
      </c>
      <c r="M1123" s="16">
        <f t="shared" si="68"/>
        <v>1149000000</v>
      </c>
      <c r="N1123" s="16">
        <f t="shared" si="69"/>
        <v>134000000</v>
      </c>
      <c r="O1123" s="12">
        <f t="shared" si="70"/>
        <v>0.73559539052496792</v>
      </c>
      <c r="P1123" s="12">
        <f t="shared" si="71"/>
        <v>8.5787451984635082E-2</v>
      </c>
    </row>
    <row r="1124" spans="1:16" x14ac:dyDescent="0.45">
      <c r="A1124">
        <v>1153</v>
      </c>
      <c r="B1124" t="s">
        <v>410</v>
      </c>
      <c r="C1124" t="s">
        <v>13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81</v>
      </c>
      <c r="K1124" t="s">
        <v>82</v>
      </c>
      <c r="M1124" s="16">
        <f t="shared" si="68"/>
        <v>1446000000</v>
      </c>
      <c r="N1124" s="16">
        <f t="shared" si="69"/>
        <v>450000000</v>
      </c>
      <c r="O1124" s="12">
        <f t="shared" si="70"/>
        <v>0.77867528271405495</v>
      </c>
      <c r="P1124" s="12">
        <f t="shared" si="71"/>
        <v>0.24232633279483037</v>
      </c>
    </row>
    <row r="1125" spans="1:16" x14ac:dyDescent="0.45">
      <c r="A1125">
        <v>1154</v>
      </c>
      <c r="B1125" t="s">
        <v>410</v>
      </c>
      <c r="C1125" t="s">
        <v>14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81</v>
      </c>
      <c r="K1125" t="s">
        <v>82</v>
      </c>
      <c r="M1125" s="16">
        <f t="shared" si="68"/>
        <v>1803000000</v>
      </c>
      <c r="N1125" s="16">
        <f t="shared" si="69"/>
        <v>575000000</v>
      </c>
      <c r="O1125" s="12">
        <f t="shared" si="70"/>
        <v>0.78802447552447552</v>
      </c>
      <c r="P1125" s="12">
        <f t="shared" si="71"/>
        <v>0.2513111888111888</v>
      </c>
    </row>
    <row r="1126" spans="1:16" x14ac:dyDescent="0.45">
      <c r="A1126">
        <v>1155</v>
      </c>
      <c r="B1126" t="s">
        <v>410</v>
      </c>
      <c r="C1126" t="s">
        <v>15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81</v>
      </c>
      <c r="K1126" t="s">
        <v>82</v>
      </c>
      <c r="M1126" s="16">
        <f t="shared" si="68"/>
        <v>1060000000</v>
      </c>
      <c r="N1126" s="16">
        <f t="shared" si="69"/>
        <v>-5061000000</v>
      </c>
      <c r="O1126" s="12">
        <f t="shared" si="70"/>
        <v>0.680796403339756</v>
      </c>
      <c r="P1126" s="12">
        <f t="shared" si="71"/>
        <v>-3.2504816955684008</v>
      </c>
    </row>
    <row r="1127" spans="1:16" x14ac:dyDescent="0.45">
      <c r="A1127">
        <v>1156</v>
      </c>
      <c r="B1127" t="s">
        <v>411</v>
      </c>
      <c r="C1127" t="s">
        <v>10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17</v>
      </c>
      <c r="K1127" t="s">
        <v>287</v>
      </c>
      <c r="M1127" s="16">
        <f t="shared" si="68"/>
        <v>11034000000</v>
      </c>
      <c r="N1127" s="16">
        <f t="shared" si="69"/>
        <v>3238000000</v>
      </c>
      <c r="O1127" s="12">
        <f t="shared" si="70"/>
        <v>0.4359025006913444</v>
      </c>
      <c r="P1127" s="12">
        <f t="shared" si="71"/>
        <v>0.12791846086990874</v>
      </c>
    </row>
    <row r="1128" spans="1:16" x14ac:dyDescent="0.45">
      <c r="A1128">
        <v>1157</v>
      </c>
      <c r="B1128" t="s">
        <v>411</v>
      </c>
      <c r="C1128" t="s">
        <v>13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17</v>
      </c>
      <c r="K1128" t="s">
        <v>287</v>
      </c>
      <c r="M1128" s="16">
        <f t="shared" si="68"/>
        <v>12446000000</v>
      </c>
      <c r="N1128" s="16">
        <f t="shared" si="69"/>
        <v>3680000000</v>
      </c>
      <c r="O1128" s="12">
        <f t="shared" si="70"/>
        <v>0.44771394654483976</v>
      </c>
      <c r="P1128" s="12">
        <f t="shared" si="71"/>
        <v>0.13237886254901254</v>
      </c>
    </row>
    <row r="1129" spans="1:16" x14ac:dyDescent="0.45">
      <c r="A1129">
        <v>1158</v>
      </c>
      <c r="B1129" t="s">
        <v>411</v>
      </c>
      <c r="C1129" t="s">
        <v>14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17</v>
      </c>
      <c r="K1129" t="s">
        <v>287</v>
      </c>
      <c r="M1129" s="16">
        <f t="shared" si="68"/>
        <v>14067000000</v>
      </c>
      <c r="N1129" s="16">
        <f t="shared" si="69"/>
        <v>4175000000</v>
      </c>
      <c r="O1129" s="12">
        <f t="shared" si="70"/>
        <v>0.45969085977582436</v>
      </c>
      <c r="P1129" s="12">
        <f t="shared" si="71"/>
        <v>0.13643344988725858</v>
      </c>
    </row>
    <row r="1130" spans="1:16" x14ac:dyDescent="0.45">
      <c r="A1130">
        <v>1159</v>
      </c>
      <c r="B1130" t="s">
        <v>411</v>
      </c>
      <c r="C1130" t="s">
        <v>15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17</v>
      </c>
      <c r="K1130" t="s">
        <v>287</v>
      </c>
      <c r="M1130" s="16">
        <f t="shared" si="68"/>
        <v>14971000000</v>
      </c>
      <c r="N1130" s="16">
        <f t="shared" si="69"/>
        <v>4502000000</v>
      </c>
      <c r="O1130" s="12">
        <f t="shared" si="70"/>
        <v>0.46241042747714356</v>
      </c>
      <c r="P1130" s="12">
        <f t="shared" si="71"/>
        <v>0.13905361996540647</v>
      </c>
    </row>
    <row r="1131" spans="1:16" x14ac:dyDescent="0.45">
      <c r="A1131">
        <v>1160</v>
      </c>
      <c r="B1131" t="s">
        <v>412</v>
      </c>
      <c r="C1131" t="s">
        <v>10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11</v>
      </c>
      <c r="K1131" t="s">
        <v>209</v>
      </c>
      <c r="M1131" s="16">
        <f t="shared" si="68"/>
        <v>3305000000</v>
      </c>
      <c r="N1131" s="16">
        <f t="shared" si="69"/>
        <v>980000000</v>
      </c>
      <c r="O1131" s="12">
        <f t="shared" si="70"/>
        <v>0.57951955111344899</v>
      </c>
      <c r="P1131" s="12">
        <f t="shared" si="71"/>
        <v>0.17183938278099245</v>
      </c>
    </row>
    <row r="1132" spans="1:16" x14ac:dyDescent="0.45">
      <c r="A1132">
        <v>1161</v>
      </c>
      <c r="B1132" t="s">
        <v>412</v>
      </c>
      <c r="C1132" t="s">
        <v>13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11</v>
      </c>
      <c r="K1132" t="s">
        <v>209</v>
      </c>
      <c r="M1132" s="16">
        <f t="shared" si="68"/>
        <v>3668000000</v>
      </c>
      <c r="N1132" s="16">
        <f t="shared" si="69"/>
        <v>1178000000</v>
      </c>
      <c r="O1132" s="12">
        <f t="shared" si="70"/>
        <v>0.58333333333333326</v>
      </c>
      <c r="P1132" s="12">
        <f t="shared" si="71"/>
        <v>0.18734096692111959</v>
      </c>
    </row>
    <row r="1133" spans="1:16" x14ac:dyDescent="0.45">
      <c r="A1133">
        <v>1162</v>
      </c>
      <c r="B1133" t="s">
        <v>412</v>
      </c>
      <c r="C1133" t="s">
        <v>14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11</v>
      </c>
      <c r="K1133" t="s">
        <v>209</v>
      </c>
      <c r="M1133" s="16">
        <f t="shared" si="68"/>
        <v>3633000000</v>
      </c>
      <c r="N1133" s="16">
        <f t="shared" si="69"/>
        <v>1144000000</v>
      </c>
      <c r="O1133" s="12">
        <f t="shared" si="70"/>
        <v>0.58862605314322747</v>
      </c>
      <c r="P1133" s="12">
        <f t="shared" si="71"/>
        <v>0.18535320803629293</v>
      </c>
    </row>
    <row r="1134" spans="1:16" x14ac:dyDescent="0.45">
      <c r="A1134">
        <v>1163</v>
      </c>
      <c r="B1134" t="s">
        <v>412</v>
      </c>
      <c r="C1134" t="s">
        <v>15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11</v>
      </c>
      <c r="K1134" t="s">
        <v>209</v>
      </c>
      <c r="M1134" s="16">
        <f t="shared" si="68"/>
        <v>3702000000</v>
      </c>
      <c r="N1134" s="16">
        <f t="shared" si="69"/>
        <v>1248000000</v>
      </c>
      <c r="O1134" s="12">
        <f t="shared" si="70"/>
        <v>0.58678078934854971</v>
      </c>
      <c r="P1134" s="12">
        <f t="shared" si="71"/>
        <v>0.19781264859724204</v>
      </c>
    </row>
    <row r="1135" spans="1:16" x14ac:dyDescent="0.45">
      <c r="A1135">
        <v>1164</v>
      </c>
      <c r="B1135" t="s">
        <v>413</v>
      </c>
      <c r="C1135" t="s">
        <v>10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81</v>
      </c>
      <c r="K1135" t="s">
        <v>112</v>
      </c>
      <c r="M1135" s="16">
        <f t="shared" si="68"/>
        <v>5043000000</v>
      </c>
      <c r="N1135" s="16">
        <f t="shared" si="69"/>
        <v>3389000000</v>
      </c>
      <c r="O1135" s="12">
        <f t="shared" si="70"/>
        <v>0.29329998836803539</v>
      </c>
      <c r="P1135" s="12">
        <f t="shared" si="71"/>
        <v>0.19710364080493195</v>
      </c>
    </row>
    <row r="1136" spans="1:16" x14ac:dyDescent="0.45">
      <c r="A1136">
        <v>1165</v>
      </c>
      <c r="B1136" t="s">
        <v>413</v>
      </c>
      <c r="C1136" t="s">
        <v>13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81</v>
      </c>
      <c r="K1136" t="s">
        <v>112</v>
      </c>
      <c r="M1136" s="16">
        <f t="shared" si="68"/>
        <v>5104000000</v>
      </c>
      <c r="N1136" s="16">
        <f t="shared" si="69"/>
        <v>3199000000</v>
      </c>
      <c r="O1136" s="12">
        <f t="shared" si="70"/>
        <v>0.26554289579106183</v>
      </c>
      <c r="P1136" s="12">
        <f t="shared" si="71"/>
        <v>0.16643254773424901</v>
      </c>
    </row>
    <row r="1137" spans="1:16" x14ac:dyDescent="0.45">
      <c r="A1137">
        <v>1166</v>
      </c>
      <c r="B1137" t="s">
        <v>413</v>
      </c>
      <c r="C1137" t="s">
        <v>14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81</v>
      </c>
      <c r="K1137" t="s">
        <v>112</v>
      </c>
      <c r="M1137" s="16">
        <f t="shared" si="68"/>
        <v>5809000000</v>
      </c>
      <c r="N1137" s="16">
        <f t="shared" si="69"/>
        <v>3717000000</v>
      </c>
      <c r="O1137" s="12">
        <f t="shared" si="70"/>
        <v>0.27094216417910444</v>
      </c>
      <c r="P1137" s="12">
        <f t="shared" si="71"/>
        <v>0.17336753731343282</v>
      </c>
    </row>
    <row r="1138" spans="1:16" x14ac:dyDescent="0.45">
      <c r="A1138">
        <v>1167</v>
      </c>
      <c r="B1138" t="s">
        <v>413</v>
      </c>
      <c r="C1138" t="s">
        <v>15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81</v>
      </c>
      <c r="K1138" t="s">
        <v>112</v>
      </c>
      <c r="M1138" s="16">
        <f t="shared" si="68"/>
        <v>3063000000</v>
      </c>
      <c r="N1138" s="16">
        <f t="shared" si="69"/>
        <v>1299000000</v>
      </c>
      <c r="O1138" s="12">
        <f t="shared" si="70"/>
        <v>0.20756251270583448</v>
      </c>
      <c r="P1138" s="12">
        <f t="shared" si="71"/>
        <v>8.8026021549095348E-2</v>
      </c>
    </row>
    <row r="1139" spans="1:16" x14ac:dyDescent="0.45">
      <c r="A1139">
        <v>1168</v>
      </c>
      <c r="B1139" t="s">
        <v>414</v>
      </c>
      <c r="C1139" t="s">
        <v>10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11</v>
      </c>
      <c r="K1139" t="s">
        <v>176</v>
      </c>
      <c r="M1139" s="16">
        <f t="shared" si="68"/>
        <v>7175000000</v>
      </c>
      <c r="N1139" s="16">
        <f t="shared" si="69"/>
        <v>3257000000</v>
      </c>
      <c r="O1139" s="12">
        <f t="shared" si="70"/>
        <v>0.63806136060471319</v>
      </c>
      <c r="P1139" s="12">
        <f t="shared" si="71"/>
        <v>0.28963983992885728</v>
      </c>
    </row>
    <row r="1140" spans="1:16" x14ac:dyDescent="0.45">
      <c r="A1140">
        <v>1169</v>
      </c>
      <c r="B1140" t="s">
        <v>414</v>
      </c>
      <c r="C1140" t="s">
        <v>13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11</v>
      </c>
      <c r="K1140" t="s">
        <v>176</v>
      </c>
      <c r="M1140" s="16">
        <f t="shared" si="68"/>
        <v>7423000000</v>
      </c>
      <c r="N1140" s="16">
        <f t="shared" si="69"/>
        <v>3575000000</v>
      </c>
      <c r="O1140" s="12">
        <f t="shared" si="70"/>
        <v>0.63859256710254653</v>
      </c>
      <c r="P1140" s="12">
        <f t="shared" si="71"/>
        <v>0.30755333792154166</v>
      </c>
    </row>
    <row r="1141" spans="1:16" x14ac:dyDescent="0.45">
      <c r="A1141">
        <v>1170</v>
      </c>
      <c r="B1141" t="s">
        <v>414</v>
      </c>
      <c r="C1141" t="s">
        <v>14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11</v>
      </c>
      <c r="K1141" t="s">
        <v>176</v>
      </c>
      <c r="M1141" s="16">
        <f t="shared" si="68"/>
        <v>6849000000</v>
      </c>
      <c r="N1141" s="16">
        <f t="shared" si="69"/>
        <v>2884000000</v>
      </c>
      <c r="O1141" s="12">
        <f t="shared" si="70"/>
        <v>0.65160308248501564</v>
      </c>
      <c r="P1141" s="12">
        <f t="shared" si="71"/>
        <v>0.27437922176767199</v>
      </c>
    </row>
    <row r="1142" spans="1:16" x14ac:dyDescent="0.45">
      <c r="A1142">
        <v>1171</v>
      </c>
      <c r="B1142" t="s">
        <v>414</v>
      </c>
      <c r="C1142" t="s">
        <v>15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11</v>
      </c>
      <c r="K1142" t="s">
        <v>176</v>
      </c>
      <c r="M1142" s="16">
        <f t="shared" si="68"/>
        <v>6843000000</v>
      </c>
      <c r="N1142" s="16">
        <f t="shared" si="69"/>
        <v>3074000000</v>
      </c>
      <c r="O1142" s="12">
        <f t="shared" si="70"/>
        <v>0.69205097087378642</v>
      </c>
      <c r="P1142" s="12">
        <f t="shared" si="71"/>
        <v>0.31088187702265374</v>
      </c>
    </row>
    <row r="1143" spans="1:16" x14ac:dyDescent="0.45">
      <c r="A1143">
        <v>1172</v>
      </c>
      <c r="B1143" t="s">
        <v>415</v>
      </c>
      <c r="C1143" t="s">
        <v>10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20</v>
      </c>
      <c r="K1143" t="s">
        <v>55</v>
      </c>
      <c r="M1143" s="16">
        <f t="shared" si="68"/>
        <v>3761100000</v>
      </c>
      <c r="N1143" s="16">
        <f t="shared" si="69"/>
        <v>609500000</v>
      </c>
      <c r="O1143" s="12">
        <f t="shared" si="70"/>
        <v>0.59394542353610014</v>
      </c>
      <c r="P1143" s="12">
        <f t="shared" si="71"/>
        <v>9.6251026467058298E-2</v>
      </c>
    </row>
    <row r="1144" spans="1:16" x14ac:dyDescent="0.45">
      <c r="A1144">
        <v>1173</v>
      </c>
      <c r="B1144" t="s">
        <v>415</v>
      </c>
      <c r="C1144" t="s">
        <v>13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20</v>
      </c>
      <c r="K1144" t="s">
        <v>55</v>
      </c>
      <c r="M1144" s="16">
        <f t="shared" si="68"/>
        <v>3919000000</v>
      </c>
      <c r="N1144" s="16">
        <f t="shared" si="69"/>
        <v>822000000</v>
      </c>
      <c r="O1144" s="12">
        <f t="shared" si="70"/>
        <v>0.61960474308300395</v>
      </c>
      <c r="P1144" s="12">
        <f t="shared" si="71"/>
        <v>0.12996047430830041</v>
      </c>
    </row>
    <row r="1145" spans="1:16" x14ac:dyDescent="0.45">
      <c r="A1145">
        <v>1174</v>
      </c>
      <c r="B1145" t="s">
        <v>415</v>
      </c>
      <c r="C1145" t="s">
        <v>14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20</v>
      </c>
      <c r="K1145" t="s">
        <v>55</v>
      </c>
      <c r="M1145" s="16">
        <f t="shared" si="68"/>
        <v>3833000000</v>
      </c>
      <c r="N1145" s="16">
        <f t="shared" si="69"/>
        <v>716000000</v>
      </c>
      <c r="O1145" s="12">
        <f t="shared" si="70"/>
        <v>0.62600032663726934</v>
      </c>
      <c r="P1145" s="12">
        <f t="shared" si="71"/>
        <v>0.11693614241384942</v>
      </c>
    </row>
    <row r="1146" spans="1:16" x14ac:dyDescent="0.45">
      <c r="A1146">
        <v>1175</v>
      </c>
      <c r="B1146" t="s">
        <v>415</v>
      </c>
      <c r="C1146" t="s">
        <v>15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20</v>
      </c>
      <c r="K1146" t="s">
        <v>55</v>
      </c>
      <c r="M1146" s="16">
        <f t="shared" si="68"/>
        <v>3373000000</v>
      </c>
      <c r="N1146" s="16">
        <f t="shared" si="69"/>
        <v>413000000</v>
      </c>
      <c r="O1146" s="12">
        <f t="shared" si="70"/>
        <v>0.60818608005769925</v>
      </c>
      <c r="P1146" s="12">
        <f t="shared" si="71"/>
        <v>7.4468085106382975E-2</v>
      </c>
    </row>
    <row r="1147" spans="1:16" x14ac:dyDescent="0.45">
      <c r="A1147">
        <v>1180</v>
      </c>
      <c r="B1147" t="s">
        <v>416</v>
      </c>
      <c r="C1147" t="s">
        <v>10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57</v>
      </c>
      <c r="K1147" t="s">
        <v>417</v>
      </c>
      <c r="M1147" s="16">
        <f t="shared" si="68"/>
        <v>1513538000</v>
      </c>
      <c r="N1147" s="16">
        <f t="shared" si="69"/>
        <v>1058638000</v>
      </c>
      <c r="O1147" s="12">
        <f t="shared" si="70"/>
        <v>7.7899878188957494E-2</v>
      </c>
      <c r="P1147" s="12">
        <f t="shared" si="71"/>
        <v>5.448675305555694E-2</v>
      </c>
    </row>
    <row r="1148" spans="1:16" x14ac:dyDescent="0.45">
      <c r="A1148">
        <v>1181</v>
      </c>
      <c r="B1148" t="s">
        <v>416</v>
      </c>
      <c r="C1148" t="s">
        <v>13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57</v>
      </c>
      <c r="K1148" t="s">
        <v>417</v>
      </c>
      <c r="M1148" s="16">
        <f t="shared" si="68"/>
        <v>1410625000</v>
      </c>
      <c r="N1148" s="16">
        <f t="shared" si="69"/>
        <v>942721000</v>
      </c>
      <c r="O1148" s="12">
        <f t="shared" si="70"/>
        <v>7.4040604352939354E-2</v>
      </c>
      <c r="P1148" s="12">
        <f t="shared" si="71"/>
        <v>4.9481352291507172E-2</v>
      </c>
    </row>
    <row r="1149" spans="1:16" x14ac:dyDescent="0.45">
      <c r="A1149">
        <v>1182</v>
      </c>
      <c r="B1149" t="s">
        <v>416</v>
      </c>
      <c r="C1149" t="s">
        <v>14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57</v>
      </c>
      <c r="K1149" t="s">
        <v>417</v>
      </c>
      <c r="M1149" s="16">
        <f t="shared" si="68"/>
        <v>1906526000</v>
      </c>
      <c r="N1149" s="16">
        <f t="shared" si="69"/>
        <v>1385721000</v>
      </c>
      <c r="O1149" s="12">
        <f t="shared" si="70"/>
        <v>9.03346724857228E-2</v>
      </c>
      <c r="P1149" s="12">
        <f t="shared" si="71"/>
        <v>6.5657983521645272E-2</v>
      </c>
    </row>
    <row r="1150" spans="1:16" x14ac:dyDescent="0.45">
      <c r="A1150">
        <v>1183</v>
      </c>
      <c r="B1150" t="s">
        <v>416</v>
      </c>
      <c r="C1150" t="s">
        <v>15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57</v>
      </c>
      <c r="K1150" t="s">
        <v>417</v>
      </c>
      <c r="M1150" s="16">
        <f t="shared" si="68"/>
        <v>1581262000</v>
      </c>
      <c r="N1150" s="16">
        <f t="shared" si="69"/>
        <v>1122273000</v>
      </c>
      <c r="O1150" s="12">
        <f t="shared" si="70"/>
        <v>9.6188055970348074E-2</v>
      </c>
      <c r="P1150" s="12">
        <f t="shared" si="71"/>
        <v>6.8267787462172907E-2</v>
      </c>
    </row>
    <row r="1151" spans="1:16" x14ac:dyDescent="0.45">
      <c r="A1151">
        <v>1184</v>
      </c>
      <c r="B1151" t="s">
        <v>418</v>
      </c>
      <c r="C1151" t="s">
        <v>10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20</v>
      </c>
      <c r="K1151" t="s">
        <v>32</v>
      </c>
      <c r="M1151" s="16">
        <f t="shared" si="68"/>
        <v>2226343000</v>
      </c>
      <c r="N1151" s="16">
        <f t="shared" si="69"/>
        <v>648239000</v>
      </c>
      <c r="O1151" s="12">
        <f t="shared" si="70"/>
        <v>0.52015427464260089</v>
      </c>
      <c r="P1151" s="12">
        <f t="shared" si="71"/>
        <v>0.15145208390622872</v>
      </c>
    </row>
    <row r="1152" spans="1:16" x14ac:dyDescent="0.45">
      <c r="A1152">
        <v>1185</v>
      </c>
      <c r="B1152" t="s">
        <v>418</v>
      </c>
      <c r="C1152" t="s">
        <v>13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20</v>
      </c>
      <c r="K1152" t="s">
        <v>32</v>
      </c>
      <c r="M1152" s="16">
        <f t="shared" si="68"/>
        <v>2268000000</v>
      </c>
      <c r="N1152" s="16">
        <f t="shared" si="69"/>
        <v>496000000</v>
      </c>
      <c r="O1152" s="12">
        <f t="shared" si="70"/>
        <v>0.54915254237288136</v>
      </c>
      <c r="P1152" s="12">
        <f t="shared" si="71"/>
        <v>0.12009685230024213</v>
      </c>
    </row>
    <row r="1153" spans="1:16" x14ac:dyDescent="0.45">
      <c r="A1153">
        <v>1186</v>
      </c>
      <c r="B1153" t="s">
        <v>418</v>
      </c>
      <c r="C1153" t="s">
        <v>14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20</v>
      </c>
      <c r="K1153" t="s">
        <v>32</v>
      </c>
      <c r="M1153" s="16">
        <f t="shared" si="68"/>
        <v>2599000000</v>
      </c>
      <c r="N1153" s="16">
        <f t="shared" si="69"/>
        <v>759000000</v>
      </c>
      <c r="O1153" s="12">
        <f t="shared" si="70"/>
        <v>0.55510465612985904</v>
      </c>
      <c r="P1153" s="12">
        <f t="shared" si="71"/>
        <v>0.16211020931225972</v>
      </c>
    </row>
    <row r="1154" spans="1:16" x14ac:dyDescent="0.45">
      <c r="A1154">
        <v>1187</v>
      </c>
      <c r="B1154" t="s">
        <v>418</v>
      </c>
      <c r="C1154" t="s">
        <v>15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20</v>
      </c>
      <c r="K1154" t="s">
        <v>32</v>
      </c>
      <c r="M1154" s="16">
        <f t="shared" si="68"/>
        <v>2811000000</v>
      </c>
      <c r="N1154" s="16">
        <f t="shared" si="69"/>
        <v>878000000</v>
      </c>
      <c r="O1154" s="12">
        <f t="shared" si="70"/>
        <v>0.56107784431137731</v>
      </c>
      <c r="P1154" s="12">
        <f t="shared" si="71"/>
        <v>0.17524950099800399</v>
      </c>
    </row>
    <row r="1155" spans="1:16" x14ac:dyDescent="0.45">
      <c r="A1155">
        <v>1188</v>
      </c>
      <c r="B1155" t="s">
        <v>419</v>
      </c>
      <c r="C1155" t="s">
        <v>10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17</v>
      </c>
      <c r="K1155" t="s">
        <v>420</v>
      </c>
      <c r="M1155" s="16">
        <f t="shared" ref="M1155:M1218" si="72">E1155-F1155</f>
        <v>2094100000</v>
      </c>
      <c r="N1155" s="16">
        <f t="shared" ref="N1155:N1218" si="73">M1155-(SUM(G1155:I1155))</f>
        <v>690600000</v>
      </c>
      <c r="O1155" s="12">
        <f t="shared" ref="O1155:O1218" si="74">1-(F1155/E1155)</f>
        <v>0.3801579377325951</v>
      </c>
      <c r="P1155" s="12">
        <f t="shared" ref="P1155:P1218" si="75">N1155/E1155</f>
        <v>0.12536988290823273</v>
      </c>
    </row>
    <row r="1156" spans="1:16" x14ac:dyDescent="0.45">
      <c r="A1156">
        <v>1189</v>
      </c>
      <c r="B1156" t="s">
        <v>419</v>
      </c>
      <c r="C1156" t="s">
        <v>13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17</v>
      </c>
      <c r="K1156" t="s">
        <v>420</v>
      </c>
      <c r="M1156" s="16">
        <f t="shared" si="72"/>
        <v>2124900000</v>
      </c>
      <c r="N1156" s="16">
        <f t="shared" si="73"/>
        <v>725400000</v>
      </c>
      <c r="O1156" s="12">
        <f t="shared" si="74"/>
        <v>0.37897271268057786</v>
      </c>
      <c r="P1156" s="12">
        <f t="shared" si="75"/>
        <v>0.12937399678972714</v>
      </c>
    </row>
    <row r="1157" spans="1:16" x14ac:dyDescent="0.45">
      <c r="A1157">
        <v>1190</v>
      </c>
      <c r="B1157" t="s">
        <v>419</v>
      </c>
      <c r="C1157" t="s">
        <v>14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17</v>
      </c>
      <c r="K1157" t="s">
        <v>420</v>
      </c>
      <c r="M1157" s="16">
        <f t="shared" si="72"/>
        <v>2203400000</v>
      </c>
      <c r="N1157" s="16">
        <f t="shared" si="73"/>
        <v>657500000</v>
      </c>
      <c r="O1157" s="12">
        <f t="shared" si="74"/>
        <v>0.3847389558232932</v>
      </c>
      <c r="P1157" s="12">
        <f t="shared" si="75"/>
        <v>0.11480705430417322</v>
      </c>
    </row>
    <row r="1158" spans="1:16" x14ac:dyDescent="0.45">
      <c r="A1158">
        <v>1191</v>
      </c>
      <c r="B1158" t="s">
        <v>419</v>
      </c>
      <c r="C1158" t="s">
        <v>15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17</v>
      </c>
      <c r="K1158" t="s">
        <v>420</v>
      </c>
      <c r="M1158" s="16">
        <f t="shared" si="72"/>
        <v>2304600000</v>
      </c>
      <c r="N1158" s="16">
        <f t="shared" si="73"/>
        <v>678600000</v>
      </c>
      <c r="O1158" s="12">
        <f t="shared" si="74"/>
        <v>0.38957350778437039</v>
      </c>
      <c r="P1158" s="12">
        <f t="shared" si="75"/>
        <v>0.11471169937623611</v>
      </c>
    </row>
    <row r="1159" spans="1:16" x14ac:dyDescent="0.45">
      <c r="A1159">
        <v>1200</v>
      </c>
      <c r="B1159" t="s">
        <v>421</v>
      </c>
      <c r="C1159" t="s">
        <v>10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50</v>
      </c>
      <c r="K1159" t="s">
        <v>263</v>
      </c>
      <c r="M1159" s="16">
        <f t="shared" si="72"/>
        <v>463275000</v>
      </c>
      <c r="N1159" s="16">
        <f t="shared" si="73"/>
        <v>277637000</v>
      </c>
      <c r="O1159" s="12">
        <f t="shared" si="74"/>
        <v>0.95603211846935809</v>
      </c>
      <c r="P1159" s="12">
        <f t="shared" si="75"/>
        <v>0.57294239765900845</v>
      </c>
    </row>
    <row r="1160" spans="1:16" x14ac:dyDescent="0.45">
      <c r="A1160">
        <v>1201</v>
      </c>
      <c r="B1160" t="s">
        <v>421</v>
      </c>
      <c r="C1160" t="s">
        <v>13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50</v>
      </c>
      <c r="K1160" t="s">
        <v>263</v>
      </c>
      <c r="M1160" s="16">
        <f t="shared" si="72"/>
        <v>741358000</v>
      </c>
      <c r="N1160" s="16">
        <f t="shared" si="73"/>
        <v>377708000</v>
      </c>
      <c r="O1160" s="12">
        <f t="shared" si="74"/>
        <v>0.95020436831669464</v>
      </c>
      <c r="P1160" s="12">
        <f t="shared" si="75"/>
        <v>0.48411130863653201</v>
      </c>
    </row>
    <row r="1161" spans="1:16" x14ac:dyDescent="0.45">
      <c r="A1161">
        <v>1202</v>
      </c>
      <c r="B1161" t="s">
        <v>421</v>
      </c>
      <c r="C1161" t="s">
        <v>14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50</v>
      </c>
      <c r="K1161" t="s">
        <v>263</v>
      </c>
      <c r="M1161" s="16">
        <f t="shared" si="72"/>
        <v>879634000</v>
      </c>
      <c r="N1161" s="16">
        <f t="shared" si="73"/>
        <v>453888000</v>
      </c>
      <c r="O1161" s="12">
        <f t="shared" si="74"/>
        <v>0.94229168563639187</v>
      </c>
      <c r="P1161" s="12">
        <f t="shared" si="75"/>
        <v>0.48621914183641224</v>
      </c>
    </row>
    <row r="1162" spans="1:16" x14ac:dyDescent="0.45">
      <c r="A1162">
        <v>1203</v>
      </c>
      <c r="B1162" t="s">
        <v>421</v>
      </c>
      <c r="C1162" t="s">
        <v>15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50</v>
      </c>
      <c r="K1162" t="s">
        <v>263</v>
      </c>
      <c r="M1162" s="16">
        <f t="shared" si="72"/>
        <v>967933000</v>
      </c>
      <c r="N1162" s="16">
        <f t="shared" si="73"/>
        <v>509420000</v>
      </c>
      <c r="O1162" s="12">
        <f t="shared" si="74"/>
        <v>0.94590754286440237</v>
      </c>
      <c r="P1162" s="12">
        <f t="shared" si="75"/>
        <v>0.4978280733129089</v>
      </c>
    </row>
    <row r="1163" spans="1:16" x14ac:dyDescent="0.45">
      <c r="A1163">
        <v>1204</v>
      </c>
      <c r="B1163" t="s">
        <v>422</v>
      </c>
      <c r="C1163" t="s">
        <v>10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81</v>
      </c>
      <c r="K1163" t="s">
        <v>82</v>
      </c>
      <c r="M1163" s="16">
        <f t="shared" si="72"/>
        <v>1643802000</v>
      </c>
      <c r="N1163" s="16">
        <f t="shared" si="73"/>
        <v>946743000</v>
      </c>
      <c r="O1163" s="12">
        <f t="shared" si="74"/>
        <v>0.16140833362054519</v>
      </c>
      <c r="P1163" s="12">
        <f t="shared" si="75"/>
        <v>9.2962662167898433E-2</v>
      </c>
    </row>
    <row r="1164" spans="1:16" x14ac:dyDescent="0.45">
      <c r="A1164">
        <v>1205</v>
      </c>
      <c r="B1164" t="s">
        <v>422</v>
      </c>
      <c r="C1164" t="s">
        <v>13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81</v>
      </c>
      <c r="K1164" t="s">
        <v>82</v>
      </c>
      <c r="M1164" s="16">
        <f t="shared" si="72"/>
        <v>1649666000</v>
      </c>
      <c r="N1164" s="16">
        <f t="shared" si="73"/>
        <v>868737000</v>
      </c>
      <c r="O1164" s="12">
        <f t="shared" si="74"/>
        <v>0.13895576260506026</v>
      </c>
      <c r="P1164" s="12">
        <f t="shared" si="75"/>
        <v>7.3176032201810681E-2</v>
      </c>
    </row>
    <row r="1165" spans="1:16" x14ac:dyDescent="0.45">
      <c r="A1165">
        <v>1206</v>
      </c>
      <c r="B1165" t="s">
        <v>422</v>
      </c>
      <c r="C1165" t="s">
        <v>14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81</v>
      </c>
      <c r="K1165" t="s">
        <v>82</v>
      </c>
      <c r="M1165" s="16">
        <f t="shared" si="72"/>
        <v>2106543000</v>
      </c>
      <c r="N1165" s="16">
        <f t="shared" si="73"/>
        <v>1136972000</v>
      </c>
      <c r="O1165" s="12">
        <f t="shared" si="74"/>
        <v>0.17273696440641562</v>
      </c>
      <c r="P1165" s="12">
        <f t="shared" si="75"/>
        <v>9.3231940622665294E-2</v>
      </c>
    </row>
    <row r="1166" spans="1:16" x14ac:dyDescent="0.45">
      <c r="A1166">
        <v>1207</v>
      </c>
      <c r="B1166" t="s">
        <v>422</v>
      </c>
      <c r="C1166" t="s">
        <v>15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81</v>
      </c>
      <c r="K1166" t="s">
        <v>82</v>
      </c>
      <c r="M1166" s="16">
        <f t="shared" si="72"/>
        <v>2122154000</v>
      </c>
      <c r="N1166" s="16">
        <f t="shared" si="73"/>
        <v>1074203000</v>
      </c>
      <c r="O1166" s="12">
        <f t="shared" si="74"/>
        <v>0.27336051626093649</v>
      </c>
      <c r="P1166" s="12">
        <f t="shared" si="75"/>
        <v>0.13837105443292372</v>
      </c>
    </row>
    <row r="1167" spans="1:16" x14ac:dyDescent="0.45">
      <c r="A1167">
        <v>1209</v>
      </c>
      <c r="B1167" t="s">
        <v>423</v>
      </c>
      <c r="C1167" t="s">
        <v>10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17</v>
      </c>
      <c r="K1167" t="s">
        <v>321</v>
      </c>
      <c r="M1167" s="16">
        <f t="shared" si="72"/>
        <v>2715700000</v>
      </c>
      <c r="N1167" s="16">
        <f t="shared" si="73"/>
        <v>1944100000</v>
      </c>
      <c r="O1167" s="12">
        <f t="shared" si="74"/>
        <v>0.17729047252216379</v>
      </c>
      <c r="P1167" s="12">
        <f t="shared" si="75"/>
        <v>0.12691770358667695</v>
      </c>
    </row>
    <row r="1168" spans="1:16" x14ac:dyDescent="0.45">
      <c r="A1168">
        <v>1210</v>
      </c>
      <c r="B1168" t="s">
        <v>423</v>
      </c>
      <c r="C1168" t="s">
        <v>13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17</v>
      </c>
      <c r="K1168" t="s">
        <v>321</v>
      </c>
      <c r="M1168" s="16">
        <f t="shared" si="72"/>
        <v>2643000000</v>
      </c>
      <c r="N1168" s="16">
        <f t="shared" si="73"/>
        <v>1920100000</v>
      </c>
      <c r="O1168" s="12">
        <f t="shared" si="74"/>
        <v>0.17463526799873141</v>
      </c>
      <c r="P1168" s="12">
        <f t="shared" si="75"/>
        <v>0.12686991225288086</v>
      </c>
    </row>
    <row r="1169" spans="1:16" x14ac:dyDescent="0.45">
      <c r="A1169">
        <v>1211</v>
      </c>
      <c r="B1169" t="s">
        <v>423</v>
      </c>
      <c r="C1169" t="s">
        <v>14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17</v>
      </c>
      <c r="K1169" t="s">
        <v>321</v>
      </c>
      <c r="M1169" s="16">
        <f t="shared" si="72"/>
        <v>2745700000</v>
      </c>
      <c r="N1169" s="16">
        <f t="shared" si="73"/>
        <v>2008900000</v>
      </c>
      <c r="O1169" s="12">
        <f t="shared" si="74"/>
        <v>0.17809676394087004</v>
      </c>
      <c r="P1169" s="12">
        <f t="shared" si="75"/>
        <v>0.1303050548424132</v>
      </c>
    </row>
    <row r="1170" spans="1:16" x14ac:dyDescent="0.45">
      <c r="A1170">
        <v>1212</v>
      </c>
      <c r="B1170" t="s">
        <v>424</v>
      </c>
      <c r="C1170" t="s">
        <v>10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17</v>
      </c>
      <c r="K1170" t="s">
        <v>77</v>
      </c>
      <c r="M1170" s="16">
        <f t="shared" si="72"/>
        <v>3097418000</v>
      </c>
      <c r="N1170" s="16">
        <f t="shared" si="73"/>
        <v>977393000</v>
      </c>
      <c r="O1170" s="12">
        <f t="shared" si="74"/>
        <v>0.50102326297632027</v>
      </c>
      <c r="P1170" s="12">
        <f t="shared" si="75"/>
        <v>0.15809833547497129</v>
      </c>
    </row>
    <row r="1171" spans="1:16" x14ac:dyDescent="0.45">
      <c r="A1171">
        <v>1213</v>
      </c>
      <c r="B1171" t="s">
        <v>424</v>
      </c>
      <c r="C1171" t="s">
        <v>13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17</v>
      </c>
      <c r="K1171" t="s">
        <v>77</v>
      </c>
      <c r="M1171" s="16">
        <f t="shared" si="72"/>
        <v>3369001000</v>
      </c>
      <c r="N1171" s="16">
        <f t="shared" si="73"/>
        <v>1103485000</v>
      </c>
      <c r="O1171" s="12">
        <f t="shared" si="74"/>
        <v>0.50667482599883262</v>
      </c>
      <c r="P1171" s="12">
        <f t="shared" si="75"/>
        <v>0.16595663532522603</v>
      </c>
    </row>
    <row r="1172" spans="1:16" x14ac:dyDescent="0.45">
      <c r="A1172">
        <v>1214</v>
      </c>
      <c r="B1172" t="s">
        <v>424</v>
      </c>
      <c r="C1172" t="s">
        <v>14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17</v>
      </c>
      <c r="K1172" t="s">
        <v>77</v>
      </c>
      <c r="M1172" s="16">
        <f t="shared" si="72"/>
        <v>3708901000</v>
      </c>
      <c r="N1172" s="16">
        <f t="shared" si="73"/>
        <v>1270374000</v>
      </c>
      <c r="O1172" s="12">
        <f t="shared" si="74"/>
        <v>0.51397718512306056</v>
      </c>
      <c r="P1172" s="12">
        <f t="shared" si="75"/>
        <v>0.17604763582892155</v>
      </c>
    </row>
    <row r="1173" spans="1:16" x14ac:dyDescent="0.45">
      <c r="A1173">
        <v>1215</v>
      </c>
      <c r="B1173" t="s">
        <v>424</v>
      </c>
      <c r="C1173" t="s">
        <v>15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17</v>
      </c>
      <c r="K1173" t="s">
        <v>77</v>
      </c>
      <c r="M1173" s="16">
        <f t="shared" si="72"/>
        <v>4162643000</v>
      </c>
      <c r="N1173" s="16">
        <f t="shared" si="73"/>
        <v>1514021000</v>
      </c>
      <c r="O1173" s="12">
        <f t="shared" si="74"/>
        <v>0.52250700857095445</v>
      </c>
      <c r="P1173" s="12">
        <f t="shared" si="75"/>
        <v>0.19004430205127007</v>
      </c>
    </row>
    <row r="1174" spans="1:16" x14ac:dyDescent="0.45">
      <c r="A1174">
        <v>1216</v>
      </c>
      <c r="B1174" t="s">
        <v>425</v>
      </c>
      <c r="C1174" t="s">
        <v>10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81</v>
      </c>
      <c r="K1174" t="s">
        <v>82</v>
      </c>
      <c r="M1174" s="16">
        <f t="shared" si="72"/>
        <v>13570000000</v>
      </c>
      <c r="N1174" s="16">
        <f t="shared" si="73"/>
        <v>8106000000</v>
      </c>
      <c r="O1174" s="12">
        <f t="shared" si="74"/>
        <v>0.67512437810945269</v>
      </c>
      <c r="P1174" s="12">
        <f t="shared" si="75"/>
        <v>0.40328358208955223</v>
      </c>
    </row>
    <row r="1175" spans="1:16" x14ac:dyDescent="0.45">
      <c r="A1175">
        <v>1217</v>
      </c>
      <c r="B1175" t="s">
        <v>425</v>
      </c>
      <c r="C1175" t="s">
        <v>13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81</v>
      </c>
      <c r="K1175" t="s">
        <v>82</v>
      </c>
      <c r="M1175" s="16">
        <f t="shared" si="72"/>
        <v>13673000000</v>
      </c>
      <c r="N1175" s="16">
        <f t="shared" si="73"/>
        <v>7362000000</v>
      </c>
      <c r="O1175" s="12">
        <f t="shared" si="74"/>
        <v>0.67788795240456123</v>
      </c>
      <c r="P1175" s="12">
        <f t="shared" si="75"/>
        <v>0.36499752107089739</v>
      </c>
    </row>
    <row r="1176" spans="1:16" x14ac:dyDescent="0.45">
      <c r="A1176">
        <v>1218</v>
      </c>
      <c r="B1176" t="s">
        <v>425</v>
      </c>
      <c r="C1176" t="s">
        <v>14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81</v>
      </c>
      <c r="K1176" t="s">
        <v>82</v>
      </c>
      <c r="M1176" s="16">
        <f t="shared" si="72"/>
        <v>12509000000</v>
      </c>
      <c r="N1176" s="16">
        <f t="shared" si="73"/>
        <v>6195000000</v>
      </c>
      <c r="O1176" s="12">
        <f t="shared" si="74"/>
        <v>0.64773198011598998</v>
      </c>
      <c r="P1176" s="12">
        <f t="shared" si="75"/>
        <v>0.32078500414250205</v>
      </c>
    </row>
    <row r="1177" spans="1:16" x14ac:dyDescent="0.45">
      <c r="A1177">
        <v>1219</v>
      </c>
      <c r="B1177" t="s">
        <v>425</v>
      </c>
      <c r="C1177" t="s">
        <v>15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81</v>
      </c>
      <c r="K1177" t="s">
        <v>82</v>
      </c>
      <c r="M1177" s="16">
        <f t="shared" si="72"/>
        <v>6676000000</v>
      </c>
      <c r="N1177" s="16">
        <f t="shared" si="73"/>
        <v>519000000</v>
      </c>
      <c r="O1177" s="12">
        <f t="shared" si="74"/>
        <v>0.53493589743589742</v>
      </c>
      <c r="P1177" s="12">
        <f t="shared" si="75"/>
        <v>4.158653846153846E-2</v>
      </c>
    </row>
    <row r="1178" spans="1:16" x14ac:dyDescent="0.45">
      <c r="A1178">
        <v>1224</v>
      </c>
      <c r="B1178" t="s">
        <v>426</v>
      </c>
      <c r="C1178" t="s">
        <v>10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45</v>
      </c>
      <c r="K1178" t="s">
        <v>427</v>
      </c>
      <c r="M1178" s="16">
        <f t="shared" si="72"/>
        <v>1264500000</v>
      </c>
      <c r="N1178" s="16">
        <f t="shared" si="73"/>
        <v>384700000</v>
      </c>
      <c r="O1178" s="12">
        <f t="shared" si="74"/>
        <v>0.93300376300450083</v>
      </c>
      <c r="P1178" s="12">
        <f t="shared" si="75"/>
        <v>0.28384859440714233</v>
      </c>
    </row>
    <row r="1179" spans="1:16" x14ac:dyDescent="0.45">
      <c r="A1179">
        <v>1225</v>
      </c>
      <c r="B1179" t="s">
        <v>426</v>
      </c>
      <c r="C1179" t="s">
        <v>13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45</v>
      </c>
      <c r="K1179" t="s">
        <v>427</v>
      </c>
      <c r="M1179" s="16">
        <f t="shared" si="72"/>
        <v>1265000000</v>
      </c>
      <c r="N1179" s="16">
        <f t="shared" si="73"/>
        <v>382300000</v>
      </c>
      <c r="O1179" s="12">
        <f t="shared" si="74"/>
        <v>0.93975187578931729</v>
      </c>
      <c r="P1179" s="12">
        <f t="shared" si="75"/>
        <v>0.28400564594012334</v>
      </c>
    </row>
    <row r="1180" spans="1:16" x14ac:dyDescent="0.45">
      <c r="A1180">
        <v>1226</v>
      </c>
      <c r="B1180" t="s">
        <v>426</v>
      </c>
      <c r="C1180" t="s">
        <v>14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45</v>
      </c>
      <c r="K1180" t="s">
        <v>427</v>
      </c>
      <c r="M1180" s="16">
        <f t="shared" si="72"/>
        <v>1300500000</v>
      </c>
      <c r="N1180" s="16">
        <f t="shared" si="73"/>
        <v>418400000</v>
      </c>
      <c r="O1180" s="12">
        <f t="shared" si="74"/>
        <v>0.94143622412045747</v>
      </c>
      <c r="P1180" s="12">
        <f t="shared" si="75"/>
        <v>0.30288113508035325</v>
      </c>
    </row>
    <row r="1181" spans="1:16" x14ac:dyDescent="0.45">
      <c r="A1181">
        <v>1227</v>
      </c>
      <c r="B1181" t="s">
        <v>426</v>
      </c>
      <c r="C1181" t="s">
        <v>15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45</v>
      </c>
      <c r="K1181" t="s">
        <v>427</v>
      </c>
      <c r="M1181" s="16">
        <f t="shared" si="72"/>
        <v>1325800000</v>
      </c>
      <c r="N1181" s="16">
        <f t="shared" si="73"/>
        <v>431800000</v>
      </c>
      <c r="O1181" s="12">
        <f t="shared" si="74"/>
        <v>0.93280799268275527</v>
      </c>
      <c r="P1181" s="12">
        <f t="shared" si="75"/>
        <v>0.30380637444592978</v>
      </c>
    </row>
    <row r="1182" spans="1:16" x14ac:dyDescent="0.45">
      <c r="A1182">
        <v>1228</v>
      </c>
      <c r="B1182" t="s">
        <v>428</v>
      </c>
      <c r="C1182" t="s">
        <v>10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11</v>
      </c>
      <c r="K1182" t="s">
        <v>429</v>
      </c>
      <c r="M1182" s="16">
        <f t="shared" si="72"/>
        <v>2241315000</v>
      </c>
      <c r="N1182" s="16">
        <f t="shared" si="73"/>
        <v>637330000</v>
      </c>
      <c r="O1182" s="12">
        <f t="shared" si="74"/>
        <v>0.58616193213245871</v>
      </c>
      <c r="P1182" s="12">
        <f t="shared" si="75"/>
        <v>0.16667830456940674</v>
      </c>
    </row>
    <row r="1183" spans="1:16" x14ac:dyDescent="0.45">
      <c r="A1183">
        <v>1229</v>
      </c>
      <c r="B1183" t="s">
        <v>428</v>
      </c>
      <c r="C1183" t="s">
        <v>13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11</v>
      </c>
      <c r="K1183" t="s">
        <v>429</v>
      </c>
      <c r="M1183" s="16">
        <f t="shared" si="72"/>
        <v>2140713000</v>
      </c>
      <c r="N1183" s="16">
        <f t="shared" si="73"/>
        <v>610205000</v>
      </c>
      <c r="O1183" s="12">
        <f t="shared" si="74"/>
        <v>0.56463303823059685</v>
      </c>
      <c r="P1183" s="12">
        <f t="shared" si="75"/>
        <v>0.16094726527727041</v>
      </c>
    </row>
    <row r="1184" spans="1:16" x14ac:dyDescent="0.45">
      <c r="A1184">
        <v>1230</v>
      </c>
      <c r="B1184" t="s">
        <v>428</v>
      </c>
      <c r="C1184" t="s">
        <v>14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11</v>
      </c>
      <c r="K1184" t="s">
        <v>429</v>
      </c>
      <c r="M1184" s="16">
        <f t="shared" si="72"/>
        <v>2140713000</v>
      </c>
      <c r="N1184" s="16">
        <f t="shared" si="73"/>
        <v>652382000</v>
      </c>
      <c r="O1184" s="12">
        <f t="shared" si="74"/>
        <v>0.56017552251678926</v>
      </c>
      <c r="P1184" s="12">
        <f t="shared" si="75"/>
        <v>0.17071341545108942</v>
      </c>
    </row>
    <row r="1185" spans="1:16" x14ac:dyDescent="0.45">
      <c r="A1185">
        <v>1231</v>
      </c>
      <c r="B1185" t="s">
        <v>428</v>
      </c>
      <c r="C1185" t="s">
        <v>15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11</v>
      </c>
      <c r="K1185" t="s">
        <v>429</v>
      </c>
      <c r="M1185" s="16">
        <f t="shared" si="72"/>
        <v>2019469000</v>
      </c>
      <c r="N1185" s="16">
        <f t="shared" si="73"/>
        <v>629352000</v>
      </c>
      <c r="O1185" s="12">
        <f t="shared" si="74"/>
        <v>0.56440333588592706</v>
      </c>
      <c r="P1185" s="12">
        <f t="shared" si="75"/>
        <v>0.17589196380161318</v>
      </c>
    </row>
    <row r="1186" spans="1:16" x14ac:dyDescent="0.45">
      <c r="A1186">
        <v>1232</v>
      </c>
      <c r="B1186" t="s">
        <v>430</v>
      </c>
      <c r="C1186" t="s">
        <v>10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11</v>
      </c>
      <c r="K1186" t="s">
        <v>125</v>
      </c>
      <c r="M1186" s="16">
        <f t="shared" si="72"/>
        <v>2688500000</v>
      </c>
      <c r="N1186" s="16">
        <f t="shared" si="73"/>
        <v>1320200000</v>
      </c>
      <c r="O1186" s="12">
        <f t="shared" si="74"/>
        <v>0.16198905813168807</v>
      </c>
      <c r="P1186" s="12">
        <f t="shared" si="75"/>
        <v>7.9545454545454544E-2</v>
      </c>
    </row>
    <row r="1187" spans="1:16" x14ac:dyDescent="0.45">
      <c r="A1187">
        <v>1233</v>
      </c>
      <c r="B1187" t="s">
        <v>430</v>
      </c>
      <c r="C1187" t="s">
        <v>13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11</v>
      </c>
      <c r="K1187" t="s">
        <v>125</v>
      </c>
      <c r="M1187" s="16">
        <f t="shared" si="72"/>
        <v>2760300000</v>
      </c>
      <c r="N1187" s="16">
        <f t="shared" si="73"/>
        <v>1377700000</v>
      </c>
      <c r="O1187" s="12">
        <f t="shared" si="74"/>
        <v>0.16567432927195247</v>
      </c>
      <c r="P1187" s="12">
        <f t="shared" si="75"/>
        <v>8.2690114638977255E-2</v>
      </c>
    </row>
    <row r="1188" spans="1:16" x14ac:dyDescent="0.45">
      <c r="A1188">
        <v>1234</v>
      </c>
      <c r="B1188" t="s">
        <v>430</v>
      </c>
      <c r="C1188" t="s">
        <v>14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11</v>
      </c>
      <c r="K1188" t="s">
        <v>125</v>
      </c>
      <c r="M1188" s="16">
        <f t="shared" si="72"/>
        <v>3052800000</v>
      </c>
      <c r="N1188" s="16">
        <f t="shared" si="73"/>
        <v>1687300000</v>
      </c>
      <c r="O1188" s="12">
        <f t="shared" si="74"/>
        <v>0.16470994475138123</v>
      </c>
      <c r="P1188" s="12">
        <f t="shared" si="75"/>
        <v>9.1036127417127077E-2</v>
      </c>
    </row>
    <row r="1189" spans="1:16" x14ac:dyDescent="0.45">
      <c r="A1189">
        <v>1235</v>
      </c>
      <c r="B1189" t="s">
        <v>430</v>
      </c>
      <c r="C1189" t="s">
        <v>15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11</v>
      </c>
      <c r="K1189" t="s">
        <v>125</v>
      </c>
      <c r="M1189" s="16">
        <f t="shared" si="72"/>
        <v>3379200000</v>
      </c>
      <c r="N1189" s="16">
        <f t="shared" si="73"/>
        <v>2014200000</v>
      </c>
      <c r="O1189" s="12">
        <f t="shared" si="74"/>
        <v>0.18098364870148298</v>
      </c>
      <c r="P1189" s="12">
        <f t="shared" si="75"/>
        <v>0.10787679486698837</v>
      </c>
    </row>
    <row r="1190" spans="1:16" x14ac:dyDescent="0.45">
      <c r="A1190">
        <v>1236</v>
      </c>
      <c r="B1190" t="s">
        <v>431</v>
      </c>
      <c r="C1190" t="s">
        <v>10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40</v>
      </c>
      <c r="K1190" t="s">
        <v>41</v>
      </c>
      <c r="M1190" s="16">
        <f t="shared" si="72"/>
        <v>3839000000</v>
      </c>
      <c r="N1190" s="16">
        <f t="shared" si="73"/>
        <v>1762000000</v>
      </c>
      <c r="O1190" s="12">
        <f t="shared" si="74"/>
        <v>0.24612129760225665</v>
      </c>
      <c r="P1190" s="12">
        <f t="shared" si="75"/>
        <v>0.11296320041030901</v>
      </c>
    </row>
    <row r="1191" spans="1:16" x14ac:dyDescent="0.45">
      <c r="A1191">
        <v>1237</v>
      </c>
      <c r="B1191" t="s">
        <v>431</v>
      </c>
      <c r="C1191" t="s">
        <v>13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40</v>
      </c>
      <c r="K1191" t="s">
        <v>41</v>
      </c>
      <c r="M1191" s="16">
        <f t="shared" si="72"/>
        <v>4883000000</v>
      </c>
      <c r="N1191" s="16">
        <f t="shared" si="73"/>
        <v>2450000000</v>
      </c>
      <c r="O1191" s="12">
        <f t="shared" si="74"/>
        <v>0.28572264482153309</v>
      </c>
      <c r="P1191" s="12">
        <f t="shared" si="75"/>
        <v>0.14335868929198362</v>
      </c>
    </row>
    <row r="1192" spans="1:16" x14ac:dyDescent="0.45">
      <c r="A1192">
        <v>1238</v>
      </c>
      <c r="B1192" t="s">
        <v>431</v>
      </c>
      <c r="C1192" t="s">
        <v>14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40</v>
      </c>
      <c r="K1192" t="s">
        <v>41</v>
      </c>
      <c r="M1192" s="16">
        <f t="shared" si="72"/>
        <v>4120000000</v>
      </c>
      <c r="N1192" s="16">
        <f t="shared" si="73"/>
        <v>1508000000</v>
      </c>
      <c r="O1192" s="12">
        <f t="shared" si="74"/>
        <v>0.24475732192716693</v>
      </c>
      <c r="P1192" s="12">
        <f t="shared" si="75"/>
        <v>8.958593239470089E-2</v>
      </c>
    </row>
    <row r="1193" spans="1:16" x14ac:dyDescent="0.45">
      <c r="A1193">
        <v>1239</v>
      </c>
      <c r="B1193" t="s">
        <v>431</v>
      </c>
      <c r="C1193" t="s">
        <v>15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40</v>
      </c>
      <c r="K1193" t="s">
        <v>41</v>
      </c>
      <c r="M1193" s="16">
        <f t="shared" si="72"/>
        <v>4932000000</v>
      </c>
      <c r="N1193" s="16">
        <f t="shared" si="73"/>
        <v>2177000000</v>
      </c>
      <c r="O1193" s="12">
        <f t="shared" si="74"/>
        <v>0.27918034642816714</v>
      </c>
      <c r="P1193" s="12">
        <f t="shared" si="75"/>
        <v>0.12323106532321974</v>
      </c>
    </row>
    <row r="1194" spans="1:16" x14ac:dyDescent="0.45">
      <c r="A1194">
        <v>1240</v>
      </c>
      <c r="B1194" t="s">
        <v>432</v>
      </c>
      <c r="C1194" t="s">
        <v>10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17</v>
      </c>
      <c r="K1194" t="s">
        <v>75</v>
      </c>
      <c r="M1194" s="16">
        <f t="shared" si="72"/>
        <v>4083681000</v>
      </c>
      <c r="N1194" s="16">
        <f t="shared" si="73"/>
        <v>1829793000</v>
      </c>
      <c r="O1194" s="12">
        <f t="shared" si="74"/>
        <v>0.77622413112749844</v>
      </c>
      <c r="P1194" s="12">
        <f t="shared" si="75"/>
        <v>0.3478061781927087</v>
      </c>
    </row>
    <row r="1195" spans="1:16" x14ac:dyDescent="0.45">
      <c r="A1195">
        <v>1241</v>
      </c>
      <c r="B1195" t="s">
        <v>432</v>
      </c>
      <c r="C1195" t="s">
        <v>13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17</v>
      </c>
      <c r="K1195" t="s">
        <v>75</v>
      </c>
      <c r="M1195" s="16">
        <f t="shared" si="72"/>
        <v>5715886000</v>
      </c>
      <c r="N1195" s="16">
        <f t="shared" si="73"/>
        <v>2412414000</v>
      </c>
      <c r="O1195" s="12">
        <f t="shared" si="74"/>
        <v>0.84139975440529247</v>
      </c>
      <c r="P1195" s="12">
        <f t="shared" si="75"/>
        <v>0.35511634541414738</v>
      </c>
    </row>
    <row r="1196" spans="1:16" x14ac:dyDescent="0.45">
      <c r="A1196">
        <v>1242</v>
      </c>
      <c r="B1196" t="s">
        <v>432</v>
      </c>
      <c r="C1196" t="s">
        <v>14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17</v>
      </c>
      <c r="K1196" t="s">
        <v>75</v>
      </c>
      <c r="M1196" s="16">
        <f t="shared" si="72"/>
        <v>7584130000</v>
      </c>
      <c r="N1196" s="16">
        <f t="shared" si="73"/>
        <v>3073312000</v>
      </c>
      <c r="O1196" s="12">
        <f t="shared" si="74"/>
        <v>0.89838380160273001</v>
      </c>
      <c r="P1196" s="12">
        <f t="shared" si="75"/>
        <v>0.36405147565657359</v>
      </c>
    </row>
    <row r="1197" spans="1:16" x14ac:dyDescent="0.45">
      <c r="A1197">
        <v>1243</v>
      </c>
      <c r="B1197" t="s">
        <v>432</v>
      </c>
      <c r="C1197" t="s">
        <v>15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17</v>
      </c>
      <c r="K1197" t="s">
        <v>75</v>
      </c>
      <c r="M1197" s="16">
        <f t="shared" si="72"/>
        <v>8591807000</v>
      </c>
      <c r="N1197" s="16">
        <f t="shared" si="73"/>
        <v>3258907000</v>
      </c>
      <c r="O1197" s="12">
        <f t="shared" si="74"/>
        <v>0.93146347669397189</v>
      </c>
      <c r="P1197" s="12">
        <f t="shared" si="75"/>
        <v>0.3533078483306622</v>
      </c>
    </row>
    <row r="1198" spans="1:16" x14ac:dyDescent="0.45">
      <c r="A1198">
        <v>1244</v>
      </c>
      <c r="B1198" t="s">
        <v>433</v>
      </c>
      <c r="C1198" t="s">
        <v>10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23</v>
      </c>
      <c r="K1198" t="s">
        <v>164</v>
      </c>
      <c r="M1198" s="16">
        <f t="shared" si="72"/>
        <v>1190769000</v>
      </c>
      <c r="N1198" s="16">
        <f t="shared" si="73"/>
        <v>1190769000</v>
      </c>
      <c r="O1198" s="12">
        <f t="shared" si="74"/>
        <v>0.32738509605708987</v>
      </c>
      <c r="P1198" s="12">
        <f t="shared" si="75"/>
        <v>0.32738509605708987</v>
      </c>
    </row>
    <row r="1199" spans="1:16" x14ac:dyDescent="0.45">
      <c r="A1199">
        <v>1245</v>
      </c>
      <c r="B1199" t="s">
        <v>433</v>
      </c>
      <c r="C1199" t="s">
        <v>13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23</v>
      </c>
      <c r="K1199" t="s">
        <v>164</v>
      </c>
      <c r="M1199" s="16">
        <f t="shared" si="72"/>
        <v>1018697000</v>
      </c>
      <c r="N1199" s="16">
        <f t="shared" si="73"/>
        <v>1018697000</v>
      </c>
      <c r="O1199" s="12">
        <f t="shared" si="74"/>
        <v>0.2841441940498296</v>
      </c>
      <c r="P1199" s="12">
        <f t="shared" si="75"/>
        <v>0.28414419404982955</v>
      </c>
    </row>
    <row r="1200" spans="1:16" x14ac:dyDescent="0.45">
      <c r="A1200">
        <v>1246</v>
      </c>
      <c r="B1200" t="s">
        <v>433</v>
      </c>
      <c r="C1200" t="s">
        <v>14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23</v>
      </c>
      <c r="K1200" t="s">
        <v>164</v>
      </c>
      <c r="M1200" s="16">
        <f t="shared" si="72"/>
        <v>1060549000</v>
      </c>
      <c r="N1200" s="16">
        <f t="shared" si="73"/>
        <v>1060549000</v>
      </c>
      <c r="O1200" s="12">
        <f t="shared" si="74"/>
        <v>0.27118016091069364</v>
      </c>
      <c r="P1200" s="12">
        <f t="shared" si="75"/>
        <v>0.27118016091069369</v>
      </c>
    </row>
    <row r="1201" spans="1:16" x14ac:dyDescent="0.45">
      <c r="A1201">
        <v>1247</v>
      </c>
      <c r="B1201" t="s">
        <v>433</v>
      </c>
      <c r="C1201" t="s">
        <v>15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23</v>
      </c>
      <c r="K1201" t="s">
        <v>164</v>
      </c>
      <c r="M1201" s="16">
        <f t="shared" si="72"/>
        <v>1322748000</v>
      </c>
      <c r="N1201" s="16">
        <f t="shared" si="73"/>
        <v>1322748000</v>
      </c>
      <c r="O1201" s="12">
        <f t="shared" si="74"/>
        <v>0.24555799716449933</v>
      </c>
      <c r="P1201" s="12">
        <f t="shared" si="75"/>
        <v>0.24555799716449933</v>
      </c>
    </row>
    <row r="1202" spans="1:16" x14ac:dyDescent="0.45">
      <c r="A1202">
        <v>1248</v>
      </c>
      <c r="B1202" t="s">
        <v>434</v>
      </c>
      <c r="C1202" t="s">
        <v>10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40</v>
      </c>
      <c r="K1202" t="s">
        <v>43</v>
      </c>
      <c r="M1202" s="16">
        <f t="shared" si="72"/>
        <v>3430000000</v>
      </c>
      <c r="N1202" s="16">
        <f t="shared" si="73"/>
        <v>2278000000</v>
      </c>
      <c r="O1202" s="12">
        <f t="shared" si="74"/>
        <v>0.35067988958184237</v>
      </c>
      <c r="P1202" s="12">
        <f t="shared" si="75"/>
        <v>0.2329005214190778</v>
      </c>
    </row>
    <row r="1203" spans="1:16" x14ac:dyDescent="0.45">
      <c r="A1203">
        <v>1249</v>
      </c>
      <c r="B1203" t="s">
        <v>434</v>
      </c>
      <c r="C1203" t="s">
        <v>13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40</v>
      </c>
      <c r="K1203" t="s">
        <v>43</v>
      </c>
      <c r="M1203" s="16">
        <f t="shared" si="72"/>
        <v>3545000000</v>
      </c>
      <c r="N1203" s="16">
        <f t="shared" si="73"/>
        <v>2299000000</v>
      </c>
      <c r="O1203" s="12">
        <f t="shared" si="74"/>
        <v>0.35563804173354741</v>
      </c>
      <c r="P1203" s="12">
        <f t="shared" si="75"/>
        <v>0.23063804173354735</v>
      </c>
    </row>
    <row r="1204" spans="1:16" x14ac:dyDescent="0.45">
      <c r="A1204">
        <v>1250</v>
      </c>
      <c r="B1204" t="s">
        <v>434</v>
      </c>
      <c r="C1204" t="s">
        <v>14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40</v>
      </c>
      <c r="K1204" t="s">
        <v>43</v>
      </c>
      <c r="M1204" s="16">
        <f t="shared" si="72"/>
        <v>3850000000</v>
      </c>
      <c r="N1204" s="16">
        <f t="shared" si="73"/>
        <v>2623000000</v>
      </c>
      <c r="O1204" s="12">
        <f t="shared" si="74"/>
        <v>0.35366525812970784</v>
      </c>
      <c r="P1204" s="12">
        <f t="shared" si="75"/>
        <v>0.24095168105823994</v>
      </c>
    </row>
    <row r="1205" spans="1:16" x14ac:dyDescent="0.45">
      <c r="A1205">
        <v>1251</v>
      </c>
      <c r="B1205" t="s">
        <v>434</v>
      </c>
      <c r="C1205" t="s">
        <v>15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40</v>
      </c>
      <c r="K1205" t="s">
        <v>43</v>
      </c>
      <c r="M1205" s="16">
        <f t="shared" si="72"/>
        <v>4176000000</v>
      </c>
      <c r="N1205" s="16">
        <f t="shared" si="73"/>
        <v>2962000000</v>
      </c>
      <c r="O1205" s="12">
        <f t="shared" si="74"/>
        <v>0.40096015362457993</v>
      </c>
      <c r="P1205" s="12">
        <f t="shared" si="75"/>
        <v>0.28439750360057608</v>
      </c>
    </row>
    <row r="1206" spans="1:16" x14ac:dyDescent="0.45">
      <c r="A1206">
        <v>1252</v>
      </c>
      <c r="B1206" t="s">
        <v>435</v>
      </c>
      <c r="C1206" t="s">
        <v>10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34</v>
      </c>
      <c r="K1206" t="s">
        <v>212</v>
      </c>
      <c r="M1206" s="16">
        <f t="shared" si="72"/>
        <v>35172000000</v>
      </c>
      <c r="N1206" s="16">
        <f t="shared" si="73"/>
        <v>9705000000</v>
      </c>
      <c r="O1206" s="12">
        <f t="shared" si="74"/>
        <v>0.52957916133403593</v>
      </c>
      <c r="P1206" s="12">
        <f t="shared" si="75"/>
        <v>0.14612662802077844</v>
      </c>
    </row>
    <row r="1207" spans="1:16" x14ac:dyDescent="0.45">
      <c r="A1207">
        <v>1253</v>
      </c>
      <c r="B1207" t="s">
        <v>435</v>
      </c>
      <c r="C1207" t="s">
        <v>13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34</v>
      </c>
      <c r="K1207" t="s">
        <v>212</v>
      </c>
      <c r="M1207" s="16">
        <f t="shared" si="72"/>
        <v>35445000000</v>
      </c>
      <c r="N1207" s="16">
        <f t="shared" si="73"/>
        <v>9581000000</v>
      </c>
      <c r="O1207" s="12">
        <f t="shared" si="74"/>
        <v>0.5315447715309749</v>
      </c>
      <c r="P1207" s="12">
        <f t="shared" si="75"/>
        <v>0.14367979844937989</v>
      </c>
    </row>
    <row r="1208" spans="1:16" x14ac:dyDescent="0.45">
      <c r="A1208">
        <v>1254</v>
      </c>
      <c r="B1208" t="s">
        <v>435</v>
      </c>
      <c r="C1208" t="s">
        <v>14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34</v>
      </c>
      <c r="K1208" t="s">
        <v>212</v>
      </c>
      <c r="M1208" s="16">
        <f t="shared" si="72"/>
        <v>34325000000</v>
      </c>
      <c r="N1208" s="16">
        <f t="shared" si="73"/>
        <v>9712000000</v>
      </c>
      <c r="O1208" s="12">
        <f t="shared" si="74"/>
        <v>0.54435739659984783</v>
      </c>
      <c r="P1208" s="12">
        <f t="shared" si="75"/>
        <v>0.15402182187262117</v>
      </c>
    </row>
    <row r="1209" spans="1:16" x14ac:dyDescent="0.45">
      <c r="A1209">
        <v>1255</v>
      </c>
      <c r="B1209" t="s">
        <v>435</v>
      </c>
      <c r="C1209" t="s">
        <v>15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34</v>
      </c>
      <c r="K1209" t="s">
        <v>212</v>
      </c>
      <c r="M1209" s="16">
        <f t="shared" si="72"/>
        <v>34590000000</v>
      </c>
      <c r="N1209" s="16">
        <f t="shared" si="73"/>
        <v>9785000000</v>
      </c>
      <c r="O1209" s="12">
        <f t="shared" si="74"/>
        <v>0.55080494912339373</v>
      </c>
      <c r="P1209" s="12">
        <f t="shared" si="75"/>
        <v>0.1558145830347617</v>
      </c>
    </row>
    <row r="1210" spans="1:16" x14ac:dyDescent="0.45">
      <c r="A1210">
        <v>1256</v>
      </c>
      <c r="B1210" t="s">
        <v>436</v>
      </c>
      <c r="C1210" t="s">
        <v>10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23</v>
      </c>
      <c r="K1210" t="s">
        <v>24</v>
      </c>
      <c r="M1210" s="16">
        <f t="shared" si="72"/>
        <v>44836000000</v>
      </c>
      <c r="N1210" s="16">
        <f t="shared" si="73"/>
        <v>17074000000</v>
      </c>
      <c r="O1210" s="12">
        <f t="shared" si="74"/>
        <v>0.8203157875477981</v>
      </c>
      <c r="P1210" s="12">
        <f t="shared" si="75"/>
        <v>0.31238450701648462</v>
      </c>
    </row>
    <row r="1211" spans="1:16" x14ac:dyDescent="0.45">
      <c r="A1211">
        <v>1257</v>
      </c>
      <c r="B1211" t="s">
        <v>436</v>
      </c>
      <c r="C1211" t="s">
        <v>13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23</v>
      </c>
      <c r="K1211" t="s">
        <v>24</v>
      </c>
      <c r="M1211" s="16">
        <f t="shared" si="72"/>
        <v>41998000000</v>
      </c>
      <c r="N1211" s="16">
        <f t="shared" si="73"/>
        <v>16366000000</v>
      </c>
      <c r="O1211" s="12">
        <f t="shared" si="74"/>
        <v>0.81416718362282881</v>
      </c>
      <c r="P1211" s="12">
        <f t="shared" si="75"/>
        <v>0.31726892059553352</v>
      </c>
    </row>
    <row r="1212" spans="1:16" x14ac:dyDescent="0.45">
      <c r="A1212">
        <v>1258</v>
      </c>
      <c r="B1212" t="s">
        <v>436</v>
      </c>
      <c r="C1212" t="s">
        <v>14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23</v>
      </c>
      <c r="K1212" t="s">
        <v>24</v>
      </c>
      <c r="M1212" s="16">
        <f t="shared" si="72"/>
        <v>40028000000</v>
      </c>
      <c r="N1212" s="16">
        <f t="shared" si="73"/>
        <v>13499000000</v>
      </c>
      <c r="O1212" s="12">
        <f t="shared" si="74"/>
        <v>0.80693478479991931</v>
      </c>
      <c r="P1212" s="12">
        <f t="shared" si="75"/>
        <v>0.27212982562241711</v>
      </c>
    </row>
    <row r="1213" spans="1:16" x14ac:dyDescent="0.45">
      <c r="A1213">
        <v>1259</v>
      </c>
      <c r="B1213" t="s">
        <v>436</v>
      </c>
      <c r="C1213" t="s">
        <v>15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23</v>
      </c>
      <c r="K1213" t="s">
        <v>24</v>
      </c>
      <c r="M1213" s="16">
        <f t="shared" si="72"/>
        <v>39203000000</v>
      </c>
      <c r="N1213" s="16">
        <f t="shared" si="73"/>
        <v>12976000000</v>
      </c>
      <c r="O1213" s="12">
        <f t="shared" si="74"/>
        <v>0.80250148410472666</v>
      </c>
      <c r="P1213" s="12">
        <f t="shared" si="75"/>
        <v>0.2656240404495302</v>
      </c>
    </row>
    <row r="1214" spans="1:16" x14ac:dyDescent="0.45">
      <c r="A1214">
        <v>1260</v>
      </c>
      <c r="B1214" t="s">
        <v>437</v>
      </c>
      <c r="C1214" t="s">
        <v>10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45</v>
      </c>
      <c r="K1214" t="s">
        <v>377</v>
      </c>
      <c r="M1214" s="16">
        <f t="shared" si="72"/>
        <v>4605900000</v>
      </c>
      <c r="N1214" s="16">
        <f t="shared" si="73"/>
        <v>1124000000</v>
      </c>
      <c r="O1214" s="12">
        <f t="shared" si="74"/>
        <v>0.49581785887292107</v>
      </c>
      <c r="P1214" s="12">
        <f t="shared" si="75"/>
        <v>0.12099682437160235</v>
      </c>
    </row>
    <row r="1215" spans="1:16" x14ac:dyDescent="0.45">
      <c r="A1215">
        <v>1261</v>
      </c>
      <c r="B1215" t="s">
        <v>437</v>
      </c>
      <c r="C1215" t="s">
        <v>13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45</v>
      </c>
      <c r="K1215" t="s">
        <v>377</v>
      </c>
      <c r="M1215" s="16">
        <f t="shared" si="72"/>
        <v>5246600000</v>
      </c>
      <c r="N1215" s="16">
        <f t="shared" si="73"/>
        <v>1494900000</v>
      </c>
      <c r="O1215" s="12">
        <f t="shared" si="74"/>
        <v>0.50074444529281514</v>
      </c>
      <c r="P1215" s="12">
        <f t="shared" si="75"/>
        <v>0.14267580361914942</v>
      </c>
    </row>
    <row r="1216" spans="1:16" x14ac:dyDescent="0.45">
      <c r="A1216">
        <v>1262</v>
      </c>
      <c r="B1216" t="s">
        <v>437</v>
      </c>
      <c r="C1216" t="s">
        <v>14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45</v>
      </c>
      <c r="K1216" t="s">
        <v>377</v>
      </c>
      <c r="M1216" s="16">
        <f t="shared" si="72"/>
        <v>5266700000</v>
      </c>
      <c r="N1216" s="16">
        <f t="shared" si="73"/>
        <v>1430800000</v>
      </c>
      <c r="O1216" s="12">
        <f t="shared" si="74"/>
        <v>0.44019758617231119</v>
      </c>
      <c r="P1216" s="12">
        <f t="shared" si="75"/>
        <v>0.11958811139714487</v>
      </c>
    </row>
    <row r="1217" spans="1:16" x14ac:dyDescent="0.45">
      <c r="A1217">
        <v>1263</v>
      </c>
      <c r="B1217" t="s">
        <v>437</v>
      </c>
      <c r="C1217" t="s">
        <v>15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45</v>
      </c>
      <c r="K1217" t="s">
        <v>377</v>
      </c>
      <c r="M1217" s="16">
        <f t="shared" si="72"/>
        <v>5480900000</v>
      </c>
      <c r="N1217" s="16">
        <f t="shared" si="73"/>
        <v>1591700000</v>
      </c>
      <c r="O1217" s="12">
        <f t="shared" si="74"/>
        <v>0.44221847491951816</v>
      </c>
      <c r="P1217" s="12">
        <f t="shared" si="75"/>
        <v>0.12842400819744879</v>
      </c>
    </row>
    <row r="1218" spans="1:16" x14ac:dyDescent="0.45">
      <c r="A1218">
        <v>1264</v>
      </c>
      <c r="B1218" t="s">
        <v>438</v>
      </c>
      <c r="C1218" t="s">
        <v>10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34</v>
      </c>
      <c r="K1218" t="s">
        <v>168</v>
      </c>
      <c r="M1218" s="16">
        <f t="shared" si="72"/>
        <v>1949390000</v>
      </c>
      <c r="N1218" s="16">
        <f t="shared" si="73"/>
        <v>743050000</v>
      </c>
      <c r="O1218" s="12">
        <f t="shared" si="74"/>
        <v>0.92618820807271185</v>
      </c>
      <c r="P1218" s="12">
        <f t="shared" si="75"/>
        <v>0.35303564089711581</v>
      </c>
    </row>
    <row r="1219" spans="1:16" x14ac:dyDescent="0.45">
      <c r="A1219">
        <v>1265</v>
      </c>
      <c r="B1219" t="s">
        <v>438</v>
      </c>
      <c r="C1219" t="s">
        <v>13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34</v>
      </c>
      <c r="K1219" t="s">
        <v>168</v>
      </c>
      <c r="M1219" s="16">
        <f t="shared" ref="M1219:M1282" si="76">E1219-F1219</f>
        <v>2614539000</v>
      </c>
      <c r="N1219" s="16">
        <f t="shared" ref="N1219:N1282" si="77">M1219-(SUM(G1219:I1219))</f>
        <v>823919000</v>
      </c>
      <c r="O1219" s="12">
        <f t="shared" ref="O1219:O1282" si="78">1-(F1219/E1219)</f>
        <v>0.92728715894021652</v>
      </c>
      <c r="P1219" s="12">
        <f t="shared" ref="P1219:P1282" si="79">N1219/E1219</f>
        <v>0.29221576297269392</v>
      </c>
    </row>
    <row r="1220" spans="1:16" x14ac:dyDescent="0.45">
      <c r="A1220">
        <v>1266</v>
      </c>
      <c r="B1220" t="s">
        <v>438</v>
      </c>
      <c r="C1220" t="s">
        <v>14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34</v>
      </c>
      <c r="K1220" t="s">
        <v>168</v>
      </c>
      <c r="M1220" s="16">
        <f t="shared" si="76"/>
        <v>3711019000</v>
      </c>
      <c r="N1220" s="16">
        <f t="shared" si="77"/>
        <v>1251916000</v>
      </c>
      <c r="O1220" s="12">
        <f t="shared" si="78"/>
        <v>0.90430433011154732</v>
      </c>
      <c r="P1220" s="12">
        <f t="shared" si="79"/>
        <v>0.30506797721486412</v>
      </c>
    </row>
    <row r="1221" spans="1:16" x14ac:dyDescent="0.45">
      <c r="A1221">
        <v>1267</v>
      </c>
      <c r="B1221" t="s">
        <v>438</v>
      </c>
      <c r="C1221" t="s">
        <v>15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34</v>
      </c>
      <c r="K1221" t="s">
        <v>168</v>
      </c>
      <c r="M1221" s="16">
        <f t="shared" si="76"/>
        <v>4560733000</v>
      </c>
      <c r="N1221" s="16">
        <f t="shared" si="77"/>
        <v>1330741000</v>
      </c>
      <c r="O1221" s="12">
        <f t="shared" si="78"/>
        <v>0.93833998535519614</v>
      </c>
      <c r="P1221" s="12">
        <f t="shared" si="79"/>
        <v>0.27379096527938801</v>
      </c>
    </row>
    <row r="1222" spans="1:16" x14ac:dyDescent="0.45">
      <c r="A1222">
        <v>1268</v>
      </c>
      <c r="B1222" t="s">
        <v>439</v>
      </c>
      <c r="C1222" t="s">
        <v>10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45</v>
      </c>
      <c r="K1222" t="s">
        <v>48</v>
      </c>
      <c r="M1222" s="16">
        <f t="shared" si="76"/>
        <v>1493000000</v>
      </c>
      <c r="N1222" s="16">
        <f t="shared" si="77"/>
        <v>1441500000</v>
      </c>
      <c r="O1222" s="12">
        <f t="shared" si="78"/>
        <v>8.7392223087234155E-2</v>
      </c>
      <c r="P1222" s="12">
        <f t="shared" si="79"/>
        <v>8.4377688935196302E-2</v>
      </c>
    </row>
    <row r="1223" spans="1:16" x14ac:dyDescent="0.45">
      <c r="A1223">
        <v>1269</v>
      </c>
      <c r="B1223" t="s">
        <v>439</v>
      </c>
      <c r="C1223" t="s">
        <v>13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45</v>
      </c>
      <c r="K1223" t="s">
        <v>48</v>
      </c>
      <c r="M1223" s="16">
        <f t="shared" si="76"/>
        <v>1895800000</v>
      </c>
      <c r="N1223" s="16">
        <f t="shared" si="77"/>
        <v>1838200000</v>
      </c>
      <c r="O1223" s="12">
        <f t="shared" si="78"/>
        <v>0.10433165115651954</v>
      </c>
      <c r="P1223" s="12">
        <f t="shared" si="79"/>
        <v>0.10116174762945149</v>
      </c>
    </row>
    <row r="1224" spans="1:16" x14ac:dyDescent="0.45">
      <c r="A1224">
        <v>1270</v>
      </c>
      <c r="B1224" t="s">
        <v>439</v>
      </c>
      <c r="C1224" t="s">
        <v>14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45</v>
      </c>
      <c r="K1224" t="s">
        <v>48</v>
      </c>
      <c r="M1224" s="16">
        <f t="shared" si="76"/>
        <v>2094100000</v>
      </c>
      <c r="N1224" s="16">
        <f t="shared" si="77"/>
        <v>2024300000</v>
      </c>
      <c r="O1224" s="12">
        <f t="shared" si="78"/>
        <v>0.10799117134399783</v>
      </c>
      <c r="P1224" s="12">
        <f t="shared" si="79"/>
        <v>0.10439163753003909</v>
      </c>
    </row>
    <row r="1225" spans="1:16" x14ac:dyDescent="0.45">
      <c r="A1225">
        <v>1271</v>
      </c>
      <c r="B1225" t="s">
        <v>439</v>
      </c>
      <c r="C1225" t="s">
        <v>15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45</v>
      </c>
      <c r="K1225" t="s">
        <v>48</v>
      </c>
      <c r="M1225" s="16">
        <f t="shared" si="76"/>
        <v>2147900000</v>
      </c>
      <c r="N1225" s="16">
        <f t="shared" si="77"/>
        <v>2047600000</v>
      </c>
      <c r="O1225" s="12">
        <f t="shared" si="78"/>
        <v>0.10299801475030934</v>
      </c>
      <c r="P1225" s="12">
        <f t="shared" si="79"/>
        <v>9.8188339775005032E-2</v>
      </c>
    </row>
    <row r="1226" spans="1:16" x14ac:dyDescent="0.45">
      <c r="A1226">
        <v>1272</v>
      </c>
      <c r="B1226" t="s">
        <v>440</v>
      </c>
      <c r="C1226" t="s">
        <v>10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11</v>
      </c>
      <c r="K1226" t="s">
        <v>162</v>
      </c>
      <c r="M1226" s="16">
        <f t="shared" si="76"/>
        <v>2929029000</v>
      </c>
      <c r="N1226" s="16">
        <f t="shared" si="77"/>
        <v>1374056000</v>
      </c>
      <c r="O1226" s="12">
        <f t="shared" si="78"/>
        <v>0.22503807707981072</v>
      </c>
      <c r="P1226" s="12">
        <f t="shared" si="79"/>
        <v>0.1055690879264003</v>
      </c>
    </row>
    <row r="1227" spans="1:16" x14ac:dyDescent="0.45">
      <c r="A1227">
        <v>1273</v>
      </c>
      <c r="B1227" t="s">
        <v>440</v>
      </c>
      <c r="C1227" t="s">
        <v>13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11</v>
      </c>
      <c r="K1227" t="s">
        <v>162</v>
      </c>
      <c r="M1227" s="16">
        <f t="shared" si="76"/>
        <v>3027744000</v>
      </c>
      <c r="N1227" s="16">
        <f t="shared" si="77"/>
        <v>1393752000</v>
      </c>
      <c r="O1227" s="12">
        <f t="shared" si="78"/>
        <v>0.22909735501084261</v>
      </c>
      <c r="P1227" s="12">
        <f t="shared" si="79"/>
        <v>0.10545967451048432</v>
      </c>
    </row>
    <row r="1228" spans="1:16" x14ac:dyDescent="0.45">
      <c r="A1228">
        <v>1274</v>
      </c>
      <c r="B1228" t="s">
        <v>440</v>
      </c>
      <c r="C1228" t="s">
        <v>14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11</v>
      </c>
      <c r="K1228" t="s">
        <v>162</v>
      </c>
      <c r="M1228" s="16">
        <f t="shared" si="76"/>
        <v>3056499000</v>
      </c>
      <c r="N1228" s="16">
        <f t="shared" si="77"/>
        <v>1511753000</v>
      </c>
      <c r="O1228" s="12">
        <f t="shared" si="78"/>
        <v>0.24044686551271011</v>
      </c>
      <c r="P1228" s="12">
        <f t="shared" si="79"/>
        <v>0.11892569579752393</v>
      </c>
    </row>
    <row r="1229" spans="1:16" x14ac:dyDescent="0.45">
      <c r="A1229">
        <v>1275</v>
      </c>
      <c r="B1229" t="s">
        <v>440</v>
      </c>
      <c r="C1229" t="s">
        <v>15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11</v>
      </c>
      <c r="K1229" t="s">
        <v>162</v>
      </c>
      <c r="M1229" s="16">
        <f t="shared" si="76"/>
        <v>2537369000</v>
      </c>
      <c r="N1229" s="16">
        <f t="shared" si="77"/>
        <v>1178009000</v>
      </c>
      <c r="O1229" s="12">
        <f t="shared" si="78"/>
        <v>0.22334514270312888</v>
      </c>
      <c r="P1229" s="12">
        <f t="shared" si="79"/>
        <v>0.10369110216549907</v>
      </c>
    </row>
    <row r="1230" spans="1:16" x14ac:dyDescent="0.45">
      <c r="A1230">
        <v>1276</v>
      </c>
      <c r="B1230" t="s">
        <v>441</v>
      </c>
      <c r="C1230" t="s">
        <v>10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17</v>
      </c>
      <c r="K1230" t="s">
        <v>199</v>
      </c>
      <c r="M1230" s="16">
        <f t="shared" si="76"/>
        <v>1172399000</v>
      </c>
      <c r="N1230" s="16">
        <f t="shared" si="77"/>
        <v>603899000</v>
      </c>
      <c r="O1230" s="12">
        <f t="shared" si="78"/>
        <v>0.20642299318877488</v>
      </c>
      <c r="P1230" s="12">
        <f t="shared" si="79"/>
        <v>0.10632782795252126</v>
      </c>
    </row>
    <row r="1231" spans="1:16" x14ac:dyDescent="0.45">
      <c r="A1231">
        <v>1277</v>
      </c>
      <c r="B1231" t="s">
        <v>441</v>
      </c>
      <c r="C1231" t="s">
        <v>13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17</v>
      </c>
      <c r="K1231" t="s">
        <v>199</v>
      </c>
      <c r="M1231" s="16">
        <f t="shared" si="76"/>
        <v>1577884000</v>
      </c>
      <c r="N1231" s="16">
        <f t="shared" si="77"/>
        <v>716494000</v>
      </c>
      <c r="O1231" s="12">
        <f t="shared" si="78"/>
        <v>0.27100405797439975</v>
      </c>
      <c r="P1231" s="12">
        <f t="shared" si="79"/>
        <v>0.12305897107411544</v>
      </c>
    </row>
    <row r="1232" spans="1:16" x14ac:dyDescent="0.45">
      <c r="A1232">
        <v>1278</v>
      </c>
      <c r="B1232" t="s">
        <v>441</v>
      </c>
      <c r="C1232" t="s">
        <v>14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17</v>
      </c>
      <c r="K1232" t="s">
        <v>199</v>
      </c>
      <c r="M1232" s="16">
        <f t="shared" si="76"/>
        <v>1628114000</v>
      </c>
      <c r="N1232" s="16">
        <f t="shared" si="77"/>
        <v>833386000</v>
      </c>
      <c r="O1232" s="12">
        <f t="shared" si="78"/>
        <v>0.27217047778956882</v>
      </c>
      <c r="P1232" s="12">
        <f t="shared" si="79"/>
        <v>0.13931645192114162</v>
      </c>
    </row>
    <row r="1233" spans="1:16" x14ac:dyDescent="0.45">
      <c r="A1233">
        <v>1279</v>
      </c>
      <c r="B1233" t="s">
        <v>441</v>
      </c>
      <c r="C1233" t="s">
        <v>15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17</v>
      </c>
      <c r="K1233" t="s">
        <v>199</v>
      </c>
      <c r="M1233" s="16">
        <f t="shared" si="76"/>
        <v>1939814000</v>
      </c>
      <c r="N1233" s="16">
        <f t="shared" si="77"/>
        <v>982664000</v>
      </c>
      <c r="O1233" s="12">
        <f t="shared" si="78"/>
        <v>0.25295951894483337</v>
      </c>
      <c r="P1233" s="12">
        <f t="shared" si="79"/>
        <v>0.12814332339307055</v>
      </c>
    </row>
    <row r="1234" spans="1:16" x14ac:dyDescent="0.45">
      <c r="A1234">
        <v>1280</v>
      </c>
      <c r="B1234" t="s">
        <v>442</v>
      </c>
      <c r="C1234" t="s">
        <v>10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23</v>
      </c>
      <c r="K1234" t="s">
        <v>28</v>
      </c>
      <c r="M1234" s="16">
        <f t="shared" si="76"/>
        <v>961529000</v>
      </c>
      <c r="N1234" s="16">
        <f t="shared" si="77"/>
        <v>202324000</v>
      </c>
      <c r="O1234" s="12">
        <f t="shared" si="78"/>
        <v>0.4567425807101313</v>
      </c>
      <c r="P1234" s="12">
        <f t="shared" si="79"/>
        <v>9.6107331031717827E-2</v>
      </c>
    </row>
    <row r="1235" spans="1:16" x14ac:dyDescent="0.45">
      <c r="A1235">
        <v>1281</v>
      </c>
      <c r="B1235" t="s">
        <v>442</v>
      </c>
      <c r="C1235" t="s">
        <v>13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23</v>
      </c>
      <c r="K1235" t="s">
        <v>28</v>
      </c>
      <c r="M1235" s="16">
        <f t="shared" si="76"/>
        <v>976142000</v>
      </c>
      <c r="N1235" s="16">
        <f t="shared" si="77"/>
        <v>261844000</v>
      </c>
      <c r="O1235" s="12">
        <f t="shared" si="78"/>
        <v>0.45242321742910829</v>
      </c>
      <c r="P1235" s="12">
        <f t="shared" si="79"/>
        <v>0.12135970478117675</v>
      </c>
    </row>
    <row r="1236" spans="1:16" x14ac:dyDescent="0.45">
      <c r="A1236">
        <v>1282</v>
      </c>
      <c r="B1236" t="s">
        <v>442</v>
      </c>
      <c r="C1236" t="s">
        <v>14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23</v>
      </c>
      <c r="K1236" t="s">
        <v>28</v>
      </c>
      <c r="M1236" s="16">
        <f t="shared" si="76"/>
        <v>1004608000</v>
      </c>
      <c r="N1236" s="16">
        <f t="shared" si="77"/>
        <v>224132000</v>
      </c>
      <c r="O1236" s="12">
        <f t="shared" si="78"/>
        <v>0.44904320944887377</v>
      </c>
      <c r="P1236" s="12">
        <f t="shared" si="79"/>
        <v>0.10018330793722027</v>
      </c>
    </row>
    <row r="1237" spans="1:16" x14ac:dyDescent="0.45">
      <c r="A1237">
        <v>1283</v>
      </c>
      <c r="B1237" t="s">
        <v>442</v>
      </c>
      <c r="C1237" t="s">
        <v>15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23</v>
      </c>
      <c r="K1237" t="s">
        <v>28</v>
      </c>
      <c r="M1237" s="16">
        <f t="shared" si="76"/>
        <v>1024500000</v>
      </c>
      <c r="N1237" s="16">
        <f t="shared" si="77"/>
        <v>299724000</v>
      </c>
      <c r="O1237" s="12">
        <f t="shared" si="78"/>
        <v>0.45284590111472145</v>
      </c>
      <c r="P1237" s="12">
        <f t="shared" si="79"/>
        <v>0.13248295252875428</v>
      </c>
    </row>
    <row r="1238" spans="1:16" x14ac:dyDescent="0.45">
      <c r="A1238">
        <v>1284</v>
      </c>
      <c r="B1238" t="s">
        <v>443</v>
      </c>
      <c r="C1238" t="s">
        <v>10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34</v>
      </c>
      <c r="K1238" t="s">
        <v>391</v>
      </c>
      <c r="M1238" s="16">
        <f t="shared" si="76"/>
        <v>20807000000</v>
      </c>
      <c r="N1238" s="16">
        <f t="shared" si="77"/>
        <v>13824000000</v>
      </c>
      <c r="O1238" s="12">
        <f t="shared" si="78"/>
        <v>0.25999325244598837</v>
      </c>
      <c r="P1238" s="12">
        <f t="shared" si="79"/>
        <v>0.1727373826987717</v>
      </c>
    </row>
    <row r="1239" spans="1:16" x14ac:dyDescent="0.45">
      <c r="A1239">
        <v>1285</v>
      </c>
      <c r="B1239" t="s">
        <v>443</v>
      </c>
      <c r="C1239" t="s">
        <v>13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34</v>
      </c>
      <c r="K1239" t="s">
        <v>391</v>
      </c>
      <c r="M1239" s="16">
        <f t="shared" si="76"/>
        <v>19331000000</v>
      </c>
      <c r="N1239" s="16">
        <f t="shared" si="77"/>
        <v>12237000000</v>
      </c>
      <c r="O1239" s="12">
        <f t="shared" si="78"/>
        <v>0.24131775397598187</v>
      </c>
      <c r="P1239" s="12">
        <f t="shared" si="79"/>
        <v>0.15276009287693806</v>
      </c>
    </row>
    <row r="1240" spans="1:16" x14ac:dyDescent="0.45">
      <c r="A1240">
        <v>1286</v>
      </c>
      <c r="B1240" t="s">
        <v>443</v>
      </c>
      <c r="C1240" t="s">
        <v>14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34</v>
      </c>
      <c r="K1240" t="s">
        <v>391</v>
      </c>
      <c r="M1240" s="16">
        <f t="shared" si="76"/>
        <v>17429000000</v>
      </c>
      <c r="N1240" s="16">
        <f t="shared" si="77"/>
        <v>10691000000</v>
      </c>
      <c r="O1240" s="12">
        <f t="shared" si="78"/>
        <v>0.23582020890837252</v>
      </c>
      <c r="P1240" s="12">
        <f t="shared" si="79"/>
        <v>0.14465281160361532</v>
      </c>
    </row>
    <row r="1241" spans="1:16" x14ac:dyDescent="0.45">
      <c r="A1241">
        <v>1287</v>
      </c>
      <c r="B1241" t="s">
        <v>443</v>
      </c>
      <c r="C1241" t="s">
        <v>15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34</v>
      </c>
      <c r="K1241" t="s">
        <v>391</v>
      </c>
      <c r="M1241" s="16">
        <f t="shared" si="76"/>
        <v>17294000000</v>
      </c>
      <c r="N1241" s="16">
        <f t="shared" si="77"/>
        <v>10815000000</v>
      </c>
      <c r="O1241" s="12">
        <f t="shared" si="78"/>
        <v>0.23073125825517327</v>
      </c>
      <c r="P1241" s="12">
        <f t="shared" si="79"/>
        <v>0.14429042199778527</v>
      </c>
    </row>
    <row r="1242" spans="1:16" x14ac:dyDescent="0.45">
      <c r="A1242">
        <v>1288</v>
      </c>
      <c r="B1242" t="s">
        <v>444</v>
      </c>
      <c r="C1242" t="s">
        <v>10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45</v>
      </c>
      <c r="K1242" t="s">
        <v>103</v>
      </c>
      <c r="M1242" s="16">
        <f t="shared" si="76"/>
        <v>16220000000</v>
      </c>
      <c r="N1242" s="16">
        <f t="shared" si="77"/>
        <v>4747000000</v>
      </c>
      <c r="O1242" s="12">
        <f t="shared" si="78"/>
        <v>0.97675538961821029</v>
      </c>
      <c r="P1242" s="12">
        <f t="shared" si="79"/>
        <v>0.28586053233770925</v>
      </c>
    </row>
    <row r="1243" spans="1:16" x14ac:dyDescent="0.45">
      <c r="A1243">
        <v>1289</v>
      </c>
      <c r="B1243" t="s">
        <v>444</v>
      </c>
      <c r="C1243" t="s">
        <v>13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45</v>
      </c>
      <c r="K1243" t="s">
        <v>103</v>
      </c>
      <c r="M1243" s="16">
        <f t="shared" si="76"/>
        <v>16528000000</v>
      </c>
      <c r="N1243" s="16">
        <f t="shared" si="77"/>
        <v>6204000000</v>
      </c>
      <c r="O1243" s="12">
        <f t="shared" si="78"/>
        <v>0.97961119013750597</v>
      </c>
      <c r="P1243" s="12">
        <f t="shared" si="79"/>
        <v>0.36770981507823614</v>
      </c>
    </row>
    <row r="1244" spans="1:16" x14ac:dyDescent="0.45">
      <c r="A1244">
        <v>1290</v>
      </c>
      <c r="B1244" t="s">
        <v>444</v>
      </c>
      <c r="C1244" t="s">
        <v>14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45</v>
      </c>
      <c r="K1244" t="s">
        <v>103</v>
      </c>
      <c r="M1244" s="16">
        <f t="shared" si="76"/>
        <v>15956000000</v>
      </c>
      <c r="N1244" s="16">
        <f t="shared" si="77"/>
        <v>6195000000</v>
      </c>
      <c r="O1244" s="12">
        <f t="shared" si="78"/>
        <v>0.98003808119894353</v>
      </c>
      <c r="P1244" s="12">
        <f t="shared" si="79"/>
        <v>0.38050488299244517</v>
      </c>
    </row>
    <row r="1245" spans="1:16" x14ac:dyDescent="0.45">
      <c r="A1245">
        <v>1291</v>
      </c>
      <c r="B1245" t="s">
        <v>444</v>
      </c>
      <c r="C1245" t="s">
        <v>15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45</v>
      </c>
      <c r="K1245" t="s">
        <v>103</v>
      </c>
      <c r="M1245" s="16">
        <f t="shared" si="76"/>
        <v>15867000000</v>
      </c>
      <c r="N1245" s="16">
        <f t="shared" si="77"/>
        <v>6149000000</v>
      </c>
      <c r="O1245" s="12">
        <f t="shared" si="78"/>
        <v>0.97523048555623848</v>
      </c>
      <c r="P1245" s="12">
        <f t="shared" si="79"/>
        <v>0.37793484941610328</v>
      </c>
    </row>
    <row r="1246" spans="1:16" x14ac:dyDescent="0.45">
      <c r="A1246">
        <v>1292</v>
      </c>
      <c r="B1246" t="s">
        <v>445</v>
      </c>
      <c r="C1246" t="s">
        <v>10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11</v>
      </c>
      <c r="K1246" t="s">
        <v>155</v>
      </c>
      <c r="M1246" s="16">
        <f t="shared" si="76"/>
        <v>1265900000</v>
      </c>
      <c r="N1246" s="16">
        <f t="shared" si="77"/>
        <v>55900000</v>
      </c>
      <c r="O1246" s="12">
        <f t="shared" si="78"/>
        <v>0.29393052846661094</v>
      </c>
      <c r="P1246" s="12">
        <f t="shared" si="79"/>
        <v>1.2979474319680506E-2</v>
      </c>
    </row>
    <row r="1247" spans="1:16" x14ac:dyDescent="0.45">
      <c r="A1247">
        <v>1293</v>
      </c>
      <c r="B1247" t="s">
        <v>445</v>
      </c>
      <c r="C1247" t="s">
        <v>13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11</v>
      </c>
      <c r="K1247" t="s">
        <v>155</v>
      </c>
      <c r="M1247" s="16">
        <f t="shared" si="76"/>
        <v>2370100000</v>
      </c>
      <c r="N1247" s="16">
        <f t="shared" si="77"/>
        <v>753600000</v>
      </c>
      <c r="O1247" s="12">
        <f t="shared" si="78"/>
        <v>0.33860022572395965</v>
      </c>
      <c r="P1247" s="12">
        <f t="shared" si="79"/>
        <v>0.10766175693243996</v>
      </c>
    </row>
    <row r="1248" spans="1:16" x14ac:dyDescent="0.45">
      <c r="A1248">
        <v>1294</v>
      </c>
      <c r="B1248" t="s">
        <v>445</v>
      </c>
      <c r="C1248" t="s">
        <v>14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11</v>
      </c>
      <c r="K1248" t="s">
        <v>155</v>
      </c>
      <c r="M1248" s="16">
        <f t="shared" si="76"/>
        <v>2463000000</v>
      </c>
      <c r="N1248" s="16">
        <f t="shared" si="77"/>
        <v>851900000</v>
      </c>
      <c r="O1248" s="12">
        <f t="shared" si="78"/>
        <v>0.34990765733769003</v>
      </c>
      <c r="P1248" s="12">
        <f t="shared" si="79"/>
        <v>0.12102571387981248</v>
      </c>
    </row>
    <row r="1249" spans="1:16" x14ac:dyDescent="0.45">
      <c r="A1249">
        <v>1295</v>
      </c>
      <c r="B1249" t="s">
        <v>445</v>
      </c>
      <c r="C1249" t="s">
        <v>15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11</v>
      </c>
      <c r="K1249" t="s">
        <v>155</v>
      </c>
      <c r="M1249" s="16">
        <f t="shared" si="76"/>
        <v>2185800000</v>
      </c>
      <c r="N1249" s="16">
        <f t="shared" si="77"/>
        <v>731900000</v>
      </c>
      <c r="O1249" s="12">
        <f t="shared" si="78"/>
        <v>0.33893626918902153</v>
      </c>
      <c r="P1249" s="12">
        <f t="shared" si="79"/>
        <v>0.11349046363777329</v>
      </c>
    </row>
    <row r="1250" spans="1:16" x14ac:dyDescent="0.45">
      <c r="A1250">
        <v>1296</v>
      </c>
      <c r="B1250" t="s">
        <v>446</v>
      </c>
      <c r="C1250" t="s">
        <v>10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40</v>
      </c>
      <c r="K1250" t="s">
        <v>41</v>
      </c>
      <c r="M1250" s="16">
        <f t="shared" si="76"/>
        <v>1422245000</v>
      </c>
      <c r="N1250" s="16">
        <f t="shared" si="77"/>
        <v>851755000</v>
      </c>
      <c r="O1250" s="12">
        <f t="shared" si="78"/>
        <v>0.43074785783771541</v>
      </c>
      <c r="P1250" s="12">
        <f t="shared" si="79"/>
        <v>0.25796655404136648</v>
      </c>
    </row>
    <row r="1251" spans="1:16" x14ac:dyDescent="0.45">
      <c r="A1251">
        <v>1297</v>
      </c>
      <c r="B1251" t="s">
        <v>446</v>
      </c>
      <c r="C1251" t="s">
        <v>13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40</v>
      </c>
      <c r="K1251" t="s">
        <v>41</v>
      </c>
      <c r="M1251" s="16">
        <f t="shared" si="76"/>
        <v>1434192000</v>
      </c>
      <c r="N1251" s="16">
        <f t="shared" si="77"/>
        <v>846323000</v>
      </c>
      <c r="O1251" s="12">
        <f t="shared" si="78"/>
        <v>0.4151509221832278</v>
      </c>
      <c r="P1251" s="12">
        <f t="shared" si="79"/>
        <v>0.24498238305253128</v>
      </c>
    </row>
    <row r="1252" spans="1:16" x14ac:dyDescent="0.45">
      <c r="A1252">
        <v>1298</v>
      </c>
      <c r="B1252" t="s">
        <v>446</v>
      </c>
      <c r="C1252" t="s">
        <v>14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40</v>
      </c>
      <c r="K1252" t="s">
        <v>41</v>
      </c>
      <c r="M1252" s="16">
        <f t="shared" si="76"/>
        <v>1403778000</v>
      </c>
      <c r="N1252" s="16">
        <f t="shared" si="77"/>
        <v>811242000</v>
      </c>
      <c r="O1252" s="12">
        <f t="shared" si="78"/>
        <v>0.40204065033199377</v>
      </c>
      <c r="P1252" s="12">
        <f t="shared" si="79"/>
        <v>0.23233891773245291</v>
      </c>
    </row>
    <row r="1253" spans="1:16" x14ac:dyDescent="0.45">
      <c r="A1253">
        <v>1299</v>
      </c>
      <c r="B1253" t="s">
        <v>446</v>
      </c>
      <c r="C1253" t="s">
        <v>15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40</v>
      </c>
      <c r="K1253" t="s">
        <v>41</v>
      </c>
      <c r="M1253" s="16">
        <f t="shared" si="76"/>
        <v>1525768000</v>
      </c>
      <c r="N1253" s="16">
        <f t="shared" si="77"/>
        <v>854602000</v>
      </c>
      <c r="O1253" s="12">
        <f t="shared" si="78"/>
        <v>0.43650203994171843</v>
      </c>
      <c r="P1253" s="12">
        <f t="shared" si="79"/>
        <v>0.24449032640497928</v>
      </c>
    </row>
    <row r="1254" spans="1:16" x14ac:dyDescent="0.45">
      <c r="A1254">
        <v>1300</v>
      </c>
      <c r="B1254" t="s">
        <v>447</v>
      </c>
      <c r="C1254" t="s">
        <v>10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57</v>
      </c>
      <c r="K1254" t="s">
        <v>191</v>
      </c>
      <c r="M1254" s="16">
        <f t="shared" si="76"/>
        <v>5951000000</v>
      </c>
      <c r="N1254" s="16">
        <f t="shared" si="77"/>
        <v>1550000000</v>
      </c>
      <c r="O1254" s="12">
        <f t="shared" si="78"/>
        <v>0.41717490361023479</v>
      </c>
      <c r="P1254" s="12">
        <f t="shared" si="79"/>
        <v>0.10865755345250613</v>
      </c>
    </row>
    <row r="1255" spans="1:16" x14ac:dyDescent="0.45">
      <c r="A1255">
        <v>1301</v>
      </c>
      <c r="B1255" t="s">
        <v>447</v>
      </c>
      <c r="C1255" t="s">
        <v>13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57</v>
      </c>
      <c r="K1255" t="s">
        <v>191</v>
      </c>
      <c r="M1255" s="16">
        <f t="shared" si="76"/>
        <v>6443000000</v>
      </c>
      <c r="N1255" s="16">
        <f t="shared" si="77"/>
        <v>1497000000</v>
      </c>
      <c r="O1255" s="12">
        <f t="shared" si="78"/>
        <v>0.4356027313907106</v>
      </c>
      <c r="P1255" s="12">
        <f t="shared" si="79"/>
        <v>0.10121019538908796</v>
      </c>
    </row>
    <row r="1256" spans="1:16" x14ac:dyDescent="0.45">
      <c r="A1256">
        <v>1302</v>
      </c>
      <c r="B1256" t="s">
        <v>447</v>
      </c>
      <c r="C1256" t="s">
        <v>14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57</v>
      </c>
      <c r="K1256" t="s">
        <v>191</v>
      </c>
      <c r="M1256" s="16">
        <f t="shared" si="76"/>
        <v>6560000000</v>
      </c>
      <c r="N1256" s="16">
        <f t="shared" si="77"/>
        <v>1989000000</v>
      </c>
      <c r="O1256" s="12">
        <f t="shared" si="78"/>
        <v>0.44426384938371932</v>
      </c>
      <c r="P1256" s="12">
        <f t="shared" si="79"/>
        <v>0.13470134091832589</v>
      </c>
    </row>
    <row r="1257" spans="1:16" x14ac:dyDescent="0.45">
      <c r="A1257">
        <v>1303</v>
      </c>
      <c r="B1257" t="s">
        <v>447</v>
      </c>
      <c r="C1257" t="s">
        <v>15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57</v>
      </c>
      <c r="K1257" t="s">
        <v>191</v>
      </c>
      <c r="M1257" s="16">
        <f t="shared" si="76"/>
        <v>6688000000</v>
      </c>
      <c r="N1257" s="16">
        <f t="shared" si="77"/>
        <v>1130000000</v>
      </c>
      <c r="O1257" s="12">
        <f t="shared" si="78"/>
        <v>0.45339299030574198</v>
      </c>
      <c r="P1257" s="12">
        <f t="shared" si="79"/>
        <v>7.6604975933835001E-2</v>
      </c>
    </row>
    <row r="1258" spans="1:16" x14ac:dyDescent="0.45">
      <c r="A1258">
        <v>1304</v>
      </c>
      <c r="B1258" t="s">
        <v>448</v>
      </c>
      <c r="C1258" t="s">
        <v>10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40</v>
      </c>
      <c r="K1258" t="s">
        <v>43</v>
      </c>
      <c r="M1258" s="16">
        <f t="shared" si="76"/>
        <v>7256000000</v>
      </c>
      <c r="N1258" s="16">
        <f t="shared" si="77"/>
        <v>3026000000</v>
      </c>
      <c r="O1258" s="12">
        <f t="shared" si="78"/>
        <v>0.59808770194526872</v>
      </c>
      <c r="P1258" s="12">
        <f t="shared" si="79"/>
        <v>0.249423013517969</v>
      </c>
    </row>
    <row r="1259" spans="1:16" x14ac:dyDescent="0.45">
      <c r="A1259">
        <v>1305</v>
      </c>
      <c r="B1259" t="s">
        <v>448</v>
      </c>
      <c r="C1259" t="s">
        <v>13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40</v>
      </c>
      <c r="K1259" t="s">
        <v>43</v>
      </c>
      <c r="M1259" s="16">
        <f t="shared" si="76"/>
        <v>5512000000</v>
      </c>
      <c r="N1259" s="16">
        <f t="shared" si="77"/>
        <v>2561000000</v>
      </c>
      <c r="O1259" s="12">
        <f t="shared" si="78"/>
        <v>0.7589150488778742</v>
      </c>
      <c r="P1259" s="12">
        <f t="shared" si="79"/>
        <v>0.35260911469089906</v>
      </c>
    </row>
    <row r="1260" spans="1:16" x14ac:dyDescent="0.45">
      <c r="A1260">
        <v>1306</v>
      </c>
      <c r="B1260" t="s">
        <v>448</v>
      </c>
      <c r="C1260" t="s">
        <v>14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40</v>
      </c>
      <c r="K1260" t="s">
        <v>43</v>
      </c>
      <c r="M1260" s="16">
        <f t="shared" si="76"/>
        <v>5963000000</v>
      </c>
      <c r="N1260" s="16">
        <f t="shared" si="77"/>
        <v>2867000000</v>
      </c>
      <c r="O1260" s="12">
        <f t="shared" si="78"/>
        <v>0.75942435048395307</v>
      </c>
      <c r="P1260" s="12">
        <f t="shared" si="79"/>
        <v>0.36512990320937339</v>
      </c>
    </row>
    <row r="1261" spans="1:16" x14ac:dyDescent="0.45">
      <c r="A1261">
        <v>1307</v>
      </c>
      <c r="B1261" t="s">
        <v>448</v>
      </c>
      <c r="C1261" t="s">
        <v>15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40</v>
      </c>
      <c r="K1261" t="s">
        <v>43</v>
      </c>
      <c r="M1261" s="16">
        <f t="shared" si="76"/>
        <v>5951000000</v>
      </c>
      <c r="N1261" s="16">
        <f t="shared" si="77"/>
        <v>2831000000</v>
      </c>
      <c r="O1261" s="12">
        <f t="shared" si="78"/>
        <v>0.77598122310601125</v>
      </c>
      <c r="P1261" s="12">
        <f t="shared" si="79"/>
        <v>0.36914852001564741</v>
      </c>
    </row>
    <row r="1262" spans="1:16" x14ac:dyDescent="0.45">
      <c r="A1262">
        <v>1308</v>
      </c>
      <c r="B1262" t="s">
        <v>449</v>
      </c>
      <c r="C1262" t="s">
        <v>10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45</v>
      </c>
      <c r="K1262" t="s">
        <v>377</v>
      </c>
      <c r="M1262" s="16">
        <f t="shared" si="76"/>
        <v>18212000000</v>
      </c>
      <c r="N1262" s="16">
        <f t="shared" si="77"/>
        <v>708000000</v>
      </c>
      <c r="O1262" s="12">
        <f t="shared" si="78"/>
        <v>0.21464518486216366</v>
      </c>
      <c r="P1262" s="12">
        <f t="shared" si="79"/>
        <v>8.3444317418411972E-3</v>
      </c>
    </row>
    <row r="1263" spans="1:16" x14ac:dyDescent="0.45">
      <c r="A1263">
        <v>1309</v>
      </c>
      <c r="B1263" t="s">
        <v>449</v>
      </c>
      <c r="C1263" t="s">
        <v>13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45</v>
      </c>
      <c r="K1263" t="s">
        <v>377</v>
      </c>
      <c r="M1263" s="16">
        <f t="shared" si="76"/>
        <v>14488000000</v>
      </c>
      <c r="N1263" s="16">
        <f t="shared" si="77"/>
        <v>-1684000000</v>
      </c>
      <c r="O1263" s="12">
        <f t="shared" si="78"/>
        <v>0.34943682014423194</v>
      </c>
      <c r="P1263" s="12">
        <f t="shared" si="79"/>
        <v>-4.0616482959890017E-2</v>
      </c>
    </row>
    <row r="1264" spans="1:16" x14ac:dyDescent="0.45">
      <c r="A1264">
        <v>1310</v>
      </c>
      <c r="B1264" t="s">
        <v>449</v>
      </c>
      <c r="C1264" t="s">
        <v>14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45</v>
      </c>
      <c r="K1264" t="s">
        <v>377</v>
      </c>
      <c r="M1264" s="16">
        <f t="shared" si="76"/>
        <v>20545000000</v>
      </c>
      <c r="N1264" s="16">
        <f t="shared" si="77"/>
        <v>1759000000</v>
      </c>
      <c r="O1264" s="12">
        <f t="shared" si="78"/>
        <v>0.37972460955549392</v>
      </c>
      <c r="P1264" s="12">
        <f t="shared" si="79"/>
        <v>3.2510858515848812E-2</v>
      </c>
    </row>
    <row r="1265" spans="1:16" x14ac:dyDescent="0.45">
      <c r="A1265">
        <v>1311</v>
      </c>
      <c r="B1265" t="s">
        <v>449</v>
      </c>
      <c r="C1265" t="s">
        <v>15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45</v>
      </c>
      <c r="K1265" t="s">
        <v>377</v>
      </c>
      <c r="M1265" s="16">
        <f t="shared" si="76"/>
        <v>24372000000</v>
      </c>
      <c r="N1265" s="16">
        <f t="shared" si="77"/>
        <v>7769000000</v>
      </c>
      <c r="O1265" s="12">
        <f t="shared" si="78"/>
        <v>0.42668814229940999</v>
      </c>
      <c r="P1265" s="12">
        <f t="shared" si="79"/>
        <v>0.13601428596439014</v>
      </c>
    </row>
    <row r="1266" spans="1:16" x14ac:dyDescent="0.45">
      <c r="A1266">
        <v>1312</v>
      </c>
      <c r="B1266" t="s">
        <v>450</v>
      </c>
      <c r="C1266" t="s">
        <v>10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81</v>
      </c>
      <c r="K1266" t="s">
        <v>339</v>
      </c>
      <c r="M1266" s="16">
        <f t="shared" si="76"/>
        <v>20844000000</v>
      </c>
      <c r="N1266" s="16">
        <f t="shared" si="77"/>
        <v>4470000000</v>
      </c>
      <c r="O1266" s="12">
        <f t="shared" si="78"/>
        <v>0.1162585754922193</v>
      </c>
      <c r="P1266" s="12">
        <f t="shared" si="79"/>
        <v>2.4931674940041275E-2</v>
      </c>
    </row>
    <row r="1267" spans="1:16" x14ac:dyDescent="0.45">
      <c r="A1267">
        <v>1313</v>
      </c>
      <c r="B1267" t="s">
        <v>450</v>
      </c>
      <c r="C1267" t="s">
        <v>13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81</v>
      </c>
      <c r="K1267" t="s">
        <v>339</v>
      </c>
      <c r="M1267" s="16">
        <f t="shared" si="76"/>
        <v>19145000000</v>
      </c>
      <c r="N1267" s="16">
        <f t="shared" si="77"/>
        <v>2577000000</v>
      </c>
      <c r="O1267" s="12">
        <f t="shared" si="78"/>
        <v>0.11157019977155647</v>
      </c>
      <c r="P1267" s="12">
        <f t="shared" si="79"/>
        <v>1.5017832583510105E-2</v>
      </c>
    </row>
    <row r="1268" spans="1:16" x14ac:dyDescent="0.45">
      <c r="A1268">
        <v>1314</v>
      </c>
      <c r="B1268" t="s">
        <v>450</v>
      </c>
      <c r="C1268" t="s">
        <v>14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81</v>
      </c>
      <c r="K1268" t="s">
        <v>339</v>
      </c>
      <c r="M1268" s="16">
        <f t="shared" si="76"/>
        <v>21029000000</v>
      </c>
      <c r="N1268" s="16">
        <f t="shared" si="77"/>
        <v>3307000000</v>
      </c>
      <c r="O1268" s="12">
        <f t="shared" si="78"/>
        <v>0.13044314319033323</v>
      </c>
      <c r="P1268" s="12">
        <f t="shared" si="79"/>
        <v>2.051336128824157E-2</v>
      </c>
    </row>
    <row r="1269" spans="1:16" x14ac:dyDescent="0.45">
      <c r="A1269">
        <v>1315</v>
      </c>
      <c r="B1269" t="s">
        <v>450</v>
      </c>
      <c r="C1269" t="s">
        <v>15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81</v>
      </c>
      <c r="K1269" t="s">
        <v>339</v>
      </c>
      <c r="M1269" s="16">
        <f t="shared" si="76"/>
        <v>21282000000</v>
      </c>
      <c r="N1269" s="16">
        <f t="shared" si="77"/>
        <v>4436000000</v>
      </c>
      <c r="O1269" s="12">
        <f t="shared" si="78"/>
        <v>0.21502399595857535</v>
      </c>
      <c r="P1269" s="12">
        <f t="shared" si="79"/>
        <v>4.4819398838090427E-2</v>
      </c>
    </row>
    <row r="1270" spans="1:16" x14ac:dyDescent="0.45">
      <c r="A1270">
        <v>1316</v>
      </c>
      <c r="B1270" t="s">
        <v>451</v>
      </c>
      <c r="C1270" t="s">
        <v>10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17</v>
      </c>
      <c r="K1270" t="s">
        <v>287</v>
      </c>
      <c r="M1270" s="16">
        <f t="shared" si="76"/>
        <v>3249200000</v>
      </c>
      <c r="N1270" s="16">
        <f t="shared" si="77"/>
        <v>654900000</v>
      </c>
      <c r="O1270" s="12">
        <f t="shared" si="78"/>
        <v>0.53767996028462683</v>
      </c>
      <c r="P1270" s="12">
        <f t="shared" si="79"/>
        <v>0.10837332450769485</v>
      </c>
    </row>
    <row r="1271" spans="1:16" x14ac:dyDescent="0.45">
      <c r="A1271">
        <v>1317</v>
      </c>
      <c r="B1271" t="s">
        <v>451</v>
      </c>
      <c r="C1271" t="s">
        <v>13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17</v>
      </c>
      <c r="K1271" t="s">
        <v>287</v>
      </c>
      <c r="M1271" s="16">
        <f t="shared" si="76"/>
        <v>4219300000</v>
      </c>
      <c r="N1271" s="16">
        <f t="shared" si="77"/>
        <v>545800000</v>
      </c>
      <c r="O1271" s="12">
        <f t="shared" si="78"/>
        <v>0.51540359620834553</v>
      </c>
      <c r="P1271" s="12">
        <f t="shared" si="79"/>
        <v>6.6671552819310073E-2</v>
      </c>
    </row>
    <row r="1272" spans="1:16" x14ac:dyDescent="0.45">
      <c r="A1272">
        <v>1318</v>
      </c>
      <c r="B1272" t="s">
        <v>451</v>
      </c>
      <c r="C1272" t="s">
        <v>14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17</v>
      </c>
      <c r="K1272" t="s">
        <v>287</v>
      </c>
      <c r="M1272" s="16">
        <f t="shared" si="76"/>
        <v>4326700000</v>
      </c>
      <c r="N1272" s="16">
        <f t="shared" si="77"/>
        <v>613100000</v>
      </c>
      <c r="O1272" s="12">
        <f t="shared" si="78"/>
        <v>0.52500849390865412</v>
      </c>
      <c r="P1272" s="12">
        <f t="shared" si="79"/>
        <v>7.439450565451633E-2</v>
      </c>
    </row>
    <row r="1273" spans="1:16" x14ac:dyDescent="0.45">
      <c r="A1273">
        <v>1319</v>
      </c>
      <c r="B1273" t="s">
        <v>451</v>
      </c>
      <c r="C1273" t="s">
        <v>15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17</v>
      </c>
      <c r="K1273" t="s">
        <v>287</v>
      </c>
      <c r="M1273" s="16">
        <f t="shared" si="76"/>
        <v>4161600000</v>
      </c>
      <c r="N1273" s="16">
        <f t="shared" si="77"/>
        <v>743900000</v>
      </c>
      <c r="O1273" s="12">
        <f t="shared" si="78"/>
        <v>0.51888333354113936</v>
      </c>
      <c r="P1273" s="12">
        <f t="shared" si="79"/>
        <v>9.2752141441093228E-2</v>
      </c>
    </row>
    <row r="1274" spans="1:16" x14ac:dyDescent="0.45">
      <c r="A1274">
        <v>1320</v>
      </c>
      <c r="B1274" t="s">
        <v>452</v>
      </c>
      <c r="C1274" t="s">
        <v>10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11</v>
      </c>
      <c r="K1274" t="s">
        <v>162</v>
      </c>
      <c r="M1274" s="16">
        <f t="shared" si="76"/>
        <v>937707000</v>
      </c>
      <c r="N1274" s="16">
        <f t="shared" si="77"/>
        <v>465122000</v>
      </c>
      <c r="O1274" s="12">
        <f t="shared" si="78"/>
        <v>0.15838925562335093</v>
      </c>
      <c r="P1274" s="12">
        <f t="shared" si="79"/>
        <v>7.8564335505700841E-2</v>
      </c>
    </row>
    <row r="1275" spans="1:16" x14ac:dyDescent="0.45">
      <c r="A1275">
        <v>1321</v>
      </c>
      <c r="B1275" t="s">
        <v>452</v>
      </c>
      <c r="C1275" t="s">
        <v>13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11</v>
      </c>
      <c r="K1275" t="s">
        <v>162</v>
      </c>
      <c r="M1275" s="16">
        <f t="shared" si="76"/>
        <v>986933000</v>
      </c>
      <c r="N1275" s="16">
        <f t="shared" si="77"/>
        <v>475999000</v>
      </c>
      <c r="O1275" s="12">
        <f t="shared" si="78"/>
        <v>0.15392983660650106</v>
      </c>
      <c r="P1275" s="12">
        <f t="shared" si="79"/>
        <v>7.4240549555904894E-2</v>
      </c>
    </row>
    <row r="1276" spans="1:16" x14ac:dyDescent="0.45">
      <c r="A1276">
        <v>1322</v>
      </c>
      <c r="B1276" t="s">
        <v>452</v>
      </c>
      <c r="C1276" t="s">
        <v>14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11</v>
      </c>
      <c r="K1276" t="s">
        <v>162</v>
      </c>
      <c r="M1276" s="16">
        <f t="shared" si="76"/>
        <v>1168794000</v>
      </c>
      <c r="N1276" s="16">
        <f t="shared" si="77"/>
        <v>429060000</v>
      </c>
      <c r="O1276" s="12">
        <f t="shared" si="78"/>
        <v>0.15086607095259474</v>
      </c>
      <c r="P1276" s="12">
        <f t="shared" si="79"/>
        <v>5.538238252670729E-2</v>
      </c>
    </row>
    <row r="1277" spans="1:16" x14ac:dyDescent="0.45">
      <c r="A1277">
        <v>1323</v>
      </c>
      <c r="B1277" t="s">
        <v>452</v>
      </c>
      <c r="C1277" t="s">
        <v>15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11</v>
      </c>
      <c r="K1277" t="s">
        <v>162</v>
      </c>
      <c r="M1277" s="16">
        <f t="shared" si="76"/>
        <v>923665000</v>
      </c>
      <c r="N1277" s="16">
        <f t="shared" si="77"/>
        <v>295954000</v>
      </c>
      <c r="O1277" s="12">
        <f t="shared" si="78"/>
        <v>0.12197726068599324</v>
      </c>
      <c r="P1277" s="12">
        <f t="shared" si="79"/>
        <v>3.9083063891196965E-2</v>
      </c>
    </row>
    <row r="1278" spans="1:16" x14ac:dyDescent="0.45">
      <c r="A1278">
        <v>1324</v>
      </c>
      <c r="B1278" t="s">
        <v>453</v>
      </c>
      <c r="C1278" t="s">
        <v>10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57</v>
      </c>
      <c r="K1278" t="s">
        <v>85</v>
      </c>
      <c r="M1278" s="16">
        <f t="shared" si="76"/>
        <v>4828000000</v>
      </c>
      <c r="N1278" s="16">
        <f t="shared" si="77"/>
        <v>2502000000</v>
      </c>
      <c r="O1278" s="12">
        <f t="shared" si="78"/>
        <v>0.43014967925873127</v>
      </c>
      <c r="P1278" s="12">
        <f t="shared" si="79"/>
        <v>0.22291518175338559</v>
      </c>
    </row>
    <row r="1279" spans="1:16" x14ac:dyDescent="0.45">
      <c r="A1279">
        <v>1325</v>
      </c>
      <c r="B1279" t="s">
        <v>453</v>
      </c>
      <c r="C1279" t="s">
        <v>13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57</v>
      </c>
      <c r="K1279" t="s">
        <v>85</v>
      </c>
      <c r="M1279" s="16">
        <f t="shared" si="76"/>
        <v>5181000000</v>
      </c>
      <c r="N1279" s="16">
        <f t="shared" si="77"/>
        <v>2625000000</v>
      </c>
      <c r="O1279" s="12">
        <f t="shared" si="78"/>
        <v>0.43446540880503148</v>
      </c>
      <c r="P1279" s="12">
        <f t="shared" si="79"/>
        <v>0.22012578616352202</v>
      </c>
    </row>
    <row r="1280" spans="1:16" x14ac:dyDescent="0.45">
      <c r="A1280">
        <v>1326</v>
      </c>
      <c r="B1280" t="s">
        <v>453</v>
      </c>
      <c r="C1280" t="s">
        <v>14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57</v>
      </c>
      <c r="K1280" t="s">
        <v>85</v>
      </c>
      <c r="M1280" s="16">
        <f t="shared" si="76"/>
        <v>5311000000</v>
      </c>
      <c r="N1280" s="16">
        <f t="shared" si="77"/>
        <v>2608000000</v>
      </c>
      <c r="O1280" s="12">
        <f t="shared" si="78"/>
        <v>0.43273853173633181</v>
      </c>
      <c r="P1280" s="12">
        <f t="shared" si="79"/>
        <v>0.21249898150411473</v>
      </c>
    </row>
    <row r="1281" spans="1:16" x14ac:dyDescent="0.45">
      <c r="A1281">
        <v>1327</v>
      </c>
      <c r="B1281" t="s">
        <v>453</v>
      </c>
      <c r="C1281" t="s">
        <v>15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57</v>
      </c>
      <c r="K1281" t="s">
        <v>85</v>
      </c>
      <c r="M1281" s="16">
        <f t="shared" si="76"/>
        <v>4816000000</v>
      </c>
      <c r="N1281" s="16">
        <f t="shared" si="77"/>
        <v>2321000000</v>
      </c>
      <c r="O1281" s="12">
        <f t="shared" si="78"/>
        <v>0.44691907943578324</v>
      </c>
      <c r="P1281" s="12">
        <f t="shared" si="79"/>
        <v>0.21538604305864886</v>
      </c>
    </row>
    <row r="1282" spans="1:16" x14ac:dyDescent="0.45">
      <c r="A1282">
        <v>1331</v>
      </c>
      <c r="B1282" t="s">
        <v>454</v>
      </c>
      <c r="C1282" t="s">
        <v>10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20</v>
      </c>
      <c r="K1282" t="s">
        <v>32</v>
      </c>
      <c r="M1282" s="16">
        <f t="shared" si="76"/>
        <v>15046000000</v>
      </c>
      <c r="N1282" s="16">
        <f t="shared" si="77"/>
        <v>7230000000</v>
      </c>
      <c r="O1282" s="12">
        <f t="shared" si="78"/>
        <v>0.60508324619963005</v>
      </c>
      <c r="P1282" s="12">
        <f t="shared" si="79"/>
        <v>0.2907584653744068</v>
      </c>
    </row>
    <row r="1283" spans="1:16" x14ac:dyDescent="0.45">
      <c r="A1283">
        <v>1332</v>
      </c>
      <c r="B1283" t="s">
        <v>454</v>
      </c>
      <c r="C1283" t="s">
        <v>13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20</v>
      </c>
      <c r="K1283" t="s">
        <v>32</v>
      </c>
      <c r="M1283" s="16">
        <f t="shared" ref="M1283:M1346" si="80">E1283-F1283</f>
        <v>15801000000</v>
      </c>
      <c r="N1283" s="16">
        <f t="shared" ref="N1283:N1346" si="81">M1283-(SUM(G1283:I1283))</f>
        <v>7550000000</v>
      </c>
      <c r="O1283" s="12">
        <f t="shared" ref="O1283:O1346" si="82">1-(F1283/E1283)</f>
        <v>0.59655680144976775</v>
      </c>
      <c r="P1283" s="12">
        <f t="shared" ref="P1283:P1346" si="83">N1283/E1283</f>
        <v>0.28504549401593232</v>
      </c>
    </row>
    <row r="1284" spans="1:16" x14ac:dyDescent="0.45">
      <c r="A1284">
        <v>1333</v>
      </c>
      <c r="B1284" t="s">
        <v>454</v>
      </c>
      <c r="C1284" t="s">
        <v>14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20</v>
      </c>
      <c r="K1284" t="s">
        <v>32</v>
      </c>
      <c r="M1284" s="16">
        <f t="shared" si="80"/>
        <v>14903000000</v>
      </c>
      <c r="N1284" s="16">
        <f t="shared" si="81"/>
        <v>5776000000</v>
      </c>
      <c r="O1284" s="12">
        <f t="shared" si="82"/>
        <v>0.58949408646809864</v>
      </c>
      <c r="P1284" s="12">
        <f t="shared" si="83"/>
        <v>0.2284719750009889</v>
      </c>
    </row>
    <row r="1285" spans="1:16" x14ac:dyDescent="0.45">
      <c r="A1285">
        <v>1334</v>
      </c>
      <c r="B1285" t="s">
        <v>454</v>
      </c>
      <c r="C1285" t="s">
        <v>15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20</v>
      </c>
      <c r="K1285" t="s">
        <v>32</v>
      </c>
      <c r="M1285" s="16">
        <f t="shared" si="80"/>
        <v>13805000000</v>
      </c>
      <c r="N1285" s="16">
        <f t="shared" si="81"/>
        <v>6495000000</v>
      </c>
      <c r="O1285" s="12">
        <f t="shared" si="82"/>
        <v>0.58610002547338036</v>
      </c>
      <c r="P1285" s="12">
        <f t="shared" si="83"/>
        <v>0.27574934193767514</v>
      </c>
    </row>
    <row r="1286" spans="1:16" x14ac:dyDescent="0.45">
      <c r="A1286">
        <v>1335</v>
      </c>
      <c r="B1286" t="s">
        <v>455</v>
      </c>
      <c r="C1286" t="s">
        <v>10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20</v>
      </c>
      <c r="K1286" t="s">
        <v>32</v>
      </c>
      <c r="M1286" s="16">
        <f t="shared" si="80"/>
        <v>404927000</v>
      </c>
      <c r="N1286" s="16">
        <f t="shared" si="81"/>
        <v>27341000</v>
      </c>
      <c r="O1286" s="12">
        <f t="shared" si="82"/>
        <v>0.35265290694990814</v>
      </c>
      <c r="P1286" s="12">
        <f t="shared" si="83"/>
        <v>2.3811410770132491E-2</v>
      </c>
    </row>
    <row r="1287" spans="1:16" x14ac:dyDescent="0.45">
      <c r="A1287">
        <v>1336</v>
      </c>
      <c r="B1287" t="s">
        <v>455</v>
      </c>
      <c r="C1287" t="s">
        <v>13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20</v>
      </c>
      <c r="K1287" t="s">
        <v>32</v>
      </c>
      <c r="M1287" s="16">
        <f t="shared" si="80"/>
        <v>689308000</v>
      </c>
      <c r="N1287" s="16">
        <f t="shared" si="81"/>
        <v>122466000</v>
      </c>
      <c r="O1287" s="12">
        <f t="shared" si="82"/>
        <v>0.40287650368271488</v>
      </c>
      <c r="P1287" s="12">
        <f t="shared" si="83"/>
        <v>7.1577109071717382E-2</v>
      </c>
    </row>
    <row r="1288" spans="1:16" x14ac:dyDescent="0.45">
      <c r="A1288">
        <v>1337</v>
      </c>
      <c r="B1288" t="s">
        <v>455</v>
      </c>
      <c r="C1288" t="s">
        <v>14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20</v>
      </c>
      <c r="K1288" t="s">
        <v>32</v>
      </c>
      <c r="M1288" s="16">
        <f t="shared" si="80"/>
        <v>1049553000</v>
      </c>
      <c r="N1288" s="16">
        <f t="shared" si="81"/>
        <v>11968000</v>
      </c>
      <c r="O1288" s="12">
        <f t="shared" si="82"/>
        <v>0.40201576113311011</v>
      </c>
      <c r="P1288" s="12">
        <f t="shared" si="83"/>
        <v>4.5841654773423179E-3</v>
      </c>
    </row>
    <row r="1289" spans="1:16" x14ac:dyDescent="0.45">
      <c r="A1289">
        <v>1338</v>
      </c>
      <c r="B1289" t="s">
        <v>456</v>
      </c>
      <c r="C1289" t="s">
        <v>10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11</v>
      </c>
      <c r="K1289" t="s">
        <v>162</v>
      </c>
      <c r="M1289" s="16">
        <f t="shared" si="80"/>
        <v>1319801000</v>
      </c>
      <c r="N1289" s="16">
        <f t="shared" si="81"/>
        <v>397461000</v>
      </c>
      <c r="O1289" s="12">
        <f t="shared" si="82"/>
        <v>0.20559937750076529</v>
      </c>
      <c r="P1289" s="12">
        <f t="shared" si="83"/>
        <v>6.1916708792334352E-2</v>
      </c>
    </row>
    <row r="1290" spans="1:16" x14ac:dyDescent="0.45">
      <c r="A1290">
        <v>1339</v>
      </c>
      <c r="B1290" t="s">
        <v>456</v>
      </c>
      <c r="C1290" t="s">
        <v>13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11</v>
      </c>
      <c r="K1290" t="s">
        <v>162</v>
      </c>
      <c r="M1290" s="16">
        <f t="shared" si="80"/>
        <v>1385734000</v>
      </c>
      <c r="N1290" s="16">
        <f t="shared" si="81"/>
        <v>355720000</v>
      </c>
      <c r="O1290" s="12">
        <f t="shared" si="82"/>
        <v>0.20873341975491255</v>
      </c>
      <c r="P1290" s="12">
        <f t="shared" si="83"/>
        <v>5.3582182493333859E-2</v>
      </c>
    </row>
    <row r="1291" spans="1:16" x14ac:dyDescent="0.45">
      <c r="A1291">
        <v>1340</v>
      </c>
      <c r="B1291" t="s">
        <v>456</v>
      </c>
      <c r="C1291" t="s">
        <v>14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11</v>
      </c>
      <c r="K1291" t="s">
        <v>162</v>
      </c>
      <c r="M1291" s="16">
        <f t="shared" si="80"/>
        <v>1485444000</v>
      </c>
      <c r="N1291" s="16">
        <f t="shared" si="81"/>
        <v>523865000</v>
      </c>
      <c r="O1291" s="12">
        <f t="shared" si="82"/>
        <v>0.22602985167287415</v>
      </c>
      <c r="P1291" s="12">
        <f t="shared" si="83"/>
        <v>7.9712953330189643E-2</v>
      </c>
    </row>
    <row r="1292" spans="1:16" x14ac:dyDescent="0.45">
      <c r="A1292">
        <v>1341</v>
      </c>
      <c r="B1292" t="s">
        <v>456</v>
      </c>
      <c r="C1292" t="s">
        <v>15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11</v>
      </c>
      <c r="K1292" t="s">
        <v>162</v>
      </c>
      <c r="M1292" s="16">
        <f t="shared" si="80"/>
        <v>1501416000</v>
      </c>
      <c r="N1292" s="16">
        <f t="shared" si="81"/>
        <v>545258000</v>
      </c>
      <c r="O1292" s="12">
        <f t="shared" si="82"/>
        <v>0.22121991152476561</v>
      </c>
      <c r="P1292" s="12">
        <f t="shared" si="83"/>
        <v>8.0338777872468833E-2</v>
      </c>
    </row>
    <row r="1293" spans="1:16" x14ac:dyDescent="0.45">
      <c r="A1293">
        <v>1342</v>
      </c>
      <c r="B1293" t="s">
        <v>457</v>
      </c>
      <c r="C1293" t="s">
        <v>10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17</v>
      </c>
      <c r="K1293" t="s">
        <v>131</v>
      </c>
      <c r="M1293" s="16">
        <f t="shared" si="80"/>
        <v>2530590000</v>
      </c>
      <c r="N1293" s="16">
        <f t="shared" si="81"/>
        <v>788554000</v>
      </c>
      <c r="O1293" s="12">
        <f t="shared" si="82"/>
        <v>0.32916000262226031</v>
      </c>
      <c r="P1293" s="12">
        <f t="shared" si="83"/>
        <v>0.10256913870196034</v>
      </c>
    </row>
    <row r="1294" spans="1:16" x14ac:dyDescent="0.45">
      <c r="A1294">
        <v>1343</v>
      </c>
      <c r="B1294" t="s">
        <v>457</v>
      </c>
      <c r="C1294" t="s">
        <v>13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17</v>
      </c>
      <c r="K1294" t="s">
        <v>131</v>
      </c>
      <c r="M1294" s="16">
        <f t="shared" si="80"/>
        <v>2654624000</v>
      </c>
      <c r="N1294" s="16">
        <f t="shared" si="81"/>
        <v>855094000</v>
      </c>
      <c r="O1294" s="12">
        <f t="shared" si="82"/>
        <v>0.33349991846625093</v>
      </c>
      <c r="P1294" s="12">
        <f t="shared" si="83"/>
        <v>0.1074252998846467</v>
      </c>
    </row>
    <row r="1295" spans="1:16" x14ac:dyDescent="0.45">
      <c r="A1295">
        <v>1344</v>
      </c>
      <c r="B1295" t="s">
        <v>457</v>
      </c>
      <c r="C1295" t="s">
        <v>14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17</v>
      </c>
      <c r="K1295" t="s">
        <v>131</v>
      </c>
      <c r="M1295" s="16">
        <f t="shared" si="80"/>
        <v>2767574000</v>
      </c>
      <c r="N1295" s="16">
        <f t="shared" si="81"/>
        <v>946177000</v>
      </c>
      <c r="O1295" s="12">
        <f t="shared" si="82"/>
        <v>0.34278222732511299</v>
      </c>
      <c r="P1295" s="12">
        <f t="shared" si="83"/>
        <v>0.11719023935901747</v>
      </c>
    </row>
    <row r="1296" spans="1:16" x14ac:dyDescent="0.45">
      <c r="A1296">
        <v>1345</v>
      </c>
      <c r="B1296" t="s">
        <v>457</v>
      </c>
      <c r="C1296" t="s">
        <v>15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17</v>
      </c>
      <c r="K1296" t="s">
        <v>131</v>
      </c>
      <c r="M1296" s="16">
        <f t="shared" si="80"/>
        <v>3199681000</v>
      </c>
      <c r="N1296" s="16">
        <f t="shared" si="81"/>
        <v>1286169000</v>
      </c>
      <c r="O1296" s="12">
        <f t="shared" si="82"/>
        <v>0.38554674895054553</v>
      </c>
      <c r="P1296" s="12">
        <f t="shared" si="83"/>
        <v>0.15497741073281188</v>
      </c>
    </row>
    <row r="1297" spans="1:16" x14ac:dyDescent="0.45">
      <c r="A1297">
        <v>1346</v>
      </c>
      <c r="B1297" t="s">
        <v>458</v>
      </c>
      <c r="C1297" t="s">
        <v>10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23</v>
      </c>
      <c r="K1297" t="s">
        <v>64</v>
      </c>
      <c r="M1297" s="16">
        <f t="shared" si="80"/>
        <v>1949390000</v>
      </c>
      <c r="N1297" s="16">
        <f t="shared" si="81"/>
        <v>743050000</v>
      </c>
      <c r="O1297" s="12">
        <f t="shared" si="82"/>
        <v>0.92618820807271185</v>
      </c>
      <c r="P1297" s="12">
        <f t="shared" si="83"/>
        <v>0.35303564089711581</v>
      </c>
    </row>
    <row r="1298" spans="1:16" x14ac:dyDescent="0.45">
      <c r="A1298">
        <v>1347</v>
      </c>
      <c r="B1298" t="s">
        <v>458</v>
      </c>
      <c r="C1298" t="s">
        <v>13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23</v>
      </c>
      <c r="K1298" t="s">
        <v>64</v>
      </c>
      <c r="M1298" s="16">
        <f t="shared" si="80"/>
        <v>2614539000</v>
      </c>
      <c r="N1298" s="16">
        <f t="shared" si="81"/>
        <v>823919000</v>
      </c>
      <c r="O1298" s="12">
        <f t="shared" si="82"/>
        <v>0.92728715894021652</v>
      </c>
      <c r="P1298" s="12">
        <f t="shared" si="83"/>
        <v>0.29221576297269392</v>
      </c>
    </row>
    <row r="1299" spans="1:16" x14ac:dyDescent="0.45">
      <c r="A1299">
        <v>1348</v>
      </c>
      <c r="B1299" t="s">
        <v>458</v>
      </c>
      <c r="C1299" t="s">
        <v>14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23</v>
      </c>
      <c r="K1299" t="s">
        <v>64</v>
      </c>
      <c r="M1299" s="16">
        <f t="shared" si="80"/>
        <v>3711019000</v>
      </c>
      <c r="N1299" s="16">
        <f t="shared" si="81"/>
        <v>1251916000</v>
      </c>
      <c r="O1299" s="12">
        <f t="shared" si="82"/>
        <v>0.90430433011154732</v>
      </c>
      <c r="P1299" s="12">
        <f t="shared" si="83"/>
        <v>0.30506797721486412</v>
      </c>
    </row>
    <row r="1300" spans="1:16" x14ac:dyDescent="0.45">
      <c r="A1300">
        <v>1349</v>
      </c>
      <c r="B1300" t="s">
        <v>458</v>
      </c>
      <c r="C1300" t="s">
        <v>15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23</v>
      </c>
      <c r="K1300" t="s">
        <v>64</v>
      </c>
      <c r="M1300" s="16">
        <f t="shared" si="80"/>
        <v>4560733000</v>
      </c>
      <c r="N1300" s="16">
        <f t="shared" si="81"/>
        <v>1330741000</v>
      </c>
      <c r="O1300" s="12">
        <f t="shared" si="82"/>
        <v>0.93833998535519614</v>
      </c>
      <c r="P1300" s="12">
        <f t="shared" si="83"/>
        <v>0.27379096527938801</v>
      </c>
    </row>
    <row r="1301" spans="1:16" x14ac:dyDescent="0.45">
      <c r="A1301">
        <v>1350</v>
      </c>
      <c r="B1301" t="s">
        <v>459</v>
      </c>
      <c r="C1301" t="s">
        <v>10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11</v>
      </c>
      <c r="K1301" t="s">
        <v>460</v>
      </c>
      <c r="M1301" s="16">
        <f t="shared" si="80"/>
        <v>1723092000</v>
      </c>
      <c r="N1301" s="16">
        <f t="shared" si="81"/>
        <v>396577000</v>
      </c>
      <c r="O1301" s="12">
        <f t="shared" si="82"/>
        <v>0.40582539134858497</v>
      </c>
      <c r="P1301" s="12">
        <f t="shared" si="83"/>
        <v>9.3402451073330825E-2</v>
      </c>
    </row>
    <row r="1302" spans="1:16" x14ac:dyDescent="0.45">
      <c r="A1302">
        <v>1351</v>
      </c>
      <c r="B1302" t="s">
        <v>459</v>
      </c>
      <c r="C1302" t="s">
        <v>13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11</v>
      </c>
      <c r="K1302" t="s">
        <v>460</v>
      </c>
      <c r="M1302" s="16">
        <f t="shared" si="80"/>
        <v>1922916000</v>
      </c>
      <c r="N1302" s="16">
        <f t="shared" si="81"/>
        <v>496625000</v>
      </c>
      <c r="O1302" s="12">
        <f t="shared" si="82"/>
        <v>0.40956555188120847</v>
      </c>
      <c r="P1302" s="12">
        <f t="shared" si="83"/>
        <v>0.10577710737390772</v>
      </c>
    </row>
    <row r="1303" spans="1:16" x14ac:dyDescent="0.45">
      <c r="A1303">
        <v>1352</v>
      </c>
      <c r="B1303" t="s">
        <v>459</v>
      </c>
      <c r="C1303" t="s">
        <v>14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11</v>
      </c>
      <c r="K1303" t="s">
        <v>460</v>
      </c>
      <c r="M1303" s="16">
        <f t="shared" si="80"/>
        <v>2114471000</v>
      </c>
      <c r="N1303" s="16">
        <f t="shared" si="81"/>
        <v>580480000</v>
      </c>
      <c r="O1303" s="12">
        <f t="shared" si="82"/>
        <v>0.41501448596085566</v>
      </c>
      <c r="P1303" s="12">
        <f t="shared" si="83"/>
        <v>0.11393280343431406</v>
      </c>
    </row>
    <row r="1304" spans="1:16" x14ac:dyDescent="0.45">
      <c r="A1304">
        <v>1353</v>
      </c>
      <c r="B1304" t="s">
        <v>459</v>
      </c>
      <c r="C1304" t="s">
        <v>15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11</v>
      </c>
      <c r="K1304" t="s">
        <v>460</v>
      </c>
      <c r="M1304" s="16">
        <f t="shared" si="80"/>
        <v>2160676000</v>
      </c>
      <c r="N1304" s="16">
        <f t="shared" si="81"/>
        <v>553222000</v>
      </c>
      <c r="O1304" s="12">
        <f t="shared" si="82"/>
        <v>0.41152605735297454</v>
      </c>
      <c r="P1304" s="12">
        <f t="shared" si="83"/>
        <v>0.10536761110917475</v>
      </c>
    </row>
    <row r="1305" spans="1:16" x14ac:dyDescent="0.45">
      <c r="A1305">
        <v>1354</v>
      </c>
      <c r="B1305" t="s">
        <v>461</v>
      </c>
      <c r="C1305" t="s">
        <v>10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20</v>
      </c>
      <c r="K1305" t="s">
        <v>398</v>
      </c>
      <c r="M1305" s="16">
        <f t="shared" si="80"/>
        <v>1128217000</v>
      </c>
      <c r="N1305" s="16">
        <f t="shared" si="81"/>
        <v>204180000</v>
      </c>
      <c r="O1305" s="12">
        <f t="shared" si="82"/>
        <v>0.84903865618817342</v>
      </c>
      <c r="P1305" s="12">
        <f t="shared" si="83"/>
        <v>0.1536554694890267</v>
      </c>
    </row>
    <row r="1306" spans="1:16" x14ac:dyDescent="0.45">
      <c r="A1306">
        <v>1355</v>
      </c>
      <c r="B1306" t="s">
        <v>461</v>
      </c>
      <c r="C1306" t="s">
        <v>13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20</v>
      </c>
      <c r="K1306" t="s">
        <v>398</v>
      </c>
      <c r="M1306" s="16">
        <f t="shared" si="80"/>
        <v>1302015000</v>
      </c>
      <c r="N1306" s="16">
        <f t="shared" si="81"/>
        <v>234460000</v>
      </c>
      <c r="O1306" s="12">
        <f t="shared" si="82"/>
        <v>0.84843103970702749</v>
      </c>
      <c r="P1306" s="12">
        <f t="shared" si="83"/>
        <v>0.15278099067192749</v>
      </c>
    </row>
    <row r="1307" spans="1:16" x14ac:dyDescent="0.45">
      <c r="A1307">
        <v>1356</v>
      </c>
      <c r="B1307" t="s">
        <v>461</v>
      </c>
      <c r="C1307" t="s">
        <v>14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20</v>
      </c>
      <c r="K1307" t="s">
        <v>398</v>
      </c>
      <c r="M1307" s="16">
        <f t="shared" si="80"/>
        <v>1516290000</v>
      </c>
      <c r="N1307" s="16">
        <f t="shared" si="81"/>
        <v>249994000</v>
      </c>
      <c r="O1307" s="12">
        <f t="shared" si="82"/>
        <v>0.84733127725289181</v>
      </c>
      <c r="P1307" s="12">
        <f t="shared" si="83"/>
        <v>0.13970133373270247</v>
      </c>
    </row>
    <row r="1308" spans="1:16" x14ac:dyDescent="0.45">
      <c r="A1308">
        <v>1357</v>
      </c>
      <c r="B1308" t="s">
        <v>461</v>
      </c>
      <c r="C1308" t="s">
        <v>15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20</v>
      </c>
      <c r="K1308" t="s">
        <v>398</v>
      </c>
      <c r="M1308" s="16">
        <f t="shared" si="80"/>
        <v>1742601000</v>
      </c>
      <c r="N1308" s="16">
        <f t="shared" si="81"/>
        <v>288048000</v>
      </c>
      <c r="O1308" s="12">
        <f t="shared" si="82"/>
        <v>0.84912558533887528</v>
      </c>
      <c r="P1308" s="12">
        <f t="shared" si="83"/>
        <v>0.14035853681117613</v>
      </c>
    </row>
    <row r="1309" spans="1:16" x14ac:dyDescent="0.45">
      <c r="A1309">
        <v>1358</v>
      </c>
      <c r="B1309" t="s">
        <v>462</v>
      </c>
      <c r="C1309" t="s">
        <v>10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17</v>
      </c>
      <c r="K1309" t="s">
        <v>287</v>
      </c>
      <c r="M1309" s="16">
        <f t="shared" si="80"/>
        <v>4156000000</v>
      </c>
      <c r="N1309" s="16">
        <f t="shared" si="81"/>
        <v>1158000000</v>
      </c>
      <c r="O1309" s="12">
        <f t="shared" si="82"/>
        <v>0.59841612670986322</v>
      </c>
      <c r="P1309" s="12">
        <f t="shared" si="83"/>
        <v>0.16673866090712744</v>
      </c>
    </row>
    <row r="1310" spans="1:16" x14ac:dyDescent="0.45">
      <c r="A1310">
        <v>1359</v>
      </c>
      <c r="B1310" t="s">
        <v>462</v>
      </c>
      <c r="C1310" t="s">
        <v>13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17</v>
      </c>
      <c r="K1310" t="s">
        <v>287</v>
      </c>
      <c r="M1310" s="16">
        <f t="shared" si="80"/>
        <v>4310000000</v>
      </c>
      <c r="N1310" s="16">
        <f t="shared" si="81"/>
        <v>1133000000</v>
      </c>
      <c r="O1310" s="12">
        <f t="shared" si="82"/>
        <v>0.57852348993288594</v>
      </c>
      <c r="P1310" s="12">
        <f t="shared" si="83"/>
        <v>0.15208053691275167</v>
      </c>
    </row>
    <row r="1311" spans="1:16" x14ac:dyDescent="0.45">
      <c r="A1311">
        <v>1360</v>
      </c>
      <c r="B1311" t="s">
        <v>462</v>
      </c>
      <c r="C1311" t="s">
        <v>14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17</v>
      </c>
      <c r="K1311" t="s">
        <v>287</v>
      </c>
      <c r="M1311" s="16">
        <f t="shared" si="80"/>
        <v>4378000000</v>
      </c>
      <c r="N1311" s="16">
        <f t="shared" si="81"/>
        <v>1052000000</v>
      </c>
      <c r="O1311" s="12">
        <f t="shared" si="82"/>
        <v>0.57454068241469813</v>
      </c>
      <c r="P1311" s="12">
        <f t="shared" si="83"/>
        <v>0.13805774278215224</v>
      </c>
    </row>
    <row r="1312" spans="1:16" x14ac:dyDescent="0.45">
      <c r="A1312">
        <v>1361</v>
      </c>
      <c r="B1312" t="s">
        <v>462</v>
      </c>
      <c r="C1312" t="s">
        <v>15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17</v>
      </c>
      <c r="K1312" t="s">
        <v>287</v>
      </c>
      <c r="M1312" s="16">
        <f t="shared" si="80"/>
        <v>4187000000</v>
      </c>
      <c r="N1312" s="16">
        <f t="shared" si="81"/>
        <v>774000000</v>
      </c>
      <c r="O1312" s="12">
        <f t="shared" si="82"/>
        <v>0.56542876434841327</v>
      </c>
      <c r="P1312" s="12">
        <f t="shared" si="83"/>
        <v>0.10452397029034437</v>
      </c>
    </row>
    <row r="1313" spans="1:16" x14ac:dyDescent="0.45">
      <c r="A1313">
        <v>1362</v>
      </c>
      <c r="B1313" t="s">
        <v>463</v>
      </c>
      <c r="C1313" t="s">
        <v>10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11</v>
      </c>
      <c r="K1313" t="s">
        <v>162</v>
      </c>
      <c r="M1313" s="16">
        <f t="shared" si="80"/>
        <v>2573800000</v>
      </c>
      <c r="N1313" s="16">
        <f t="shared" si="81"/>
        <v>1036100000</v>
      </c>
      <c r="O1313" s="12">
        <f t="shared" si="82"/>
        <v>0.40520159322407467</v>
      </c>
      <c r="P1313" s="12">
        <f t="shared" si="83"/>
        <v>0.16311654780459389</v>
      </c>
    </row>
    <row r="1314" spans="1:16" x14ac:dyDescent="0.45">
      <c r="A1314">
        <v>1363</v>
      </c>
      <c r="B1314" t="s">
        <v>463</v>
      </c>
      <c r="C1314" t="s">
        <v>13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11</v>
      </c>
      <c r="K1314" t="s">
        <v>162</v>
      </c>
      <c r="M1314" s="16">
        <f t="shared" si="80"/>
        <v>2753900000</v>
      </c>
      <c r="N1314" s="16">
        <f t="shared" si="81"/>
        <v>1183800000</v>
      </c>
      <c r="O1314" s="12">
        <f t="shared" si="82"/>
        <v>0.41577715709217178</v>
      </c>
      <c r="P1314" s="12">
        <f t="shared" si="83"/>
        <v>0.1787272590020382</v>
      </c>
    </row>
    <row r="1315" spans="1:16" x14ac:dyDescent="0.45">
      <c r="A1315">
        <v>1364</v>
      </c>
      <c r="B1315" t="s">
        <v>463</v>
      </c>
      <c r="C1315" t="s">
        <v>14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11</v>
      </c>
      <c r="K1315" t="s">
        <v>162</v>
      </c>
      <c r="M1315" s="16">
        <f t="shared" si="80"/>
        <v>2703100000</v>
      </c>
      <c r="N1315" s="16">
        <f t="shared" si="81"/>
        <v>1196700000</v>
      </c>
      <c r="O1315" s="12">
        <f t="shared" si="82"/>
        <v>0.42852613389559124</v>
      </c>
      <c r="P1315" s="12">
        <f t="shared" si="83"/>
        <v>0.18971448501085938</v>
      </c>
    </row>
    <row r="1316" spans="1:16" x14ac:dyDescent="0.45">
      <c r="A1316">
        <v>1365</v>
      </c>
      <c r="B1316" t="s">
        <v>463</v>
      </c>
      <c r="C1316" t="s">
        <v>15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11</v>
      </c>
      <c r="K1316" t="s">
        <v>162</v>
      </c>
      <c r="M1316" s="16">
        <f t="shared" si="80"/>
        <v>2475500000</v>
      </c>
      <c r="N1316" s="16">
        <f t="shared" si="81"/>
        <v>1008100000</v>
      </c>
      <c r="O1316" s="12">
        <f t="shared" si="82"/>
        <v>0.42103920401394679</v>
      </c>
      <c r="P1316" s="12">
        <f t="shared" si="83"/>
        <v>0.1714601581767157</v>
      </c>
    </row>
    <row r="1317" spans="1:16" x14ac:dyDescent="0.45">
      <c r="A1317">
        <v>1366</v>
      </c>
      <c r="B1317" t="s">
        <v>464</v>
      </c>
      <c r="C1317" t="s">
        <v>10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11</v>
      </c>
      <c r="K1317" t="s">
        <v>162</v>
      </c>
      <c r="M1317" s="16">
        <f t="shared" si="80"/>
        <v>1671717000</v>
      </c>
      <c r="N1317" s="16">
        <f t="shared" si="81"/>
        <v>757587000</v>
      </c>
      <c r="O1317" s="12">
        <f t="shared" si="82"/>
        <v>0.55845102487431886</v>
      </c>
      <c r="P1317" s="12">
        <f t="shared" si="83"/>
        <v>0.25307826419271962</v>
      </c>
    </row>
    <row r="1318" spans="1:16" x14ac:dyDescent="0.45">
      <c r="A1318">
        <v>1367</v>
      </c>
      <c r="B1318" t="s">
        <v>464</v>
      </c>
      <c r="C1318" t="s">
        <v>13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11</v>
      </c>
      <c r="K1318" t="s">
        <v>162</v>
      </c>
      <c r="M1318" s="16">
        <f t="shared" si="80"/>
        <v>1882928000</v>
      </c>
      <c r="N1318" s="16">
        <f t="shared" si="81"/>
        <v>842361000</v>
      </c>
      <c r="O1318" s="12">
        <f t="shared" si="82"/>
        <v>0.58148658731217551</v>
      </c>
      <c r="P1318" s="12">
        <f t="shared" si="83"/>
        <v>0.26013826507167104</v>
      </c>
    </row>
    <row r="1319" spans="1:16" x14ac:dyDescent="0.45">
      <c r="A1319">
        <v>1368</v>
      </c>
      <c r="B1319" t="s">
        <v>464</v>
      </c>
      <c r="C1319" t="s">
        <v>14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11</v>
      </c>
      <c r="K1319" t="s">
        <v>162</v>
      </c>
      <c r="M1319" s="16">
        <f t="shared" si="80"/>
        <v>2101899000</v>
      </c>
      <c r="N1319" s="16">
        <f t="shared" si="81"/>
        <v>999473000</v>
      </c>
      <c r="O1319" s="12">
        <f t="shared" si="82"/>
        <v>0.59216863023292898</v>
      </c>
      <c r="P1319" s="12">
        <f t="shared" si="83"/>
        <v>0.28158182546582694</v>
      </c>
    </row>
    <row r="1320" spans="1:16" x14ac:dyDescent="0.45">
      <c r="A1320">
        <v>1369</v>
      </c>
      <c r="B1320" t="s">
        <v>464</v>
      </c>
      <c r="C1320" t="s">
        <v>15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11</v>
      </c>
      <c r="K1320" t="s">
        <v>162</v>
      </c>
      <c r="M1320" s="16">
        <f t="shared" si="80"/>
        <v>2164646000</v>
      </c>
      <c r="N1320" s="16">
        <f t="shared" si="81"/>
        <v>1027918000</v>
      </c>
      <c r="O1320" s="12">
        <f t="shared" si="82"/>
        <v>0.60424548381739029</v>
      </c>
      <c r="P1320" s="12">
        <f t="shared" si="83"/>
        <v>0.28693597439701651</v>
      </c>
    </row>
    <row r="1321" spans="1:16" x14ac:dyDescent="0.45">
      <c r="A1321">
        <v>1370</v>
      </c>
      <c r="B1321" t="s">
        <v>465</v>
      </c>
      <c r="C1321" t="s">
        <v>10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17</v>
      </c>
      <c r="K1321" t="s">
        <v>255</v>
      </c>
      <c r="M1321" s="16">
        <f t="shared" si="80"/>
        <v>2709637000</v>
      </c>
      <c r="N1321" s="16">
        <f t="shared" si="81"/>
        <v>1271751000</v>
      </c>
      <c r="O1321" s="12">
        <f t="shared" si="82"/>
        <v>0.27873869786900918</v>
      </c>
      <c r="P1321" s="12">
        <f t="shared" si="83"/>
        <v>0.13082424610883683</v>
      </c>
    </row>
    <row r="1322" spans="1:16" x14ac:dyDescent="0.45">
      <c r="A1322">
        <v>1371</v>
      </c>
      <c r="B1322" t="s">
        <v>465</v>
      </c>
      <c r="C1322" t="s">
        <v>13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17</v>
      </c>
      <c r="K1322" t="s">
        <v>255</v>
      </c>
      <c r="M1322" s="16">
        <f t="shared" si="80"/>
        <v>2869429000</v>
      </c>
      <c r="N1322" s="16">
        <f t="shared" si="81"/>
        <v>1343063000</v>
      </c>
      <c r="O1322" s="12">
        <f t="shared" si="82"/>
        <v>0.28048191494467489</v>
      </c>
      <c r="P1322" s="12">
        <f t="shared" si="83"/>
        <v>0.13128217569814063</v>
      </c>
    </row>
    <row r="1323" spans="1:16" x14ac:dyDescent="0.45">
      <c r="A1323">
        <v>1372</v>
      </c>
      <c r="B1323" t="s">
        <v>465</v>
      </c>
      <c r="C1323" t="s">
        <v>14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17</v>
      </c>
      <c r="K1323" t="s">
        <v>255</v>
      </c>
      <c r="M1323" s="16">
        <f t="shared" si="80"/>
        <v>3103721000</v>
      </c>
      <c r="N1323" s="16">
        <f t="shared" si="81"/>
        <v>1488350000</v>
      </c>
      <c r="O1323" s="12">
        <f t="shared" si="82"/>
        <v>0.28109145014837877</v>
      </c>
      <c r="P1323" s="12">
        <f t="shared" si="83"/>
        <v>0.13479383611746656</v>
      </c>
    </row>
    <row r="1324" spans="1:16" x14ac:dyDescent="0.45">
      <c r="A1324">
        <v>1373</v>
      </c>
      <c r="B1324" t="s">
        <v>465</v>
      </c>
      <c r="C1324" t="s">
        <v>15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17</v>
      </c>
      <c r="K1324" t="s">
        <v>255</v>
      </c>
      <c r="M1324" s="16">
        <f t="shared" si="80"/>
        <v>3363126000</v>
      </c>
      <c r="N1324" s="16">
        <f t="shared" si="81"/>
        <v>1624371000</v>
      </c>
      <c r="O1324" s="12">
        <f t="shared" si="82"/>
        <v>0.28166886781146294</v>
      </c>
      <c r="P1324" s="12">
        <f t="shared" si="83"/>
        <v>0.1360444837558194</v>
      </c>
    </row>
    <row r="1325" spans="1:16" x14ac:dyDescent="0.45">
      <c r="A1325">
        <v>1374</v>
      </c>
      <c r="B1325" t="s">
        <v>466</v>
      </c>
      <c r="C1325" t="s">
        <v>10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81</v>
      </c>
      <c r="K1325" t="s">
        <v>82</v>
      </c>
      <c r="M1325" s="16">
        <f t="shared" si="80"/>
        <v>1038351000</v>
      </c>
      <c r="N1325" s="16">
        <f t="shared" si="81"/>
        <v>344987000</v>
      </c>
      <c r="O1325" s="12">
        <f t="shared" si="82"/>
        <v>0.75950875370757098</v>
      </c>
      <c r="P1325" s="12">
        <f t="shared" si="83"/>
        <v>0.25234303854410867</v>
      </c>
    </row>
    <row r="1326" spans="1:16" x14ac:dyDescent="0.45">
      <c r="A1326">
        <v>1375</v>
      </c>
      <c r="B1326" t="s">
        <v>466</v>
      </c>
      <c r="C1326" t="s">
        <v>13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81</v>
      </c>
      <c r="K1326" t="s">
        <v>82</v>
      </c>
      <c r="M1326" s="16">
        <f t="shared" si="80"/>
        <v>1316134000</v>
      </c>
      <c r="N1326" s="16">
        <f t="shared" si="81"/>
        <v>432030000</v>
      </c>
      <c r="O1326" s="12">
        <f t="shared" si="82"/>
        <v>0.71831455590467042</v>
      </c>
      <c r="P1326" s="12">
        <f t="shared" si="83"/>
        <v>0.23579167287487043</v>
      </c>
    </row>
    <row r="1327" spans="1:16" x14ac:dyDescent="0.45">
      <c r="A1327">
        <v>1376</v>
      </c>
      <c r="B1327" t="s">
        <v>466</v>
      </c>
      <c r="C1327" t="s">
        <v>14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81</v>
      </c>
      <c r="K1327" t="s">
        <v>82</v>
      </c>
      <c r="M1327" s="16">
        <f t="shared" si="80"/>
        <v>1436785000</v>
      </c>
      <c r="N1327" s="16">
        <f t="shared" si="81"/>
        <v>693951000</v>
      </c>
      <c r="O1327" s="12">
        <f t="shared" si="82"/>
        <v>0.70343156574397425</v>
      </c>
      <c r="P1327" s="12">
        <f t="shared" si="83"/>
        <v>0.33974953697289206</v>
      </c>
    </row>
    <row r="1328" spans="1:16" x14ac:dyDescent="0.45">
      <c r="A1328">
        <v>1377</v>
      </c>
      <c r="B1328" t="s">
        <v>466</v>
      </c>
      <c r="C1328" t="s">
        <v>15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81</v>
      </c>
      <c r="K1328" t="s">
        <v>82</v>
      </c>
      <c r="M1328" s="16">
        <f t="shared" si="80"/>
        <v>532736000</v>
      </c>
      <c r="N1328" s="16">
        <f t="shared" si="81"/>
        <v>-213737000</v>
      </c>
      <c r="O1328" s="12">
        <f t="shared" si="82"/>
        <v>0.45082017154888199</v>
      </c>
      <c r="P1328" s="12">
        <f t="shared" si="83"/>
        <v>-0.18087185961966787</v>
      </c>
    </row>
    <row r="1329" spans="1:16" x14ac:dyDescent="0.45">
      <c r="A1329">
        <v>1378</v>
      </c>
      <c r="B1329" t="s">
        <v>467</v>
      </c>
      <c r="C1329" t="s">
        <v>10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11</v>
      </c>
      <c r="K1329" t="s">
        <v>162</v>
      </c>
      <c r="M1329" s="16">
        <f t="shared" si="80"/>
        <v>3182500000</v>
      </c>
      <c r="N1329" s="16">
        <f t="shared" si="81"/>
        <v>1217000000</v>
      </c>
      <c r="O1329" s="12">
        <f t="shared" si="82"/>
        <v>0.37809485339542837</v>
      </c>
      <c r="P1329" s="12">
        <f t="shared" si="83"/>
        <v>0.14458489759064772</v>
      </c>
    </row>
    <row r="1330" spans="1:16" x14ac:dyDescent="0.45">
      <c r="A1330">
        <v>1379</v>
      </c>
      <c r="B1330" t="s">
        <v>467</v>
      </c>
      <c r="C1330" t="s">
        <v>13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11</v>
      </c>
      <c r="K1330" t="s">
        <v>162</v>
      </c>
      <c r="M1330" s="16">
        <f t="shared" si="80"/>
        <v>3160200000</v>
      </c>
      <c r="N1330" s="16">
        <f t="shared" si="81"/>
        <v>1254900000</v>
      </c>
      <c r="O1330" s="12">
        <f t="shared" si="82"/>
        <v>0.35897901923142461</v>
      </c>
      <c r="P1330" s="12">
        <f t="shared" si="83"/>
        <v>0.14254881692092738</v>
      </c>
    </row>
    <row r="1331" spans="1:16" x14ac:dyDescent="0.45">
      <c r="A1331">
        <v>1380</v>
      </c>
      <c r="B1331" t="s">
        <v>467</v>
      </c>
      <c r="C1331" t="s">
        <v>14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11</v>
      </c>
      <c r="K1331" t="s">
        <v>162</v>
      </c>
      <c r="M1331" s="16">
        <f t="shared" si="80"/>
        <v>3596400000</v>
      </c>
      <c r="N1331" s="16">
        <f t="shared" si="81"/>
        <v>1558800000</v>
      </c>
      <c r="O1331" s="12">
        <f t="shared" si="82"/>
        <v>0.39455842018650578</v>
      </c>
      <c r="P1331" s="12">
        <f t="shared" si="83"/>
        <v>0.17101481075150851</v>
      </c>
    </row>
    <row r="1332" spans="1:16" x14ac:dyDescent="0.45">
      <c r="A1332">
        <v>1381</v>
      </c>
      <c r="B1332" t="s">
        <v>467</v>
      </c>
      <c r="C1332" t="s">
        <v>15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11</v>
      </c>
      <c r="K1332" t="s">
        <v>162</v>
      </c>
      <c r="M1332" s="16">
        <f t="shared" si="80"/>
        <v>3623700000</v>
      </c>
      <c r="N1332" s="16">
        <f t="shared" si="81"/>
        <v>1578100000</v>
      </c>
      <c r="O1332" s="12">
        <f t="shared" si="82"/>
        <v>0.38600509176901687</v>
      </c>
      <c r="P1332" s="12">
        <f t="shared" si="83"/>
        <v>0.16810294321292754</v>
      </c>
    </row>
    <row r="1333" spans="1:16" x14ac:dyDescent="0.45">
      <c r="A1333">
        <v>1382</v>
      </c>
      <c r="B1333" t="s">
        <v>468</v>
      </c>
      <c r="C1333" t="s">
        <v>10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17</v>
      </c>
      <c r="K1333" t="s">
        <v>153</v>
      </c>
      <c r="M1333" s="16">
        <f t="shared" si="80"/>
        <v>8484500000</v>
      </c>
      <c r="N1333" s="16">
        <f t="shared" si="81"/>
        <v>2207300000</v>
      </c>
      <c r="O1333" s="12">
        <f t="shared" si="82"/>
        <v>0.57070115963085533</v>
      </c>
      <c r="P1333" s="12">
        <f t="shared" si="83"/>
        <v>0.14847176258508893</v>
      </c>
    </row>
    <row r="1334" spans="1:16" x14ac:dyDescent="0.45">
      <c r="A1334">
        <v>1383</v>
      </c>
      <c r="B1334" t="s">
        <v>468</v>
      </c>
      <c r="C1334" t="s">
        <v>13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17</v>
      </c>
      <c r="K1334" t="s">
        <v>153</v>
      </c>
      <c r="M1334" s="16">
        <f t="shared" si="80"/>
        <v>9589000000</v>
      </c>
      <c r="N1334" s="16">
        <f t="shared" si="81"/>
        <v>2792600000</v>
      </c>
      <c r="O1334" s="12">
        <f t="shared" si="82"/>
        <v>0.58299590218752662</v>
      </c>
      <c r="P1334" s="12">
        <f t="shared" si="83"/>
        <v>0.1697856248252046</v>
      </c>
    </row>
    <row r="1335" spans="1:16" x14ac:dyDescent="0.45">
      <c r="A1335">
        <v>1384</v>
      </c>
      <c r="B1335" t="s">
        <v>468</v>
      </c>
      <c r="C1335" t="s">
        <v>14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17</v>
      </c>
      <c r="K1335" t="s">
        <v>153</v>
      </c>
      <c r="M1335" s="16">
        <f t="shared" si="80"/>
        <v>11375200000</v>
      </c>
      <c r="N1335" s="16">
        <f t="shared" si="81"/>
        <v>3351100000</v>
      </c>
      <c r="O1335" s="12">
        <f t="shared" si="82"/>
        <v>0.59361154743329492</v>
      </c>
      <c r="P1335" s="12">
        <f t="shared" si="83"/>
        <v>0.17487619176838337</v>
      </c>
    </row>
    <row r="1336" spans="1:16" x14ac:dyDescent="0.45">
      <c r="A1336">
        <v>1385</v>
      </c>
      <c r="B1336" t="s">
        <v>468</v>
      </c>
      <c r="C1336" t="s">
        <v>15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17</v>
      </c>
      <c r="K1336" t="s">
        <v>153</v>
      </c>
      <c r="M1336" s="16">
        <f t="shared" si="80"/>
        <v>12804800000</v>
      </c>
      <c r="N1336" s="16">
        <f t="shared" si="81"/>
        <v>3853700000</v>
      </c>
      <c r="O1336" s="12">
        <f t="shared" si="82"/>
        <v>0.60071589752250665</v>
      </c>
      <c r="P1336" s="12">
        <f t="shared" si="83"/>
        <v>0.18078992676828096</v>
      </c>
    </row>
    <row r="1337" spans="1:16" x14ac:dyDescent="0.45">
      <c r="A1337">
        <v>1386</v>
      </c>
      <c r="B1337" t="s">
        <v>469</v>
      </c>
      <c r="C1337" t="s">
        <v>10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40</v>
      </c>
      <c r="K1337" t="s">
        <v>41</v>
      </c>
      <c r="M1337" s="16">
        <f t="shared" si="80"/>
        <v>1422000000</v>
      </c>
      <c r="N1337" s="16">
        <f t="shared" si="81"/>
        <v>859000000</v>
      </c>
      <c r="O1337" s="12">
        <f t="shared" si="82"/>
        <v>0.34051724137931039</v>
      </c>
      <c r="P1337" s="12">
        <f t="shared" si="83"/>
        <v>0.20569923371647508</v>
      </c>
    </row>
    <row r="1338" spans="1:16" x14ac:dyDescent="0.45">
      <c r="A1338">
        <v>1387</v>
      </c>
      <c r="B1338" t="s">
        <v>469</v>
      </c>
      <c r="C1338" t="s">
        <v>13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40</v>
      </c>
      <c r="K1338" t="s">
        <v>41</v>
      </c>
      <c r="M1338" s="16">
        <f t="shared" si="80"/>
        <v>1508000000</v>
      </c>
      <c r="N1338" s="16">
        <f t="shared" si="81"/>
        <v>910000000</v>
      </c>
      <c r="O1338" s="12">
        <f t="shared" si="82"/>
        <v>0.3354838709677419</v>
      </c>
      <c r="P1338" s="12">
        <f t="shared" si="83"/>
        <v>0.20244716351501668</v>
      </c>
    </row>
    <row r="1339" spans="1:16" x14ac:dyDescent="0.45">
      <c r="A1339">
        <v>1388</v>
      </c>
      <c r="B1339" t="s">
        <v>469</v>
      </c>
      <c r="C1339" t="s">
        <v>14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40</v>
      </c>
      <c r="K1339" t="s">
        <v>41</v>
      </c>
      <c r="M1339" s="16">
        <f t="shared" si="80"/>
        <v>1620000000</v>
      </c>
      <c r="N1339" s="16">
        <f t="shared" si="81"/>
        <v>1007000000</v>
      </c>
      <c r="O1339" s="12">
        <f t="shared" si="82"/>
        <v>0.32720662492425767</v>
      </c>
      <c r="P1339" s="12">
        <f t="shared" si="83"/>
        <v>0.20339325388810342</v>
      </c>
    </row>
    <row r="1340" spans="1:16" x14ac:dyDescent="0.45">
      <c r="A1340">
        <v>1389</v>
      </c>
      <c r="B1340" t="s">
        <v>469</v>
      </c>
      <c r="C1340" t="s">
        <v>15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40</v>
      </c>
      <c r="K1340" t="s">
        <v>41</v>
      </c>
      <c r="M1340" s="16">
        <f t="shared" si="80"/>
        <v>1666000000</v>
      </c>
      <c r="N1340" s="16">
        <f t="shared" si="81"/>
        <v>1074000000</v>
      </c>
      <c r="O1340" s="12">
        <f t="shared" si="82"/>
        <v>0.38036529680365294</v>
      </c>
      <c r="P1340" s="12">
        <f t="shared" si="83"/>
        <v>0.24520547945205479</v>
      </c>
    </row>
    <row r="1341" spans="1:16" x14ac:dyDescent="0.45">
      <c r="A1341">
        <v>1394</v>
      </c>
      <c r="B1341" t="s">
        <v>470</v>
      </c>
      <c r="C1341" t="s">
        <v>10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81</v>
      </c>
      <c r="K1341" t="s">
        <v>339</v>
      </c>
      <c r="M1341" s="16">
        <f t="shared" si="80"/>
        <v>2658000000</v>
      </c>
      <c r="N1341" s="16">
        <f t="shared" si="81"/>
        <v>1575000000</v>
      </c>
      <c r="O1341" s="12">
        <f t="shared" si="82"/>
        <v>0.52374384236453198</v>
      </c>
      <c r="P1341" s="12">
        <f t="shared" si="83"/>
        <v>0.31034482758620691</v>
      </c>
    </row>
    <row r="1342" spans="1:16" x14ac:dyDescent="0.45">
      <c r="A1342">
        <v>1395</v>
      </c>
      <c r="B1342" t="s">
        <v>470</v>
      </c>
      <c r="C1342" t="s">
        <v>13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81</v>
      </c>
      <c r="K1342" t="s">
        <v>339</v>
      </c>
      <c r="M1342" s="16">
        <f t="shared" si="80"/>
        <v>2811000000</v>
      </c>
      <c r="N1342" s="16">
        <f t="shared" si="81"/>
        <v>1666000000</v>
      </c>
      <c r="O1342" s="12">
        <f t="shared" si="82"/>
        <v>0.50942370424066685</v>
      </c>
      <c r="P1342" s="12">
        <f t="shared" si="83"/>
        <v>0.30192098586444366</v>
      </c>
    </row>
    <row r="1343" spans="1:16" x14ac:dyDescent="0.45">
      <c r="A1343">
        <v>1396</v>
      </c>
      <c r="B1343" t="s">
        <v>470</v>
      </c>
      <c r="C1343" t="s">
        <v>14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81</v>
      </c>
      <c r="K1343" t="s">
        <v>339</v>
      </c>
      <c r="M1343" s="16">
        <f t="shared" si="80"/>
        <v>3113000000</v>
      </c>
      <c r="N1343" s="16">
        <f t="shared" si="81"/>
        <v>1924000000</v>
      </c>
      <c r="O1343" s="12">
        <f t="shared" si="82"/>
        <v>0.52735897001524656</v>
      </c>
      <c r="P1343" s="12">
        <f t="shared" si="83"/>
        <v>0.32593596476367948</v>
      </c>
    </row>
    <row r="1344" spans="1:16" x14ac:dyDescent="0.45">
      <c r="A1344">
        <v>1397</v>
      </c>
      <c r="B1344" t="s">
        <v>470</v>
      </c>
      <c r="C1344" t="s">
        <v>15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81</v>
      </c>
      <c r="K1344" t="s">
        <v>339</v>
      </c>
      <c r="M1344" s="16">
        <f t="shared" si="80"/>
        <v>2899000000</v>
      </c>
      <c r="N1344" s="16">
        <f t="shared" si="81"/>
        <v>1782000000</v>
      </c>
      <c r="O1344" s="12">
        <f t="shared" si="82"/>
        <v>0.55387848681696594</v>
      </c>
      <c r="P1344" s="12">
        <f t="shared" si="83"/>
        <v>0.34046618265189149</v>
      </c>
    </row>
    <row r="1345" spans="1:16" x14ac:dyDescent="0.45">
      <c r="A1345">
        <v>1398</v>
      </c>
      <c r="B1345" t="s">
        <v>471</v>
      </c>
      <c r="C1345" t="s">
        <v>10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57</v>
      </c>
      <c r="K1345" t="s">
        <v>94</v>
      </c>
      <c r="M1345" s="16">
        <f t="shared" si="80"/>
        <v>2589900000</v>
      </c>
      <c r="N1345" s="16">
        <f t="shared" si="81"/>
        <v>678400000</v>
      </c>
      <c r="O1345" s="12">
        <f t="shared" si="82"/>
        <v>0.33675300358870341</v>
      </c>
      <c r="P1345" s="12">
        <f t="shared" si="83"/>
        <v>8.8209289020648049E-2</v>
      </c>
    </row>
    <row r="1346" spans="1:16" x14ac:dyDescent="0.45">
      <c r="A1346">
        <v>1399</v>
      </c>
      <c r="B1346" t="s">
        <v>471</v>
      </c>
      <c r="C1346" t="s">
        <v>13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57</v>
      </c>
      <c r="K1346" t="s">
        <v>94</v>
      </c>
      <c r="M1346" s="16">
        <f t="shared" si="80"/>
        <v>2687600000</v>
      </c>
      <c r="N1346" s="16">
        <f t="shared" si="81"/>
        <v>719300000</v>
      </c>
      <c r="O1346" s="12">
        <f t="shared" si="82"/>
        <v>0.34676472485646093</v>
      </c>
      <c r="P1346" s="12">
        <f t="shared" si="83"/>
        <v>9.2806915682859176E-2</v>
      </c>
    </row>
    <row r="1347" spans="1:16" x14ac:dyDescent="0.45">
      <c r="A1347">
        <v>1400</v>
      </c>
      <c r="B1347" t="s">
        <v>471</v>
      </c>
      <c r="C1347" t="s">
        <v>14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57</v>
      </c>
      <c r="K1347" t="s">
        <v>94</v>
      </c>
      <c r="M1347" s="16">
        <f t="shared" ref="M1347:M1410" si="84">E1347-F1347</f>
        <v>2586600000</v>
      </c>
      <c r="N1347" s="16">
        <f t="shared" ref="N1347:N1410" si="85">M1347-(SUM(G1347:I1347))</f>
        <v>841700000</v>
      </c>
      <c r="O1347" s="12">
        <f t="shared" ref="O1347:O1410" si="86">1-(F1347/E1347)</f>
        <v>0.36785892057171299</v>
      </c>
      <c r="P1347" s="12">
        <f t="shared" ref="P1347:P1410" si="87">N1347/E1347</f>
        <v>0.11970418829552727</v>
      </c>
    </row>
    <row r="1348" spans="1:16" x14ac:dyDescent="0.45">
      <c r="A1348">
        <v>1401</v>
      </c>
      <c r="B1348" t="s">
        <v>471</v>
      </c>
      <c r="C1348" t="s">
        <v>15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57</v>
      </c>
      <c r="K1348" t="s">
        <v>94</v>
      </c>
      <c r="M1348" s="16">
        <f t="shared" si="84"/>
        <v>2531600000</v>
      </c>
      <c r="N1348" s="16">
        <f t="shared" si="85"/>
        <v>832300000</v>
      </c>
      <c r="O1348" s="12">
        <f t="shared" si="86"/>
        <v>0.37348597730994493</v>
      </c>
      <c r="P1348" s="12">
        <f t="shared" si="87"/>
        <v>0.12278889987164923</v>
      </c>
    </row>
    <row r="1349" spans="1:16" x14ac:dyDescent="0.45">
      <c r="A1349">
        <v>1402</v>
      </c>
      <c r="B1349" t="s">
        <v>472</v>
      </c>
      <c r="C1349" t="s">
        <v>10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57</v>
      </c>
      <c r="K1349" t="s">
        <v>58</v>
      </c>
      <c r="M1349" s="16">
        <f t="shared" si="84"/>
        <v>4206226000</v>
      </c>
      <c r="N1349" s="16">
        <f t="shared" si="85"/>
        <v>941330000</v>
      </c>
      <c r="O1349" s="12">
        <f t="shared" si="86"/>
        <v>0.44116028780648553</v>
      </c>
      <c r="P1349" s="12">
        <f t="shared" si="87"/>
        <v>9.8729220379713087E-2</v>
      </c>
    </row>
    <row r="1350" spans="1:16" x14ac:dyDescent="0.45">
      <c r="A1350">
        <v>1403</v>
      </c>
      <c r="B1350" t="s">
        <v>472</v>
      </c>
      <c r="C1350" t="s">
        <v>13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57</v>
      </c>
      <c r="K1350" t="s">
        <v>58</v>
      </c>
      <c r="M1350" s="16">
        <f t="shared" si="84"/>
        <v>4616566000</v>
      </c>
      <c r="N1350" s="16">
        <f t="shared" si="85"/>
        <v>1146366000</v>
      </c>
      <c r="O1350" s="12">
        <f t="shared" si="86"/>
        <v>0.45324741015000491</v>
      </c>
      <c r="P1350" s="12">
        <f t="shared" si="87"/>
        <v>0.11254846580424076</v>
      </c>
    </row>
    <row r="1351" spans="1:16" x14ac:dyDescent="0.45">
      <c r="A1351">
        <v>1404</v>
      </c>
      <c r="B1351" t="s">
        <v>472</v>
      </c>
      <c r="C1351" t="s">
        <v>14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57</v>
      </c>
      <c r="K1351" t="s">
        <v>58</v>
      </c>
      <c r="M1351" s="16">
        <f t="shared" si="84"/>
        <v>5164484000</v>
      </c>
      <c r="N1351" s="16">
        <f t="shared" si="85"/>
        <v>1304036000</v>
      </c>
      <c r="O1351" s="12">
        <f t="shared" si="86"/>
        <v>0.46403420520879002</v>
      </c>
      <c r="P1351" s="12">
        <f t="shared" si="87"/>
        <v>0.11716897735062198</v>
      </c>
    </row>
    <row r="1352" spans="1:16" x14ac:dyDescent="0.45">
      <c r="A1352">
        <v>1405</v>
      </c>
      <c r="B1352" t="s">
        <v>472</v>
      </c>
      <c r="C1352" t="s">
        <v>15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57</v>
      </c>
      <c r="K1352" t="s">
        <v>58</v>
      </c>
      <c r="M1352" s="16">
        <f t="shared" si="84"/>
        <v>5559226000</v>
      </c>
      <c r="N1352" s="16">
        <f t="shared" si="85"/>
        <v>1615440000</v>
      </c>
      <c r="O1352" s="12">
        <f t="shared" si="86"/>
        <v>0.49026165979852021</v>
      </c>
      <c r="P1352" s="12">
        <f t="shared" si="87"/>
        <v>0.14246377026314844</v>
      </c>
    </row>
    <row r="1353" spans="1:16" x14ac:dyDescent="0.45">
      <c r="A1353">
        <v>1406</v>
      </c>
      <c r="B1353" t="s">
        <v>473</v>
      </c>
      <c r="C1353" t="s">
        <v>10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17</v>
      </c>
      <c r="K1353" t="s">
        <v>77</v>
      </c>
      <c r="M1353" s="16">
        <f t="shared" si="84"/>
        <v>1537400000</v>
      </c>
      <c r="N1353" s="16">
        <f t="shared" si="85"/>
        <v>560500000</v>
      </c>
      <c r="O1353" s="12">
        <f t="shared" si="86"/>
        <v>0.38595169955314557</v>
      </c>
      <c r="P1353" s="12">
        <f t="shared" si="87"/>
        <v>0.14070894210975549</v>
      </c>
    </row>
    <row r="1354" spans="1:16" x14ac:dyDescent="0.45">
      <c r="A1354">
        <v>1407</v>
      </c>
      <c r="B1354" t="s">
        <v>473</v>
      </c>
      <c r="C1354" t="s">
        <v>13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17</v>
      </c>
      <c r="K1354" t="s">
        <v>77</v>
      </c>
      <c r="M1354" s="16">
        <f t="shared" si="84"/>
        <v>1580500000</v>
      </c>
      <c r="N1354" s="16">
        <f t="shared" si="85"/>
        <v>570500000</v>
      </c>
      <c r="O1354" s="12">
        <f t="shared" si="86"/>
        <v>0.37548702841395043</v>
      </c>
      <c r="P1354" s="12">
        <f t="shared" si="87"/>
        <v>0.13553644397985365</v>
      </c>
    </row>
    <row r="1355" spans="1:16" x14ac:dyDescent="0.45">
      <c r="A1355">
        <v>1408</v>
      </c>
      <c r="B1355" t="s">
        <v>473</v>
      </c>
      <c r="C1355" t="s">
        <v>14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17</v>
      </c>
      <c r="K1355" t="s">
        <v>77</v>
      </c>
      <c r="M1355" s="16">
        <f t="shared" si="84"/>
        <v>2074200000</v>
      </c>
      <c r="N1355" s="16">
        <f t="shared" si="85"/>
        <v>576600000</v>
      </c>
      <c r="O1355" s="12">
        <f t="shared" si="86"/>
        <v>0.36159196694733542</v>
      </c>
      <c r="P1355" s="12">
        <f t="shared" si="87"/>
        <v>0.10051775534752366</v>
      </c>
    </row>
    <row r="1356" spans="1:16" x14ac:dyDescent="0.45">
      <c r="A1356">
        <v>1409</v>
      </c>
      <c r="B1356" t="s">
        <v>473</v>
      </c>
      <c r="C1356" t="s">
        <v>15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17</v>
      </c>
      <c r="K1356" t="s">
        <v>77</v>
      </c>
      <c r="M1356" s="16">
        <f t="shared" si="84"/>
        <v>2440400000</v>
      </c>
      <c r="N1356" s="16">
        <f t="shared" si="85"/>
        <v>703700000</v>
      </c>
      <c r="O1356" s="12">
        <f t="shared" si="86"/>
        <v>0.37256877652590759</v>
      </c>
      <c r="P1356" s="12">
        <f t="shared" si="87"/>
        <v>0.10743183414246893</v>
      </c>
    </row>
    <row r="1357" spans="1:16" x14ac:dyDescent="0.45">
      <c r="A1357">
        <v>1410</v>
      </c>
      <c r="B1357" t="s">
        <v>474</v>
      </c>
      <c r="C1357" t="s">
        <v>10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34</v>
      </c>
      <c r="K1357" t="s">
        <v>122</v>
      </c>
      <c r="M1357" s="16">
        <f t="shared" si="84"/>
        <v>2027600000</v>
      </c>
      <c r="N1357" s="16">
        <f t="shared" si="85"/>
        <v>910400000</v>
      </c>
      <c r="O1357" s="12">
        <f t="shared" si="86"/>
        <v>0.34379503874391715</v>
      </c>
      <c r="P1357" s="12">
        <f t="shared" si="87"/>
        <v>0.15436526103396239</v>
      </c>
    </row>
    <row r="1358" spans="1:16" x14ac:dyDescent="0.45">
      <c r="A1358">
        <v>1411</v>
      </c>
      <c r="B1358" t="s">
        <v>474</v>
      </c>
      <c r="C1358" t="s">
        <v>13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34</v>
      </c>
      <c r="K1358" t="s">
        <v>122</v>
      </c>
      <c r="M1358" s="16">
        <f t="shared" si="84"/>
        <v>2031000000</v>
      </c>
      <c r="N1358" s="16">
        <f t="shared" si="85"/>
        <v>919000000</v>
      </c>
      <c r="O1358" s="12">
        <f t="shared" si="86"/>
        <v>0.36199336969308094</v>
      </c>
      <c r="P1358" s="12">
        <f t="shared" si="87"/>
        <v>0.16379709834955264</v>
      </c>
    </row>
    <row r="1359" spans="1:16" x14ac:dyDescent="0.45">
      <c r="A1359">
        <v>1412</v>
      </c>
      <c r="B1359" t="s">
        <v>474</v>
      </c>
      <c r="C1359" t="s">
        <v>14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34</v>
      </c>
      <c r="K1359" t="s">
        <v>122</v>
      </c>
      <c r="M1359" s="16">
        <f t="shared" si="84"/>
        <v>1968700000</v>
      </c>
      <c r="N1359" s="16">
        <f t="shared" si="85"/>
        <v>772000000</v>
      </c>
      <c r="O1359" s="12">
        <f t="shared" si="86"/>
        <v>0.34582886855095119</v>
      </c>
      <c r="P1359" s="12">
        <f t="shared" si="87"/>
        <v>0.13561227537021098</v>
      </c>
    </row>
    <row r="1360" spans="1:16" x14ac:dyDescent="0.45">
      <c r="A1360">
        <v>1413</v>
      </c>
      <c r="B1360" t="s">
        <v>474</v>
      </c>
      <c r="C1360" t="s">
        <v>15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34</v>
      </c>
      <c r="K1360" t="s">
        <v>122</v>
      </c>
      <c r="M1360" s="16">
        <f t="shared" si="84"/>
        <v>2967800000</v>
      </c>
      <c r="N1360" s="16">
        <f t="shared" si="85"/>
        <v>1145300000</v>
      </c>
      <c r="O1360" s="12">
        <f t="shared" si="86"/>
        <v>0.37994162228594841</v>
      </c>
      <c r="P1360" s="12">
        <f t="shared" si="87"/>
        <v>0.14662279803359279</v>
      </c>
    </row>
    <row r="1361" spans="1:16" x14ac:dyDescent="0.45">
      <c r="A1361">
        <v>1414</v>
      </c>
      <c r="B1361" t="s">
        <v>475</v>
      </c>
      <c r="C1361" t="s">
        <v>10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50</v>
      </c>
      <c r="K1361" t="s">
        <v>476</v>
      </c>
      <c r="M1361" s="16">
        <f t="shared" si="84"/>
        <v>819809000</v>
      </c>
      <c r="N1361" s="16">
        <f t="shared" si="85"/>
        <v>369081000</v>
      </c>
      <c r="O1361" s="12">
        <f t="shared" si="86"/>
        <v>0.63548523625404241</v>
      </c>
      <c r="P1361" s="12">
        <f t="shared" si="87"/>
        <v>0.28609776970230655</v>
      </c>
    </row>
    <row r="1362" spans="1:16" x14ac:dyDescent="0.45">
      <c r="A1362">
        <v>1415</v>
      </c>
      <c r="B1362" t="s">
        <v>475</v>
      </c>
      <c r="C1362" t="s">
        <v>13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50</v>
      </c>
      <c r="K1362" t="s">
        <v>476</v>
      </c>
      <c r="M1362" s="16">
        <f t="shared" si="84"/>
        <v>891400000</v>
      </c>
      <c r="N1362" s="16">
        <f t="shared" si="85"/>
        <v>428956000</v>
      </c>
      <c r="O1362" s="12">
        <f t="shared" si="86"/>
        <v>0.6501515245447882</v>
      </c>
      <c r="P1362" s="12">
        <f t="shared" si="87"/>
        <v>0.31286335804648213</v>
      </c>
    </row>
    <row r="1363" spans="1:16" x14ac:dyDescent="0.45">
      <c r="A1363">
        <v>1416</v>
      </c>
      <c r="B1363" t="s">
        <v>475</v>
      </c>
      <c r="C1363" t="s">
        <v>14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50</v>
      </c>
      <c r="K1363" t="s">
        <v>476</v>
      </c>
      <c r="M1363" s="16">
        <f t="shared" si="84"/>
        <v>1019852000</v>
      </c>
      <c r="N1363" s="16">
        <f t="shared" si="85"/>
        <v>492363000</v>
      </c>
      <c r="O1363" s="12">
        <f t="shared" si="86"/>
        <v>0.67096497449305192</v>
      </c>
      <c r="P1363" s="12">
        <f t="shared" si="87"/>
        <v>0.32392771474323973</v>
      </c>
    </row>
    <row r="1364" spans="1:16" x14ac:dyDescent="0.45">
      <c r="A1364">
        <v>1417</v>
      </c>
      <c r="B1364" t="s">
        <v>475</v>
      </c>
      <c r="C1364" t="s">
        <v>15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50</v>
      </c>
      <c r="K1364" t="s">
        <v>476</v>
      </c>
      <c r="M1364" s="16">
        <f t="shared" si="84"/>
        <v>1128503000</v>
      </c>
      <c r="N1364" s="16">
        <f t="shared" si="85"/>
        <v>401131000</v>
      </c>
      <c r="O1364" s="12">
        <f t="shared" si="86"/>
        <v>0.6786644928612624</v>
      </c>
      <c r="P1364" s="12">
        <f t="shared" si="87"/>
        <v>0.24123406555935697</v>
      </c>
    </row>
    <row r="1365" spans="1:16" x14ac:dyDescent="0.45">
      <c r="A1365">
        <v>1418</v>
      </c>
      <c r="B1365" t="s">
        <v>477</v>
      </c>
      <c r="C1365" t="s">
        <v>10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17</v>
      </c>
      <c r="K1365" t="s">
        <v>478</v>
      </c>
      <c r="M1365" s="16">
        <f t="shared" si="84"/>
        <v>1598600000</v>
      </c>
      <c r="N1365" s="16">
        <f t="shared" si="85"/>
        <v>586200000</v>
      </c>
      <c r="O1365" s="12">
        <f t="shared" si="86"/>
        <v>0.49377606177606181</v>
      </c>
      <c r="P1365" s="12">
        <f t="shared" si="87"/>
        <v>0.18106563706563705</v>
      </c>
    </row>
    <row r="1366" spans="1:16" x14ac:dyDescent="0.45">
      <c r="A1366">
        <v>1419</v>
      </c>
      <c r="B1366" t="s">
        <v>477</v>
      </c>
      <c r="C1366" t="s">
        <v>13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17</v>
      </c>
      <c r="K1366" t="s">
        <v>478</v>
      </c>
      <c r="M1366" s="16">
        <f t="shared" si="84"/>
        <v>1733400000</v>
      </c>
      <c r="N1366" s="16">
        <f t="shared" si="85"/>
        <v>684700000</v>
      </c>
      <c r="O1366" s="12">
        <f t="shared" si="86"/>
        <v>0.49630647655042093</v>
      </c>
      <c r="P1366" s="12">
        <f t="shared" si="87"/>
        <v>0.19604306247494704</v>
      </c>
    </row>
    <row r="1367" spans="1:16" x14ac:dyDescent="0.45">
      <c r="A1367">
        <v>1420</v>
      </c>
      <c r="B1367" t="s">
        <v>477</v>
      </c>
      <c r="C1367" t="s">
        <v>14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17</v>
      </c>
      <c r="K1367" t="s">
        <v>478</v>
      </c>
      <c r="M1367" s="16">
        <f t="shared" si="84"/>
        <v>1818500000</v>
      </c>
      <c r="N1367" s="16">
        <f t="shared" si="85"/>
        <v>764800000</v>
      </c>
      <c r="O1367" s="12">
        <f t="shared" si="86"/>
        <v>0.50610893100665166</v>
      </c>
      <c r="P1367" s="12">
        <f t="shared" si="87"/>
        <v>0.21285241156661378</v>
      </c>
    </row>
    <row r="1368" spans="1:16" x14ac:dyDescent="0.45">
      <c r="A1368">
        <v>1421</v>
      </c>
      <c r="B1368" t="s">
        <v>477</v>
      </c>
      <c r="C1368" t="s">
        <v>15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17</v>
      </c>
      <c r="K1368" t="s">
        <v>478</v>
      </c>
      <c r="M1368" s="16">
        <f t="shared" si="84"/>
        <v>1908300000</v>
      </c>
      <c r="N1368" s="16">
        <f t="shared" si="85"/>
        <v>854200000</v>
      </c>
      <c r="O1368" s="12">
        <f t="shared" si="86"/>
        <v>0.51411713993210839</v>
      </c>
      <c r="P1368" s="12">
        <f t="shared" si="87"/>
        <v>0.23013093377875962</v>
      </c>
    </row>
    <row r="1369" spans="1:16" x14ac:dyDescent="0.45">
      <c r="A1369">
        <v>1422</v>
      </c>
      <c r="B1369" t="s">
        <v>479</v>
      </c>
      <c r="C1369" t="s">
        <v>10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17</v>
      </c>
      <c r="K1369" t="s">
        <v>202</v>
      </c>
      <c r="M1369" s="16">
        <f t="shared" si="84"/>
        <v>1696346000</v>
      </c>
      <c r="N1369" s="16">
        <f t="shared" si="85"/>
        <v>933282000</v>
      </c>
      <c r="O1369" s="12">
        <f t="shared" si="86"/>
        <v>0.73524585403318854</v>
      </c>
      <c r="P1369" s="12">
        <f t="shared" si="87"/>
        <v>0.40451165100975994</v>
      </c>
    </row>
    <row r="1370" spans="1:16" x14ac:dyDescent="0.45">
      <c r="A1370">
        <v>1423</v>
      </c>
      <c r="B1370" t="s">
        <v>479</v>
      </c>
      <c r="C1370" t="s">
        <v>13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17</v>
      </c>
      <c r="K1370" t="s">
        <v>202</v>
      </c>
      <c r="M1370" s="16">
        <f t="shared" si="84"/>
        <v>1831515000</v>
      </c>
      <c r="N1370" s="16">
        <f t="shared" si="85"/>
        <v>984880000</v>
      </c>
      <c r="O1370" s="12">
        <f t="shared" si="86"/>
        <v>0.72368756393706524</v>
      </c>
      <c r="P1370" s="12">
        <f t="shared" si="87"/>
        <v>0.38915619471876384</v>
      </c>
    </row>
    <row r="1371" spans="1:16" x14ac:dyDescent="0.45">
      <c r="A1371">
        <v>1424</v>
      </c>
      <c r="B1371" t="s">
        <v>479</v>
      </c>
      <c r="C1371" t="s">
        <v>14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17</v>
      </c>
      <c r="K1371" t="s">
        <v>202</v>
      </c>
      <c r="M1371" s="16">
        <f t="shared" si="84"/>
        <v>1886560000</v>
      </c>
      <c r="N1371" s="16">
        <f t="shared" si="85"/>
        <v>993179000</v>
      </c>
      <c r="O1371" s="12">
        <f t="shared" si="86"/>
        <v>0.70778133272505717</v>
      </c>
      <c r="P1371" s="12">
        <f t="shared" si="87"/>
        <v>0.37261129052589875</v>
      </c>
    </row>
    <row r="1372" spans="1:16" x14ac:dyDescent="0.45">
      <c r="A1372">
        <v>1425</v>
      </c>
      <c r="B1372" t="s">
        <v>479</v>
      </c>
      <c r="C1372" t="s">
        <v>15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17</v>
      </c>
      <c r="K1372" t="s">
        <v>202</v>
      </c>
      <c r="M1372" s="16">
        <f t="shared" si="84"/>
        <v>2030870000</v>
      </c>
      <c r="N1372" s="16">
        <f t="shared" si="85"/>
        <v>1108095000</v>
      </c>
      <c r="O1372" s="12">
        <f t="shared" si="86"/>
        <v>0.67286854169683064</v>
      </c>
      <c r="P1372" s="12">
        <f t="shared" si="87"/>
        <v>0.3671344136806145</v>
      </c>
    </row>
    <row r="1373" spans="1:16" x14ac:dyDescent="0.45">
      <c r="A1373">
        <v>1426</v>
      </c>
      <c r="B1373" t="s">
        <v>480</v>
      </c>
      <c r="C1373" t="s">
        <v>10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40</v>
      </c>
      <c r="K1373" t="s">
        <v>43</v>
      </c>
      <c r="M1373" s="16">
        <f t="shared" si="84"/>
        <v>7164000000</v>
      </c>
      <c r="N1373" s="16">
        <f t="shared" si="85"/>
        <v>4463000000</v>
      </c>
      <c r="O1373" s="12">
        <f t="shared" si="86"/>
        <v>0.43321037673096696</v>
      </c>
      <c r="P1373" s="12">
        <f t="shared" si="87"/>
        <v>0.26987966378424139</v>
      </c>
    </row>
    <row r="1374" spans="1:16" x14ac:dyDescent="0.45">
      <c r="A1374">
        <v>1427</v>
      </c>
      <c r="B1374" t="s">
        <v>480</v>
      </c>
      <c r="C1374" t="s">
        <v>13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40</v>
      </c>
      <c r="K1374" t="s">
        <v>43</v>
      </c>
      <c r="M1374" s="16">
        <f t="shared" si="84"/>
        <v>7270000000</v>
      </c>
      <c r="N1374" s="16">
        <f t="shared" si="85"/>
        <v>4435000000</v>
      </c>
      <c r="O1374" s="12">
        <f t="shared" si="86"/>
        <v>0.42546965529349801</v>
      </c>
      <c r="P1374" s="12">
        <f t="shared" si="87"/>
        <v>0.25955404693626732</v>
      </c>
    </row>
    <row r="1375" spans="1:16" x14ac:dyDescent="0.45">
      <c r="A1375">
        <v>1428</v>
      </c>
      <c r="B1375" t="s">
        <v>480</v>
      </c>
      <c r="C1375" t="s">
        <v>14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40</v>
      </c>
      <c r="K1375" t="s">
        <v>43</v>
      </c>
      <c r="M1375" s="16">
        <f t="shared" si="84"/>
        <v>7436000000</v>
      </c>
      <c r="N1375" s="16">
        <f t="shared" si="85"/>
        <v>4510000000</v>
      </c>
      <c r="O1375" s="12">
        <f t="shared" si="86"/>
        <v>0.40266421183733148</v>
      </c>
      <c r="P1375" s="12">
        <f t="shared" si="87"/>
        <v>0.24421941842205014</v>
      </c>
    </row>
    <row r="1376" spans="1:16" x14ac:dyDescent="0.45">
      <c r="A1376">
        <v>1429</v>
      </c>
      <c r="B1376" t="s">
        <v>480</v>
      </c>
      <c r="C1376" t="s">
        <v>15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40</v>
      </c>
      <c r="K1376" t="s">
        <v>43</v>
      </c>
      <c r="M1376" s="16">
        <f t="shared" si="84"/>
        <v>7678000000</v>
      </c>
      <c r="N1376" s="16">
        <f t="shared" si="85"/>
        <v>4647000000</v>
      </c>
      <c r="O1376" s="12">
        <f t="shared" si="86"/>
        <v>0.43901881182457547</v>
      </c>
      <c r="P1376" s="12">
        <f t="shared" si="87"/>
        <v>0.26570987477843216</v>
      </c>
    </row>
    <row r="1377" spans="1:16" x14ac:dyDescent="0.45">
      <c r="A1377">
        <v>1430</v>
      </c>
      <c r="B1377" t="s">
        <v>481</v>
      </c>
      <c r="C1377" t="s">
        <v>10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50</v>
      </c>
      <c r="K1377" t="s">
        <v>51</v>
      </c>
      <c r="M1377" s="16">
        <f t="shared" si="84"/>
        <v>3455777000</v>
      </c>
      <c r="N1377" s="16">
        <f t="shared" si="85"/>
        <v>2010708000</v>
      </c>
      <c r="O1377" s="12">
        <f t="shared" si="86"/>
        <v>0.81194772655238046</v>
      </c>
      <c r="P1377" s="12">
        <f t="shared" si="87"/>
        <v>0.47242336220209924</v>
      </c>
    </row>
    <row r="1378" spans="1:16" x14ac:dyDescent="0.45">
      <c r="A1378">
        <v>1431</v>
      </c>
      <c r="B1378" t="s">
        <v>481</v>
      </c>
      <c r="C1378" t="s">
        <v>13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50</v>
      </c>
      <c r="K1378" t="s">
        <v>51</v>
      </c>
      <c r="M1378" s="16">
        <f t="shared" si="84"/>
        <v>3705903000</v>
      </c>
      <c r="N1378" s="16">
        <f t="shared" si="85"/>
        <v>2195834000</v>
      </c>
      <c r="O1378" s="12">
        <f t="shared" si="86"/>
        <v>0.81558674154884991</v>
      </c>
      <c r="P1378" s="12">
        <f t="shared" si="87"/>
        <v>0.48325417503970752</v>
      </c>
    </row>
    <row r="1379" spans="1:16" x14ac:dyDescent="0.45">
      <c r="A1379">
        <v>1432</v>
      </c>
      <c r="B1379" t="s">
        <v>481</v>
      </c>
      <c r="C1379" t="s">
        <v>14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50</v>
      </c>
      <c r="K1379" t="s">
        <v>51</v>
      </c>
      <c r="M1379" s="16">
        <f t="shared" si="84"/>
        <v>3988015000</v>
      </c>
      <c r="N1379" s="16">
        <f t="shared" si="85"/>
        <v>2397343000</v>
      </c>
      <c r="O1379" s="12">
        <f t="shared" si="86"/>
        <v>0.8187567262829365</v>
      </c>
      <c r="P1379" s="12">
        <f t="shared" si="87"/>
        <v>0.49218488557774076</v>
      </c>
    </row>
    <row r="1380" spans="1:16" x14ac:dyDescent="0.45">
      <c r="A1380">
        <v>1433</v>
      </c>
      <c r="B1380" t="s">
        <v>481</v>
      </c>
      <c r="C1380" t="s">
        <v>15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50</v>
      </c>
      <c r="K1380" t="s">
        <v>51</v>
      </c>
      <c r="M1380" s="16">
        <f t="shared" si="84"/>
        <v>4305911000</v>
      </c>
      <c r="N1380" s="16">
        <f t="shared" si="85"/>
        <v>2675508000</v>
      </c>
      <c r="O1380" s="12">
        <f t="shared" si="86"/>
        <v>0.81766554888880827</v>
      </c>
      <c r="P1380" s="12">
        <f t="shared" si="87"/>
        <v>0.50806222362152809</v>
      </c>
    </row>
    <row r="1381" spans="1:16" x14ac:dyDescent="0.45">
      <c r="A1381">
        <v>1438</v>
      </c>
      <c r="B1381" t="s">
        <v>482</v>
      </c>
      <c r="C1381" t="s">
        <v>10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17</v>
      </c>
      <c r="K1381" t="s">
        <v>77</v>
      </c>
      <c r="M1381" s="16">
        <f t="shared" si="84"/>
        <v>6491261000</v>
      </c>
      <c r="N1381" s="16">
        <f t="shared" si="85"/>
        <v>1528077000</v>
      </c>
      <c r="O1381" s="12">
        <f t="shared" si="86"/>
        <v>0.26624795789751732</v>
      </c>
      <c r="P1381" s="12">
        <f t="shared" si="87"/>
        <v>6.2676170432858044E-2</v>
      </c>
    </row>
    <row r="1382" spans="1:16" x14ac:dyDescent="0.45">
      <c r="A1382">
        <v>1439</v>
      </c>
      <c r="B1382" t="s">
        <v>482</v>
      </c>
      <c r="C1382" t="s">
        <v>13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17</v>
      </c>
      <c r="K1382" t="s">
        <v>77</v>
      </c>
      <c r="M1382" s="16">
        <f t="shared" si="84"/>
        <v>6032000000</v>
      </c>
      <c r="N1382" s="16">
        <f t="shared" si="85"/>
        <v>1242000000</v>
      </c>
      <c r="O1382" s="12">
        <f t="shared" si="86"/>
        <v>0.26096737907761525</v>
      </c>
      <c r="P1382" s="12">
        <f t="shared" si="87"/>
        <v>5.3733667906896251E-2</v>
      </c>
    </row>
    <row r="1383" spans="1:16" x14ac:dyDescent="0.45">
      <c r="A1383">
        <v>1440</v>
      </c>
      <c r="B1383" t="s">
        <v>482</v>
      </c>
      <c r="C1383" t="s">
        <v>14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17</v>
      </c>
      <c r="K1383" t="s">
        <v>77</v>
      </c>
      <c r="M1383" s="16">
        <f t="shared" si="84"/>
        <v>5801000000</v>
      </c>
      <c r="N1383" s="16">
        <f t="shared" si="85"/>
        <v>923000000</v>
      </c>
      <c r="O1383" s="12">
        <f t="shared" si="86"/>
        <v>0.25791392495109378</v>
      </c>
      <c r="P1383" s="12">
        <f t="shared" si="87"/>
        <v>4.1036813089098345E-2</v>
      </c>
    </row>
    <row r="1384" spans="1:16" x14ac:dyDescent="0.45">
      <c r="A1384">
        <v>1441</v>
      </c>
      <c r="B1384" t="s">
        <v>482</v>
      </c>
      <c r="C1384" t="s">
        <v>15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17</v>
      </c>
      <c r="K1384" t="s">
        <v>77</v>
      </c>
      <c r="M1384" s="16">
        <f t="shared" si="84"/>
        <v>5514000000</v>
      </c>
      <c r="N1384" s="16">
        <f t="shared" si="85"/>
        <v>847000000</v>
      </c>
      <c r="O1384" s="12">
        <f t="shared" si="86"/>
        <v>0.26183579467211171</v>
      </c>
      <c r="P1384" s="12">
        <f t="shared" si="87"/>
        <v>4.0220333349161877E-2</v>
      </c>
    </row>
    <row r="1385" spans="1:16" x14ac:dyDescent="0.45">
      <c r="A1385">
        <v>1442</v>
      </c>
      <c r="B1385" t="s">
        <v>483</v>
      </c>
      <c r="C1385" t="s">
        <v>10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11</v>
      </c>
      <c r="K1385" t="s">
        <v>162</v>
      </c>
      <c r="M1385" s="16">
        <f t="shared" si="84"/>
        <v>857305000</v>
      </c>
      <c r="N1385" s="16">
        <f t="shared" si="85"/>
        <v>468836000</v>
      </c>
      <c r="O1385" s="12">
        <f t="shared" si="86"/>
        <v>0.44811198709562083</v>
      </c>
      <c r="P1385" s="12">
        <f t="shared" si="87"/>
        <v>0.24505984635802019</v>
      </c>
    </row>
    <row r="1386" spans="1:16" x14ac:dyDescent="0.45">
      <c r="A1386">
        <v>1443</v>
      </c>
      <c r="B1386" t="s">
        <v>483</v>
      </c>
      <c r="C1386" t="s">
        <v>13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11</v>
      </c>
      <c r="K1386" t="s">
        <v>162</v>
      </c>
      <c r="M1386" s="16">
        <f t="shared" si="84"/>
        <v>964634000</v>
      </c>
      <c r="N1386" s="16">
        <f t="shared" si="85"/>
        <v>535619000</v>
      </c>
      <c r="O1386" s="12">
        <f t="shared" si="86"/>
        <v>0.45017306738311014</v>
      </c>
      <c r="P1386" s="12">
        <f t="shared" si="87"/>
        <v>0.24996138242968219</v>
      </c>
    </row>
    <row r="1387" spans="1:16" x14ac:dyDescent="0.45">
      <c r="A1387">
        <v>1444</v>
      </c>
      <c r="B1387" t="s">
        <v>483</v>
      </c>
      <c r="C1387" t="s">
        <v>14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11</v>
      </c>
      <c r="K1387" t="s">
        <v>162</v>
      </c>
      <c r="M1387" s="16">
        <f t="shared" si="84"/>
        <v>1094411000</v>
      </c>
      <c r="N1387" s="16">
        <f t="shared" si="85"/>
        <v>556336000</v>
      </c>
      <c r="O1387" s="12">
        <f t="shared" si="86"/>
        <v>0.42824016738137138</v>
      </c>
      <c r="P1387" s="12">
        <f t="shared" si="87"/>
        <v>0.21769282450585986</v>
      </c>
    </row>
    <row r="1388" spans="1:16" x14ac:dyDescent="0.45">
      <c r="A1388">
        <v>1445</v>
      </c>
      <c r="B1388" t="s">
        <v>483</v>
      </c>
      <c r="C1388" t="s">
        <v>15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11</v>
      </c>
      <c r="K1388" t="s">
        <v>162</v>
      </c>
      <c r="M1388" s="16">
        <f t="shared" si="84"/>
        <v>1266185000</v>
      </c>
      <c r="N1388" s="16">
        <f t="shared" si="85"/>
        <v>487612000</v>
      </c>
      <c r="O1388" s="12">
        <f t="shared" si="86"/>
        <v>0.42405358771938051</v>
      </c>
      <c r="P1388" s="12">
        <f t="shared" si="87"/>
        <v>0.16330442866960401</v>
      </c>
    </row>
    <row r="1389" spans="1:16" x14ac:dyDescent="0.45">
      <c r="A1389">
        <v>1446</v>
      </c>
      <c r="B1389" t="s">
        <v>484</v>
      </c>
      <c r="C1389" t="s">
        <v>10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40</v>
      </c>
      <c r="K1389" t="s">
        <v>41</v>
      </c>
      <c r="M1389" s="16">
        <f t="shared" si="84"/>
        <v>3001000000</v>
      </c>
      <c r="N1389" s="16">
        <f t="shared" si="85"/>
        <v>1552000000</v>
      </c>
      <c r="O1389" s="12">
        <f t="shared" si="86"/>
        <v>0.3110811651290557</v>
      </c>
      <c r="P1389" s="12">
        <f t="shared" si="87"/>
        <v>0.1608790297501814</v>
      </c>
    </row>
    <row r="1390" spans="1:16" x14ac:dyDescent="0.45">
      <c r="A1390">
        <v>1447</v>
      </c>
      <c r="B1390" t="s">
        <v>484</v>
      </c>
      <c r="C1390" t="s">
        <v>13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40</v>
      </c>
      <c r="K1390" t="s">
        <v>41</v>
      </c>
      <c r="M1390" s="16">
        <f t="shared" si="84"/>
        <v>3371000000</v>
      </c>
      <c r="N1390" s="16">
        <f t="shared" si="85"/>
        <v>1684000000</v>
      </c>
      <c r="O1390" s="12">
        <f t="shared" si="86"/>
        <v>0.31931419910959558</v>
      </c>
      <c r="P1390" s="12">
        <f t="shared" si="87"/>
        <v>0.15951501373496257</v>
      </c>
    </row>
    <row r="1391" spans="1:16" x14ac:dyDescent="0.45">
      <c r="A1391">
        <v>1448</v>
      </c>
      <c r="B1391" t="s">
        <v>484</v>
      </c>
      <c r="C1391" t="s">
        <v>14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40</v>
      </c>
      <c r="K1391" t="s">
        <v>41</v>
      </c>
      <c r="M1391" s="16">
        <f t="shared" si="84"/>
        <v>3346000000</v>
      </c>
      <c r="N1391" s="16">
        <f t="shared" si="85"/>
        <v>1776000000</v>
      </c>
      <c r="O1391" s="12">
        <f t="shared" si="86"/>
        <v>0.30321703670140465</v>
      </c>
      <c r="P1391" s="12">
        <f t="shared" si="87"/>
        <v>0.16094245582238331</v>
      </c>
    </row>
    <row r="1392" spans="1:16" x14ac:dyDescent="0.45">
      <c r="A1392">
        <v>1449</v>
      </c>
      <c r="B1392" t="s">
        <v>484</v>
      </c>
      <c r="C1392" t="s">
        <v>15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40</v>
      </c>
      <c r="K1392" t="s">
        <v>41</v>
      </c>
      <c r="M1392" s="16">
        <f t="shared" si="84"/>
        <v>3583000000</v>
      </c>
      <c r="N1392" s="16">
        <f t="shared" si="85"/>
        <v>1936000000</v>
      </c>
      <c r="O1392" s="12">
        <f t="shared" si="86"/>
        <v>0.35021014563581276</v>
      </c>
      <c r="P1392" s="12">
        <f t="shared" si="87"/>
        <v>0.18922881438764538</v>
      </c>
    </row>
    <row r="1393" spans="1:16" x14ac:dyDescent="0.45">
      <c r="A1393">
        <v>1450</v>
      </c>
      <c r="B1393" t="s">
        <v>485</v>
      </c>
      <c r="C1393" t="s">
        <v>10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45</v>
      </c>
      <c r="K1393" t="s">
        <v>103</v>
      </c>
      <c r="M1393" s="16">
        <f t="shared" si="84"/>
        <v>10811000000</v>
      </c>
      <c r="N1393" s="16">
        <f t="shared" si="85"/>
        <v>3297000000</v>
      </c>
      <c r="O1393" s="12">
        <f t="shared" si="86"/>
        <v>0.96183274021352316</v>
      </c>
      <c r="P1393" s="12">
        <f t="shared" si="87"/>
        <v>0.29332740213523134</v>
      </c>
    </row>
    <row r="1394" spans="1:16" x14ac:dyDescent="0.45">
      <c r="A1394">
        <v>1451</v>
      </c>
      <c r="B1394" t="s">
        <v>485</v>
      </c>
      <c r="C1394" t="s">
        <v>13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45</v>
      </c>
      <c r="K1394" t="s">
        <v>103</v>
      </c>
      <c r="M1394" s="16">
        <f t="shared" si="84"/>
        <v>8311000000</v>
      </c>
      <c r="N1394" s="16">
        <f t="shared" si="85"/>
        <v>1927000000</v>
      </c>
      <c r="O1394" s="12">
        <f t="shared" si="86"/>
        <v>0.9661706579865148</v>
      </c>
      <c r="P1394" s="12">
        <f t="shared" si="87"/>
        <v>0.22401767030923042</v>
      </c>
    </row>
    <row r="1395" spans="1:16" x14ac:dyDescent="0.45">
      <c r="A1395">
        <v>1452</v>
      </c>
      <c r="B1395" t="s">
        <v>485</v>
      </c>
      <c r="C1395" t="s">
        <v>14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45</v>
      </c>
      <c r="K1395" t="s">
        <v>103</v>
      </c>
      <c r="M1395" s="16">
        <f t="shared" si="84"/>
        <v>8472000000</v>
      </c>
      <c r="N1395" s="16">
        <f t="shared" si="85"/>
        <v>2587000000</v>
      </c>
      <c r="O1395" s="12">
        <f t="shared" si="86"/>
        <v>0.9730102216607327</v>
      </c>
      <c r="P1395" s="12">
        <f t="shared" si="87"/>
        <v>0.29711726197312505</v>
      </c>
    </row>
    <row r="1396" spans="1:16" x14ac:dyDescent="0.45">
      <c r="A1396">
        <v>1453</v>
      </c>
      <c r="B1396" t="s">
        <v>485</v>
      </c>
      <c r="C1396" t="s">
        <v>15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45</v>
      </c>
      <c r="K1396" t="s">
        <v>103</v>
      </c>
      <c r="M1396" s="16">
        <f t="shared" si="84"/>
        <v>8314000000</v>
      </c>
      <c r="N1396" s="16">
        <f t="shared" si="85"/>
        <v>2989000000</v>
      </c>
      <c r="O1396" s="12">
        <f t="shared" si="86"/>
        <v>0.97433493495839685</v>
      </c>
      <c r="P1396" s="12">
        <f t="shared" si="87"/>
        <v>0.35028712059064809</v>
      </c>
    </row>
    <row r="1397" spans="1:16" x14ac:dyDescent="0.45">
      <c r="A1397">
        <v>1458</v>
      </c>
      <c r="B1397" t="s">
        <v>486</v>
      </c>
      <c r="C1397" t="s">
        <v>10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20</v>
      </c>
      <c r="K1397" t="s">
        <v>487</v>
      </c>
      <c r="M1397" s="16">
        <f t="shared" si="84"/>
        <v>3940000000</v>
      </c>
      <c r="N1397" s="16">
        <f t="shared" si="85"/>
        <v>2093000000</v>
      </c>
      <c r="O1397" s="12">
        <f t="shared" si="86"/>
        <v>0.2745453278517177</v>
      </c>
      <c r="P1397" s="12">
        <f t="shared" si="87"/>
        <v>0.14584349522681347</v>
      </c>
    </row>
    <row r="1398" spans="1:16" x14ac:dyDescent="0.45">
      <c r="A1398">
        <v>1459</v>
      </c>
      <c r="B1398" t="s">
        <v>486</v>
      </c>
      <c r="C1398" t="s">
        <v>13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20</v>
      </c>
      <c r="K1398" t="s">
        <v>487</v>
      </c>
      <c r="M1398" s="16">
        <f t="shared" si="84"/>
        <v>3846000000</v>
      </c>
      <c r="N1398" s="16">
        <f t="shared" si="85"/>
        <v>1800000000</v>
      </c>
      <c r="O1398" s="12">
        <f t="shared" si="86"/>
        <v>0.28023899737685809</v>
      </c>
      <c r="P1398" s="12">
        <f t="shared" si="87"/>
        <v>0.13115709705625181</v>
      </c>
    </row>
    <row r="1399" spans="1:16" x14ac:dyDescent="0.45">
      <c r="A1399">
        <v>1460</v>
      </c>
      <c r="B1399" t="s">
        <v>486</v>
      </c>
      <c r="C1399" t="s">
        <v>14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20</v>
      </c>
      <c r="K1399" t="s">
        <v>487</v>
      </c>
      <c r="M1399" s="16">
        <f t="shared" si="84"/>
        <v>3809000000</v>
      </c>
      <c r="N1399" s="16">
        <f t="shared" si="85"/>
        <v>2090000000</v>
      </c>
      <c r="O1399" s="12">
        <f t="shared" si="86"/>
        <v>0.27723997379721954</v>
      </c>
      <c r="P1399" s="12">
        <f t="shared" si="87"/>
        <v>0.1521216973578863</v>
      </c>
    </row>
    <row r="1400" spans="1:16" x14ac:dyDescent="0.45">
      <c r="A1400">
        <v>1461</v>
      </c>
      <c r="B1400" t="s">
        <v>486</v>
      </c>
      <c r="C1400" t="s">
        <v>15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20</v>
      </c>
      <c r="K1400" t="s">
        <v>487</v>
      </c>
      <c r="M1400" s="16">
        <f t="shared" si="84"/>
        <v>2615000000</v>
      </c>
      <c r="N1400" s="16">
        <f t="shared" si="85"/>
        <v>620000000</v>
      </c>
      <c r="O1400" s="12">
        <f t="shared" si="86"/>
        <v>0.23431899641577059</v>
      </c>
      <c r="P1400" s="12">
        <f t="shared" si="87"/>
        <v>5.5555555555555552E-2</v>
      </c>
    </row>
    <row r="1401" spans="1:16" x14ac:dyDescent="0.45">
      <c r="A1401">
        <v>1462</v>
      </c>
      <c r="B1401" t="s">
        <v>488</v>
      </c>
      <c r="C1401" t="s">
        <v>10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34</v>
      </c>
      <c r="K1401" t="s">
        <v>489</v>
      </c>
      <c r="M1401" s="16">
        <f t="shared" si="84"/>
        <v>1108300000</v>
      </c>
      <c r="N1401" s="16">
        <f t="shared" si="85"/>
        <v>522900000</v>
      </c>
      <c r="O1401" s="12">
        <f t="shared" si="86"/>
        <v>0.39637352026036266</v>
      </c>
      <c r="P1401" s="12">
        <f t="shared" si="87"/>
        <v>0.18701047888129896</v>
      </c>
    </row>
    <row r="1402" spans="1:16" x14ac:dyDescent="0.45">
      <c r="A1402">
        <v>1463</v>
      </c>
      <c r="B1402" t="s">
        <v>488</v>
      </c>
      <c r="C1402" t="s">
        <v>13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34</v>
      </c>
      <c r="K1402" t="s">
        <v>489</v>
      </c>
      <c r="M1402" s="16">
        <f t="shared" si="84"/>
        <v>1991700000</v>
      </c>
      <c r="N1402" s="16">
        <f t="shared" si="85"/>
        <v>1096600000</v>
      </c>
      <c r="O1402" s="12">
        <f t="shared" si="86"/>
        <v>0.40916654682909792</v>
      </c>
      <c r="P1402" s="12">
        <f t="shared" si="87"/>
        <v>0.22528093350042114</v>
      </c>
    </row>
    <row r="1403" spans="1:16" x14ac:dyDescent="0.45">
      <c r="A1403">
        <v>1464</v>
      </c>
      <c r="B1403" t="s">
        <v>488</v>
      </c>
      <c r="C1403" t="s">
        <v>14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34</v>
      </c>
      <c r="K1403" t="s">
        <v>489</v>
      </c>
      <c r="M1403" s="16">
        <f t="shared" si="84"/>
        <v>2578600000</v>
      </c>
      <c r="N1403" s="16">
        <f t="shared" si="85"/>
        <v>1500200000</v>
      </c>
      <c r="O1403" s="12">
        <f t="shared" si="86"/>
        <v>0.42777040477770401</v>
      </c>
      <c r="P1403" s="12">
        <f t="shared" si="87"/>
        <v>0.24887193098871932</v>
      </c>
    </row>
    <row r="1404" spans="1:16" x14ac:dyDescent="0.45">
      <c r="A1404">
        <v>1465</v>
      </c>
      <c r="B1404" t="s">
        <v>488</v>
      </c>
      <c r="C1404" t="s">
        <v>15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34</v>
      </c>
      <c r="K1404" t="s">
        <v>489</v>
      </c>
      <c r="M1404" s="16">
        <f t="shared" si="84"/>
        <v>2942300000</v>
      </c>
      <c r="N1404" s="16">
        <f t="shared" si="85"/>
        <v>1765100000</v>
      </c>
      <c r="O1404" s="12">
        <f t="shared" si="86"/>
        <v>0.4493158634170179</v>
      </c>
      <c r="P1404" s="12">
        <f t="shared" si="87"/>
        <v>0.26954675951377438</v>
      </c>
    </row>
    <row r="1405" spans="1:16" x14ac:dyDescent="0.45">
      <c r="A1405">
        <v>1466</v>
      </c>
      <c r="B1405" t="s">
        <v>490</v>
      </c>
      <c r="C1405" t="s">
        <v>10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17</v>
      </c>
      <c r="K1405" t="s">
        <v>478</v>
      </c>
      <c r="M1405" s="16">
        <f t="shared" si="84"/>
        <v>3903700000</v>
      </c>
      <c r="N1405" s="16">
        <f t="shared" si="85"/>
        <v>943400000</v>
      </c>
      <c r="O1405" s="12">
        <f t="shared" si="86"/>
        <v>0.35848294228385147</v>
      </c>
      <c r="P1405" s="12">
        <f t="shared" si="87"/>
        <v>8.6633913402819229E-2</v>
      </c>
    </row>
    <row r="1406" spans="1:16" x14ac:dyDescent="0.45">
      <c r="A1406">
        <v>1467</v>
      </c>
      <c r="B1406" t="s">
        <v>490</v>
      </c>
      <c r="C1406" t="s">
        <v>13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17</v>
      </c>
      <c r="K1406" t="s">
        <v>478</v>
      </c>
      <c r="M1406" s="16">
        <f t="shared" si="84"/>
        <v>4102700000</v>
      </c>
      <c r="N1406" s="16">
        <f t="shared" si="85"/>
        <v>1288100000</v>
      </c>
      <c r="O1406" s="12">
        <f t="shared" si="86"/>
        <v>0.36183479441906408</v>
      </c>
      <c r="P1406" s="12">
        <f t="shared" si="87"/>
        <v>0.113603090328612</v>
      </c>
    </row>
    <row r="1407" spans="1:16" x14ac:dyDescent="0.45">
      <c r="A1407">
        <v>1468</v>
      </c>
      <c r="B1407" t="s">
        <v>490</v>
      </c>
      <c r="C1407" t="s">
        <v>14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17</v>
      </c>
      <c r="K1407" t="s">
        <v>478</v>
      </c>
      <c r="M1407" s="16">
        <f t="shared" si="84"/>
        <v>4072000000</v>
      </c>
      <c r="N1407" s="16">
        <f t="shared" si="85"/>
        <v>1390900000</v>
      </c>
      <c r="O1407" s="12">
        <f t="shared" si="86"/>
        <v>0.36448916020694966</v>
      </c>
      <c r="P1407" s="12">
        <f t="shared" si="87"/>
        <v>0.12450097567088562</v>
      </c>
    </row>
    <row r="1408" spans="1:16" x14ac:dyDescent="0.45">
      <c r="A1408">
        <v>1469</v>
      </c>
      <c r="B1408" t="s">
        <v>490</v>
      </c>
      <c r="C1408" t="s">
        <v>15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17</v>
      </c>
      <c r="K1408" t="s">
        <v>478</v>
      </c>
      <c r="M1408" s="16">
        <f t="shared" si="84"/>
        <v>4267200000</v>
      </c>
      <c r="N1408" s="16">
        <f t="shared" si="85"/>
        <v>1468300000</v>
      </c>
      <c r="O1408" s="12">
        <f t="shared" si="86"/>
        <v>0.37408936696210193</v>
      </c>
      <c r="P1408" s="12">
        <f t="shared" si="87"/>
        <v>0.12872033593702056</v>
      </c>
    </row>
    <row r="1409" spans="1:16" x14ac:dyDescent="0.45">
      <c r="A1409">
        <v>1470</v>
      </c>
      <c r="B1409" t="s">
        <v>491</v>
      </c>
      <c r="C1409" t="s">
        <v>10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20</v>
      </c>
      <c r="K1409" t="s">
        <v>32</v>
      </c>
      <c r="M1409" s="16">
        <f t="shared" si="84"/>
        <v>766600000</v>
      </c>
      <c r="N1409" s="16">
        <f t="shared" si="85"/>
        <v>351500000</v>
      </c>
      <c r="O1409" s="12">
        <f t="shared" si="86"/>
        <v>0.42779017857142854</v>
      </c>
      <c r="P1409" s="12">
        <f t="shared" si="87"/>
        <v>0.19614955357142858</v>
      </c>
    </row>
    <row r="1410" spans="1:16" x14ac:dyDescent="0.45">
      <c r="A1410">
        <v>1471</v>
      </c>
      <c r="B1410" t="s">
        <v>491</v>
      </c>
      <c r="C1410" t="s">
        <v>13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20</v>
      </c>
      <c r="K1410" t="s">
        <v>32</v>
      </c>
      <c r="M1410" s="16">
        <f t="shared" si="84"/>
        <v>1022700000</v>
      </c>
      <c r="N1410" s="16">
        <f t="shared" si="85"/>
        <v>565500000</v>
      </c>
      <c r="O1410" s="12">
        <f t="shared" si="86"/>
        <v>0.44630154920357845</v>
      </c>
      <c r="P1410" s="12">
        <f t="shared" si="87"/>
        <v>0.24678158411520837</v>
      </c>
    </row>
    <row r="1411" spans="1:16" x14ac:dyDescent="0.45">
      <c r="A1411">
        <v>1472</v>
      </c>
      <c r="B1411" t="s">
        <v>491</v>
      </c>
      <c r="C1411" t="s">
        <v>14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20</v>
      </c>
      <c r="K1411" t="s">
        <v>32</v>
      </c>
      <c r="M1411" s="16">
        <f t="shared" ref="M1411:M1474" si="88">E1411-F1411</f>
        <v>1554500000</v>
      </c>
      <c r="N1411" s="16">
        <f t="shared" ref="N1411:N1474" si="89">M1411-(SUM(G1411:I1411))</f>
        <v>1026500000</v>
      </c>
      <c r="O1411" s="12">
        <f t="shared" ref="O1411:O1474" si="90">1-(F1411/E1411)</f>
        <v>0.47707463785907189</v>
      </c>
      <c r="P1411" s="12">
        <f t="shared" ref="P1411:P1474" si="91">N1411/E1411</f>
        <v>0.31503191750552417</v>
      </c>
    </row>
    <row r="1412" spans="1:16" x14ac:dyDescent="0.45">
      <c r="A1412">
        <v>1473</v>
      </c>
      <c r="B1412" t="s">
        <v>491</v>
      </c>
      <c r="C1412" t="s">
        <v>15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20</v>
      </c>
      <c r="K1412" t="s">
        <v>32</v>
      </c>
      <c r="M1412" s="16">
        <f t="shared" si="88"/>
        <v>1665200000</v>
      </c>
      <c r="N1412" s="16">
        <f t="shared" si="89"/>
        <v>1123500000</v>
      </c>
      <c r="O1412" s="12">
        <f t="shared" si="90"/>
        <v>0.50629370629370629</v>
      </c>
      <c r="P1412" s="12">
        <f t="shared" si="91"/>
        <v>0.34159318941927636</v>
      </c>
    </row>
    <row r="1413" spans="1:16" x14ac:dyDescent="0.45">
      <c r="A1413">
        <v>1474</v>
      </c>
      <c r="B1413" t="s">
        <v>492</v>
      </c>
      <c r="C1413" t="s">
        <v>10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81</v>
      </c>
      <c r="K1413" t="s">
        <v>82</v>
      </c>
      <c r="M1413" s="16">
        <f t="shared" si="88"/>
        <v>2485000000</v>
      </c>
      <c r="N1413" s="16">
        <f t="shared" si="89"/>
        <v>839000000</v>
      </c>
      <c r="O1413" s="12">
        <f t="shared" si="90"/>
        <v>0.91025641025641024</v>
      </c>
      <c r="P1413" s="12">
        <f t="shared" si="91"/>
        <v>0.30732600732600734</v>
      </c>
    </row>
    <row r="1414" spans="1:16" x14ac:dyDescent="0.45">
      <c r="A1414">
        <v>1475</v>
      </c>
      <c r="B1414" t="s">
        <v>492</v>
      </c>
      <c r="C1414" t="s">
        <v>13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81</v>
      </c>
      <c r="K1414" t="s">
        <v>82</v>
      </c>
      <c r="M1414" s="16">
        <f t="shared" si="88"/>
        <v>3043000000</v>
      </c>
      <c r="N1414" s="16">
        <f t="shared" si="89"/>
        <v>1204000000</v>
      </c>
      <c r="O1414" s="12">
        <f t="shared" si="90"/>
        <v>0.90269949569860575</v>
      </c>
      <c r="P1414" s="12">
        <f t="shared" si="91"/>
        <v>0.3571640462770691</v>
      </c>
    </row>
    <row r="1415" spans="1:16" x14ac:dyDescent="0.45">
      <c r="A1415">
        <v>1476</v>
      </c>
      <c r="B1415" t="s">
        <v>492</v>
      </c>
      <c r="C1415" t="s">
        <v>14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81</v>
      </c>
      <c r="K1415" t="s">
        <v>82</v>
      </c>
      <c r="M1415" s="16">
        <f t="shared" si="88"/>
        <v>3611000000</v>
      </c>
      <c r="N1415" s="16">
        <f t="shared" si="89"/>
        <v>1373000000</v>
      </c>
      <c r="O1415" s="12">
        <f t="shared" si="90"/>
        <v>0.89425458147597825</v>
      </c>
      <c r="P1415" s="12">
        <f t="shared" si="91"/>
        <v>0.34001981178801388</v>
      </c>
    </row>
    <row r="1416" spans="1:16" x14ac:dyDescent="0.45">
      <c r="A1416">
        <v>1477</v>
      </c>
      <c r="B1416" t="s">
        <v>492</v>
      </c>
      <c r="C1416" t="s">
        <v>15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81</v>
      </c>
      <c r="K1416" t="s">
        <v>82</v>
      </c>
      <c r="M1416" s="16">
        <f t="shared" si="88"/>
        <v>2444000000</v>
      </c>
      <c r="N1416" s="16">
        <f t="shared" si="89"/>
        <v>145000000</v>
      </c>
      <c r="O1416" s="12">
        <f t="shared" si="90"/>
        <v>0.78008298755186722</v>
      </c>
      <c r="P1416" s="12">
        <f t="shared" si="91"/>
        <v>4.6281519310564956E-2</v>
      </c>
    </row>
    <row r="1417" spans="1:16" x14ac:dyDescent="0.45">
      <c r="A1417">
        <v>1478</v>
      </c>
      <c r="B1417" t="s">
        <v>493</v>
      </c>
      <c r="C1417" t="s">
        <v>10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45</v>
      </c>
      <c r="K1417" t="s">
        <v>98</v>
      </c>
      <c r="M1417" s="16">
        <f t="shared" si="88"/>
        <v>10431000000</v>
      </c>
      <c r="N1417" s="16">
        <f t="shared" si="89"/>
        <v>3759000000</v>
      </c>
      <c r="O1417" s="12">
        <f t="shared" si="90"/>
        <v>0.96645974242564625</v>
      </c>
      <c r="P1417" s="12">
        <f t="shared" si="91"/>
        <v>0.34828129343092745</v>
      </c>
    </row>
    <row r="1418" spans="1:16" x14ac:dyDescent="0.45">
      <c r="A1418">
        <v>1479</v>
      </c>
      <c r="B1418" t="s">
        <v>493</v>
      </c>
      <c r="C1418" t="s">
        <v>13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45</v>
      </c>
      <c r="K1418" t="s">
        <v>98</v>
      </c>
      <c r="M1418" s="16">
        <f t="shared" si="88"/>
        <v>11439000000</v>
      </c>
      <c r="N1418" s="16">
        <f t="shared" si="89"/>
        <v>3510000000</v>
      </c>
      <c r="O1418" s="12">
        <f t="shared" si="90"/>
        <v>0.96833996444594939</v>
      </c>
      <c r="P1418" s="12">
        <f t="shared" si="91"/>
        <v>0.29713028019977988</v>
      </c>
    </row>
    <row r="1419" spans="1:16" x14ac:dyDescent="0.45">
      <c r="A1419">
        <v>1480</v>
      </c>
      <c r="B1419" t="s">
        <v>493</v>
      </c>
      <c r="C1419" t="s">
        <v>14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45</v>
      </c>
      <c r="K1419" t="s">
        <v>98</v>
      </c>
      <c r="M1419" s="16">
        <f t="shared" si="88"/>
        <v>12257000000</v>
      </c>
      <c r="N1419" s="16">
        <f t="shared" si="89"/>
        <v>3838000000</v>
      </c>
      <c r="O1419" s="12">
        <f t="shared" si="90"/>
        <v>0.96307063722794062</v>
      </c>
      <c r="P1419" s="12">
        <f t="shared" si="91"/>
        <v>0.30156360493439144</v>
      </c>
    </row>
    <row r="1420" spans="1:16" x14ac:dyDescent="0.45">
      <c r="A1420">
        <v>1481</v>
      </c>
      <c r="B1420" t="s">
        <v>493</v>
      </c>
      <c r="C1420" t="s">
        <v>15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45</v>
      </c>
      <c r="K1420" t="s">
        <v>98</v>
      </c>
      <c r="M1420" s="16">
        <f t="shared" si="88"/>
        <v>13013000000</v>
      </c>
      <c r="N1420" s="16">
        <f t="shared" si="89"/>
        <v>4059000000</v>
      </c>
      <c r="O1420" s="12">
        <f t="shared" si="90"/>
        <v>0.95543318649045517</v>
      </c>
      <c r="P1420" s="12">
        <f t="shared" si="91"/>
        <v>0.29801762114537445</v>
      </c>
    </row>
    <row r="1421" spans="1:16" x14ac:dyDescent="0.45">
      <c r="A1421">
        <v>1482</v>
      </c>
      <c r="B1421" t="s">
        <v>494</v>
      </c>
      <c r="C1421" t="s">
        <v>10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23</v>
      </c>
      <c r="K1421" t="s">
        <v>28</v>
      </c>
      <c r="M1421" s="16">
        <f t="shared" si="88"/>
        <v>6019000000</v>
      </c>
      <c r="N1421" s="16">
        <f t="shared" si="89"/>
        <v>1256000000</v>
      </c>
      <c r="O1421" s="12">
        <f t="shared" si="90"/>
        <v>0.6672209289435761</v>
      </c>
      <c r="P1421" s="12">
        <f t="shared" si="91"/>
        <v>0.13923068395964971</v>
      </c>
    </row>
    <row r="1422" spans="1:16" x14ac:dyDescent="0.45">
      <c r="A1422">
        <v>1483</v>
      </c>
      <c r="B1422" t="s">
        <v>494</v>
      </c>
      <c r="C1422" t="s">
        <v>13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23</v>
      </c>
      <c r="K1422" t="s">
        <v>28</v>
      </c>
      <c r="M1422" s="16">
        <f t="shared" si="88"/>
        <v>6356000000</v>
      </c>
      <c r="N1422" s="16">
        <f t="shared" si="89"/>
        <v>1246000000</v>
      </c>
      <c r="O1422" s="12">
        <f t="shared" si="90"/>
        <v>0.65695090439276482</v>
      </c>
      <c r="P1422" s="12">
        <f t="shared" si="91"/>
        <v>0.12878552971576226</v>
      </c>
    </row>
    <row r="1423" spans="1:16" x14ac:dyDescent="0.45">
      <c r="A1423">
        <v>1484</v>
      </c>
      <c r="B1423" t="s">
        <v>494</v>
      </c>
      <c r="C1423" t="s">
        <v>14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23</v>
      </c>
      <c r="K1423" t="s">
        <v>28</v>
      </c>
      <c r="M1423" s="16">
        <f t="shared" si="88"/>
        <v>6602000000</v>
      </c>
      <c r="N1423" s="16">
        <f t="shared" si="89"/>
        <v>1861000000</v>
      </c>
      <c r="O1423" s="12">
        <f t="shared" si="90"/>
        <v>0.66378443595415249</v>
      </c>
      <c r="P1423" s="12">
        <f t="shared" si="91"/>
        <v>0.18711039613915142</v>
      </c>
    </row>
    <row r="1424" spans="1:16" x14ac:dyDescent="0.45">
      <c r="A1424">
        <v>1485</v>
      </c>
      <c r="B1424" t="s">
        <v>494</v>
      </c>
      <c r="C1424" t="s">
        <v>15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23</v>
      </c>
      <c r="K1424" t="s">
        <v>28</v>
      </c>
      <c r="M1424" s="16">
        <f t="shared" si="88"/>
        <v>7495000000</v>
      </c>
      <c r="N1424" s="16">
        <f t="shared" si="89"/>
        <v>2166000000</v>
      </c>
      <c r="O1424" s="12">
        <f t="shared" si="90"/>
        <v>0.66181015452538627</v>
      </c>
      <c r="P1424" s="12">
        <f t="shared" si="91"/>
        <v>0.19125827814569538</v>
      </c>
    </row>
    <row r="1425" spans="1:16" x14ac:dyDescent="0.45">
      <c r="A1425">
        <v>1486</v>
      </c>
      <c r="B1425" t="s">
        <v>495</v>
      </c>
      <c r="C1425" t="s">
        <v>10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20</v>
      </c>
      <c r="K1425" t="s">
        <v>30</v>
      </c>
      <c r="M1425" s="16">
        <f t="shared" si="88"/>
        <v>5731000000</v>
      </c>
      <c r="N1425" s="16">
        <f t="shared" si="89"/>
        <v>1183000000</v>
      </c>
      <c r="O1425" s="12">
        <f t="shared" si="90"/>
        <v>0.82985809441065739</v>
      </c>
      <c r="P1425" s="12">
        <f t="shared" si="91"/>
        <v>0.17130031856356792</v>
      </c>
    </row>
    <row r="1426" spans="1:16" x14ac:dyDescent="0.45">
      <c r="A1426">
        <v>1487</v>
      </c>
      <c r="B1426" t="s">
        <v>495</v>
      </c>
      <c r="C1426" t="s">
        <v>13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20</v>
      </c>
      <c r="K1426" t="s">
        <v>30</v>
      </c>
      <c r="M1426" s="16">
        <f t="shared" si="88"/>
        <v>3392000000</v>
      </c>
      <c r="N1426" s="16">
        <f t="shared" si="89"/>
        <v>391000000</v>
      </c>
      <c r="O1426" s="12">
        <f t="shared" si="90"/>
        <v>0.81090126703322973</v>
      </c>
      <c r="P1426" s="12">
        <f t="shared" si="91"/>
        <v>9.3473583552474301E-2</v>
      </c>
    </row>
    <row r="1427" spans="1:16" x14ac:dyDescent="0.45">
      <c r="A1427">
        <v>1488</v>
      </c>
      <c r="B1427" t="s">
        <v>495</v>
      </c>
      <c r="C1427" t="s">
        <v>14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20</v>
      </c>
      <c r="K1427" t="s">
        <v>30</v>
      </c>
      <c r="M1427" s="16">
        <f t="shared" si="88"/>
        <v>3229000000</v>
      </c>
      <c r="N1427" s="16">
        <f t="shared" si="89"/>
        <v>318000000</v>
      </c>
      <c r="O1427" s="12">
        <f t="shared" si="90"/>
        <v>0.8162285136501517</v>
      </c>
      <c r="P1427" s="12">
        <f t="shared" si="91"/>
        <v>8.0384226491405461E-2</v>
      </c>
    </row>
    <row r="1428" spans="1:16" x14ac:dyDescent="0.45">
      <c r="A1428">
        <v>1489</v>
      </c>
      <c r="B1428" t="s">
        <v>495</v>
      </c>
      <c r="C1428" t="s">
        <v>15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20</v>
      </c>
      <c r="K1428" t="s">
        <v>30</v>
      </c>
      <c r="M1428" s="16">
        <f t="shared" si="88"/>
        <v>2985000000</v>
      </c>
      <c r="N1428" s="16">
        <f t="shared" si="89"/>
        <v>593000000</v>
      </c>
      <c r="O1428" s="12">
        <f t="shared" si="90"/>
        <v>0.82916666666666661</v>
      </c>
      <c r="P1428" s="12">
        <f t="shared" si="91"/>
        <v>0.16472222222222221</v>
      </c>
    </row>
    <row r="1429" spans="1:16" x14ac:dyDescent="0.45">
      <c r="A1429">
        <v>1490</v>
      </c>
      <c r="B1429" t="s">
        <v>496</v>
      </c>
      <c r="C1429" t="s">
        <v>10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34</v>
      </c>
      <c r="K1429" t="s">
        <v>497</v>
      </c>
      <c r="M1429" s="16">
        <f t="shared" si="88"/>
        <v>7996607000</v>
      </c>
      <c r="N1429" s="16">
        <f t="shared" si="89"/>
        <v>1658478000</v>
      </c>
      <c r="O1429" s="12">
        <f t="shared" si="90"/>
        <v>0.18005820734587574</v>
      </c>
      <c r="P1429" s="12">
        <f t="shared" si="91"/>
        <v>3.7343660330259237E-2</v>
      </c>
    </row>
    <row r="1430" spans="1:16" x14ac:dyDescent="0.45">
      <c r="A1430">
        <v>1491</v>
      </c>
      <c r="B1430" t="s">
        <v>496</v>
      </c>
      <c r="C1430" t="s">
        <v>13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34</v>
      </c>
      <c r="K1430" t="s">
        <v>497</v>
      </c>
      <c r="M1430" s="16">
        <f t="shared" si="88"/>
        <v>8181035000</v>
      </c>
      <c r="N1430" s="16">
        <f t="shared" si="89"/>
        <v>8181035000</v>
      </c>
      <c r="O1430" s="12">
        <f t="shared" si="90"/>
        <v>0.17587302817103667</v>
      </c>
      <c r="P1430" s="12">
        <f t="shared" si="91"/>
        <v>0.17587302817103667</v>
      </c>
    </row>
    <row r="1431" spans="1:16" x14ac:dyDescent="0.45">
      <c r="A1431">
        <v>1492</v>
      </c>
      <c r="B1431" t="s">
        <v>496</v>
      </c>
      <c r="C1431" t="s">
        <v>14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34</v>
      </c>
      <c r="K1431" t="s">
        <v>497</v>
      </c>
      <c r="M1431" s="16">
        <f t="shared" si="88"/>
        <v>8551516000</v>
      </c>
      <c r="N1431" s="16">
        <f t="shared" si="89"/>
        <v>8551516000</v>
      </c>
      <c r="O1431" s="12">
        <f t="shared" si="90"/>
        <v>0.17566524033975484</v>
      </c>
      <c r="P1431" s="12">
        <f t="shared" si="91"/>
        <v>0.17566524033975481</v>
      </c>
    </row>
    <row r="1432" spans="1:16" x14ac:dyDescent="0.45">
      <c r="A1432">
        <v>1493</v>
      </c>
      <c r="B1432" t="s">
        <v>496</v>
      </c>
      <c r="C1432" t="s">
        <v>15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34</v>
      </c>
      <c r="K1432" t="s">
        <v>497</v>
      </c>
      <c r="M1432" s="16">
        <f t="shared" si="88"/>
        <v>9040472000</v>
      </c>
      <c r="N1432" s="16">
        <f t="shared" si="89"/>
        <v>9040472000</v>
      </c>
      <c r="O1432" s="12">
        <f t="shared" si="90"/>
        <v>0.17949225760662468</v>
      </c>
      <c r="P1432" s="12">
        <f t="shared" si="91"/>
        <v>0.17949225760662471</v>
      </c>
    </row>
    <row r="1433" spans="1:16" x14ac:dyDescent="0.45">
      <c r="A1433">
        <v>1494</v>
      </c>
      <c r="B1433" t="s">
        <v>498</v>
      </c>
      <c r="C1433" t="s">
        <v>10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180</v>
      </c>
      <c r="K1433" t="s">
        <v>181</v>
      </c>
      <c r="M1433" s="16">
        <f t="shared" si="88"/>
        <v>72206000000</v>
      </c>
      <c r="N1433" s="16">
        <f t="shared" si="89"/>
        <v>12997000000</v>
      </c>
      <c r="O1433" s="12">
        <f t="shared" si="90"/>
        <v>0.56661487515105857</v>
      </c>
      <c r="P1433" s="12">
        <f t="shared" si="91"/>
        <v>0.10199004975124377</v>
      </c>
    </row>
    <row r="1434" spans="1:16" x14ac:dyDescent="0.45">
      <c r="A1434">
        <v>1495</v>
      </c>
      <c r="B1434" t="s">
        <v>498</v>
      </c>
      <c r="C1434" t="s">
        <v>13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180</v>
      </c>
      <c r="K1434" t="s">
        <v>181</v>
      </c>
      <c r="M1434" s="16">
        <f t="shared" si="88"/>
        <v>77561000000</v>
      </c>
      <c r="N1434" s="16">
        <f t="shared" si="89"/>
        <v>30752000000</v>
      </c>
      <c r="O1434" s="12">
        <f t="shared" si="90"/>
        <v>0.60240617621473835</v>
      </c>
      <c r="P1434" s="12">
        <f t="shared" si="91"/>
        <v>0.23884677519572511</v>
      </c>
    </row>
    <row r="1435" spans="1:16" x14ac:dyDescent="0.45">
      <c r="A1435">
        <v>1496</v>
      </c>
      <c r="B1435" t="s">
        <v>498</v>
      </c>
      <c r="C1435" t="s">
        <v>14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180</v>
      </c>
      <c r="K1435" t="s">
        <v>181</v>
      </c>
      <c r="M1435" s="16">
        <f t="shared" si="88"/>
        <v>72302000000</v>
      </c>
      <c r="N1435" s="16">
        <f t="shared" si="89"/>
        <v>12212000000</v>
      </c>
      <c r="O1435" s="12">
        <f t="shared" si="90"/>
        <v>0.54589382922980512</v>
      </c>
      <c r="P1435" s="12">
        <f t="shared" si="91"/>
        <v>9.2202918903410425E-2</v>
      </c>
    </row>
    <row r="1436" spans="1:16" x14ac:dyDescent="0.45">
      <c r="A1436">
        <v>1497</v>
      </c>
      <c r="B1436" t="s">
        <v>498</v>
      </c>
      <c r="C1436" t="s">
        <v>15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180</v>
      </c>
      <c r="K1436" t="s">
        <v>181</v>
      </c>
      <c r="M1436" s="16">
        <f t="shared" si="88"/>
        <v>79755000000</v>
      </c>
      <c r="N1436" s="16">
        <f t="shared" si="89"/>
        <v>24785000000</v>
      </c>
      <c r="O1436" s="12">
        <f t="shared" si="90"/>
        <v>0.54328648987404726</v>
      </c>
      <c r="P1436" s="12">
        <f t="shared" si="91"/>
        <v>0.16883399976839394</v>
      </c>
    </row>
    <row r="1437" spans="1:16" x14ac:dyDescent="0.45">
      <c r="A1437">
        <v>1498</v>
      </c>
      <c r="B1437" t="s">
        <v>499</v>
      </c>
      <c r="C1437" t="s">
        <v>10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34</v>
      </c>
      <c r="K1437" t="s">
        <v>500</v>
      </c>
      <c r="M1437" s="16">
        <f t="shared" si="88"/>
        <v>1660500000</v>
      </c>
      <c r="N1437" s="16">
        <f t="shared" si="89"/>
        <v>466700000</v>
      </c>
      <c r="O1437" s="12">
        <f t="shared" si="90"/>
        <v>0.39478376643446422</v>
      </c>
      <c r="P1437" s="12">
        <f t="shared" si="91"/>
        <v>0.11095789448657901</v>
      </c>
    </row>
    <row r="1438" spans="1:16" x14ac:dyDescent="0.45">
      <c r="A1438">
        <v>1499</v>
      </c>
      <c r="B1438" t="s">
        <v>499</v>
      </c>
      <c r="C1438" t="s">
        <v>13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34</v>
      </c>
      <c r="K1438" t="s">
        <v>500</v>
      </c>
      <c r="M1438" s="16">
        <f t="shared" si="88"/>
        <v>1653000000</v>
      </c>
      <c r="N1438" s="16">
        <f t="shared" si="89"/>
        <v>489100000</v>
      </c>
      <c r="O1438" s="12">
        <f t="shared" si="90"/>
        <v>0.39866869256927862</v>
      </c>
      <c r="P1438" s="12">
        <f t="shared" si="91"/>
        <v>0.11796059137061959</v>
      </c>
    </row>
    <row r="1439" spans="1:16" x14ac:dyDescent="0.45">
      <c r="A1439">
        <v>1500</v>
      </c>
      <c r="B1439" t="s">
        <v>499</v>
      </c>
      <c r="C1439" t="s">
        <v>14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34</v>
      </c>
      <c r="K1439" t="s">
        <v>500</v>
      </c>
      <c r="M1439" s="16">
        <f t="shared" si="88"/>
        <v>1404000000</v>
      </c>
      <c r="N1439" s="16">
        <f t="shared" si="89"/>
        <v>352200000</v>
      </c>
      <c r="O1439" s="12">
        <f t="shared" si="90"/>
        <v>0.39355290819901889</v>
      </c>
      <c r="P1439" s="12">
        <f t="shared" si="91"/>
        <v>9.8724597056762439E-2</v>
      </c>
    </row>
    <row r="1440" spans="1:16" x14ac:dyDescent="0.45">
      <c r="A1440">
        <v>1501</v>
      </c>
      <c r="B1440" t="s">
        <v>499</v>
      </c>
      <c r="C1440" t="s">
        <v>15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34</v>
      </c>
      <c r="K1440" t="s">
        <v>500</v>
      </c>
      <c r="M1440" s="16">
        <f t="shared" si="88"/>
        <v>1881900000</v>
      </c>
      <c r="N1440" s="16">
        <f t="shared" si="89"/>
        <v>284600000</v>
      </c>
      <c r="O1440" s="12">
        <f t="shared" si="90"/>
        <v>0.38524053224155574</v>
      </c>
      <c r="P1440" s="12">
        <f t="shared" si="91"/>
        <v>5.8259979529170933E-2</v>
      </c>
    </row>
    <row r="1441" spans="1:16" x14ac:dyDescent="0.45">
      <c r="A1441">
        <v>1502</v>
      </c>
      <c r="B1441" t="s">
        <v>501</v>
      </c>
      <c r="C1441" t="s">
        <v>10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20</v>
      </c>
      <c r="K1441" t="s">
        <v>30</v>
      </c>
      <c r="M1441" s="16">
        <f t="shared" si="88"/>
        <v>1491000000</v>
      </c>
      <c r="N1441" s="16">
        <f t="shared" si="89"/>
        <v>580000000</v>
      </c>
      <c r="O1441" s="12">
        <f t="shared" si="90"/>
        <v>0.55947467166979359</v>
      </c>
      <c r="P1441" s="12">
        <f t="shared" si="91"/>
        <v>0.2176360225140713</v>
      </c>
    </row>
    <row r="1442" spans="1:16" x14ac:dyDescent="0.45">
      <c r="A1442">
        <v>1503</v>
      </c>
      <c r="B1442" t="s">
        <v>501</v>
      </c>
      <c r="C1442" t="s">
        <v>13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20</v>
      </c>
      <c r="K1442" t="s">
        <v>30</v>
      </c>
      <c r="M1442" s="16">
        <f t="shared" si="88"/>
        <v>1473000000</v>
      </c>
      <c r="N1442" s="16">
        <f t="shared" si="89"/>
        <v>532000000</v>
      </c>
      <c r="O1442" s="12">
        <f t="shared" si="90"/>
        <v>0.54717682020802383</v>
      </c>
      <c r="P1442" s="12">
        <f t="shared" si="91"/>
        <v>0.1976225854383358</v>
      </c>
    </row>
    <row r="1443" spans="1:16" x14ac:dyDescent="0.45">
      <c r="A1443">
        <v>1504</v>
      </c>
      <c r="B1443" t="s">
        <v>501</v>
      </c>
      <c r="C1443" t="s">
        <v>14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20</v>
      </c>
      <c r="K1443" t="s">
        <v>30</v>
      </c>
      <c r="M1443" s="16">
        <f t="shared" si="88"/>
        <v>1479000000</v>
      </c>
      <c r="N1443" s="16">
        <f t="shared" si="89"/>
        <v>503000000</v>
      </c>
      <c r="O1443" s="12">
        <f t="shared" si="90"/>
        <v>0.54136163982430452</v>
      </c>
      <c r="P1443" s="12">
        <f t="shared" si="91"/>
        <v>0.18411420204978038</v>
      </c>
    </row>
    <row r="1444" spans="1:16" x14ac:dyDescent="0.45">
      <c r="A1444">
        <v>1505</v>
      </c>
      <c r="B1444" t="s">
        <v>501</v>
      </c>
      <c r="C1444" t="s">
        <v>15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20</v>
      </c>
      <c r="K1444" t="s">
        <v>30</v>
      </c>
      <c r="M1444" s="16">
        <f t="shared" si="88"/>
        <v>1276000000</v>
      </c>
      <c r="N1444" s="16">
        <f t="shared" si="89"/>
        <v>283000000</v>
      </c>
      <c r="O1444" s="12">
        <f t="shared" si="90"/>
        <v>0.5043478260869565</v>
      </c>
      <c r="P1444" s="12">
        <f t="shared" si="91"/>
        <v>0.11185770750988143</v>
      </c>
    </row>
    <row r="1445" spans="1:16" x14ac:dyDescent="0.45">
      <c r="A1445">
        <v>1506</v>
      </c>
      <c r="B1445" t="s">
        <v>502</v>
      </c>
      <c r="C1445" t="s">
        <v>10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11</v>
      </c>
      <c r="K1445" t="s">
        <v>89</v>
      </c>
      <c r="M1445" s="16">
        <f t="shared" si="88"/>
        <v>1049562000</v>
      </c>
      <c r="N1445" s="16">
        <f t="shared" si="89"/>
        <v>749455000</v>
      </c>
      <c r="O1445" s="12">
        <f t="shared" si="90"/>
        <v>0.54539700685928083</v>
      </c>
      <c r="P1445" s="12">
        <f t="shared" si="91"/>
        <v>0.3894486593223862</v>
      </c>
    </row>
    <row r="1446" spans="1:16" x14ac:dyDescent="0.45">
      <c r="A1446">
        <v>1507</v>
      </c>
      <c r="B1446" t="s">
        <v>502</v>
      </c>
      <c r="C1446" t="s">
        <v>13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11</v>
      </c>
      <c r="K1446" t="s">
        <v>89</v>
      </c>
      <c r="M1446" s="16">
        <f t="shared" si="88"/>
        <v>1267874000</v>
      </c>
      <c r="N1446" s="16">
        <f t="shared" si="89"/>
        <v>927820000</v>
      </c>
      <c r="O1446" s="12">
        <f t="shared" si="90"/>
        <v>0.53431277935156296</v>
      </c>
      <c r="P1446" s="12">
        <f t="shared" si="91"/>
        <v>0.39100579626837306</v>
      </c>
    </row>
    <row r="1447" spans="1:16" x14ac:dyDescent="0.45">
      <c r="A1447">
        <v>1508</v>
      </c>
      <c r="B1447" t="s">
        <v>502</v>
      </c>
      <c r="C1447" t="s">
        <v>14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11</v>
      </c>
      <c r="K1447" t="s">
        <v>89</v>
      </c>
      <c r="M1447" s="16">
        <f t="shared" si="88"/>
        <v>1449845000</v>
      </c>
      <c r="N1447" s="16">
        <f t="shared" si="89"/>
        <v>1074002000</v>
      </c>
      <c r="O1447" s="12">
        <f t="shared" si="90"/>
        <v>0.5355683079588418</v>
      </c>
      <c r="P1447" s="12">
        <f t="shared" si="91"/>
        <v>0.39673305345358434</v>
      </c>
    </row>
    <row r="1448" spans="1:16" x14ac:dyDescent="0.45">
      <c r="A1448">
        <v>1509</v>
      </c>
      <c r="B1448" t="s">
        <v>502</v>
      </c>
      <c r="C1448" t="s">
        <v>15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11</v>
      </c>
      <c r="K1448" t="s">
        <v>89</v>
      </c>
      <c r="M1448" s="16">
        <f t="shared" si="88"/>
        <v>1728063000</v>
      </c>
      <c r="N1448" s="16">
        <f t="shared" si="89"/>
        <v>1267760000</v>
      </c>
      <c r="O1448" s="12">
        <f t="shared" si="90"/>
        <v>0.54488774870239154</v>
      </c>
      <c r="P1448" s="12">
        <f t="shared" si="91"/>
        <v>0.39974635895505189</v>
      </c>
    </row>
    <row r="1449" spans="1:16" x14ac:dyDescent="0.45">
      <c r="A1449">
        <v>1510</v>
      </c>
      <c r="B1449" t="s">
        <v>503</v>
      </c>
      <c r="C1449" t="s">
        <v>10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20</v>
      </c>
      <c r="K1449" t="s">
        <v>504</v>
      </c>
      <c r="M1449" s="16">
        <f t="shared" si="88"/>
        <v>3651000000</v>
      </c>
      <c r="N1449" s="16">
        <f t="shared" si="89"/>
        <v>1621000000</v>
      </c>
      <c r="O1449" s="12">
        <f t="shared" si="90"/>
        <v>0.32054433713784025</v>
      </c>
      <c r="P1449" s="12">
        <f t="shared" si="91"/>
        <v>0.14231782265144863</v>
      </c>
    </row>
    <row r="1450" spans="1:16" x14ac:dyDescent="0.45">
      <c r="A1450">
        <v>1511</v>
      </c>
      <c r="B1450" t="s">
        <v>503</v>
      </c>
      <c r="C1450" t="s">
        <v>13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20</v>
      </c>
      <c r="K1450" t="s">
        <v>504</v>
      </c>
      <c r="M1450" s="16">
        <f t="shared" si="88"/>
        <v>3972000000</v>
      </c>
      <c r="N1450" s="16">
        <f t="shared" si="89"/>
        <v>1855000000</v>
      </c>
      <c r="O1450" s="12">
        <f t="shared" si="90"/>
        <v>0.33174642946629918</v>
      </c>
      <c r="P1450" s="12">
        <f t="shared" si="91"/>
        <v>0.15493193017622986</v>
      </c>
    </row>
    <row r="1451" spans="1:16" x14ac:dyDescent="0.45">
      <c r="A1451">
        <v>1512</v>
      </c>
      <c r="B1451" t="s">
        <v>503</v>
      </c>
      <c r="C1451" t="s">
        <v>14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20</v>
      </c>
      <c r="K1451" t="s">
        <v>504</v>
      </c>
      <c r="M1451" s="16">
        <f t="shared" si="88"/>
        <v>4087000000</v>
      </c>
      <c r="N1451" s="16">
        <f t="shared" si="89"/>
        <v>1956000000</v>
      </c>
      <c r="O1451" s="12">
        <f t="shared" si="90"/>
        <v>0.33409629690182296</v>
      </c>
      <c r="P1451" s="12">
        <f t="shared" si="91"/>
        <v>0.15989536499632143</v>
      </c>
    </row>
    <row r="1452" spans="1:16" x14ac:dyDescent="0.45">
      <c r="A1452">
        <v>1513</v>
      </c>
      <c r="B1452" t="s">
        <v>503</v>
      </c>
      <c r="C1452" t="s">
        <v>15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20</v>
      </c>
      <c r="K1452" t="s">
        <v>504</v>
      </c>
      <c r="M1452" s="16">
        <f t="shared" si="88"/>
        <v>4033000000</v>
      </c>
      <c r="N1452" s="16">
        <f t="shared" si="89"/>
        <v>1926000000</v>
      </c>
      <c r="O1452" s="12">
        <f t="shared" si="90"/>
        <v>0.32954731165223072</v>
      </c>
      <c r="P1452" s="12">
        <f t="shared" si="91"/>
        <v>0.15737865664324235</v>
      </c>
    </row>
    <row r="1453" spans="1:16" x14ac:dyDescent="0.45">
      <c r="A1453">
        <v>1514</v>
      </c>
      <c r="B1453" t="s">
        <v>505</v>
      </c>
      <c r="C1453" t="s">
        <v>10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17</v>
      </c>
      <c r="K1453" t="s">
        <v>506</v>
      </c>
      <c r="M1453" s="16">
        <f t="shared" si="88"/>
        <v>2409350000</v>
      </c>
      <c r="N1453" s="16">
        <f t="shared" si="89"/>
        <v>911884000</v>
      </c>
      <c r="O1453" s="12">
        <f t="shared" si="90"/>
        <v>0.45007684193202679</v>
      </c>
      <c r="P1453" s="12">
        <f t="shared" si="91"/>
        <v>0.17034381510712196</v>
      </c>
    </row>
    <row r="1454" spans="1:16" x14ac:dyDescent="0.45">
      <c r="A1454">
        <v>1515</v>
      </c>
      <c r="B1454" t="s">
        <v>505</v>
      </c>
      <c r="C1454" t="s">
        <v>13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17</v>
      </c>
      <c r="K1454" t="s">
        <v>506</v>
      </c>
      <c r="M1454" s="16">
        <f t="shared" si="88"/>
        <v>940354000</v>
      </c>
      <c r="N1454" s="16">
        <f t="shared" si="89"/>
        <v>333589000</v>
      </c>
      <c r="O1454" s="12">
        <f t="shared" si="90"/>
        <v>0.58657632633303869</v>
      </c>
      <c r="P1454" s="12">
        <f t="shared" si="91"/>
        <v>0.2080869652546935</v>
      </c>
    </row>
    <row r="1455" spans="1:16" x14ac:dyDescent="0.45">
      <c r="A1455">
        <v>1516</v>
      </c>
      <c r="B1455" t="s">
        <v>505</v>
      </c>
      <c r="C1455" t="s">
        <v>14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17</v>
      </c>
      <c r="K1455" t="s">
        <v>506</v>
      </c>
      <c r="M1455" s="16">
        <f t="shared" si="88"/>
        <v>1671151000</v>
      </c>
      <c r="N1455" s="16">
        <f t="shared" si="89"/>
        <v>752460000</v>
      </c>
      <c r="O1455" s="12">
        <f t="shared" si="90"/>
        <v>0.63635235122561973</v>
      </c>
      <c r="P1455" s="12">
        <f t="shared" si="91"/>
        <v>0.28652688488546502</v>
      </c>
    </row>
    <row r="1456" spans="1:16" x14ac:dyDescent="0.45">
      <c r="A1456">
        <v>1517</v>
      </c>
      <c r="B1456" t="s">
        <v>505</v>
      </c>
      <c r="C1456" t="s">
        <v>15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17</v>
      </c>
      <c r="K1456" t="s">
        <v>506</v>
      </c>
      <c r="M1456" s="16">
        <f t="shared" si="88"/>
        <v>2127609000</v>
      </c>
      <c r="N1456" s="16">
        <f t="shared" si="89"/>
        <v>854301000</v>
      </c>
      <c r="O1456" s="12">
        <f t="shared" si="90"/>
        <v>0.69736065383020673</v>
      </c>
      <c r="P1456" s="12">
        <f t="shared" si="91"/>
        <v>0.28001193072965919</v>
      </c>
    </row>
    <row r="1457" spans="1:16" x14ac:dyDescent="0.45">
      <c r="A1457">
        <v>1518</v>
      </c>
      <c r="B1457" t="s">
        <v>507</v>
      </c>
      <c r="C1457" t="s">
        <v>10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17</v>
      </c>
      <c r="K1457" t="s">
        <v>195</v>
      </c>
      <c r="M1457" s="16">
        <f t="shared" si="88"/>
        <v>22733000000</v>
      </c>
      <c r="N1457" s="16">
        <f t="shared" si="89"/>
        <v>5579000000</v>
      </c>
      <c r="O1457" s="12">
        <f t="shared" si="90"/>
        <v>0.31013219464945907</v>
      </c>
      <c r="P1457" s="12">
        <f t="shared" si="91"/>
        <v>7.6110830684438135E-2</v>
      </c>
    </row>
    <row r="1458" spans="1:16" x14ac:dyDescent="0.45">
      <c r="A1458">
        <v>1519</v>
      </c>
      <c r="B1458" t="s">
        <v>507</v>
      </c>
      <c r="C1458" t="s">
        <v>13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17</v>
      </c>
      <c r="K1458" t="s">
        <v>195</v>
      </c>
      <c r="M1458" s="16">
        <f t="shared" si="88"/>
        <v>21240000000</v>
      </c>
      <c r="N1458" s="16">
        <f t="shared" si="89"/>
        <v>4779000000</v>
      </c>
      <c r="O1458" s="12">
        <f t="shared" si="90"/>
        <v>0.2979839784508761</v>
      </c>
      <c r="P1458" s="12">
        <f t="shared" si="91"/>
        <v>6.7046395151447127E-2</v>
      </c>
    </row>
    <row r="1459" spans="1:16" x14ac:dyDescent="0.45">
      <c r="A1459">
        <v>1520</v>
      </c>
      <c r="B1459" t="s">
        <v>507</v>
      </c>
      <c r="C1459" t="s">
        <v>14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17</v>
      </c>
      <c r="K1459" t="s">
        <v>195</v>
      </c>
      <c r="M1459" s="16">
        <f t="shared" si="88"/>
        <v>21340000000</v>
      </c>
      <c r="N1459" s="16">
        <f t="shared" si="89"/>
        <v>4535000000</v>
      </c>
      <c r="O1459" s="12">
        <f t="shared" si="90"/>
        <v>0.29386653446803823</v>
      </c>
      <c r="P1459" s="12">
        <f t="shared" si="91"/>
        <v>6.2450081247073727E-2</v>
      </c>
    </row>
    <row r="1460" spans="1:16" x14ac:dyDescent="0.45">
      <c r="A1460">
        <v>1521</v>
      </c>
      <c r="B1460" t="s">
        <v>507</v>
      </c>
      <c r="C1460" t="s">
        <v>15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17</v>
      </c>
      <c r="K1460" t="s">
        <v>195</v>
      </c>
      <c r="M1460" s="16">
        <f t="shared" si="88"/>
        <v>21788000000</v>
      </c>
      <c r="N1460" s="16">
        <f t="shared" si="89"/>
        <v>4910000000</v>
      </c>
      <c r="O1460" s="12">
        <f t="shared" si="90"/>
        <v>0.29529037067154573</v>
      </c>
      <c r="P1460" s="12">
        <f t="shared" si="91"/>
        <v>6.6544690655282235E-2</v>
      </c>
    </row>
    <row r="1461" spans="1:16" x14ac:dyDescent="0.45">
      <c r="A1461">
        <v>1522</v>
      </c>
      <c r="B1461" t="s">
        <v>508</v>
      </c>
      <c r="C1461" t="s">
        <v>10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17</v>
      </c>
      <c r="K1461" t="s">
        <v>287</v>
      </c>
      <c r="M1461" s="16">
        <f t="shared" si="88"/>
        <v>2163284000</v>
      </c>
      <c r="N1461" s="16">
        <f t="shared" si="89"/>
        <v>697217000</v>
      </c>
      <c r="O1461" s="12">
        <f t="shared" si="90"/>
        <v>0.57014813735208203</v>
      </c>
      <c r="P1461" s="12">
        <f t="shared" si="91"/>
        <v>0.18375625848488067</v>
      </c>
    </row>
    <row r="1462" spans="1:16" x14ac:dyDescent="0.45">
      <c r="A1462">
        <v>1523</v>
      </c>
      <c r="B1462" t="s">
        <v>508</v>
      </c>
      <c r="C1462" t="s">
        <v>13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17</v>
      </c>
      <c r="K1462" t="s">
        <v>287</v>
      </c>
      <c r="M1462" s="16">
        <f t="shared" si="88"/>
        <v>2340400000</v>
      </c>
      <c r="N1462" s="16">
        <f t="shared" si="89"/>
        <v>304300000</v>
      </c>
      <c r="O1462" s="12">
        <f t="shared" si="90"/>
        <v>0.58058594428319821</v>
      </c>
      <c r="P1462" s="12">
        <f t="shared" si="91"/>
        <v>7.5488080176626726E-2</v>
      </c>
    </row>
    <row r="1463" spans="1:16" x14ac:dyDescent="0.45">
      <c r="A1463">
        <v>1524</v>
      </c>
      <c r="B1463" t="s">
        <v>508</v>
      </c>
      <c r="C1463" t="s">
        <v>14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17</v>
      </c>
      <c r="K1463" t="s">
        <v>287</v>
      </c>
      <c r="M1463" s="16">
        <f t="shared" si="88"/>
        <v>2537200000</v>
      </c>
      <c r="N1463" s="16">
        <f t="shared" si="89"/>
        <v>891400000</v>
      </c>
      <c r="O1463" s="12">
        <f t="shared" si="90"/>
        <v>0.59700228240664488</v>
      </c>
      <c r="P1463" s="12">
        <f t="shared" si="91"/>
        <v>0.20974611167321583</v>
      </c>
    </row>
    <row r="1464" spans="1:16" x14ac:dyDescent="0.45">
      <c r="A1464">
        <v>1525</v>
      </c>
      <c r="B1464" t="s">
        <v>508</v>
      </c>
      <c r="C1464" t="s">
        <v>15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17</v>
      </c>
      <c r="K1464" t="s">
        <v>287</v>
      </c>
      <c r="M1464" s="16">
        <f t="shared" si="88"/>
        <v>2491300000</v>
      </c>
      <c r="N1464" s="16">
        <f t="shared" si="89"/>
        <v>760100000</v>
      </c>
      <c r="O1464" s="12">
        <f t="shared" si="90"/>
        <v>0.60690881629272331</v>
      </c>
      <c r="P1464" s="12">
        <f t="shared" si="91"/>
        <v>0.18516894443226389</v>
      </c>
    </row>
    <row r="1465" spans="1:16" x14ac:dyDescent="0.45">
      <c r="A1465">
        <v>1526</v>
      </c>
      <c r="B1465" t="s">
        <v>509</v>
      </c>
      <c r="C1465" t="s">
        <v>10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17</v>
      </c>
      <c r="K1465" t="s">
        <v>255</v>
      </c>
      <c r="M1465" s="16">
        <f t="shared" si="88"/>
        <v>7356972000</v>
      </c>
      <c r="N1465" s="16">
        <f t="shared" si="89"/>
        <v>3106526000</v>
      </c>
      <c r="O1465" s="12">
        <f t="shared" si="90"/>
        <v>0.28429037189820128</v>
      </c>
      <c r="P1465" s="12">
        <f t="shared" si="91"/>
        <v>0.1200433319375732</v>
      </c>
    </row>
    <row r="1466" spans="1:16" x14ac:dyDescent="0.45">
      <c r="A1466">
        <v>1527</v>
      </c>
      <c r="B1466" t="s">
        <v>509</v>
      </c>
      <c r="C1466" t="s">
        <v>13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17</v>
      </c>
      <c r="K1466" t="s">
        <v>255</v>
      </c>
      <c r="M1466" s="16">
        <f t="shared" si="88"/>
        <v>7817659000</v>
      </c>
      <c r="N1466" s="16">
        <f t="shared" si="89"/>
        <v>3350570000</v>
      </c>
      <c r="O1466" s="12">
        <f t="shared" si="90"/>
        <v>0.2850798841951937</v>
      </c>
      <c r="P1466" s="12">
        <f t="shared" si="91"/>
        <v>0.12218237039859246</v>
      </c>
    </row>
    <row r="1467" spans="1:16" x14ac:dyDescent="0.45">
      <c r="A1467">
        <v>1528</v>
      </c>
      <c r="B1467" t="s">
        <v>509</v>
      </c>
      <c r="C1467" t="s">
        <v>14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17</v>
      </c>
      <c r="K1467" t="s">
        <v>255</v>
      </c>
      <c r="M1467" s="16">
        <f t="shared" si="88"/>
        <v>8301885000</v>
      </c>
      <c r="N1467" s="16">
        <f t="shared" si="89"/>
        <v>3606501000</v>
      </c>
      <c r="O1467" s="12">
        <f t="shared" si="90"/>
        <v>0.28549999317362884</v>
      </c>
      <c r="P1467" s="12">
        <f t="shared" si="91"/>
        <v>0.1240267735436814</v>
      </c>
    </row>
    <row r="1468" spans="1:16" x14ac:dyDescent="0.45">
      <c r="A1468">
        <v>1529</v>
      </c>
      <c r="B1468" t="s">
        <v>509</v>
      </c>
      <c r="C1468" t="s">
        <v>15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17</v>
      </c>
      <c r="K1468" t="s">
        <v>255</v>
      </c>
      <c r="M1468" s="16">
        <f t="shared" si="88"/>
        <v>8910415000</v>
      </c>
      <c r="N1468" s="16">
        <f t="shared" si="89"/>
        <v>3704700000</v>
      </c>
      <c r="O1468" s="12">
        <f t="shared" si="90"/>
        <v>0.28794418654191523</v>
      </c>
      <c r="P1468" s="12">
        <f t="shared" si="91"/>
        <v>0.11971909589865716</v>
      </c>
    </row>
    <row r="1469" spans="1:16" x14ac:dyDescent="0.45">
      <c r="A1469">
        <v>1530</v>
      </c>
      <c r="B1469" t="s">
        <v>510</v>
      </c>
      <c r="C1469" t="s">
        <v>10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45</v>
      </c>
      <c r="K1469" t="s">
        <v>46</v>
      </c>
      <c r="M1469" s="16">
        <f t="shared" si="88"/>
        <v>1633834000</v>
      </c>
      <c r="N1469" s="16">
        <f t="shared" si="89"/>
        <v>846505000</v>
      </c>
      <c r="O1469" s="12">
        <f t="shared" si="90"/>
        <v>0.45516832910063643</v>
      </c>
      <c r="P1469" s="12">
        <f t="shared" si="91"/>
        <v>0.23582705857837102</v>
      </c>
    </row>
    <row r="1470" spans="1:16" x14ac:dyDescent="0.45">
      <c r="A1470">
        <v>1531</v>
      </c>
      <c r="B1470" t="s">
        <v>510</v>
      </c>
      <c r="C1470" t="s">
        <v>13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45</v>
      </c>
      <c r="K1470" t="s">
        <v>46</v>
      </c>
      <c r="M1470" s="16">
        <f t="shared" si="88"/>
        <v>1655487000</v>
      </c>
      <c r="N1470" s="16">
        <f t="shared" si="89"/>
        <v>835776000</v>
      </c>
      <c r="O1470" s="12">
        <f t="shared" si="90"/>
        <v>0.47377422298843275</v>
      </c>
      <c r="P1470" s="12">
        <f t="shared" si="91"/>
        <v>0.23918588608208965</v>
      </c>
    </row>
    <row r="1471" spans="1:16" x14ac:dyDescent="0.45">
      <c r="A1471">
        <v>1532</v>
      </c>
      <c r="B1471" t="s">
        <v>510</v>
      </c>
      <c r="C1471" t="s">
        <v>14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45</v>
      </c>
      <c r="K1471" t="s">
        <v>46</v>
      </c>
      <c r="M1471" s="16">
        <f t="shared" si="88"/>
        <v>1716711000</v>
      </c>
      <c r="N1471" s="16">
        <f t="shared" si="89"/>
        <v>860803000</v>
      </c>
      <c r="O1471" s="12">
        <f t="shared" si="90"/>
        <v>0.47421711308681125</v>
      </c>
      <c r="P1471" s="12">
        <f t="shared" si="91"/>
        <v>0.23778464377316064</v>
      </c>
    </row>
    <row r="1472" spans="1:16" x14ac:dyDescent="0.45">
      <c r="A1472">
        <v>1533</v>
      </c>
      <c r="B1472" t="s">
        <v>510</v>
      </c>
      <c r="C1472" t="s">
        <v>15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45</v>
      </c>
      <c r="K1472" t="s">
        <v>46</v>
      </c>
      <c r="M1472" s="16">
        <f t="shared" si="88"/>
        <v>1749853000</v>
      </c>
      <c r="N1472" s="16">
        <f t="shared" si="89"/>
        <v>842829000</v>
      </c>
      <c r="O1472" s="12">
        <f t="shared" si="90"/>
        <v>0.46463696192179371</v>
      </c>
      <c r="P1472" s="12">
        <f t="shared" si="91"/>
        <v>0.22379565939515117</v>
      </c>
    </row>
    <row r="1473" spans="1:16" x14ac:dyDescent="0.45">
      <c r="A1473">
        <v>1534</v>
      </c>
      <c r="B1473" t="s">
        <v>511</v>
      </c>
      <c r="C1473" t="s">
        <v>10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23</v>
      </c>
      <c r="K1473" t="s">
        <v>28</v>
      </c>
      <c r="M1473" s="16">
        <f t="shared" si="88"/>
        <v>5295500000</v>
      </c>
      <c r="N1473" s="16">
        <f t="shared" si="89"/>
        <v>1564200000</v>
      </c>
      <c r="O1473" s="12">
        <f t="shared" si="90"/>
        <v>0.42330474264382612</v>
      </c>
      <c r="P1473" s="12">
        <f t="shared" si="91"/>
        <v>0.1250369707191904</v>
      </c>
    </row>
    <row r="1474" spans="1:16" x14ac:dyDescent="0.45">
      <c r="A1474">
        <v>1535</v>
      </c>
      <c r="B1474" t="s">
        <v>511</v>
      </c>
      <c r="C1474" t="s">
        <v>13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23</v>
      </c>
      <c r="K1474" t="s">
        <v>28</v>
      </c>
      <c r="M1474" s="16">
        <f t="shared" si="88"/>
        <v>5529100000</v>
      </c>
      <c r="N1474" s="16">
        <f t="shared" si="89"/>
        <v>1687300000</v>
      </c>
      <c r="O1474" s="12">
        <f t="shared" si="90"/>
        <v>0.422381458026172</v>
      </c>
      <c r="P1474" s="12">
        <f t="shared" si="91"/>
        <v>0.1288969695117759</v>
      </c>
    </row>
    <row r="1475" spans="1:16" x14ac:dyDescent="0.45">
      <c r="A1475">
        <v>1536</v>
      </c>
      <c r="B1475" t="s">
        <v>511</v>
      </c>
      <c r="C1475" t="s">
        <v>14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23</v>
      </c>
      <c r="K1475" t="s">
        <v>28</v>
      </c>
      <c r="M1475" s="16">
        <f t="shared" ref="M1475:M1538" si="92">E1475-F1475</f>
        <v>7492000000</v>
      </c>
      <c r="N1475" s="16">
        <f t="shared" ref="N1475:N1538" si="93">M1475-(SUM(G1475:I1475))</f>
        <v>1904800000</v>
      </c>
      <c r="O1475" s="12">
        <f t="shared" ref="O1475:O1538" si="94">1-(F1475/E1475)</f>
        <v>0.44358658582796517</v>
      </c>
      <c r="P1475" s="12">
        <f t="shared" ref="P1475:P1538" si="95">N1475/E1475</f>
        <v>0.11277946191739295</v>
      </c>
    </row>
    <row r="1476" spans="1:16" x14ac:dyDescent="0.45">
      <c r="A1476">
        <v>1537</v>
      </c>
      <c r="B1476" t="s">
        <v>511</v>
      </c>
      <c r="C1476" t="s">
        <v>15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23</v>
      </c>
      <c r="K1476" t="s">
        <v>28</v>
      </c>
      <c r="M1476" s="16">
        <f t="shared" si="92"/>
        <v>7755900000</v>
      </c>
      <c r="N1476" s="16">
        <f t="shared" si="93"/>
        <v>2451500000</v>
      </c>
      <c r="O1476" s="12">
        <f t="shared" si="94"/>
        <v>0.45715986655192331</v>
      </c>
      <c r="P1476" s="12">
        <f t="shared" si="95"/>
        <v>0.14449998231695096</v>
      </c>
    </row>
    <row r="1477" spans="1:16" x14ac:dyDescent="0.45">
      <c r="A1477">
        <v>1538</v>
      </c>
      <c r="B1477" t="s">
        <v>512</v>
      </c>
      <c r="C1477" t="s">
        <v>10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17</v>
      </c>
      <c r="K1477" t="s">
        <v>75</v>
      </c>
      <c r="M1477" s="16">
        <f t="shared" si="92"/>
        <v>751000000</v>
      </c>
      <c r="N1477" s="16">
        <f t="shared" si="93"/>
        <v>296000000</v>
      </c>
      <c r="O1477" s="12">
        <f t="shared" si="94"/>
        <v>0.98427260812581918</v>
      </c>
      <c r="P1477" s="12">
        <f t="shared" si="95"/>
        <v>0.38794233289646135</v>
      </c>
    </row>
    <row r="1478" spans="1:16" x14ac:dyDescent="0.45">
      <c r="A1478">
        <v>1539</v>
      </c>
      <c r="B1478" t="s">
        <v>512</v>
      </c>
      <c r="C1478" t="s">
        <v>13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17</v>
      </c>
      <c r="K1478" t="s">
        <v>75</v>
      </c>
      <c r="M1478" s="16">
        <f t="shared" si="92"/>
        <v>927000000</v>
      </c>
      <c r="N1478" s="16">
        <f t="shared" si="93"/>
        <v>294000000</v>
      </c>
      <c r="O1478" s="12">
        <f t="shared" si="94"/>
        <v>0.98095238095238091</v>
      </c>
      <c r="P1478" s="12">
        <f t="shared" si="95"/>
        <v>0.31111111111111112</v>
      </c>
    </row>
    <row r="1479" spans="1:16" x14ac:dyDescent="0.45">
      <c r="A1479">
        <v>1540</v>
      </c>
      <c r="B1479" t="s">
        <v>512</v>
      </c>
      <c r="C1479" t="s">
        <v>14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17</v>
      </c>
      <c r="K1479" t="s">
        <v>75</v>
      </c>
      <c r="M1479" s="16">
        <f t="shared" si="92"/>
        <v>1206000000</v>
      </c>
      <c r="N1479" s="16">
        <f t="shared" si="93"/>
        <v>340000000</v>
      </c>
      <c r="O1479" s="12">
        <f t="shared" si="94"/>
        <v>0.9678972712680578</v>
      </c>
      <c r="P1479" s="12">
        <f t="shared" si="95"/>
        <v>0.27287319422150885</v>
      </c>
    </row>
    <row r="1480" spans="1:16" x14ac:dyDescent="0.45">
      <c r="A1480">
        <v>1541</v>
      </c>
      <c r="B1480" t="s">
        <v>512</v>
      </c>
      <c r="C1480" t="s">
        <v>15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17</v>
      </c>
      <c r="K1480" t="s">
        <v>75</v>
      </c>
      <c r="M1480" s="16">
        <f t="shared" si="92"/>
        <v>1434000000</v>
      </c>
      <c r="N1480" s="16">
        <f t="shared" si="93"/>
        <v>232000000</v>
      </c>
      <c r="O1480" s="12">
        <f t="shared" si="94"/>
        <v>0.96112600536193027</v>
      </c>
      <c r="P1480" s="12">
        <f t="shared" si="95"/>
        <v>0.15549597855227881</v>
      </c>
    </row>
    <row r="1481" spans="1:16" x14ac:dyDescent="0.45">
      <c r="A1481">
        <v>1542</v>
      </c>
      <c r="B1481" t="s">
        <v>513</v>
      </c>
      <c r="C1481" t="s">
        <v>10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45</v>
      </c>
      <c r="K1481" t="s">
        <v>48</v>
      </c>
      <c r="M1481" s="16">
        <f t="shared" si="92"/>
        <v>12884000000</v>
      </c>
      <c r="N1481" s="16">
        <f t="shared" si="93"/>
        <v>5306000000</v>
      </c>
      <c r="O1481" s="12">
        <f t="shared" si="94"/>
        <v>0.49192470696040624</v>
      </c>
      <c r="P1481" s="12">
        <f t="shared" si="95"/>
        <v>0.2025886754992173</v>
      </c>
    </row>
    <row r="1482" spans="1:16" x14ac:dyDescent="0.45">
      <c r="A1482">
        <v>1543</v>
      </c>
      <c r="B1482" t="s">
        <v>513</v>
      </c>
      <c r="C1482" t="s">
        <v>13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45</v>
      </c>
      <c r="K1482" t="s">
        <v>48</v>
      </c>
      <c r="M1482" s="16">
        <f t="shared" si="92"/>
        <v>13304000000</v>
      </c>
      <c r="N1482" s="16">
        <f t="shared" si="93"/>
        <v>5458000000</v>
      </c>
      <c r="O1482" s="12">
        <f t="shared" si="94"/>
        <v>0.48958563332597338</v>
      </c>
      <c r="P1482" s="12">
        <f t="shared" si="95"/>
        <v>0.20085375726797675</v>
      </c>
    </row>
    <row r="1483" spans="1:16" x14ac:dyDescent="0.45">
      <c r="A1483">
        <v>1544</v>
      </c>
      <c r="B1483" t="s">
        <v>513</v>
      </c>
      <c r="C1483" t="s">
        <v>14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45</v>
      </c>
      <c r="K1483" t="s">
        <v>48</v>
      </c>
      <c r="M1483" s="16">
        <f t="shared" si="92"/>
        <v>13092000000</v>
      </c>
      <c r="N1483" s="16">
        <f t="shared" si="93"/>
        <v>5113000000</v>
      </c>
      <c r="O1483" s="12">
        <f t="shared" si="94"/>
        <v>0.48823419727764306</v>
      </c>
      <c r="P1483" s="12">
        <f t="shared" si="95"/>
        <v>0.19067685996643668</v>
      </c>
    </row>
    <row r="1484" spans="1:16" x14ac:dyDescent="0.45">
      <c r="A1484">
        <v>1545</v>
      </c>
      <c r="B1484" t="s">
        <v>513</v>
      </c>
      <c r="C1484" t="s">
        <v>15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45</v>
      </c>
      <c r="K1484" t="s">
        <v>48</v>
      </c>
      <c r="M1484" s="16">
        <f t="shared" si="92"/>
        <v>12555000000</v>
      </c>
      <c r="N1484" s="16">
        <f t="shared" si="93"/>
        <v>4416000000</v>
      </c>
      <c r="O1484" s="12">
        <f t="shared" si="94"/>
        <v>0.45447963800904978</v>
      </c>
      <c r="P1484" s="12">
        <f t="shared" si="95"/>
        <v>0.15985520361990951</v>
      </c>
    </row>
    <row r="1485" spans="1:16" x14ac:dyDescent="0.45">
      <c r="A1485">
        <v>1546</v>
      </c>
      <c r="B1485" t="s">
        <v>514</v>
      </c>
      <c r="C1485" t="s">
        <v>10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17</v>
      </c>
      <c r="K1485" t="s">
        <v>515</v>
      </c>
      <c r="M1485" s="16">
        <f t="shared" si="92"/>
        <v>1566054000</v>
      </c>
      <c r="N1485" s="16">
        <f t="shared" si="93"/>
        <v>436792000</v>
      </c>
      <c r="O1485" s="12">
        <f t="shared" si="94"/>
        <v>0.33576623242969739</v>
      </c>
      <c r="P1485" s="12">
        <f t="shared" si="95"/>
        <v>9.3649391525089401E-2</v>
      </c>
    </row>
    <row r="1486" spans="1:16" x14ac:dyDescent="0.45">
      <c r="A1486">
        <v>1547</v>
      </c>
      <c r="B1486" t="s">
        <v>514</v>
      </c>
      <c r="C1486" t="s">
        <v>13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17</v>
      </c>
      <c r="K1486" t="s">
        <v>515</v>
      </c>
      <c r="M1486" s="16">
        <f t="shared" si="92"/>
        <v>1753609000</v>
      </c>
      <c r="N1486" s="16">
        <f t="shared" si="93"/>
        <v>514650000</v>
      </c>
      <c r="O1486" s="12">
        <f t="shared" si="94"/>
        <v>0.33953191459700927</v>
      </c>
      <c r="P1486" s="12">
        <f t="shared" si="95"/>
        <v>9.9645987131310815E-2</v>
      </c>
    </row>
    <row r="1487" spans="1:16" x14ac:dyDescent="0.45">
      <c r="A1487">
        <v>1548</v>
      </c>
      <c r="B1487" t="s">
        <v>514</v>
      </c>
      <c r="C1487" t="s">
        <v>14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17</v>
      </c>
      <c r="K1487" t="s">
        <v>515</v>
      </c>
      <c r="M1487" s="16">
        <f t="shared" si="92"/>
        <v>1950415000</v>
      </c>
      <c r="N1487" s="16">
        <f t="shared" si="93"/>
        <v>589472000</v>
      </c>
      <c r="O1487" s="12">
        <f t="shared" si="94"/>
        <v>0.34147624662645104</v>
      </c>
      <c r="P1487" s="12">
        <f t="shared" si="95"/>
        <v>0.10320402891250702</v>
      </c>
    </row>
    <row r="1488" spans="1:16" x14ac:dyDescent="0.45">
      <c r="A1488">
        <v>1549</v>
      </c>
      <c r="B1488" t="s">
        <v>514</v>
      </c>
      <c r="C1488" t="s">
        <v>15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17</v>
      </c>
      <c r="K1488" t="s">
        <v>515</v>
      </c>
      <c r="M1488" s="16">
        <f t="shared" si="92"/>
        <v>2143174000</v>
      </c>
      <c r="N1488" s="16">
        <f t="shared" si="93"/>
        <v>650508000</v>
      </c>
      <c r="O1488" s="12">
        <f t="shared" si="94"/>
        <v>0.34420165270833225</v>
      </c>
      <c r="P1488" s="12">
        <f t="shared" si="95"/>
        <v>0.10447398517338854</v>
      </c>
    </row>
    <row r="1489" spans="1:16" x14ac:dyDescent="0.45">
      <c r="A1489">
        <v>1550</v>
      </c>
      <c r="B1489" t="s">
        <v>516</v>
      </c>
      <c r="C1489" t="s">
        <v>10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34</v>
      </c>
      <c r="K1489" t="s">
        <v>122</v>
      </c>
      <c r="M1489" s="16">
        <f t="shared" si="92"/>
        <v>2358000000</v>
      </c>
      <c r="N1489" s="16">
        <f t="shared" si="93"/>
        <v>1375000000</v>
      </c>
      <c r="O1489" s="12">
        <f t="shared" si="94"/>
        <v>6.8598359224995686E-2</v>
      </c>
      <c r="P1489" s="12">
        <f t="shared" si="95"/>
        <v>4.0001163670215861E-2</v>
      </c>
    </row>
    <row r="1490" spans="1:16" x14ac:dyDescent="0.45">
      <c r="A1490">
        <v>1551</v>
      </c>
      <c r="B1490" t="s">
        <v>516</v>
      </c>
      <c r="C1490" t="s">
        <v>13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34</v>
      </c>
      <c r="K1490" t="s">
        <v>122</v>
      </c>
      <c r="M1490" s="16">
        <f t="shared" si="92"/>
        <v>2685000000</v>
      </c>
      <c r="N1490" s="16">
        <f t="shared" si="93"/>
        <v>1430000000</v>
      </c>
      <c r="O1490" s="12">
        <f t="shared" si="94"/>
        <v>7.1447578499201692E-2</v>
      </c>
      <c r="P1490" s="12">
        <f t="shared" si="95"/>
        <v>3.8052155401809472E-2</v>
      </c>
    </row>
    <row r="1491" spans="1:16" x14ac:dyDescent="0.45">
      <c r="A1491">
        <v>1552</v>
      </c>
      <c r="B1491" t="s">
        <v>516</v>
      </c>
      <c r="C1491" t="s">
        <v>14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34</v>
      </c>
      <c r="K1491" t="s">
        <v>122</v>
      </c>
      <c r="M1491" s="16">
        <f t="shared" si="92"/>
        <v>3917000000</v>
      </c>
      <c r="N1491" s="16">
        <f t="shared" si="93"/>
        <v>2169000000</v>
      </c>
      <c r="O1491" s="12">
        <f t="shared" si="94"/>
        <v>9.4675271312208431E-2</v>
      </c>
      <c r="P1491" s="12">
        <f t="shared" si="95"/>
        <v>5.2425494887970416E-2</v>
      </c>
    </row>
    <row r="1492" spans="1:16" x14ac:dyDescent="0.45">
      <c r="A1492">
        <v>1553</v>
      </c>
      <c r="B1492" t="s">
        <v>516</v>
      </c>
      <c r="C1492" t="s">
        <v>15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34</v>
      </c>
      <c r="K1492" t="s">
        <v>122</v>
      </c>
      <c r="M1492" s="16">
        <f t="shared" si="92"/>
        <v>4697000000</v>
      </c>
      <c r="N1492" s="16">
        <f t="shared" si="93"/>
        <v>2833000000</v>
      </c>
      <c r="O1492" s="12">
        <f t="shared" si="94"/>
        <v>0.12735554892763212</v>
      </c>
      <c r="P1492" s="12">
        <f t="shared" si="95"/>
        <v>7.6814619994034869E-2</v>
      </c>
    </row>
    <row r="1493" spans="1:16" x14ac:dyDescent="0.45">
      <c r="A1493">
        <v>1554</v>
      </c>
      <c r="B1493" t="s">
        <v>517</v>
      </c>
      <c r="C1493" t="s">
        <v>10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81</v>
      </c>
      <c r="K1493" t="s">
        <v>339</v>
      </c>
      <c r="M1493" s="16">
        <f t="shared" si="92"/>
        <v>3764000000</v>
      </c>
      <c r="N1493" s="16">
        <f t="shared" si="93"/>
        <v>1644000000</v>
      </c>
      <c r="O1493" s="12">
        <f t="shared" si="94"/>
        <v>0.12627058941930291</v>
      </c>
      <c r="P1493" s="12">
        <f t="shared" si="95"/>
        <v>5.5151128853701901E-2</v>
      </c>
    </row>
    <row r="1494" spans="1:16" x14ac:dyDescent="0.45">
      <c r="A1494">
        <v>1555</v>
      </c>
      <c r="B1494" t="s">
        <v>517</v>
      </c>
      <c r="C1494" t="s">
        <v>13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81</v>
      </c>
      <c r="K1494" t="s">
        <v>339</v>
      </c>
      <c r="M1494" s="16">
        <f t="shared" si="92"/>
        <v>3516000000</v>
      </c>
      <c r="N1494" s="16">
        <f t="shared" si="93"/>
        <v>779000000</v>
      </c>
      <c r="O1494" s="12">
        <f t="shared" si="94"/>
        <v>9.3508151378952742E-2</v>
      </c>
      <c r="P1494" s="12">
        <f t="shared" si="95"/>
        <v>2.0717534108135423E-2</v>
      </c>
    </row>
    <row r="1495" spans="1:16" x14ac:dyDescent="0.45">
      <c r="A1495">
        <v>1556</v>
      </c>
      <c r="B1495" t="s">
        <v>517</v>
      </c>
      <c r="C1495" t="s">
        <v>14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81</v>
      </c>
      <c r="K1495" t="s">
        <v>339</v>
      </c>
      <c r="M1495" s="16">
        <f t="shared" si="92"/>
        <v>4960000000</v>
      </c>
      <c r="N1495" s="16">
        <f t="shared" si="93"/>
        <v>1636000000</v>
      </c>
      <c r="O1495" s="12">
        <f t="shared" si="94"/>
        <v>0.12206826963305684</v>
      </c>
      <c r="P1495" s="12">
        <f t="shared" si="95"/>
        <v>4.0262840548322791E-2</v>
      </c>
    </row>
    <row r="1496" spans="1:16" x14ac:dyDescent="0.45">
      <c r="A1496">
        <v>1557</v>
      </c>
      <c r="B1496" t="s">
        <v>517</v>
      </c>
      <c r="C1496" t="s">
        <v>15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81</v>
      </c>
      <c r="K1496" t="s">
        <v>339</v>
      </c>
      <c r="M1496" s="16">
        <f t="shared" si="92"/>
        <v>6245000000</v>
      </c>
      <c r="N1496" s="16">
        <f t="shared" si="93"/>
        <v>2869000000</v>
      </c>
      <c r="O1496" s="12">
        <f t="shared" si="94"/>
        <v>0.21751245167357458</v>
      </c>
      <c r="P1496" s="12">
        <f t="shared" si="95"/>
        <v>9.9926857302079342E-2</v>
      </c>
    </row>
    <row r="1497" spans="1:16" x14ac:dyDescent="0.45">
      <c r="A1497">
        <v>1558</v>
      </c>
      <c r="B1497" t="s">
        <v>518</v>
      </c>
      <c r="C1497" t="s">
        <v>10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20</v>
      </c>
      <c r="K1497" t="s">
        <v>55</v>
      </c>
      <c r="M1497" s="16">
        <f t="shared" si="92"/>
        <v>604216000</v>
      </c>
      <c r="N1497" s="16">
        <f t="shared" si="93"/>
        <v>356619000</v>
      </c>
      <c r="O1497" s="12">
        <f t="shared" si="94"/>
        <v>0.33688140382491327</v>
      </c>
      <c r="P1497" s="12">
        <f t="shared" si="95"/>
        <v>0.19883337970301473</v>
      </c>
    </row>
    <row r="1498" spans="1:16" x14ac:dyDescent="0.45">
      <c r="A1498">
        <v>1559</v>
      </c>
      <c r="B1498" t="s">
        <v>518</v>
      </c>
      <c r="C1498" t="s">
        <v>13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20</v>
      </c>
      <c r="K1498" t="s">
        <v>55</v>
      </c>
      <c r="M1498" s="16">
        <f t="shared" si="92"/>
        <v>694867000</v>
      </c>
      <c r="N1498" s="16">
        <f t="shared" si="93"/>
        <v>382500000</v>
      </c>
      <c r="O1498" s="12">
        <f t="shared" si="94"/>
        <v>0.33661062682113352</v>
      </c>
      <c r="P1498" s="12">
        <f t="shared" si="95"/>
        <v>0.18529238654171742</v>
      </c>
    </row>
    <row r="1499" spans="1:16" x14ac:dyDescent="0.45">
      <c r="A1499">
        <v>1560</v>
      </c>
      <c r="B1499" t="s">
        <v>518</v>
      </c>
      <c r="C1499" t="s">
        <v>14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20</v>
      </c>
      <c r="K1499" t="s">
        <v>55</v>
      </c>
      <c r="M1499" s="16">
        <f t="shared" si="92"/>
        <v>777985000</v>
      </c>
      <c r="N1499" s="16">
        <f t="shared" si="93"/>
        <v>431640000</v>
      </c>
      <c r="O1499" s="12">
        <f t="shared" si="94"/>
        <v>0.31795018711606671</v>
      </c>
      <c r="P1499" s="12">
        <f t="shared" si="95"/>
        <v>0.17640445351360121</v>
      </c>
    </row>
    <row r="1500" spans="1:16" x14ac:dyDescent="0.45">
      <c r="A1500">
        <v>1561</v>
      </c>
      <c r="B1500" t="s">
        <v>518</v>
      </c>
      <c r="C1500" t="s">
        <v>15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20</v>
      </c>
      <c r="K1500" t="s">
        <v>55</v>
      </c>
      <c r="M1500" s="16">
        <f t="shared" si="92"/>
        <v>924360000</v>
      </c>
      <c r="N1500" s="16">
        <f t="shared" si="93"/>
        <v>534107000</v>
      </c>
      <c r="O1500" s="12">
        <f t="shared" si="94"/>
        <v>0.33255850516326257</v>
      </c>
      <c r="P1500" s="12">
        <f t="shared" si="95"/>
        <v>0.1921565467104101</v>
      </c>
    </row>
    <row r="1501" spans="1:16" x14ac:dyDescent="0.45">
      <c r="A1501">
        <v>1562</v>
      </c>
      <c r="B1501" t="s">
        <v>519</v>
      </c>
      <c r="C1501" t="s">
        <v>10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20</v>
      </c>
      <c r="K1501" t="s">
        <v>32</v>
      </c>
      <c r="M1501" s="16">
        <f t="shared" si="92"/>
        <v>6368000000</v>
      </c>
      <c r="N1501" s="16">
        <f t="shared" si="93"/>
        <v>2687000000</v>
      </c>
      <c r="O1501" s="12">
        <f t="shared" si="94"/>
        <v>0.49653021442495127</v>
      </c>
      <c r="P1501" s="12">
        <f t="shared" si="95"/>
        <v>0.20951267056530215</v>
      </c>
    </row>
    <row r="1502" spans="1:16" x14ac:dyDescent="0.45">
      <c r="A1502">
        <v>1563</v>
      </c>
      <c r="B1502" t="s">
        <v>519</v>
      </c>
      <c r="C1502" t="s">
        <v>13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20</v>
      </c>
      <c r="K1502" t="s">
        <v>32</v>
      </c>
      <c r="M1502" s="16">
        <f t="shared" si="92"/>
        <v>6364000000</v>
      </c>
      <c r="N1502" s="16">
        <f t="shared" si="93"/>
        <v>2984000000</v>
      </c>
      <c r="O1502" s="12">
        <f t="shared" si="94"/>
        <v>0.52142564522736579</v>
      </c>
      <c r="P1502" s="12">
        <f t="shared" si="95"/>
        <v>0.24448996312986482</v>
      </c>
    </row>
    <row r="1503" spans="1:16" x14ac:dyDescent="0.45">
      <c r="A1503">
        <v>1564</v>
      </c>
      <c r="B1503" t="s">
        <v>519</v>
      </c>
      <c r="C1503" t="s">
        <v>14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20</v>
      </c>
      <c r="K1503" t="s">
        <v>32</v>
      </c>
      <c r="M1503" s="16">
        <f t="shared" si="92"/>
        <v>7427000000</v>
      </c>
      <c r="N1503" s="16">
        <f t="shared" si="93"/>
        <v>4226000000</v>
      </c>
      <c r="O1503" s="12">
        <f t="shared" si="94"/>
        <v>0.56933691069375247</v>
      </c>
      <c r="P1503" s="12">
        <f t="shared" si="95"/>
        <v>0.32395553852050596</v>
      </c>
    </row>
    <row r="1504" spans="1:16" x14ac:dyDescent="0.45">
      <c r="A1504">
        <v>1565</v>
      </c>
      <c r="B1504" t="s">
        <v>519</v>
      </c>
      <c r="C1504" t="s">
        <v>15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20</v>
      </c>
      <c r="K1504" t="s">
        <v>32</v>
      </c>
      <c r="M1504" s="16">
        <f t="shared" si="92"/>
        <v>7560000000</v>
      </c>
      <c r="N1504" s="16">
        <f t="shared" si="93"/>
        <v>4532000000</v>
      </c>
      <c r="O1504" s="12">
        <f t="shared" si="94"/>
        <v>0.58153846153846156</v>
      </c>
      <c r="P1504" s="12">
        <f t="shared" si="95"/>
        <v>0.3486153846153846</v>
      </c>
    </row>
    <row r="1505" spans="1:16" x14ac:dyDescent="0.45">
      <c r="A1505">
        <v>1566</v>
      </c>
      <c r="B1505" t="s">
        <v>520</v>
      </c>
      <c r="C1505" t="s">
        <v>10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11</v>
      </c>
      <c r="K1505" t="s">
        <v>162</v>
      </c>
      <c r="M1505" s="16">
        <f t="shared" si="92"/>
        <v>2218000000</v>
      </c>
      <c r="N1505" s="16">
        <f t="shared" si="93"/>
        <v>1053000000</v>
      </c>
      <c r="O1505" s="12">
        <f t="shared" si="94"/>
        <v>0.18125357522268526</v>
      </c>
      <c r="P1505" s="12">
        <f t="shared" si="95"/>
        <v>8.6050502574160331E-2</v>
      </c>
    </row>
    <row r="1506" spans="1:16" x14ac:dyDescent="0.45">
      <c r="A1506">
        <v>1567</v>
      </c>
      <c r="B1506" t="s">
        <v>520</v>
      </c>
      <c r="C1506" t="s">
        <v>13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11</v>
      </c>
      <c r="K1506" t="s">
        <v>162</v>
      </c>
      <c r="M1506" s="16">
        <f t="shared" si="92"/>
        <v>1973000000</v>
      </c>
      <c r="N1506" s="16">
        <f t="shared" si="93"/>
        <v>847000000</v>
      </c>
      <c r="O1506" s="12">
        <f t="shared" si="94"/>
        <v>0.16300396563119635</v>
      </c>
      <c r="P1506" s="12">
        <f t="shared" si="95"/>
        <v>6.9976867151354927E-2</v>
      </c>
    </row>
    <row r="1507" spans="1:16" x14ac:dyDescent="0.45">
      <c r="A1507">
        <v>1568</v>
      </c>
      <c r="B1507" t="s">
        <v>520</v>
      </c>
      <c r="C1507" t="s">
        <v>14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11</v>
      </c>
      <c r="K1507" t="s">
        <v>162</v>
      </c>
      <c r="M1507" s="16">
        <f t="shared" si="92"/>
        <v>2457000000</v>
      </c>
      <c r="N1507" s="16">
        <f t="shared" si="93"/>
        <v>1096000000</v>
      </c>
      <c r="O1507" s="12">
        <f t="shared" si="94"/>
        <v>0.17704280155642027</v>
      </c>
      <c r="P1507" s="12">
        <f t="shared" si="95"/>
        <v>7.8973915549791038E-2</v>
      </c>
    </row>
    <row r="1508" spans="1:16" x14ac:dyDescent="0.45">
      <c r="A1508">
        <v>1569</v>
      </c>
      <c r="B1508" t="s">
        <v>520</v>
      </c>
      <c r="C1508" t="s">
        <v>15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11</v>
      </c>
      <c r="K1508" t="s">
        <v>162</v>
      </c>
      <c r="M1508" s="16">
        <f t="shared" si="92"/>
        <v>2444000000</v>
      </c>
      <c r="N1508" s="16">
        <f t="shared" si="93"/>
        <v>1140000000</v>
      </c>
      <c r="O1508" s="12">
        <f t="shared" si="94"/>
        <v>0.18207554198018328</v>
      </c>
      <c r="P1508" s="12">
        <f t="shared" si="95"/>
        <v>8.4928853460478279E-2</v>
      </c>
    </row>
    <row r="1509" spans="1:16" x14ac:dyDescent="0.45">
      <c r="A1509">
        <v>1570</v>
      </c>
      <c r="B1509" t="s">
        <v>521</v>
      </c>
      <c r="C1509" t="s">
        <v>10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17</v>
      </c>
      <c r="K1509" t="s">
        <v>287</v>
      </c>
      <c r="M1509" s="16">
        <f t="shared" si="92"/>
        <v>879297000</v>
      </c>
      <c r="N1509" s="16">
        <f t="shared" si="93"/>
        <v>208695000</v>
      </c>
      <c r="O1509" s="12">
        <f t="shared" si="94"/>
        <v>0.47920155690626465</v>
      </c>
      <c r="P1509" s="12">
        <f t="shared" si="95"/>
        <v>0.11373514173089741</v>
      </c>
    </row>
    <row r="1510" spans="1:16" x14ac:dyDescent="0.45">
      <c r="A1510">
        <v>1571</v>
      </c>
      <c r="B1510" t="s">
        <v>521</v>
      </c>
      <c r="C1510" t="s">
        <v>13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17</v>
      </c>
      <c r="K1510" t="s">
        <v>287</v>
      </c>
      <c r="M1510" s="16">
        <f t="shared" si="92"/>
        <v>1136670000</v>
      </c>
      <c r="N1510" s="16">
        <f t="shared" si="93"/>
        <v>265098000</v>
      </c>
      <c r="O1510" s="12">
        <f t="shared" si="94"/>
        <v>0.4874121535077921</v>
      </c>
      <c r="P1510" s="12">
        <f t="shared" si="95"/>
        <v>0.11367590159906452</v>
      </c>
    </row>
    <row r="1511" spans="1:16" x14ac:dyDescent="0.45">
      <c r="A1511">
        <v>1572</v>
      </c>
      <c r="B1511" t="s">
        <v>521</v>
      </c>
      <c r="C1511" t="s">
        <v>14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17</v>
      </c>
      <c r="K1511" t="s">
        <v>287</v>
      </c>
      <c r="M1511" s="16">
        <f t="shared" si="92"/>
        <v>1512206000</v>
      </c>
      <c r="N1511" s="16">
        <f t="shared" si="93"/>
        <v>353955000</v>
      </c>
      <c r="O1511" s="12">
        <f t="shared" si="94"/>
        <v>0.49028034898536821</v>
      </c>
      <c r="P1511" s="12">
        <f t="shared" si="95"/>
        <v>0.11475763283912112</v>
      </c>
    </row>
    <row r="1512" spans="1:16" x14ac:dyDescent="0.45">
      <c r="A1512">
        <v>1573</v>
      </c>
      <c r="B1512" t="s">
        <v>521</v>
      </c>
      <c r="C1512" t="s">
        <v>15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17</v>
      </c>
      <c r="K1512" t="s">
        <v>287</v>
      </c>
      <c r="M1512" s="16">
        <f t="shared" si="92"/>
        <v>1905547000</v>
      </c>
      <c r="N1512" s="16">
        <f t="shared" si="93"/>
        <v>408547000</v>
      </c>
      <c r="O1512" s="12">
        <f t="shared" si="94"/>
        <v>0.48079649525535828</v>
      </c>
      <c r="P1512" s="12">
        <f t="shared" si="95"/>
        <v>0.10308219411386384</v>
      </c>
    </row>
    <row r="1513" spans="1:16" x14ac:dyDescent="0.45">
      <c r="A1513">
        <v>1574</v>
      </c>
      <c r="B1513" t="s">
        <v>522</v>
      </c>
      <c r="C1513" t="s">
        <v>10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17</v>
      </c>
      <c r="K1513" t="s">
        <v>287</v>
      </c>
      <c r="M1513" s="16">
        <f t="shared" si="92"/>
        <v>879297000</v>
      </c>
      <c r="N1513" s="16">
        <f t="shared" si="93"/>
        <v>208695000</v>
      </c>
      <c r="O1513" s="12">
        <f t="shared" si="94"/>
        <v>0.47920155690626465</v>
      </c>
      <c r="P1513" s="12">
        <f t="shared" si="95"/>
        <v>0.11373514173089741</v>
      </c>
    </row>
    <row r="1514" spans="1:16" x14ac:dyDescent="0.45">
      <c r="A1514">
        <v>1575</v>
      </c>
      <c r="B1514" t="s">
        <v>522</v>
      </c>
      <c r="C1514" t="s">
        <v>13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17</v>
      </c>
      <c r="K1514" t="s">
        <v>287</v>
      </c>
      <c r="M1514" s="16">
        <f t="shared" si="92"/>
        <v>1136670000</v>
      </c>
      <c r="N1514" s="16">
        <f t="shared" si="93"/>
        <v>265098000</v>
      </c>
      <c r="O1514" s="12">
        <f t="shared" si="94"/>
        <v>0.4874121535077921</v>
      </c>
      <c r="P1514" s="12">
        <f t="shared" si="95"/>
        <v>0.11367590159906452</v>
      </c>
    </row>
    <row r="1515" spans="1:16" x14ac:dyDescent="0.45">
      <c r="A1515">
        <v>1576</v>
      </c>
      <c r="B1515" t="s">
        <v>522</v>
      </c>
      <c r="C1515" t="s">
        <v>14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17</v>
      </c>
      <c r="K1515" t="s">
        <v>287</v>
      </c>
      <c r="M1515" s="16">
        <f t="shared" si="92"/>
        <v>1512206000</v>
      </c>
      <c r="N1515" s="16">
        <f t="shared" si="93"/>
        <v>353955000</v>
      </c>
      <c r="O1515" s="12">
        <f t="shared" si="94"/>
        <v>0.49028034898536821</v>
      </c>
      <c r="P1515" s="12">
        <f t="shared" si="95"/>
        <v>0.11475763283912112</v>
      </c>
    </row>
    <row r="1516" spans="1:16" x14ac:dyDescent="0.45">
      <c r="A1516">
        <v>1577</v>
      </c>
      <c r="B1516" t="s">
        <v>522</v>
      </c>
      <c r="C1516" t="s">
        <v>15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17</v>
      </c>
      <c r="K1516" t="s">
        <v>287</v>
      </c>
      <c r="M1516" s="16">
        <f t="shared" si="92"/>
        <v>1905547000</v>
      </c>
      <c r="N1516" s="16">
        <f t="shared" si="93"/>
        <v>408547000</v>
      </c>
      <c r="O1516" s="12">
        <f t="shared" si="94"/>
        <v>0.48079649525535828</v>
      </c>
      <c r="P1516" s="12">
        <f t="shared" si="95"/>
        <v>0.10308219411386384</v>
      </c>
    </row>
    <row r="1517" spans="1:16" x14ac:dyDescent="0.45">
      <c r="A1517">
        <v>1578</v>
      </c>
      <c r="B1517" t="s">
        <v>523</v>
      </c>
      <c r="C1517" t="s">
        <v>10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11</v>
      </c>
      <c r="K1517" t="s">
        <v>12</v>
      </c>
      <c r="M1517" s="16">
        <f t="shared" si="92"/>
        <v>19332000000</v>
      </c>
      <c r="N1517" s="16">
        <f t="shared" si="93"/>
        <v>1362000000</v>
      </c>
      <c r="O1517" s="12">
        <f t="shared" si="94"/>
        <v>0.52034883720930236</v>
      </c>
      <c r="P1517" s="12">
        <f t="shared" si="95"/>
        <v>3.6660206718346251E-2</v>
      </c>
    </row>
    <row r="1518" spans="1:16" x14ac:dyDescent="0.45">
      <c r="A1518">
        <v>1579</v>
      </c>
      <c r="B1518" t="s">
        <v>523</v>
      </c>
      <c r="C1518" t="s">
        <v>13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11</v>
      </c>
      <c r="K1518" t="s">
        <v>12</v>
      </c>
      <c r="M1518" s="16">
        <f t="shared" si="92"/>
        <v>21087000000</v>
      </c>
      <c r="N1518" s="16">
        <f t="shared" si="93"/>
        <v>1769000000</v>
      </c>
      <c r="O1518" s="12">
        <f t="shared" si="94"/>
        <v>0.5508764596776301</v>
      </c>
      <c r="P1518" s="12">
        <f t="shared" si="95"/>
        <v>4.6213328456856238E-2</v>
      </c>
    </row>
    <row r="1519" spans="1:16" x14ac:dyDescent="0.45">
      <c r="A1519">
        <v>1580</v>
      </c>
      <c r="B1519" t="s">
        <v>523</v>
      </c>
      <c r="C1519" t="s">
        <v>14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11</v>
      </c>
      <c r="K1519" t="s">
        <v>12</v>
      </c>
      <c r="M1519" s="16">
        <f t="shared" si="92"/>
        <v>22290000000</v>
      </c>
      <c r="N1519" s="16">
        <f t="shared" si="93"/>
        <v>2816000000</v>
      </c>
      <c r="O1519" s="12">
        <f t="shared" si="94"/>
        <v>0.57299298218554795</v>
      </c>
      <c r="P1519" s="12">
        <f t="shared" si="95"/>
        <v>7.2388884604508888E-2</v>
      </c>
    </row>
    <row r="1520" spans="1:16" x14ac:dyDescent="0.45">
      <c r="A1520">
        <v>1581</v>
      </c>
      <c r="B1520" t="s">
        <v>523</v>
      </c>
      <c r="C1520" t="s">
        <v>15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11</v>
      </c>
      <c r="K1520" t="s">
        <v>12</v>
      </c>
      <c r="M1520" s="16">
        <f t="shared" si="92"/>
        <v>25734000000</v>
      </c>
      <c r="N1520" s="16">
        <f t="shared" si="93"/>
        <v>5492000000</v>
      </c>
      <c r="O1520" s="12">
        <f t="shared" si="94"/>
        <v>0.67964293260088737</v>
      </c>
      <c r="P1520" s="12">
        <f t="shared" si="95"/>
        <v>0.14504542573420665</v>
      </c>
    </row>
    <row r="1521" spans="1:16" x14ac:dyDescent="0.45">
      <c r="A1521">
        <v>1582</v>
      </c>
      <c r="B1521" t="s">
        <v>524</v>
      </c>
      <c r="C1521" t="s">
        <v>10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50</v>
      </c>
      <c r="K1521" t="s">
        <v>232</v>
      </c>
      <c r="M1521" s="16">
        <f t="shared" si="92"/>
        <v>471296000</v>
      </c>
      <c r="N1521" s="16">
        <f t="shared" si="93"/>
        <v>67260000</v>
      </c>
      <c r="O1521" s="12">
        <f t="shared" si="94"/>
        <v>0.65767249222731405</v>
      </c>
      <c r="P1521" s="12">
        <f t="shared" si="95"/>
        <v>9.3858322216206255E-2</v>
      </c>
    </row>
    <row r="1522" spans="1:16" x14ac:dyDescent="0.45">
      <c r="A1522">
        <v>1583</v>
      </c>
      <c r="B1522" t="s">
        <v>524</v>
      </c>
      <c r="C1522" t="s">
        <v>13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50</v>
      </c>
      <c r="K1522" t="s">
        <v>232</v>
      </c>
      <c r="M1522" s="16">
        <f t="shared" si="92"/>
        <v>500314000</v>
      </c>
      <c r="N1522" s="16">
        <f t="shared" si="93"/>
        <v>116920000</v>
      </c>
      <c r="O1522" s="12">
        <f t="shared" si="94"/>
        <v>0.6592395042467909</v>
      </c>
      <c r="P1522" s="12">
        <f t="shared" si="95"/>
        <v>0.1540598161085534</v>
      </c>
    </row>
    <row r="1523" spans="1:16" x14ac:dyDescent="0.45">
      <c r="A1523">
        <v>1584</v>
      </c>
      <c r="B1523" t="s">
        <v>524</v>
      </c>
      <c r="C1523" t="s">
        <v>14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50</v>
      </c>
      <c r="K1523" t="s">
        <v>232</v>
      </c>
      <c r="M1523" s="16">
        <f t="shared" si="92"/>
        <v>547305000</v>
      </c>
      <c r="N1523" s="16">
        <f t="shared" si="93"/>
        <v>126764000</v>
      </c>
      <c r="O1523" s="12">
        <f t="shared" si="94"/>
        <v>0.66903939387271616</v>
      </c>
      <c r="P1523" s="12">
        <f t="shared" si="95"/>
        <v>0.1549595010549529</v>
      </c>
    </row>
    <row r="1524" spans="1:16" x14ac:dyDescent="0.45">
      <c r="A1524">
        <v>1585</v>
      </c>
      <c r="B1524" t="s">
        <v>524</v>
      </c>
      <c r="C1524" t="s">
        <v>15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50</v>
      </c>
      <c r="K1524" t="s">
        <v>232</v>
      </c>
      <c r="M1524" s="16">
        <f t="shared" si="92"/>
        <v>612601000</v>
      </c>
      <c r="N1524" s="16">
        <f t="shared" si="93"/>
        <v>159591000</v>
      </c>
      <c r="O1524" s="12">
        <f t="shared" si="94"/>
        <v>0.68474735032493594</v>
      </c>
      <c r="P1524" s="12">
        <f t="shared" si="95"/>
        <v>0.17838611818411471</v>
      </c>
    </row>
    <row r="1525" spans="1:16" x14ac:dyDescent="0.45">
      <c r="A1525">
        <v>1590</v>
      </c>
      <c r="B1525" t="s">
        <v>525</v>
      </c>
      <c r="C1525" t="s">
        <v>10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17</v>
      </c>
      <c r="K1525" t="s">
        <v>77</v>
      </c>
      <c r="M1525" s="16">
        <f t="shared" si="92"/>
        <v>783674000</v>
      </c>
      <c r="N1525" s="16">
        <f t="shared" si="93"/>
        <v>294794000</v>
      </c>
      <c r="O1525" s="12">
        <f t="shared" si="94"/>
        <v>0.35296560396638943</v>
      </c>
      <c r="P1525" s="12">
        <f t="shared" si="95"/>
        <v>0.13277477912456942</v>
      </c>
    </row>
    <row r="1526" spans="1:16" x14ac:dyDescent="0.45">
      <c r="A1526">
        <v>1591</v>
      </c>
      <c r="B1526" t="s">
        <v>525</v>
      </c>
      <c r="C1526" t="s">
        <v>13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17</v>
      </c>
      <c r="K1526" t="s">
        <v>77</v>
      </c>
      <c r="M1526" s="16">
        <f t="shared" si="92"/>
        <v>941248000</v>
      </c>
      <c r="N1526" s="16">
        <f t="shared" si="93"/>
        <v>344858000</v>
      </c>
      <c r="O1526" s="12">
        <f t="shared" si="94"/>
        <v>0.35245170231257483</v>
      </c>
      <c r="P1526" s="12">
        <f t="shared" si="95"/>
        <v>0.12913258690176227</v>
      </c>
    </row>
    <row r="1527" spans="1:16" x14ac:dyDescent="0.45">
      <c r="A1527">
        <v>1592</v>
      </c>
      <c r="B1527" t="s">
        <v>525</v>
      </c>
      <c r="C1527" t="s">
        <v>14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17</v>
      </c>
      <c r="K1527" t="s">
        <v>77</v>
      </c>
      <c r="M1527" s="16">
        <f t="shared" si="92"/>
        <v>1136787000</v>
      </c>
      <c r="N1527" s="16">
        <f t="shared" si="93"/>
        <v>424781000</v>
      </c>
      <c r="O1527" s="12">
        <f t="shared" si="94"/>
        <v>0.35071199854135704</v>
      </c>
      <c r="P1527" s="12">
        <f t="shared" si="95"/>
        <v>0.13104987429694059</v>
      </c>
    </row>
    <row r="1528" spans="1:16" x14ac:dyDescent="0.45">
      <c r="A1528">
        <v>1593</v>
      </c>
      <c r="B1528" t="s">
        <v>525</v>
      </c>
      <c r="C1528" t="s">
        <v>15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17</v>
      </c>
      <c r="K1528" t="s">
        <v>77</v>
      </c>
      <c r="M1528" s="16">
        <f t="shared" si="92"/>
        <v>1384333000</v>
      </c>
      <c r="N1528" s="16">
        <f t="shared" si="93"/>
        <v>520979000</v>
      </c>
      <c r="O1528" s="12">
        <f t="shared" si="94"/>
        <v>0.35277575892251911</v>
      </c>
      <c r="P1528" s="12">
        <f t="shared" si="95"/>
        <v>0.13276340454767394</v>
      </c>
    </row>
    <row r="1529" spans="1:16" x14ac:dyDescent="0.45">
      <c r="A1529">
        <v>1594</v>
      </c>
      <c r="B1529" t="s">
        <v>526</v>
      </c>
      <c r="C1529" t="s">
        <v>10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23</v>
      </c>
      <c r="K1529" t="s">
        <v>79</v>
      </c>
      <c r="M1529" s="16">
        <f t="shared" si="92"/>
        <v>32830000000</v>
      </c>
      <c r="N1529" s="16">
        <f t="shared" si="93"/>
        <v>9623000000</v>
      </c>
      <c r="O1529" s="12">
        <f t="shared" si="94"/>
        <v>0.2680240674672828</v>
      </c>
      <c r="P1529" s="12">
        <f t="shared" si="95"/>
        <v>7.8562156601817312E-2</v>
      </c>
    </row>
    <row r="1530" spans="1:16" x14ac:dyDescent="0.45">
      <c r="A1530">
        <v>1595</v>
      </c>
      <c r="B1530" t="s">
        <v>526</v>
      </c>
      <c r="C1530" t="s">
        <v>13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23</v>
      </c>
      <c r="K1530" t="s">
        <v>79</v>
      </c>
      <c r="M1530" s="16">
        <f t="shared" si="92"/>
        <v>36841000000</v>
      </c>
      <c r="N1530" s="16">
        <f t="shared" si="93"/>
        <v>10274000000</v>
      </c>
      <c r="O1530" s="12">
        <f t="shared" si="94"/>
        <v>0.28236276959394213</v>
      </c>
      <c r="P1530" s="12">
        <f t="shared" si="95"/>
        <v>7.8743657740239434E-2</v>
      </c>
    </row>
    <row r="1531" spans="1:16" x14ac:dyDescent="0.45">
      <c r="A1531">
        <v>1596</v>
      </c>
      <c r="B1531" t="s">
        <v>526</v>
      </c>
      <c r="C1531" t="s">
        <v>14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23</v>
      </c>
      <c r="K1531" t="s">
        <v>79</v>
      </c>
      <c r="M1531" s="16">
        <f t="shared" si="92"/>
        <v>53232000000</v>
      </c>
      <c r="N1531" s="16">
        <f t="shared" si="93"/>
        <v>11021000000</v>
      </c>
      <c r="O1531" s="12">
        <f t="shared" si="94"/>
        <v>0.33882640493421678</v>
      </c>
      <c r="P1531" s="12">
        <f t="shared" si="95"/>
        <v>7.0149643236774931E-2</v>
      </c>
    </row>
    <row r="1532" spans="1:16" x14ac:dyDescent="0.45">
      <c r="A1532">
        <v>1597</v>
      </c>
      <c r="B1532" t="s">
        <v>526</v>
      </c>
      <c r="C1532" t="s">
        <v>15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23</v>
      </c>
      <c r="K1532" t="s">
        <v>79</v>
      </c>
      <c r="M1532" s="16">
        <f t="shared" si="92"/>
        <v>67802000000</v>
      </c>
      <c r="N1532" s="16">
        <f t="shared" si="93"/>
        <v>12930000000</v>
      </c>
      <c r="O1532" s="12">
        <f t="shared" si="94"/>
        <v>0.36681454230685995</v>
      </c>
      <c r="P1532" s="12">
        <f t="shared" si="95"/>
        <v>6.9952391257303612E-2</v>
      </c>
    </row>
    <row r="1533" spans="1:16" x14ac:dyDescent="0.45">
      <c r="A1533">
        <v>1598</v>
      </c>
      <c r="B1533" t="s">
        <v>527</v>
      </c>
      <c r="C1533" t="s">
        <v>10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45</v>
      </c>
      <c r="K1533" t="s">
        <v>377</v>
      </c>
      <c r="M1533" s="16">
        <f t="shared" si="92"/>
        <v>3343300000</v>
      </c>
      <c r="N1533" s="16">
        <f t="shared" si="93"/>
        <v>1394900000</v>
      </c>
      <c r="O1533" s="12">
        <f t="shared" si="94"/>
        <v>0.31794320710576873</v>
      </c>
      <c r="P1533" s="12">
        <f t="shared" si="95"/>
        <v>0.1326530612244898</v>
      </c>
    </row>
    <row r="1534" spans="1:16" x14ac:dyDescent="0.45">
      <c r="A1534">
        <v>1599</v>
      </c>
      <c r="B1534" t="s">
        <v>527</v>
      </c>
      <c r="C1534" t="s">
        <v>13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45</v>
      </c>
      <c r="K1534" t="s">
        <v>377</v>
      </c>
      <c r="M1534" s="16">
        <f t="shared" si="92"/>
        <v>3330200000</v>
      </c>
      <c r="N1534" s="16">
        <f t="shared" si="93"/>
        <v>1369400000</v>
      </c>
      <c r="O1534" s="12">
        <f t="shared" si="94"/>
        <v>0.32118125880060955</v>
      </c>
      <c r="P1534" s="12">
        <f t="shared" si="95"/>
        <v>0.13207183226279343</v>
      </c>
    </row>
    <row r="1535" spans="1:16" x14ac:dyDescent="0.45">
      <c r="A1535">
        <v>1600</v>
      </c>
      <c r="B1535" t="s">
        <v>527</v>
      </c>
      <c r="C1535" t="s">
        <v>14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45</v>
      </c>
      <c r="K1535" t="s">
        <v>377</v>
      </c>
      <c r="M1535" s="16">
        <f t="shared" si="92"/>
        <v>2802400000</v>
      </c>
      <c r="N1535" s="16">
        <f t="shared" si="93"/>
        <v>709500000</v>
      </c>
      <c r="O1535" s="12">
        <f t="shared" si="94"/>
        <v>0.26627393225331375</v>
      </c>
      <c r="P1535" s="12">
        <f t="shared" si="95"/>
        <v>6.7414128937241677E-2</v>
      </c>
    </row>
    <row r="1536" spans="1:16" x14ac:dyDescent="0.45">
      <c r="A1536">
        <v>1601</v>
      </c>
      <c r="B1536" t="s">
        <v>527</v>
      </c>
      <c r="C1536" t="s">
        <v>15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45</v>
      </c>
      <c r="K1536" t="s">
        <v>377</v>
      </c>
      <c r="M1536" s="16">
        <f t="shared" si="92"/>
        <v>3521900000</v>
      </c>
      <c r="N1536" s="16">
        <f t="shared" si="93"/>
        <v>1391100000</v>
      </c>
      <c r="O1536" s="12">
        <f t="shared" si="94"/>
        <v>0.32818950173790684</v>
      </c>
      <c r="P1536" s="12">
        <f t="shared" si="95"/>
        <v>0.12963014732604625</v>
      </c>
    </row>
    <row r="1537" spans="1:16" x14ac:dyDescent="0.45">
      <c r="A1537">
        <v>1602</v>
      </c>
      <c r="B1537" t="s">
        <v>528</v>
      </c>
      <c r="C1537" t="s">
        <v>10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11</v>
      </c>
      <c r="K1537" t="s">
        <v>176</v>
      </c>
      <c r="M1537" s="16">
        <f t="shared" si="92"/>
        <v>16114000000</v>
      </c>
      <c r="N1537" s="16">
        <f t="shared" si="93"/>
        <v>7446000000</v>
      </c>
      <c r="O1537" s="12">
        <f t="shared" si="94"/>
        <v>0.73368847607339616</v>
      </c>
      <c r="P1537" s="12">
        <f t="shared" si="95"/>
        <v>0.33902472339844286</v>
      </c>
    </row>
    <row r="1538" spans="1:16" x14ac:dyDescent="0.45">
      <c r="A1538">
        <v>1603</v>
      </c>
      <c r="B1538" t="s">
        <v>528</v>
      </c>
      <c r="C1538" t="s">
        <v>13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11</v>
      </c>
      <c r="K1538" t="s">
        <v>176</v>
      </c>
      <c r="M1538" s="16">
        <f t="shared" si="92"/>
        <v>17891000000</v>
      </c>
      <c r="N1538" s="16">
        <f t="shared" si="93"/>
        <v>8753000000</v>
      </c>
      <c r="O1538" s="12">
        <f t="shared" si="94"/>
        <v>0.74583124895781228</v>
      </c>
      <c r="P1538" s="12">
        <f t="shared" si="95"/>
        <v>0.36489077872269465</v>
      </c>
    </row>
    <row r="1539" spans="1:16" x14ac:dyDescent="0.45">
      <c r="A1539">
        <v>1604</v>
      </c>
      <c r="B1539" t="s">
        <v>528</v>
      </c>
      <c r="C1539" t="s">
        <v>14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11</v>
      </c>
      <c r="K1539" t="s">
        <v>176</v>
      </c>
      <c r="M1539" s="16">
        <f t="shared" ref="M1539:M1602" si="96">E1539-F1539</f>
        <v>17379000000</v>
      </c>
      <c r="N1539" s="16">
        <f t="shared" ref="N1539:N1602" si="97">M1539-(SUM(G1539:I1539))</f>
        <v>8052000000</v>
      </c>
      <c r="O1539" s="12">
        <f t="shared" ref="O1539:O1602" si="98">1-(F1539/E1539)</f>
        <v>0.7967267225966167</v>
      </c>
      <c r="P1539" s="12">
        <f t="shared" ref="P1539:P1602" si="99">N1539/E1539</f>
        <v>0.36913767019667171</v>
      </c>
    </row>
    <row r="1540" spans="1:16" x14ac:dyDescent="0.45">
      <c r="A1540">
        <v>1605</v>
      </c>
      <c r="B1540" t="s">
        <v>528</v>
      </c>
      <c r="C1540" t="s">
        <v>15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11</v>
      </c>
      <c r="K1540" t="s">
        <v>176</v>
      </c>
      <c r="M1540" s="16">
        <f t="shared" si="96"/>
        <v>16194000000</v>
      </c>
      <c r="N1540" s="16">
        <f t="shared" si="97"/>
        <v>7272000000</v>
      </c>
      <c r="O1540" s="12">
        <f t="shared" si="98"/>
        <v>0.81209568226267492</v>
      </c>
      <c r="P1540" s="12">
        <f t="shared" si="99"/>
        <v>0.3646757935910937</v>
      </c>
    </row>
    <row r="1541" spans="1:16" x14ac:dyDescent="0.45">
      <c r="A1541">
        <v>1606</v>
      </c>
      <c r="B1541" t="s">
        <v>529</v>
      </c>
      <c r="C1541" t="s">
        <v>10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11</v>
      </c>
      <c r="K1541" t="s">
        <v>144</v>
      </c>
      <c r="M1541" s="16">
        <f t="shared" si="96"/>
        <v>40553000000</v>
      </c>
      <c r="N1541" s="16">
        <f t="shared" si="97"/>
        <v>1343000000</v>
      </c>
      <c r="O1541" s="12">
        <f t="shared" si="98"/>
        <v>0.74921942838139932</v>
      </c>
      <c r="P1541" s="12">
        <f t="shared" si="99"/>
        <v>2.4812016184159475E-2</v>
      </c>
    </row>
    <row r="1542" spans="1:16" x14ac:dyDescent="0.45">
      <c r="A1542">
        <v>1607</v>
      </c>
      <c r="B1542" t="s">
        <v>529</v>
      </c>
      <c r="C1542" t="s">
        <v>13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11</v>
      </c>
      <c r="K1542" t="s">
        <v>144</v>
      </c>
      <c r="M1542" s="16">
        <f t="shared" si="96"/>
        <v>41735000000</v>
      </c>
      <c r="N1542" s="16">
        <f t="shared" si="97"/>
        <v>7034000000</v>
      </c>
      <c r="O1542" s="12">
        <f t="shared" si="98"/>
        <v>0.7528229734117392</v>
      </c>
      <c r="P1542" s="12">
        <f t="shared" si="99"/>
        <v>0.1268804790937624</v>
      </c>
    </row>
    <row r="1543" spans="1:16" x14ac:dyDescent="0.45">
      <c r="A1543">
        <v>1608</v>
      </c>
      <c r="B1543" t="s">
        <v>529</v>
      </c>
      <c r="C1543" t="s">
        <v>14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11</v>
      </c>
      <c r="K1543" t="s">
        <v>144</v>
      </c>
      <c r="M1543" s="16">
        <f t="shared" si="96"/>
        <v>43474000000</v>
      </c>
      <c r="N1543" s="16">
        <f t="shared" si="97"/>
        <v>4968000000</v>
      </c>
      <c r="O1543" s="12">
        <f t="shared" si="98"/>
        <v>0.74656546228877585</v>
      </c>
      <c r="P1543" s="12">
        <f t="shared" si="99"/>
        <v>8.5313916746805885E-2</v>
      </c>
    </row>
    <row r="1544" spans="1:16" x14ac:dyDescent="0.45">
      <c r="A1544">
        <v>1609</v>
      </c>
      <c r="B1544" t="s">
        <v>529</v>
      </c>
      <c r="C1544" t="s">
        <v>15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11</v>
      </c>
      <c r="K1544" t="s">
        <v>144</v>
      </c>
      <c r="M1544" s="16">
        <f t="shared" si="96"/>
        <v>45416000000</v>
      </c>
      <c r="N1544" s="16">
        <f t="shared" si="97"/>
        <v>7668000000</v>
      </c>
      <c r="O1544" s="12">
        <f t="shared" si="98"/>
        <v>0.77816424789678396</v>
      </c>
      <c r="P1544" s="12">
        <f t="shared" si="99"/>
        <v>0.13138461011257133</v>
      </c>
    </row>
    <row r="1545" spans="1:16" x14ac:dyDescent="0.45">
      <c r="A1545">
        <v>1610</v>
      </c>
      <c r="B1545" t="s">
        <v>530</v>
      </c>
      <c r="C1545" t="s">
        <v>10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17</v>
      </c>
      <c r="K1545" t="s">
        <v>255</v>
      </c>
      <c r="M1545" s="16">
        <f t="shared" si="96"/>
        <v>1031531000</v>
      </c>
      <c r="N1545" s="16">
        <f t="shared" si="97"/>
        <v>374285000</v>
      </c>
      <c r="O1545" s="12">
        <f t="shared" si="98"/>
        <v>0.36907287315402026</v>
      </c>
      <c r="P1545" s="12">
        <f t="shared" si="99"/>
        <v>0.13391593692138429</v>
      </c>
    </row>
    <row r="1546" spans="1:16" x14ac:dyDescent="0.45">
      <c r="A1546">
        <v>1611</v>
      </c>
      <c r="B1546" t="s">
        <v>530</v>
      </c>
      <c r="C1546" t="s">
        <v>13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17</v>
      </c>
      <c r="K1546" t="s">
        <v>255</v>
      </c>
      <c r="M1546" s="16">
        <f t="shared" si="96"/>
        <v>1161342000</v>
      </c>
      <c r="N1546" s="16">
        <f t="shared" si="97"/>
        <v>426831000</v>
      </c>
      <c r="O1546" s="12">
        <f t="shared" si="98"/>
        <v>0.37625185964657648</v>
      </c>
      <c r="P1546" s="12">
        <f t="shared" si="99"/>
        <v>0.13828480973288476</v>
      </c>
    </row>
    <row r="1547" spans="1:16" x14ac:dyDescent="0.45">
      <c r="A1547">
        <v>1612</v>
      </c>
      <c r="B1547" t="s">
        <v>530</v>
      </c>
      <c r="C1547" t="s">
        <v>14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17</v>
      </c>
      <c r="K1547" t="s">
        <v>255</v>
      </c>
      <c r="M1547" s="16">
        <f t="shared" si="96"/>
        <v>1174930000</v>
      </c>
      <c r="N1547" s="16">
        <f t="shared" si="97"/>
        <v>365385000</v>
      </c>
      <c r="O1547" s="12">
        <f t="shared" si="98"/>
        <v>0.35356688996372942</v>
      </c>
      <c r="P1547" s="12">
        <f t="shared" si="99"/>
        <v>0.1099538168992172</v>
      </c>
    </row>
    <row r="1548" spans="1:16" x14ac:dyDescent="0.45">
      <c r="A1548">
        <v>1613</v>
      </c>
      <c r="B1548" t="s">
        <v>530</v>
      </c>
      <c r="C1548" t="s">
        <v>15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17</v>
      </c>
      <c r="K1548" t="s">
        <v>255</v>
      </c>
      <c r="M1548" s="16">
        <f t="shared" si="96"/>
        <v>1201902000</v>
      </c>
      <c r="N1548" s="16">
        <f t="shared" si="97"/>
        <v>353579000</v>
      </c>
      <c r="O1548" s="12">
        <f t="shared" si="98"/>
        <v>0.34886944890967952</v>
      </c>
      <c r="P1548" s="12">
        <f t="shared" si="99"/>
        <v>0.10263142159347068</v>
      </c>
    </row>
    <row r="1549" spans="1:16" x14ac:dyDescent="0.45">
      <c r="A1549">
        <v>1614</v>
      </c>
      <c r="B1549" t="s">
        <v>531</v>
      </c>
      <c r="C1549" t="s">
        <v>10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45</v>
      </c>
      <c r="K1549" t="s">
        <v>103</v>
      </c>
      <c r="M1549" s="16">
        <f t="shared" si="96"/>
        <v>847127000</v>
      </c>
      <c r="N1549" s="16">
        <f t="shared" si="97"/>
        <v>343329000</v>
      </c>
      <c r="O1549" s="12">
        <f t="shared" si="98"/>
        <v>0.34761800415930089</v>
      </c>
      <c r="P1549" s="12">
        <f t="shared" si="99"/>
        <v>0.14088482807183411</v>
      </c>
    </row>
    <row r="1550" spans="1:16" x14ac:dyDescent="0.45">
      <c r="A1550">
        <v>1615</v>
      </c>
      <c r="B1550" t="s">
        <v>531</v>
      </c>
      <c r="C1550" t="s">
        <v>13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45</v>
      </c>
      <c r="K1550" t="s">
        <v>103</v>
      </c>
      <c r="M1550" s="16">
        <f t="shared" si="96"/>
        <v>877800000</v>
      </c>
      <c r="N1550" s="16">
        <f t="shared" si="97"/>
        <v>355700000</v>
      </c>
      <c r="O1550" s="12">
        <f t="shared" si="98"/>
        <v>0.35488174651303817</v>
      </c>
      <c r="P1550" s="12">
        <f t="shared" si="99"/>
        <v>0.14380432585405295</v>
      </c>
    </row>
    <row r="1551" spans="1:16" x14ac:dyDescent="0.45">
      <c r="A1551">
        <v>1616</v>
      </c>
      <c r="B1551" t="s">
        <v>531</v>
      </c>
      <c r="C1551" t="s">
        <v>14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45</v>
      </c>
      <c r="K1551" t="s">
        <v>103</v>
      </c>
      <c r="M1551" s="16">
        <f t="shared" si="96"/>
        <v>808600000</v>
      </c>
      <c r="N1551" s="16">
        <f t="shared" si="97"/>
        <v>288300000</v>
      </c>
      <c r="O1551" s="12">
        <f t="shared" si="98"/>
        <v>0.34100877192982459</v>
      </c>
      <c r="P1551" s="12">
        <f t="shared" si="99"/>
        <v>0.12158400809716599</v>
      </c>
    </row>
    <row r="1552" spans="1:16" x14ac:dyDescent="0.45">
      <c r="A1552">
        <v>1617</v>
      </c>
      <c r="B1552" t="s">
        <v>531</v>
      </c>
      <c r="C1552" t="s">
        <v>15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45</v>
      </c>
      <c r="K1552" t="s">
        <v>103</v>
      </c>
      <c r="M1552" s="16">
        <f t="shared" si="96"/>
        <v>754800000</v>
      </c>
      <c r="N1552" s="16">
        <f t="shared" si="97"/>
        <v>274200000</v>
      </c>
      <c r="O1552" s="12">
        <f t="shared" si="98"/>
        <v>0.33995406026212671</v>
      </c>
      <c r="P1552" s="12">
        <f t="shared" si="99"/>
        <v>0.1234968247534117</v>
      </c>
    </row>
    <row r="1553" spans="1:16" x14ac:dyDescent="0.45">
      <c r="A1553">
        <v>1618</v>
      </c>
      <c r="B1553" t="s">
        <v>532</v>
      </c>
      <c r="C1553" t="s">
        <v>10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11</v>
      </c>
      <c r="K1553" t="s">
        <v>162</v>
      </c>
      <c r="M1553" s="16">
        <f t="shared" si="96"/>
        <v>16132000000</v>
      </c>
      <c r="N1553" s="16">
        <f t="shared" si="97"/>
        <v>8549000000</v>
      </c>
      <c r="O1553" s="12">
        <f t="shared" si="98"/>
        <v>0.28501766784452298</v>
      </c>
      <c r="P1553" s="12">
        <f t="shared" si="99"/>
        <v>0.15104240282685513</v>
      </c>
    </row>
    <row r="1554" spans="1:16" x14ac:dyDescent="0.45">
      <c r="A1554">
        <v>1619</v>
      </c>
      <c r="B1554" t="s">
        <v>532</v>
      </c>
      <c r="C1554" t="s">
        <v>13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11</v>
      </c>
      <c r="K1554" t="s">
        <v>162</v>
      </c>
      <c r="M1554" s="16">
        <f t="shared" si="96"/>
        <v>17002000000</v>
      </c>
      <c r="N1554" s="16">
        <f t="shared" si="97"/>
        <v>9593000000</v>
      </c>
      <c r="O1554" s="12">
        <f t="shared" si="98"/>
        <v>0.29364421416234887</v>
      </c>
      <c r="P1554" s="12">
        <f t="shared" si="99"/>
        <v>0.16568221070811745</v>
      </c>
    </row>
    <row r="1555" spans="1:16" x14ac:dyDescent="0.45">
      <c r="A1555">
        <v>1620</v>
      </c>
      <c r="B1555" t="s">
        <v>532</v>
      </c>
      <c r="C1555" t="s">
        <v>14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11</v>
      </c>
      <c r="K1555" t="s">
        <v>162</v>
      </c>
      <c r="M1555" s="16">
        <f t="shared" si="96"/>
        <v>15667000000</v>
      </c>
      <c r="N1555" s="16">
        <f t="shared" si="97"/>
        <v>7291000000</v>
      </c>
      <c r="O1555" s="12">
        <f t="shared" si="98"/>
        <v>0.27927911868515809</v>
      </c>
      <c r="P1555" s="12">
        <f t="shared" si="99"/>
        <v>0.12996898285143854</v>
      </c>
    </row>
    <row r="1556" spans="1:16" x14ac:dyDescent="0.45">
      <c r="A1556">
        <v>1621</v>
      </c>
      <c r="B1556" t="s">
        <v>532</v>
      </c>
      <c r="C1556" t="s">
        <v>15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11</v>
      </c>
      <c r="K1556" t="s">
        <v>162</v>
      </c>
      <c r="M1556" s="16">
        <f t="shared" si="96"/>
        <v>15784000000</v>
      </c>
      <c r="N1556" s="16">
        <f t="shared" si="97"/>
        <v>8172000000</v>
      </c>
      <c r="O1556" s="12">
        <f t="shared" si="98"/>
        <v>0.27573195444064003</v>
      </c>
      <c r="P1556" s="12">
        <f t="shared" si="99"/>
        <v>0.1427573195444064</v>
      </c>
    </row>
    <row r="1557" spans="1:16" x14ac:dyDescent="0.45">
      <c r="A1557">
        <v>1622</v>
      </c>
      <c r="B1557" t="s">
        <v>533</v>
      </c>
      <c r="C1557" t="s">
        <v>10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20</v>
      </c>
      <c r="K1557" t="s">
        <v>55</v>
      </c>
      <c r="M1557" s="16">
        <f t="shared" si="96"/>
        <v>9846000000</v>
      </c>
      <c r="N1557" s="16">
        <f t="shared" si="97"/>
        <v>7242000000</v>
      </c>
      <c r="O1557" s="12">
        <f t="shared" si="98"/>
        <v>0.83596535914416714</v>
      </c>
      <c r="P1557" s="12">
        <f t="shared" si="99"/>
        <v>0.61487519103413146</v>
      </c>
    </row>
    <row r="1558" spans="1:16" x14ac:dyDescent="0.45">
      <c r="A1558">
        <v>1623</v>
      </c>
      <c r="B1558" t="s">
        <v>533</v>
      </c>
      <c r="C1558" t="s">
        <v>13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20</v>
      </c>
      <c r="K1558" t="s">
        <v>55</v>
      </c>
      <c r="M1558" s="16">
        <f t="shared" si="96"/>
        <v>10827000000</v>
      </c>
      <c r="N1558" s="16">
        <f t="shared" si="97"/>
        <v>8150000000</v>
      </c>
      <c r="O1558" s="12">
        <f t="shared" si="98"/>
        <v>0.85238545111006148</v>
      </c>
      <c r="P1558" s="12">
        <f t="shared" si="99"/>
        <v>0.64163123917493303</v>
      </c>
    </row>
    <row r="1559" spans="1:16" x14ac:dyDescent="0.45">
      <c r="A1559">
        <v>1624</v>
      </c>
      <c r="B1559" t="s">
        <v>533</v>
      </c>
      <c r="C1559" t="s">
        <v>14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20</v>
      </c>
      <c r="K1559" t="s">
        <v>55</v>
      </c>
      <c r="M1559" s="16">
        <f t="shared" si="96"/>
        <v>11801000000</v>
      </c>
      <c r="N1559" s="16">
        <f t="shared" si="97"/>
        <v>9078000000</v>
      </c>
      <c r="O1559" s="12">
        <f t="shared" si="98"/>
        <v>0.85021613832853027</v>
      </c>
      <c r="P1559" s="12">
        <f t="shared" si="99"/>
        <v>0.65403458213256482</v>
      </c>
    </row>
    <row r="1560" spans="1:16" x14ac:dyDescent="0.45">
      <c r="A1560">
        <v>1625</v>
      </c>
      <c r="B1560" t="s">
        <v>533</v>
      </c>
      <c r="C1560" t="s">
        <v>15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20</v>
      </c>
      <c r="K1560" t="s">
        <v>55</v>
      </c>
      <c r="M1560" s="16">
        <f t="shared" si="96"/>
        <v>12856000000</v>
      </c>
      <c r="N1560" s="16">
        <f t="shared" si="97"/>
        <v>7885000000</v>
      </c>
      <c r="O1560" s="12">
        <f t="shared" si="98"/>
        <v>0.85240684259382049</v>
      </c>
      <c r="P1560" s="12">
        <f t="shared" si="99"/>
        <v>0.52280864606816069</v>
      </c>
    </row>
    <row r="1561" spans="1:16" x14ac:dyDescent="0.45">
      <c r="A1561">
        <v>1626</v>
      </c>
      <c r="B1561" t="s">
        <v>534</v>
      </c>
      <c r="C1561" t="s">
        <v>10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23</v>
      </c>
      <c r="K1561" t="s">
        <v>28</v>
      </c>
      <c r="M1561" s="16">
        <f t="shared" si="96"/>
        <v>1249687000</v>
      </c>
      <c r="N1561" s="16">
        <f t="shared" si="97"/>
        <v>608890000</v>
      </c>
      <c r="O1561" s="12">
        <f t="shared" si="98"/>
        <v>0.42464517106782873</v>
      </c>
      <c r="P1561" s="12">
        <f t="shared" si="99"/>
        <v>0.20690156672149926</v>
      </c>
    </row>
    <row r="1562" spans="1:16" x14ac:dyDescent="0.45">
      <c r="A1562">
        <v>1627</v>
      </c>
      <c r="B1562" t="s">
        <v>534</v>
      </c>
      <c r="C1562" t="s">
        <v>13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23</v>
      </c>
      <c r="K1562" t="s">
        <v>28</v>
      </c>
      <c r="M1562" s="16">
        <f t="shared" si="96"/>
        <v>1301700000</v>
      </c>
      <c r="N1562" s="16">
        <f t="shared" si="97"/>
        <v>596300000</v>
      </c>
      <c r="O1562" s="12">
        <f t="shared" si="98"/>
        <v>0.42681487310643318</v>
      </c>
      <c r="P1562" s="12">
        <f t="shared" si="99"/>
        <v>0.19552101777165715</v>
      </c>
    </row>
    <row r="1563" spans="1:16" x14ac:dyDescent="0.45">
      <c r="A1563">
        <v>1628</v>
      </c>
      <c r="B1563" t="s">
        <v>534</v>
      </c>
      <c r="C1563" t="s">
        <v>14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23</v>
      </c>
      <c r="K1563" t="s">
        <v>28</v>
      </c>
      <c r="M1563" s="16">
        <f t="shared" si="96"/>
        <v>1282700000</v>
      </c>
      <c r="N1563" s="16">
        <f t="shared" si="97"/>
        <v>549000000</v>
      </c>
      <c r="O1563" s="12">
        <f t="shared" si="98"/>
        <v>0.41389435642605921</v>
      </c>
      <c r="P1563" s="12">
        <f t="shared" si="99"/>
        <v>0.17714820431738246</v>
      </c>
    </row>
    <row r="1564" spans="1:16" x14ac:dyDescent="0.45">
      <c r="A1564">
        <v>1629</v>
      </c>
      <c r="B1564" t="s">
        <v>534</v>
      </c>
      <c r="C1564" t="s">
        <v>15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23</v>
      </c>
      <c r="K1564" t="s">
        <v>28</v>
      </c>
      <c r="M1564" s="16">
        <f t="shared" si="96"/>
        <v>1361300000</v>
      </c>
      <c r="N1564" s="16">
        <f t="shared" si="97"/>
        <v>550800000</v>
      </c>
      <c r="O1564" s="12">
        <f t="shared" si="98"/>
        <v>0.42305301758965752</v>
      </c>
      <c r="P1564" s="12">
        <f t="shared" si="99"/>
        <v>0.17117285101622226</v>
      </c>
    </row>
    <row r="1565" spans="1:16" x14ac:dyDescent="0.45">
      <c r="A1565">
        <v>1630</v>
      </c>
      <c r="B1565" t="s">
        <v>535</v>
      </c>
      <c r="C1565" t="s">
        <v>10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17</v>
      </c>
      <c r="K1565" t="s">
        <v>287</v>
      </c>
      <c r="M1565" s="16">
        <f t="shared" si="96"/>
        <v>5061975000</v>
      </c>
      <c r="N1565" s="16">
        <f t="shared" si="97"/>
        <v>1465267000</v>
      </c>
      <c r="O1565" s="12">
        <f t="shared" si="98"/>
        <v>0.46526125577960364</v>
      </c>
      <c r="P1565" s="12">
        <f t="shared" si="99"/>
        <v>0.1346770706043417</v>
      </c>
    </row>
    <row r="1566" spans="1:16" x14ac:dyDescent="0.45">
      <c r="A1566">
        <v>1631</v>
      </c>
      <c r="B1566" t="s">
        <v>535</v>
      </c>
      <c r="C1566" t="s">
        <v>13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17</v>
      </c>
      <c r="K1566" t="s">
        <v>287</v>
      </c>
      <c r="M1566" s="16">
        <f t="shared" si="96"/>
        <v>5488179000</v>
      </c>
      <c r="N1566" s="16">
        <f t="shared" si="97"/>
        <v>1647147000</v>
      </c>
      <c r="O1566" s="12">
        <f t="shared" si="98"/>
        <v>0.48059090788087344</v>
      </c>
      <c r="P1566" s="12">
        <f t="shared" si="99"/>
        <v>0.14423798351753048</v>
      </c>
    </row>
    <row r="1567" spans="1:16" x14ac:dyDescent="0.45">
      <c r="A1567">
        <v>1632</v>
      </c>
      <c r="B1567" t="s">
        <v>535</v>
      </c>
      <c r="C1567" t="s">
        <v>14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17</v>
      </c>
      <c r="K1567" t="s">
        <v>287</v>
      </c>
      <c r="M1567" s="16">
        <f t="shared" si="96"/>
        <v>5993971000</v>
      </c>
      <c r="N1567" s="16">
        <f t="shared" si="97"/>
        <v>1834086000</v>
      </c>
      <c r="O1567" s="12">
        <f t="shared" si="98"/>
        <v>0.48802250678850412</v>
      </c>
      <c r="P1567" s="12">
        <f t="shared" si="99"/>
        <v>0.1493292589146161</v>
      </c>
    </row>
    <row r="1568" spans="1:16" x14ac:dyDescent="0.45">
      <c r="A1568">
        <v>1633</v>
      </c>
      <c r="B1568" t="s">
        <v>535</v>
      </c>
      <c r="C1568" t="s">
        <v>15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17</v>
      </c>
      <c r="K1568" t="s">
        <v>287</v>
      </c>
      <c r="M1568" s="16">
        <f t="shared" si="96"/>
        <v>5982944000</v>
      </c>
      <c r="N1568" s="16">
        <f t="shared" si="97"/>
        <v>1804558000</v>
      </c>
      <c r="O1568" s="12">
        <f t="shared" si="98"/>
        <v>0.48340209670653278</v>
      </c>
      <c r="P1568" s="12">
        <f t="shared" si="99"/>
        <v>0.14580232086888117</v>
      </c>
    </row>
    <row r="1569" spans="1:16" x14ac:dyDescent="0.45">
      <c r="A1569">
        <v>1634</v>
      </c>
      <c r="B1569" t="s">
        <v>536</v>
      </c>
      <c r="C1569" t="s">
        <v>10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17</v>
      </c>
      <c r="K1569" t="s">
        <v>202</v>
      </c>
      <c r="M1569" s="16">
        <f t="shared" si="96"/>
        <v>6995000000</v>
      </c>
      <c r="N1569" s="16">
        <f t="shared" si="97"/>
        <v>3929000000</v>
      </c>
      <c r="O1569" s="12">
        <f t="shared" si="98"/>
        <v>0.50710453820501666</v>
      </c>
      <c r="P1569" s="12">
        <f t="shared" si="99"/>
        <v>0.28483398579092362</v>
      </c>
    </row>
    <row r="1570" spans="1:16" x14ac:dyDescent="0.45">
      <c r="A1570">
        <v>1635</v>
      </c>
      <c r="B1570" t="s">
        <v>536</v>
      </c>
      <c r="C1570" t="s">
        <v>13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17</v>
      </c>
      <c r="K1570" t="s">
        <v>202</v>
      </c>
      <c r="M1570" s="16">
        <f t="shared" si="96"/>
        <v>7241000000</v>
      </c>
      <c r="N1570" s="16">
        <f t="shared" si="97"/>
        <v>4125000000</v>
      </c>
      <c r="O1570" s="12">
        <f t="shared" si="98"/>
        <v>0.52535732424000581</v>
      </c>
      <c r="P1570" s="12">
        <f t="shared" si="99"/>
        <v>0.29928172386272944</v>
      </c>
    </row>
    <row r="1571" spans="1:16" x14ac:dyDescent="0.45">
      <c r="A1571">
        <v>1636</v>
      </c>
      <c r="B1571" t="s">
        <v>536</v>
      </c>
      <c r="C1571" t="s">
        <v>14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17</v>
      </c>
      <c r="K1571" t="s">
        <v>202</v>
      </c>
      <c r="M1571" s="16">
        <f t="shared" si="96"/>
        <v>6400000000</v>
      </c>
      <c r="N1571" s="16">
        <f t="shared" si="97"/>
        <v>3318000000</v>
      </c>
      <c r="O1571" s="12">
        <f t="shared" si="98"/>
        <v>0.48236358154959302</v>
      </c>
      <c r="P1571" s="12">
        <f t="shared" si="99"/>
        <v>0.2500753693096171</v>
      </c>
    </row>
    <row r="1572" spans="1:16" x14ac:dyDescent="0.45">
      <c r="A1572">
        <v>1637</v>
      </c>
      <c r="B1572" t="s">
        <v>536</v>
      </c>
      <c r="C1572" t="s">
        <v>15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17</v>
      </c>
      <c r="K1572" t="s">
        <v>202</v>
      </c>
      <c r="M1572" s="16">
        <f t="shared" si="96"/>
        <v>5804000000</v>
      </c>
      <c r="N1572" s="16">
        <f t="shared" si="97"/>
        <v>2732000000</v>
      </c>
      <c r="O1572" s="12">
        <f t="shared" si="98"/>
        <v>0.46476617552850741</v>
      </c>
      <c r="P1572" s="12">
        <f t="shared" si="99"/>
        <v>0.21877001921844971</v>
      </c>
    </row>
    <row r="1573" spans="1:16" x14ac:dyDescent="0.45">
      <c r="A1573">
        <v>1638</v>
      </c>
      <c r="B1573" t="s">
        <v>537</v>
      </c>
      <c r="C1573" t="s">
        <v>10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81</v>
      </c>
      <c r="K1573" t="s">
        <v>339</v>
      </c>
      <c r="M1573" s="16">
        <f t="shared" si="96"/>
        <v>11908000000</v>
      </c>
      <c r="N1573" s="16">
        <f t="shared" si="97"/>
        <v>5130000000</v>
      </c>
      <c r="O1573" s="12">
        <f t="shared" si="98"/>
        <v>8.6044814405352832E-2</v>
      </c>
      <c r="P1573" s="12">
        <f t="shared" si="99"/>
        <v>3.7068348832672175E-2</v>
      </c>
    </row>
    <row r="1574" spans="1:16" x14ac:dyDescent="0.45">
      <c r="A1574">
        <v>1639</v>
      </c>
      <c r="B1574" t="s">
        <v>537</v>
      </c>
      <c r="C1574" t="s">
        <v>13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81</v>
      </c>
      <c r="K1574" t="s">
        <v>339</v>
      </c>
      <c r="M1574" s="16">
        <f t="shared" si="96"/>
        <v>10758000000</v>
      </c>
      <c r="N1574" s="16">
        <f t="shared" si="97"/>
        <v>3957000000</v>
      </c>
      <c r="O1574" s="12">
        <f t="shared" si="98"/>
        <v>7.7914741370569418E-2</v>
      </c>
      <c r="P1574" s="12">
        <f t="shared" si="99"/>
        <v>2.8658545417674579E-2</v>
      </c>
    </row>
    <row r="1575" spans="1:16" x14ac:dyDescent="0.45">
      <c r="A1575">
        <v>1640</v>
      </c>
      <c r="B1575" t="s">
        <v>537</v>
      </c>
      <c r="C1575" t="s">
        <v>14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81</v>
      </c>
      <c r="K1575" t="s">
        <v>339</v>
      </c>
      <c r="M1575" s="16">
        <f t="shared" si="96"/>
        <v>12703000000</v>
      </c>
      <c r="N1575" s="16">
        <f t="shared" si="97"/>
        <v>5902000000</v>
      </c>
      <c r="O1575" s="12">
        <f t="shared" si="98"/>
        <v>9.7085078413989168E-2</v>
      </c>
      <c r="P1575" s="12">
        <f t="shared" si="99"/>
        <v>4.5107150499831862E-2</v>
      </c>
    </row>
    <row r="1576" spans="1:16" x14ac:dyDescent="0.45">
      <c r="A1576">
        <v>1641</v>
      </c>
      <c r="B1576" t="s">
        <v>537</v>
      </c>
      <c r="C1576" t="s">
        <v>15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81</v>
      </c>
      <c r="K1576" t="s">
        <v>339</v>
      </c>
      <c r="M1576" s="16">
        <f t="shared" si="96"/>
        <v>13153000000</v>
      </c>
      <c r="N1576" s="16">
        <f t="shared" si="97"/>
        <v>6358000000</v>
      </c>
      <c r="O1576" s="12">
        <f t="shared" si="98"/>
        <v>0.14979955355109109</v>
      </c>
      <c r="P1576" s="12">
        <f t="shared" si="99"/>
        <v>7.2411279668352244E-2</v>
      </c>
    </row>
    <row r="1577" spans="1:16" x14ac:dyDescent="0.45">
      <c r="A1577">
        <v>1642</v>
      </c>
      <c r="B1577" t="s">
        <v>538</v>
      </c>
      <c r="C1577" t="s">
        <v>10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57</v>
      </c>
      <c r="K1577" t="s">
        <v>385</v>
      </c>
      <c r="M1577" s="16">
        <f t="shared" si="96"/>
        <v>334026000</v>
      </c>
      <c r="N1577" s="16">
        <f t="shared" si="97"/>
        <v>25883000</v>
      </c>
      <c r="O1577" s="12">
        <f t="shared" si="98"/>
        <v>0.13010738866751581</v>
      </c>
      <c r="P1577" s="12">
        <f t="shared" si="99"/>
        <v>1.0081758728007135E-2</v>
      </c>
    </row>
    <row r="1578" spans="1:16" x14ac:dyDescent="0.45">
      <c r="A1578">
        <v>1643</v>
      </c>
      <c r="B1578" t="s">
        <v>538</v>
      </c>
      <c r="C1578" t="s">
        <v>13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57</v>
      </c>
      <c r="K1578" t="s">
        <v>385</v>
      </c>
      <c r="M1578" s="16">
        <f t="shared" si="96"/>
        <v>426880000</v>
      </c>
      <c r="N1578" s="16">
        <f t="shared" si="97"/>
        <v>152663000</v>
      </c>
      <c r="O1578" s="12">
        <f t="shared" si="98"/>
        <v>0.15406886829327804</v>
      </c>
      <c r="P1578" s="12">
        <f t="shared" si="99"/>
        <v>5.5098893460121576E-2</v>
      </c>
    </row>
    <row r="1579" spans="1:16" x14ac:dyDescent="0.45">
      <c r="A1579">
        <v>1644</v>
      </c>
      <c r="B1579" t="s">
        <v>538</v>
      </c>
      <c r="C1579" t="s">
        <v>14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57</v>
      </c>
      <c r="K1579" t="s">
        <v>385</v>
      </c>
      <c r="M1579" s="16">
        <f t="shared" si="96"/>
        <v>587582000</v>
      </c>
      <c r="N1579" s="16">
        <f t="shared" si="97"/>
        <v>295224000</v>
      </c>
      <c r="O1579" s="12">
        <f t="shared" si="98"/>
        <v>0.19624209588703911</v>
      </c>
      <c r="P1579" s="12">
        <f t="shared" si="99"/>
        <v>9.8599644843026565E-2</v>
      </c>
    </row>
    <row r="1580" spans="1:16" x14ac:dyDescent="0.45">
      <c r="A1580">
        <v>1645</v>
      </c>
      <c r="B1580" t="s">
        <v>538</v>
      </c>
      <c r="C1580" t="s">
        <v>15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57</v>
      </c>
      <c r="K1580" t="s">
        <v>385</v>
      </c>
      <c r="M1580" s="16">
        <f t="shared" si="96"/>
        <v>857533000</v>
      </c>
      <c r="N1580" s="16">
        <f t="shared" si="97"/>
        <v>544839000</v>
      </c>
      <c r="O1580" s="12">
        <f t="shared" si="98"/>
        <v>0.25058084303547945</v>
      </c>
      <c r="P1580" s="12">
        <f t="shared" si="99"/>
        <v>0.15920811903286239</v>
      </c>
    </row>
    <row r="1581" spans="1:16" x14ac:dyDescent="0.45">
      <c r="A1581">
        <v>1646</v>
      </c>
      <c r="B1581" t="s">
        <v>539</v>
      </c>
      <c r="C1581" t="s">
        <v>10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50</v>
      </c>
      <c r="K1581" t="s">
        <v>51</v>
      </c>
      <c r="M1581" s="16">
        <f t="shared" si="96"/>
        <v>1370611000</v>
      </c>
      <c r="N1581" s="16">
        <f t="shared" si="97"/>
        <v>699408000</v>
      </c>
      <c r="O1581" s="12">
        <f t="shared" si="98"/>
        <v>0.59613139663949166</v>
      </c>
      <c r="P1581" s="12">
        <f t="shared" si="99"/>
        <v>0.30419941753045437</v>
      </c>
    </row>
    <row r="1582" spans="1:16" x14ac:dyDescent="0.45">
      <c r="A1582">
        <v>1647</v>
      </c>
      <c r="B1582" t="s">
        <v>539</v>
      </c>
      <c r="C1582" t="s">
        <v>13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50</v>
      </c>
      <c r="K1582" t="s">
        <v>51</v>
      </c>
      <c r="M1582" s="16">
        <f t="shared" si="96"/>
        <v>1358901000</v>
      </c>
      <c r="N1582" s="16">
        <f t="shared" si="97"/>
        <v>708328000</v>
      </c>
      <c r="O1582" s="12">
        <f t="shared" si="98"/>
        <v>0.58762981554257876</v>
      </c>
      <c r="P1582" s="12">
        <f t="shared" si="99"/>
        <v>0.30630241053884261</v>
      </c>
    </row>
    <row r="1583" spans="1:16" x14ac:dyDescent="0.45">
      <c r="A1583">
        <v>1648</v>
      </c>
      <c r="B1583" t="s">
        <v>539</v>
      </c>
      <c r="C1583" t="s">
        <v>14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50</v>
      </c>
      <c r="K1583" t="s">
        <v>51</v>
      </c>
      <c r="M1583" s="16">
        <f t="shared" si="96"/>
        <v>1491018000</v>
      </c>
      <c r="N1583" s="16">
        <f t="shared" si="97"/>
        <v>772759000</v>
      </c>
      <c r="O1583" s="12">
        <f t="shared" si="98"/>
        <v>0.59586686792416632</v>
      </c>
      <c r="P1583" s="12">
        <f t="shared" si="99"/>
        <v>0.308823558796883</v>
      </c>
    </row>
    <row r="1584" spans="1:16" x14ac:dyDescent="0.45">
      <c r="A1584">
        <v>1649</v>
      </c>
      <c r="B1584" t="s">
        <v>539</v>
      </c>
      <c r="C1584" t="s">
        <v>15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50</v>
      </c>
      <c r="K1584" t="s">
        <v>51</v>
      </c>
      <c r="M1584" s="16">
        <f t="shared" si="96"/>
        <v>1481866000</v>
      </c>
      <c r="N1584" s="16">
        <f t="shared" si="97"/>
        <v>737528000</v>
      </c>
      <c r="O1584" s="12">
        <f t="shared" si="98"/>
        <v>0.59127955368322271</v>
      </c>
      <c r="P1584" s="12">
        <f t="shared" si="99"/>
        <v>0.29428114732970445</v>
      </c>
    </row>
    <row r="1585" spans="1:16" x14ac:dyDescent="0.45">
      <c r="A1585">
        <v>1650</v>
      </c>
      <c r="B1585" t="s">
        <v>540</v>
      </c>
      <c r="C1585" t="s">
        <v>10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11</v>
      </c>
      <c r="K1585" t="s">
        <v>209</v>
      </c>
      <c r="M1585" s="16">
        <f t="shared" si="96"/>
        <v>891140000</v>
      </c>
      <c r="N1585" s="16">
        <f t="shared" si="97"/>
        <v>572228000</v>
      </c>
      <c r="O1585" s="12">
        <f t="shared" si="98"/>
        <v>0.6329802649149624</v>
      </c>
      <c r="P1585" s="12">
        <f t="shared" si="99"/>
        <v>0.40645581057045932</v>
      </c>
    </row>
    <row r="1586" spans="1:16" x14ac:dyDescent="0.45">
      <c r="A1586">
        <v>1651</v>
      </c>
      <c r="B1586" t="s">
        <v>540</v>
      </c>
      <c r="C1586" t="s">
        <v>13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11</v>
      </c>
      <c r="K1586" t="s">
        <v>209</v>
      </c>
      <c r="M1586" s="16">
        <f t="shared" si="96"/>
        <v>973180000</v>
      </c>
      <c r="N1586" s="16">
        <f t="shared" si="97"/>
        <v>614267000</v>
      </c>
      <c r="O1586" s="12">
        <f t="shared" si="98"/>
        <v>0.60987539661202617</v>
      </c>
      <c r="P1586" s="12">
        <f t="shared" si="99"/>
        <v>0.38495070824583272</v>
      </c>
    </row>
    <row r="1587" spans="1:16" x14ac:dyDescent="0.45">
      <c r="A1587">
        <v>1652</v>
      </c>
      <c r="B1587" t="s">
        <v>540</v>
      </c>
      <c r="C1587" t="s">
        <v>14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11</v>
      </c>
      <c r="K1587" t="s">
        <v>209</v>
      </c>
      <c r="M1587" s="16">
        <f t="shared" si="96"/>
        <v>1030128000</v>
      </c>
      <c r="N1587" s="16">
        <f t="shared" si="97"/>
        <v>660446000</v>
      </c>
      <c r="O1587" s="12">
        <f t="shared" si="98"/>
        <v>0.58974790551008005</v>
      </c>
      <c r="P1587" s="12">
        <f t="shared" si="99"/>
        <v>0.37810509490326472</v>
      </c>
    </row>
    <row r="1588" spans="1:16" x14ac:dyDescent="0.45">
      <c r="A1588">
        <v>1653</v>
      </c>
      <c r="B1588" t="s">
        <v>540</v>
      </c>
      <c r="C1588" t="s">
        <v>15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11</v>
      </c>
      <c r="K1588" t="s">
        <v>209</v>
      </c>
      <c r="M1588" s="16">
        <f t="shared" si="96"/>
        <v>1264736000</v>
      </c>
      <c r="N1588" s="16">
        <f t="shared" si="97"/>
        <v>736562000</v>
      </c>
      <c r="O1588" s="12">
        <f t="shared" si="98"/>
        <v>0.61157151077606009</v>
      </c>
      <c r="P1588" s="12">
        <f t="shared" si="99"/>
        <v>0.35616945759449908</v>
      </c>
    </row>
    <row r="1589" spans="1:16" x14ac:dyDescent="0.45">
      <c r="A1589">
        <v>1654</v>
      </c>
      <c r="B1589" t="s">
        <v>541</v>
      </c>
      <c r="C1589" t="s">
        <v>10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20</v>
      </c>
      <c r="K1589" t="s">
        <v>55</v>
      </c>
      <c r="M1589" s="16">
        <f t="shared" si="96"/>
        <v>705992000</v>
      </c>
      <c r="N1589" s="16">
        <f t="shared" si="97"/>
        <v>457327000</v>
      </c>
      <c r="O1589" s="12">
        <f t="shared" si="98"/>
        <v>0.80814842626763983</v>
      </c>
      <c r="P1589" s="12">
        <f t="shared" si="99"/>
        <v>0.52350181778221416</v>
      </c>
    </row>
    <row r="1590" spans="1:16" x14ac:dyDescent="0.45">
      <c r="A1590">
        <v>1655</v>
      </c>
      <c r="B1590" t="s">
        <v>541</v>
      </c>
      <c r="C1590" t="s">
        <v>13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20</v>
      </c>
      <c r="K1590" t="s">
        <v>55</v>
      </c>
      <c r="M1590" s="16">
        <f t="shared" si="96"/>
        <v>778074000</v>
      </c>
      <c r="N1590" s="16">
        <f t="shared" si="97"/>
        <v>528232000</v>
      </c>
      <c r="O1590" s="12">
        <f t="shared" si="98"/>
        <v>0.80622161525333991</v>
      </c>
      <c r="P1590" s="12">
        <f t="shared" si="99"/>
        <v>0.54734132777666678</v>
      </c>
    </row>
    <row r="1591" spans="1:16" x14ac:dyDescent="0.45">
      <c r="A1591">
        <v>1656</v>
      </c>
      <c r="B1591" t="s">
        <v>541</v>
      </c>
      <c r="C1591" t="s">
        <v>14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20</v>
      </c>
      <c r="K1591" t="s">
        <v>55</v>
      </c>
      <c r="M1591" s="16">
        <f t="shared" si="96"/>
        <v>821692000</v>
      </c>
      <c r="N1591" s="16">
        <f t="shared" si="97"/>
        <v>564427000</v>
      </c>
      <c r="O1591" s="12">
        <f t="shared" si="98"/>
        <v>0.81346220289332827</v>
      </c>
      <c r="P1591" s="12">
        <f t="shared" si="99"/>
        <v>0.55877388460940658</v>
      </c>
    </row>
    <row r="1592" spans="1:16" x14ac:dyDescent="0.45">
      <c r="A1592">
        <v>1657</v>
      </c>
      <c r="B1592" t="s">
        <v>541</v>
      </c>
      <c r="C1592" t="s">
        <v>15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20</v>
      </c>
      <c r="K1592" t="s">
        <v>55</v>
      </c>
      <c r="M1592" s="16">
        <f t="shared" si="96"/>
        <v>866578000</v>
      </c>
      <c r="N1592" s="16">
        <f t="shared" si="97"/>
        <v>605946000</v>
      </c>
      <c r="O1592" s="12">
        <f t="shared" si="98"/>
        <v>0.8180156810771726</v>
      </c>
      <c r="P1592" s="12">
        <f t="shared" si="99"/>
        <v>0.57198928415675032</v>
      </c>
    </row>
    <row r="1593" spans="1:16" x14ac:dyDescent="0.45">
      <c r="A1593">
        <v>1658</v>
      </c>
      <c r="B1593" t="s">
        <v>542</v>
      </c>
      <c r="C1593" t="s">
        <v>10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23</v>
      </c>
      <c r="K1593" t="s">
        <v>64</v>
      </c>
      <c r="M1593" s="16">
        <f t="shared" si="96"/>
        <v>1247157000</v>
      </c>
      <c r="N1593" s="16">
        <f t="shared" si="97"/>
        <v>48571000</v>
      </c>
      <c r="O1593" s="12">
        <f t="shared" si="98"/>
        <v>0.81671427504940919</v>
      </c>
      <c r="P1593" s="12">
        <f t="shared" si="99"/>
        <v>3.1807245642228567E-2</v>
      </c>
    </row>
    <row r="1594" spans="1:16" x14ac:dyDescent="0.45">
      <c r="A1594">
        <v>1659</v>
      </c>
      <c r="B1594" t="s">
        <v>542</v>
      </c>
      <c r="C1594" t="s">
        <v>13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23</v>
      </c>
      <c r="K1594" t="s">
        <v>64</v>
      </c>
      <c r="M1594" s="16">
        <f t="shared" si="96"/>
        <v>1081698000</v>
      </c>
      <c r="N1594" s="16">
        <f t="shared" si="97"/>
        <v>-156587000</v>
      </c>
      <c r="O1594" s="12">
        <f t="shared" si="98"/>
        <v>0.89250850883887867</v>
      </c>
      <c r="P1594" s="12">
        <f t="shared" si="99"/>
        <v>-0.12919985973308029</v>
      </c>
    </row>
    <row r="1595" spans="1:16" x14ac:dyDescent="0.45">
      <c r="A1595">
        <v>1660</v>
      </c>
      <c r="B1595" t="s">
        <v>542</v>
      </c>
      <c r="C1595" t="s">
        <v>14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23</v>
      </c>
      <c r="K1595" t="s">
        <v>64</v>
      </c>
      <c r="M1595" s="16">
        <f t="shared" si="96"/>
        <v>519428000</v>
      </c>
      <c r="N1595" s="16">
        <f t="shared" si="97"/>
        <v>-641487000</v>
      </c>
      <c r="O1595" s="12">
        <f t="shared" si="98"/>
        <v>0.89492518284331035</v>
      </c>
      <c r="P1595" s="12">
        <f t="shared" si="99"/>
        <v>-1.1052212640955179</v>
      </c>
    </row>
    <row r="1596" spans="1:16" x14ac:dyDescent="0.45">
      <c r="A1596">
        <v>1661</v>
      </c>
      <c r="B1596" t="s">
        <v>542</v>
      </c>
      <c r="C1596" t="s">
        <v>15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23</v>
      </c>
      <c r="K1596" t="s">
        <v>64</v>
      </c>
      <c r="M1596" s="16">
        <f t="shared" si="96"/>
        <v>907824000</v>
      </c>
      <c r="N1596" s="16">
        <f t="shared" si="97"/>
        <v>-464673000</v>
      </c>
      <c r="O1596" s="12">
        <f t="shared" si="98"/>
        <v>0.87938810619798202</v>
      </c>
      <c r="P1596" s="12">
        <f t="shared" si="99"/>
        <v>-0.45011798484214444</v>
      </c>
    </row>
    <row r="1597" spans="1:16" x14ac:dyDescent="0.45">
      <c r="A1597">
        <v>1662</v>
      </c>
      <c r="B1597" t="s">
        <v>543</v>
      </c>
      <c r="C1597" t="s">
        <v>10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50</v>
      </c>
      <c r="K1597" t="s">
        <v>51</v>
      </c>
      <c r="M1597" s="16">
        <f t="shared" si="96"/>
        <v>1396355000</v>
      </c>
      <c r="N1597" s="16">
        <f t="shared" si="97"/>
        <v>634000000</v>
      </c>
      <c r="O1597" s="12">
        <f t="shared" si="98"/>
        <v>0.55530015767946728</v>
      </c>
      <c r="P1597" s="12">
        <f t="shared" si="99"/>
        <v>0.2521280762906154</v>
      </c>
    </row>
    <row r="1598" spans="1:16" x14ac:dyDescent="0.45">
      <c r="A1598">
        <v>1663</v>
      </c>
      <c r="B1598" t="s">
        <v>543</v>
      </c>
      <c r="C1598" t="s">
        <v>13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50</v>
      </c>
      <c r="K1598" t="s">
        <v>51</v>
      </c>
      <c r="M1598" s="16">
        <f t="shared" si="96"/>
        <v>1560070000</v>
      </c>
      <c r="N1598" s="16">
        <f t="shared" si="97"/>
        <v>687373000</v>
      </c>
      <c r="O1598" s="12">
        <f t="shared" si="98"/>
        <v>0.56268417161097184</v>
      </c>
      <c r="P1598" s="12">
        <f t="shared" si="99"/>
        <v>0.24792086707182917</v>
      </c>
    </row>
    <row r="1599" spans="1:16" x14ac:dyDescent="0.45">
      <c r="A1599">
        <v>1664</v>
      </c>
      <c r="B1599" t="s">
        <v>543</v>
      </c>
      <c r="C1599" t="s">
        <v>14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50</v>
      </c>
      <c r="K1599" t="s">
        <v>51</v>
      </c>
      <c r="M1599" s="16">
        <f t="shared" si="96"/>
        <v>1875141000</v>
      </c>
      <c r="N1599" s="16">
        <f t="shared" si="97"/>
        <v>835092000</v>
      </c>
      <c r="O1599" s="12">
        <f t="shared" si="98"/>
        <v>0.570759061602644</v>
      </c>
      <c r="P1599" s="12">
        <f t="shared" si="99"/>
        <v>0.25418692582151164</v>
      </c>
    </row>
    <row r="1600" spans="1:16" x14ac:dyDescent="0.45">
      <c r="A1600">
        <v>1665</v>
      </c>
      <c r="B1600" t="s">
        <v>543</v>
      </c>
      <c r="C1600" t="s">
        <v>15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50</v>
      </c>
      <c r="K1600" t="s">
        <v>51</v>
      </c>
      <c r="M1600" s="16">
        <f t="shared" si="96"/>
        <v>2000573000</v>
      </c>
      <c r="N1600" s="16">
        <f t="shared" si="97"/>
        <v>964786000</v>
      </c>
      <c r="O1600" s="12">
        <f t="shared" si="98"/>
        <v>0.58111493310668594</v>
      </c>
      <c r="P1600" s="12">
        <f t="shared" si="99"/>
        <v>0.28024548559451073</v>
      </c>
    </row>
    <row r="1601" spans="1:16" x14ac:dyDescent="0.45">
      <c r="A1601">
        <v>1666</v>
      </c>
      <c r="B1601" t="s">
        <v>544</v>
      </c>
      <c r="C1601" t="s">
        <v>10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180</v>
      </c>
      <c r="K1601" t="s">
        <v>181</v>
      </c>
      <c r="M1601" s="16">
        <f t="shared" si="96"/>
        <v>69571000000</v>
      </c>
      <c r="N1601" s="16">
        <f t="shared" si="97"/>
        <v>13160000000</v>
      </c>
      <c r="O1601" s="12">
        <f t="shared" si="98"/>
        <v>0.60054727828323817</v>
      </c>
      <c r="P1601" s="12">
        <f t="shared" si="99"/>
        <v>0.11359908844500458</v>
      </c>
    </row>
    <row r="1602" spans="1:16" x14ac:dyDescent="0.45">
      <c r="A1602">
        <v>1667</v>
      </c>
      <c r="B1602" t="s">
        <v>544</v>
      </c>
      <c r="C1602" t="s">
        <v>13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180</v>
      </c>
      <c r="K1602" t="s">
        <v>181</v>
      </c>
      <c r="M1602" s="16">
        <f t="shared" si="96"/>
        <v>75663000000</v>
      </c>
      <c r="N1602" s="16">
        <f t="shared" si="97"/>
        <v>31968000000</v>
      </c>
      <c r="O1602" s="12">
        <f t="shared" si="98"/>
        <v>0.62764827872252171</v>
      </c>
      <c r="P1602" s="12">
        <f t="shared" si="99"/>
        <v>0.26518457071754459</v>
      </c>
    </row>
    <row r="1603" spans="1:16" x14ac:dyDescent="0.45">
      <c r="A1603">
        <v>1668</v>
      </c>
      <c r="B1603" t="s">
        <v>544</v>
      </c>
      <c r="C1603" t="s">
        <v>14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180</v>
      </c>
      <c r="K1603" t="s">
        <v>181</v>
      </c>
      <c r="M1603" s="16">
        <f t="shared" ref="M1603:M1666" si="100">E1603-F1603</f>
        <v>77148000000</v>
      </c>
      <c r="N1603" s="16">
        <f t="shared" ref="N1603:N1666" si="101">M1603-(SUM(G1603:I1603))</f>
        <v>19599000000</v>
      </c>
      <c r="O1603" s="12">
        <f t="shared" ref="O1603:O1666" si="102">1-(F1603/E1603)</f>
        <v>0.60708693017729132</v>
      </c>
      <c r="P1603" s="12">
        <f t="shared" ref="P1603:P1666" si="103">N1603/E1603</f>
        <v>0.15422689822866092</v>
      </c>
    </row>
    <row r="1604" spans="1:16" x14ac:dyDescent="0.45">
      <c r="A1604">
        <v>1669</v>
      </c>
      <c r="B1604" t="s">
        <v>544</v>
      </c>
      <c r="C1604" t="s">
        <v>15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180</v>
      </c>
      <c r="K1604" t="s">
        <v>181</v>
      </c>
      <c r="M1604" s="16">
        <f t="shared" si="100"/>
        <v>79063000000</v>
      </c>
      <c r="N1604" s="16">
        <f t="shared" si="101"/>
        <v>33060000000</v>
      </c>
      <c r="O1604" s="12">
        <f t="shared" si="102"/>
        <v>0.60069138428810209</v>
      </c>
      <c r="P1604" s="12">
        <f t="shared" si="103"/>
        <v>0.25117763257863546</v>
      </c>
    </row>
    <row r="1605" spans="1:16" x14ac:dyDescent="0.45">
      <c r="A1605">
        <v>1670</v>
      </c>
      <c r="B1605" t="s">
        <v>545</v>
      </c>
      <c r="C1605" t="s">
        <v>10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23</v>
      </c>
      <c r="K1605" t="s">
        <v>26</v>
      </c>
      <c r="M1605" s="16">
        <f t="shared" si="100"/>
        <v>1106027000</v>
      </c>
      <c r="N1605" s="16">
        <f t="shared" si="101"/>
        <v>518924000</v>
      </c>
      <c r="O1605" s="12">
        <f t="shared" si="102"/>
        <v>0.59991451698025811</v>
      </c>
      <c r="P1605" s="12">
        <f t="shared" si="103"/>
        <v>0.28146694502888575</v>
      </c>
    </row>
    <row r="1606" spans="1:16" x14ac:dyDescent="0.45">
      <c r="A1606">
        <v>1671</v>
      </c>
      <c r="B1606" t="s">
        <v>545</v>
      </c>
      <c r="C1606" t="s">
        <v>13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23</v>
      </c>
      <c r="K1606" t="s">
        <v>26</v>
      </c>
      <c r="M1606" s="16">
        <f t="shared" si="100"/>
        <v>1120762000</v>
      </c>
      <c r="N1606" s="16">
        <f t="shared" si="101"/>
        <v>517343000</v>
      </c>
      <c r="O1606" s="12">
        <f t="shared" si="102"/>
        <v>0.58856811562541678</v>
      </c>
      <c r="P1606" s="12">
        <f t="shared" si="103"/>
        <v>0.27168265398184449</v>
      </c>
    </row>
    <row r="1607" spans="1:16" x14ac:dyDescent="0.45">
      <c r="A1607">
        <v>1672</v>
      </c>
      <c r="B1607" t="s">
        <v>545</v>
      </c>
      <c r="C1607" t="s">
        <v>14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23</v>
      </c>
      <c r="K1607" t="s">
        <v>26</v>
      </c>
      <c r="M1607" s="16">
        <f t="shared" si="100"/>
        <v>1164431000</v>
      </c>
      <c r="N1607" s="16">
        <f t="shared" si="101"/>
        <v>533364000</v>
      </c>
      <c r="O1607" s="12">
        <f t="shared" si="102"/>
        <v>0.58533416040664665</v>
      </c>
      <c r="P1607" s="12">
        <f t="shared" si="103"/>
        <v>0.26811049270513293</v>
      </c>
    </row>
    <row r="1608" spans="1:16" x14ac:dyDescent="0.45">
      <c r="A1608">
        <v>1673</v>
      </c>
      <c r="B1608" t="s">
        <v>545</v>
      </c>
      <c r="C1608" t="s">
        <v>15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23</v>
      </c>
      <c r="K1608" t="s">
        <v>26</v>
      </c>
      <c r="M1608" s="16">
        <f t="shared" si="100"/>
        <v>1199660000</v>
      </c>
      <c r="N1608" s="16">
        <f t="shared" si="101"/>
        <v>575245000</v>
      </c>
      <c r="O1608" s="12">
        <f t="shared" si="102"/>
        <v>0.58739715188323938</v>
      </c>
      <c r="P1608" s="12">
        <f t="shared" si="103"/>
        <v>0.28166086610795893</v>
      </c>
    </row>
    <row r="1609" spans="1:16" x14ac:dyDescent="0.45">
      <c r="A1609">
        <v>1674</v>
      </c>
      <c r="B1609" t="s">
        <v>546</v>
      </c>
      <c r="C1609" t="s">
        <v>10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20</v>
      </c>
      <c r="K1609" t="s">
        <v>487</v>
      </c>
      <c r="M1609" s="16">
        <f t="shared" si="100"/>
        <v>4363000000</v>
      </c>
      <c r="N1609" s="16">
        <f t="shared" si="101"/>
        <v>1266000000</v>
      </c>
      <c r="O1609" s="12">
        <f t="shared" si="102"/>
        <v>0.28421601198618984</v>
      </c>
      <c r="P1609" s="12">
        <f t="shared" si="103"/>
        <v>8.2470197381278088E-2</v>
      </c>
    </row>
    <row r="1610" spans="1:16" x14ac:dyDescent="0.45">
      <c r="A1610">
        <v>1675</v>
      </c>
      <c r="B1610" t="s">
        <v>546</v>
      </c>
      <c r="C1610" t="s">
        <v>13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20</v>
      </c>
      <c r="K1610" t="s">
        <v>487</v>
      </c>
      <c r="M1610" s="16">
        <f t="shared" si="100"/>
        <v>4360000000</v>
      </c>
      <c r="N1610" s="16">
        <f t="shared" si="101"/>
        <v>1791000000</v>
      </c>
      <c r="O1610" s="12">
        <f t="shared" si="102"/>
        <v>0.28816920026437542</v>
      </c>
      <c r="P1610" s="12">
        <f t="shared" si="103"/>
        <v>0.11837409120951752</v>
      </c>
    </row>
    <row r="1611" spans="1:16" x14ac:dyDescent="0.45">
      <c r="A1611">
        <v>1676</v>
      </c>
      <c r="B1611" t="s">
        <v>546</v>
      </c>
      <c r="C1611" t="s">
        <v>14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20</v>
      </c>
      <c r="K1611" t="s">
        <v>487</v>
      </c>
      <c r="M1611" s="16">
        <f t="shared" si="100"/>
        <v>4221000000</v>
      </c>
      <c r="N1611" s="16">
        <f t="shared" si="101"/>
        <v>1611000000</v>
      </c>
      <c r="O1611" s="12">
        <f t="shared" si="102"/>
        <v>0.28966511117211091</v>
      </c>
      <c r="P1611" s="12">
        <f t="shared" si="103"/>
        <v>0.11055448805929179</v>
      </c>
    </row>
    <row r="1612" spans="1:16" x14ac:dyDescent="0.45">
      <c r="A1612">
        <v>1677</v>
      </c>
      <c r="B1612" t="s">
        <v>546</v>
      </c>
      <c r="C1612" t="s">
        <v>15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20</v>
      </c>
      <c r="K1612" t="s">
        <v>487</v>
      </c>
      <c r="M1612" s="16">
        <f t="shared" si="100"/>
        <v>3435000000</v>
      </c>
      <c r="N1612" s="16">
        <f t="shared" si="101"/>
        <v>466000000</v>
      </c>
      <c r="O1612" s="12">
        <f t="shared" si="102"/>
        <v>0.26435277820532554</v>
      </c>
      <c r="P1612" s="12">
        <f t="shared" si="103"/>
        <v>3.5862705864245038E-2</v>
      </c>
    </row>
    <row r="1613" spans="1:16" x14ac:dyDescent="0.45">
      <c r="A1613">
        <v>1678</v>
      </c>
      <c r="B1613" t="s">
        <v>547</v>
      </c>
      <c r="C1613" t="s">
        <v>10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40</v>
      </c>
      <c r="K1613" t="s">
        <v>43</v>
      </c>
      <c r="M1613" s="16">
        <f t="shared" si="100"/>
        <v>1485900000</v>
      </c>
      <c r="N1613" s="16">
        <f t="shared" si="101"/>
        <v>1000300000</v>
      </c>
      <c r="O1613" s="12">
        <f t="shared" si="102"/>
        <v>0.34991993217784478</v>
      </c>
      <c r="P1613" s="12">
        <f t="shared" si="103"/>
        <v>0.23556424265259984</v>
      </c>
    </row>
    <row r="1614" spans="1:16" x14ac:dyDescent="0.45">
      <c r="A1614">
        <v>1679</v>
      </c>
      <c r="B1614" t="s">
        <v>547</v>
      </c>
      <c r="C1614" t="s">
        <v>13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40</v>
      </c>
      <c r="K1614" t="s">
        <v>43</v>
      </c>
      <c r="M1614" s="16">
        <f t="shared" si="100"/>
        <v>1536900000</v>
      </c>
      <c r="N1614" s="16">
        <f t="shared" si="101"/>
        <v>1080100000</v>
      </c>
      <c r="O1614" s="12">
        <f t="shared" si="102"/>
        <v>0.34009736667404289</v>
      </c>
      <c r="P1614" s="12">
        <f t="shared" si="103"/>
        <v>0.23901305598583758</v>
      </c>
    </row>
    <row r="1615" spans="1:16" x14ac:dyDescent="0.45">
      <c r="A1615">
        <v>1680</v>
      </c>
      <c r="B1615" t="s">
        <v>547</v>
      </c>
      <c r="C1615" t="s">
        <v>14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40</v>
      </c>
      <c r="K1615" t="s">
        <v>43</v>
      </c>
      <c r="M1615" s="16">
        <f t="shared" si="100"/>
        <v>1625300000</v>
      </c>
      <c r="N1615" s="16">
        <f t="shared" si="101"/>
        <v>1112100000</v>
      </c>
      <c r="O1615" s="12">
        <f t="shared" si="102"/>
        <v>0.32524864421364397</v>
      </c>
      <c r="P1615" s="12">
        <f t="shared" si="103"/>
        <v>0.22254907846551</v>
      </c>
    </row>
    <row r="1616" spans="1:16" x14ac:dyDescent="0.45">
      <c r="A1616">
        <v>1681</v>
      </c>
      <c r="B1616" t="s">
        <v>547</v>
      </c>
      <c r="C1616" t="s">
        <v>15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40</v>
      </c>
      <c r="K1616" t="s">
        <v>43</v>
      </c>
      <c r="M1616" s="16">
        <f t="shared" si="100"/>
        <v>1976700000</v>
      </c>
      <c r="N1616" s="16">
        <f t="shared" si="101"/>
        <v>1250500000</v>
      </c>
      <c r="O1616" s="12">
        <f t="shared" si="102"/>
        <v>0.33355832672415253</v>
      </c>
      <c r="P1616" s="12">
        <f t="shared" si="103"/>
        <v>0.21101567641450533</v>
      </c>
    </row>
    <row r="1617" spans="1:16" x14ac:dyDescent="0.45">
      <c r="A1617">
        <v>1682</v>
      </c>
      <c r="B1617" t="s">
        <v>548</v>
      </c>
      <c r="C1617" t="s">
        <v>10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45</v>
      </c>
      <c r="K1617" t="s">
        <v>103</v>
      </c>
      <c r="M1617" s="16">
        <f t="shared" si="100"/>
        <v>89520000000</v>
      </c>
      <c r="N1617" s="16">
        <f t="shared" si="101"/>
        <v>31905000000</v>
      </c>
      <c r="O1617" s="12">
        <f t="shared" si="102"/>
        <v>0.98107335035672405</v>
      </c>
      <c r="P1617" s="12">
        <f t="shared" si="103"/>
        <v>0.3496553311341743</v>
      </c>
    </row>
    <row r="1618" spans="1:16" x14ac:dyDescent="0.45">
      <c r="A1618">
        <v>1683</v>
      </c>
      <c r="B1618" t="s">
        <v>548</v>
      </c>
      <c r="C1618" t="s">
        <v>13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45</v>
      </c>
      <c r="K1618" t="s">
        <v>103</v>
      </c>
      <c r="M1618" s="16">
        <f t="shared" si="100"/>
        <v>86732000000</v>
      </c>
      <c r="N1618" s="16">
        <f t="shared" si="101"/>
        <v>35581000000</v>
      </c>
      <c r="O1618" s="12">
        <f t="shared" si="102"/>
        <v>0.98481872168413398</v>
      </c>
      <c r="P1618" s="12">
        <f t="shared" si="103"/>
        <v>0.40401276272013992</v>
      </c>
    </row>
    <row r="1619" spans="1:16" x14ac:dyDescent="0.45">
      <c r="A1619">
        <v>1684</v>
      </c>
      <c r="B1619" t="s">
        <v>548</v>
      </c>
      <c r="C1619" t="s">
        <v>14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45</v>
      </c>
      <c r="K1619" t="s">
        <v>103</v>
      </c>
      <c r="M1619" s="16">
        <f t="shared" si="100"/>
        <v>87276000000</v>
      </c>
      <c r="N1619" s="16">
        <f t="shared" si="101"/>
        <v>36844000000</v>
      </c>
      <c r="O1619" s="12">
        <f t="shared" si="102"/>
        <v>0.9875978816819807</v>
      </c>
      <c r="P1619" s="12">
        <f t="shared" si="103"/>
        <v>0.41691938623093289</v>
      </c>
    </row>
    <row r="1620" spans="1:16" x14ac:dyDescent="0.45">
      <c r="A1620">
        <v>1685</v>
      </c>
      <c r="B1620" t="s">
        <v>548</v>
      </c>
      <c r="C1620" t="s">
        <v>15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45</v>
      </c>
      <c r="K1620" t="s">
        <v>103</v>
      </c>
      <c r="M1620" s="16">
        <f t="shared" si="100"/>
        <v>89070000000</v>
      </c>
      <c r="N1620" s="16">
        <f t="shared" si="101"/>
        <v>36654000000</v>
      </c>
      <c r="O1620" s="12">
        <f t="shared" si="102"/>
        <v>0.98930392189530503</v>
      </c>
      <c r="P1620" s="12">
        <f t="shared" si="103"/>
        <v>0.40711739029022692</v>
      </c>
    </row>
    <row r="1621" spans="1:16" x14ac:dyDescent="0.45">
      <c r="A1621">
        <v>1686</v>
      </c>
      <c r="B1621" t="s">
        <v>549</v>
      </c>
      <c r="C1621" t="s">
        <v>10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34</v>
      </c>
      <c r="K1621" t="s">
        <v>344</v>
      </c>
      <c r="M1621" s="16">
        <f t="shared" si="100"/>
        <v>4629000000</v>
      </c>
      <c r="N1621" s="16">
        <f t="shared" si="101"/>
        <v>947000000</v>
      </c>
      <c r="O1621" s="12">
        <f t="shared" si="102"/>
        <v>0.35836494542076336</v>
      </c>
      <c r="P1621" s="12">
        <f t="shared" si="103"/>
        <v>7.3314237051947048E-2</v>
      </c>
    </row>
    <row r="1622" spans="1:16" x14ac:dyDescent="0.45">
      <c r="A1622">
        <v>1687</v>
      </c>
      <c r="B1622" t="s">
        <v>549</v>
      </c>
      <c r="C1622" t="s">
        <v>13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34</v>
      </c>
      <c r="K1622" t="s">
        <v>344</v>
      </c>
      <c r="M1622" s="16">
        <f t="shared" si="100"/>
        <v>5044000000</v>
      </c>
      <c r="N1622" s="16">
        <f t="shared" si="101"/>
        <v>1012000000</v>
      </c>
      <c r="O1622" s="12">
        <f t="shared" si="102"/>
        <v>0.35536142031844442</v>
      </c>
      <c r="P1622" s="12">
        <f t="shared" si="103"/>
        <v>7.1297731435817954E-2</v>
      </c>
    </row>
    <row r="1623" spans="1:16" x14ac:dyDescent="0.45">
      <c r="A1623">
        <v>1688</v>
      </c>
      <c r="B1623" t="s">
        <v>549</v>
      </c>
      <c r="C1623" t="s">
        <v>14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34</v>
      </c>
      <c r="K1623" t="s">
        <v>344</v>
      </c>
      <c r="M1623" s="16">
        <f t="shared" si="100"/>
        <v>5416000000</v>
      </c>
      <c r="N1623" s="16">
        <f t="shared" si="101"/>
        <v>944000000</v>
      </c>
      <c r="O1623" s="12">
        <f t="shared" si="102"/>
        <v>0.35193969718630191</v>
      </c>
      <c r="P1623" s="12">
        <f t="shared" si="103"/>
        <v>6.1342517382545973E-2</v>
      </c>
    </row>
    <row r="1624" spans="1:16" x14ac:dyDescent="0.45">
      <c r="A1624">
        <v>1689</v>
      </c>
      <c r="B1624" t="s">
        <v>549</v>
      </c>
      <c r="C1624" t="s">
        <v>15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34</v>
      </c>
      <c r="K1624" t="s">
        <v>344</v>
      </c>
      <c r="M1624" s="16">
        <f t="shared" si="100"/>
        <v>5411000000</v>
      </c>
      <c r="N1624" s="16">
        <f t="shared" si="101"/>
        <v>934000000</v>
      </c>
      <c r="O1624" s="12">
        <f t="shared" si="102"/>
        <v>0.34412363266344437</v>
      </c>
      <c r="P1624" s="12">
        <f t="shared" si="103"/>
        <v>5.9399643856525054E-2</v>
      </c>
    </row>
    <row r="1625" spans="1:16" x14ac:dyDescent="0.45">
      <c r="A1625">
        <v>1690</v>
      </c>
      <c r="B1625" t="s">
        <v>550</v>
      </c>
      <c r="C1625" t="s">
        <v>10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17</v>
      </c>
      <c r="K1625" t="s">
        <v>478</v>
      </c>
      <c r="M1625" s="16">
        <f t="shared" si="100"/>
        <v>3298000000</v>
      </c>
      <c r="N1625" s="16">
        <f t="shared" si="101"/>
        <v>1445000000</v>
      </c>
      <c r="O1625" s="12">
        <f t="shared" si="102"/>
        <v>0.17571527518780972</v>
      </c>
      <c r="P1625" s="12">
        <f t="shared" si="103"/>
        <v>7.6988651499813529E-2</v>
      </c>
    </row>
    <row r="1626" spans="1:16" x14ac:dyDescent="0.45">
      <c r="A1626">
        <v>1691</v>
      </c>
      <c r="B1626" t="s">
        <v>550</v>
      </c>
      <c r="C1626" t="s">
        <v>13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17</v>
      </c>
      <c r="K1626" t="s">
        <v>478</v>
      </c>
      <c r="M1626" s="16">
        <f t="shared" si="100"/>
        <v>3395000000</v>
      </c>
      <c r="N1626" s="16">
        <f t="shared" si="101"/>
        <v>1324000000</v>
      </c>
      <c r="O1626" s="12">
        <f t="shared" si="102"/>
        <v>0.17084339774557167</v>
      </c>
      <c r="P1626" s="12">
        <f t="shared" si="103"/>
        <v>6.662640901771337E-2</v>
      </c>
    </row>
    <row r="1627" spans="1:16" x14ac:dyDescent="0.45">
      <c r="A1627">
        <v>1692</v>
      </c>
      <c r="B1627" t="s">
        <v>550</v>
      </c>
      <c r="C1627" t="s">
        <v>14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17</v>
      </c>
      <c r="K1627" t="s">
        <v>478</v>
      </c>
      <c r="M1627" s="16">
        <f t="shared" si="100"/>
        <v>3690000000</v>
      </c>
      <c r="N1627" s="16">
        <f t="shared" si="101"/>
        <v>1486000000</v>
      </c>
      <c r="O1627" s="12">
        <f t="shared" si="102"/>
        <v>0.17663108515628745</v>
      </c>
      <c r="P1627" s="12">
        <f t="shared" si="103"/>
        <v>7.1131109090038766E-2</v>
      </c>
    </row>
    <row r="1628" spans="1:16" x14ac:dyDescent="0.45">
      <c r="A1628">
        <v>1693</v>
      </c>
      <c r="B1628" t="s">
        <v>550</v>
      </c>
      <c r="C1628" t="s">
        <v>15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17</v>
      </c>
      <c r="K1628" t="s">
        <v>478</v>
      </c>
      <c r="M1628" s="16">
        <f t="shared" si="100"/>
        <v>3682000000</v>
      </c>
      <c r="N1628" s="16">
        <f t="shared" si="101"/>
        <v>1527000000</v>
      </c>
      <c r="O1628" s="12">
        <f t="shared" si="102"/>
        <v>0.17771985712906646</v>
      </c>
      <c r="P1628" s="12">
        <f t="shared" si="103"/>
        <v>7.3704025485085436E-2</v>
      </c>
    </row>
    <row r="1629" spans="1:16" x14ac:dyDescent="0.45">
      <c r="A1629">
        <v>1698</v>
      </c>
      <c r="B1629" t="s">
        <v>551</v>
      </c>
      <c r="C1629" t="s">
        <v>10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11</v>
      </c>
      <c r="K1629" t="s">
        <v>552</v>
      </c>
      <c r="M1629" s="16">
        <f t="shared" si="100"/>
        <v>4871000000</v>
      </c>
      <c r="N1629" s="16">
        <f t="shared" si="101"/>
        <v>2070000000</v>
      </c>
      <c r="O1629" s="12">
        <f t="shared" si="102"/>
        <v>0.34835156976328396</v>
      </c>
      <c r="P1629" s="12">
        <f t="shared" si="103"/>
        <v>0.14803690195237074</v>
      </c>
    </row>
    <row r="1630" spans="1:16" x14ac:dyDescent="0.45">
      <c r="A1630">
        <v>1699</v>
      </c>
      <c r="B1630" t="s">
        <v>551</v>
      </c>
      <c r="C1630" t="s">
        <v>13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11</v>
      </c>
      <c r="K1630" t="s">
        <v>552</v>
      </c>
      <c r="M1630" s="16">
        <f t="shared" si="100"/>
        <v>4994000000</v>
      </c>
      <c r="N1630" s="16">
        <f t="shared" si="101"/>
        <v>2221000000</v>
      </c>
      <c r="O1630" s="12">
        <f t="shared" si="102"/>
        <v>0.35681623320948841</v>
      </c>
      <c r="P1630" s="12">
        <f t="shared" si="103"/>
        <v>0.15868819662760789</v>
      </c>
    </row>
    <row r="1631" spans="1:16" x14ac:dyDescent="0.45">
      <c r="A1631">
        <v>1700</v>
      </c>
      <c r="B1631" t="s">
        <v>551</v>
      </c>
      <c r="C1631" t="s">
        <v>14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11</v>
      </c>
      <c r="K1631" t="s">
        <v>552</v>
      </c>
      <c r="M1631" s="16">
        <f t="shared" si="100"/>
        <v>4730000000</v>
      </c>
      <c r="N1631" s="16">
        <f t="shared" si="101"/>
        <v>2142000000</v>
      </c>
      <c r="O1631" s="12">
        <f t="shared" si="102"/>
        <v>0.36494097677648329</v>
      </c>
      <c r="P1631" s="12">
        <f t="shared" si="103"/>
        <v>0.16526502584677108</v>
      </c>
    </row>
    <row r="1632" spans="1:16" x14ac:dyDescent="0.45">
      <c r="A1632">
        <v>1701</v>
      </c>
      <c r="B1632" t="s">
        <v>551</v>
      </c>
      <c r="C1632" t="s">
        <v>15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11</v>
      </c>
      <c r="K1632" t="s">
        <v>552</v>
      </c>
      <c r="M1632" s="16">
        <f t="shared" si="100"/>
        <v>5123000000</v>
      </c>
      <c r="N1632" s="16">
        <f t="shared" si="101"/>
        <v>2412000000</v>
      </c>
      <c r="O1632" s="12">
        <f t="shared" si="102"/>
        <v>0.37644206040120509</v>
      </c>
      <c r="P1632" s="12">
        <f t="shared" si="103"/>
        <v>0.17723565287677273</v>
      </c>
    </row>
    <row r="1633" spans="1:16" x14ac:dyDescent="0.45">
      <c r="A1633">
        <v>1702</v>
      </c>
      <c r="B1633" t="s">
        <v>553</v>
      </c>
      <c r="C1633" t="s">
        <v>10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81</v>
      </c>
      <c r="K1633" t="s">
        <v>82</v>
      </c>
      <c r="M1633" s="16">
        <f t="shared" si="100"/>
        <v>2963000000</v>
      </c>
      <c r="N1633" s="16">
        <f t="shared" si="101"/>
        <v>1612000000</v>
      </c>
      <c r="O1633" s="12">
        <f t="shared" si="102"/>
        <v>0.39580550360673261</v>
      </c>
      <c r="P1633" s="12">
        <f t="shared" si="103"/>
        <v>0.21533529254608602</v>
      </c>
    </row>
    <row r="1634" spans="1:16" x14ac:dyDescent="0.45">
      <c r="A1634">
        <v>1703</v>
      </c>
      <c r="B1634" t="s">
        <v>553</v>
      </c>
      <c r="C1634" t="s">
        <v>13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81</v>
      </c>
      <c r="K1634" t="s">
        <v>82</v>
      </c>
      <c r="M1634" s="16">
        <f t="shared" si="100"/>
        <v>2736000000</v>
      </c>
      <c r="N1634" s="16">
        <f t="shared" si="101"/>
        <v>1375000000</v>
      </c>
      <c r="O1634" s="12">
        <f t="shared" si="102"/>
        <v>0.39883381924198247</v>
      </c>
      <c r="P1634" s="12">
        <f t="shared" si="103"/>
        <v>0.20043731778425655</v>
      </c>
    </row>
    <row r="1635" spans="1:16" x14ac:dyDescent="0.45">
      <c r="A1635">
        <v>1704</v>
      </c>
      <c r="B1635" t="s">
        <v>553</v>
      </c>
      <c r="C1635" t="s">
        <v>14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81</v>
      </c>
      <c r="K1635" t="s">
        <v>82</v>
      </c>
      <c r="M1635" s="16">
        <f t="shared" si="100"/>
        <v>3129000000</v>
      </c>
      <c r="N1635" s="16">
        <f t="shared" si="101"/>
        <v>1569000000</v>
      </c>
      <c r="O1635" s="12">
        <f t="shared" si="102"/>
        <v>0.40971585701191571</v>
      </c>
      <c r="P1635" s="12">
        <f t="shared" si="103"/>
        <v>0.2054471651171926</v>
      </c>
    </row>
    <row r="1636" spans="1:16" x14ac:dyDescent="0.45">
      <c r="A1636">
        <v>1705</v>
      </c>
      <c r="B1636" t="s">
        <v>553</v>
      </c>
      <c r="C1636" t="s">
        <v>15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81</v>
      </c>
      <c r="K1636" t="s">
        <v>82</v>
      </c>
      <c r="M1636" s="16">
        <f t="shared" si="100"/>
        <v>3926000000</v>
      </c>
      <c r="N1636" s="16">
        <f t="shared" si="101"/>
        <v>1324000000</v>
      </c>
      <c r="O1636" s="12">
        <f t="shared" si="102"/>
        <v>0.53342391304347825</v>
      </c>
      <c r="P1636" s="12">
        <f t="shared" si="103"/>
        <v>0.17989130434782608</v>
      </c>
    </row>
    <row r="1637" spans="1:16" x14ac:dyDescent="0.45">
      <c r="A1637">
        <v>1706</v>
      </c>
      <c r="B1637" t="s">
        <v>554</v>
      </c>
      <c r="C1637" t="s">
        <v>10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34</v>
      </c>
      <c r="K1637" t="s">
        <v>166</v>
      </c>
      <c r="M1637" s="16">
        <f t="shared" si="100"/>
        <v>116354000000</v>
      </c>
      <c r="N1637" s="16">
        <f t="shared" si="101"/>
        <v>27725000000</v>
      </c>
      <c r="O1637" s="12">
        <f t="shared" si="102"/>
        <v>0.24827430219929114</v>
      </c>
      <c r="P1637" s="12">
        <f t="shared" si="103"/>
        <v>5.9159161081487076E-2</v>
      </c>
    </row>
    <row r="1638" spans="1:16" x14ac:dyDescent="0.45">
      <c r="A1638">
        <v>1707</v>
      </c>
      <c r="B1638" t="s">
        <v>554</v>
      </c>
      <c r="C1638" t="s">
        <v>13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34</v>
      </c>
      <c r="K1638" t="s">
        <v>166</v>
      </c>
      <c r="M1638" s="16">
        <f t="shared" si="100"/>
        <v>118225000000</v>
      </c>
      <c r="N1638" s="16">
        <f t="shared" si="101"/>
        <v>26872000000</v>
      </c>
      <c r="O1638" s="12">
        <f t="shared" si="102"/>
        <v>0.2482185372899931</v>
      </c>
      <c r="P1638" s="12">
        <f t="shared" si="103"/>
        <v>5.6418934523634563E-2</v>
      </c>
    </row>
    <row r="1639" spans="1:16" x14ac:dyDescent="0.45">
      <c r="A1639">
        <v>1708</v>
      </c>
      <c r="B1639" t="s">
        <v>554</v>
      </c>
      <c r="C1639" t="s">
        <v>14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34</v>
      </c>
      <c r="K1639" t="s">
        <v>166</v>
      </c>
      <c r="M1639" s="16">
        <f t="shared" si="100"/>
        <v>120565000000</v>
      </c>
      <c r="N1639" s="16">
        <f t="shared" si="101"/>
        <v>27147000000</v>
      </c>
      <c r="O1639" s="12">
        <f t="shared" si="102"/>
        <v>0.24825440491216944</v>
      </c>
      <c r="P1639" s="12">
        <f t="shared" si="103"/>
        <v>5.5898165555100264E-2</v>
      </c>
    </row>
    <row r="1640" spans="1:16" x14ac:dyDescent="0.45">
      <c r="A1640">
        <v>1709</v>
      </c>
      <c r="B1640" t="s">
        <v>554</v>
      </c>
      <c r="C1640" t="s">
        <v>15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34</v>
      </c>
      <c r="K1640" t="s">
        <v>166</v>
      </c>
      <c r="M1640" s="16">
        <f t="shared" si="100"/>
        <v>121146000000</v>
      </c>
      <c r="N1640" s="16">
        <f t="shared" si="101"/>
        <v>24105000000</v>
      </c>
      <c r="O1640" s="12">
        <f t="shared" si="102"/>
        <v>0.25127247837720112</v>
      </c>
      <c r="P1640" s="12">
        <f t="shared" si="103"/>
        <v>4.9996888805923713E-2</v>
      </c>
    </row>
    <row r="1641" spans="1:16" x14ac:dyDescent="0.45">
      <c r="A1641">
        <v>1710</v>
      </c>
      <c r="B1641" t="s">
        <v>555</v>
      </c>
      <c r="C1641" t="s">
        <v>10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57</v>
      </c>
      <c r="K1641" t="s">
        <v>94</v>
      </c>
      <c r="M1641" s="16">
        <f t="shared" si="100"/>
        <v>1933600000</v>
      </c>
      <c r="N1641" s="16">
        <f t="shared" si="101"/>
        <v>910000000</v>
      </c>
      <c r="O1641" s="12">
        <f t="shared" si="102"/>
        <v>0.19540984931936012</v>
      </c>
      <c r="P1641" s="12">
        <f t="shared" si="103"/>
        <v>9.1964709805863507E-2</v>
      </c>
    </row>
    <row r="1642" spans="1:16" x14ac:dyDescent="0.45">
      <c r="A1642">
        <v>1711</v>
      </c>
      <c r="B1642" t="s">
        <v>555</v>
      </c>
      <c r="C1642" t="s">
        <v>13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57</v>
      </c>
      <c r="K1642" t="s">
        <v>94</v>
      </c>
      <c r="M1642" s="16">
        <f t="shared" si="100"/>
        <v>2138300000</v>
      </c>
      <c r="N1642" s="16">
        <f t="shared" si="101"/>
        <v>993300000</v>
      </c>
      <c r="O1642" s="12">
        <f t="shared" si="102"/>
        <v>0.19221019703725006</v>
      </c>
      <c r="P1642" s="12">
        <f t="shared" si="103"/>
        <v>8.9286998417949084E-2</v>
      </c>
    </row>
    <row r="1643" spans="1:16" x14ac:dyDescent="0.45">
      <c r="A1643">
        <v>1712</v>
      </c>
      <c r="B1643" t="s">
        <v>555</v>
      </c>
      <c r="C1643" t="s">
        <v>14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57</v>
      </c>
      <c r="K1643" t="s">
        <v>94</v>
      </c>
      <c r="M1643" s="16">
        <f t="shared" si="100"/>
        <v>2758600000</v>
      </c>
      <c r="N1643" s="16">
        <f t="shared" si="101"/>
        <v>796700000</v>
      </c>
      <c r="O1643" s="12">
        <f t="shared" si="102"/>
        <v>0.19465417237048221</v>
      </c>
      <c r="P1643" s="12">
        <f t="shared" si="103"/>
        <v>5.6217276563315884E-2</v>
      </c>
    </row>
    <row r="1644" spans="1:16" x14ac:dyDescent="0.45">
      <c r="A1644">
        <v>1713</v>
      </c>
      <c r="B1644" t="s">
        <v>556</v>
      </c>
      <c r="C1644" t="s">
        <v>10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20</v>
      </c>
      <c r="K1644" t="s">
        <v>55</v>
      </c>
      <c r="M1644" s="16">
        <f t="shared" si="100"/>
        <v>2470600000</v>
      </c>
      <c r="N1644" s="16">
        <f t="shared" si="101"/>
        <v>1330000000</v>
      </c>
      <c r="O1644" s="12">
        <f t="shared" si="102"/>
        <v>0.43613190227369014</v>
      </c>
      <c r="P1644" s="12">
        <f t="shared" si="103"/>
        <v>0.23478322270865698</v>
      </c>
    </row>
    <row r="1645" spans="1:16" x14ac:dyDescent="0.45">
      <c r="A1645">
        <v>1714</v>
      </c>
      <c r="B1645" t="s">
        <v>556</v>
      </c>
      <c r="C1645" t="s">
        <v>13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20</v>
      </c>
      <c r="K1645" t="s">
        <v>55</v>
      </c>
      <c r="M1645" s="16">
        <f t="shared" si="100"/>
        <v>2307000000</v>
      </c>
      <c r="N1645" s="16">
        <f t="shared" si="101"/>
        <v>1107400000</v>
      </c>
      <c r="O1645" s="12">
        <f t="shared" si="102"/>
        <v>0.41627571273908337</v>
      </c>
      <c r="P1645" s="12">
        <f t="shared" si="103"/>
        <v>0.19981955972573079</v>
      </c>
    </row>
    <row r="1646" spans="1:16" x14ac:dyDescent="0.45">
      <c r="A1646">
        <v>1715</v>
      </c>
      <c r="B1646" t="s">
        <v>556</v>
      </c>
      <c r="C1646" t="s">
        <v>14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20</v>
      </c>
      <c r="K1646" t="s">
        <v>55</v>
      </c>
      <c r="M1646" s="16">
        <f t="shared" si="100"/>
        <v>2309800000</v>
      </c>
      <c r="N1646" s="16">
        <f t="shared" si="101"/>
        <v>1140500000</v>
      </c>
      <c r="O1646" s="12">
        <f t="shared" si="102"/>
        <v>0.4119346554430019</v>
      </c>
      <c r="P1646" s="12">
        <f t="shared" si="103"/>
        <v>0.20339920102725068</v>
      </c>
    </row>
    <row r="1647" spans="1:16" x14ac:dyDescent="0.45">
      <c r="A1647">
        <v>1716</v>
      </c>
      <c r="B1647" t="s">
        <v>556</v>
      </c>
      <c r="C1647" t="s">
        <v>15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20</v>
      </c>
      <c r="K1647" t="s">
        <v>55</v>
      </c>
      <c r="M1647" s="16">
        <f t="shared" si="100"/>
        <v>2284300000</v>
      </c>
      <c r="N1647" s="16">
        <f t="shared" si="101"/>
        <v>1109400000</v>
      </c>
      <c r="O1647" s="12">
        <f t="shared" si="102"/>
        <v>0.41656181045644369</v>
      </c>
      <c r="P1647" s="12">
        <f t="shared" si="103"/>
        <v>0.20230866021117128</v>
      </c>
    </row>
    <row r="1648" spans="1:16" x14ac:dyDescent="0.45">
      <c r="A1648">
        <v>1717</v>
      </c>
      <c r="B1648" t="s">
        <v>557</v>
      </c>
      <c r="C1648" t="s">
        <v>10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50</v>
      </c>
      <c r="K1648" t="s">
        <v>51</v>
      </c>
      <c r="M1648" s="16">
        <f t="shared" si="100"/>
        <v>996000000</v>
      </c>
      <c r="N1648" s="16">
        <f t="shared" si="101"/>
        <v>644000000</v>
      </c>
      <c r="O1648" s="12">
        <f t="shared" si="102"/>
        <v>0.16630489230255463</v>
      </c>
      <c r="P1648" s="12">
        <f t="shared" si="103"/>
        <v>0.10753047253297712</v>
      </c>
    </row>
    <row r="1649" spans="1:16" x14ac:dyDescent="0.45">
      <c r="A1649">
        <v>1718</v>
      </c>
      <c r="B1649" t="s">
        <v>557</v>
      </c>
      <c r="C1649" t="s">
        <v>13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50</v>
      </c>
      <c r="K1649" t="s">
        <v>51</v>
      </c>
      <c r="M1649" s="16">
        <f t="shared" si="100"/>
        <v>1538000000</v>
      </c>
      <c r="N1649" s="16">
        <f t="shared" si="101"/>
        <v>1011000000</v>
      </c>
      <c r="O1649" s="12">
        <f t="shared" si="102"/>
        <v>0.21202095395643783</v>
      </c>
      <c r="P1649" s="12">
        <f t="shared" si="103"/>
        <v>0.13937138130686519</v>
      </c>
    </row>
    <row r="1650" spans="1:16" x14ac:dyDescent="0.45">
      <c r="A1650">
        <v>1719</v>
      </c>
      <c r="B1650" t="s">
        <v>557</v>
      </c>
      <c r="C1650" t="s">
        <v>14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50</v>
      </c>
      <c r="K1650" t="s">
        <v>51</v>
      </c>
      <c r="M1650" s="16">
        <f t="shared" si="100"/>
        <v>1640000000</v>
      </c>
      <c r="N1650" s="16">
        <f t="shared" si="101"/>
        <v>1364000000</v>
      </c>
      <c r="O1650" s="12">
        <f t="shared" si="102"/>
        <v>0.22153181142779954</v>
      </c>
      <c r="P1650" s="12">
        <f t="shared" si="103"/>
        <v>0.18424962852897475</v>
      </c>
    </row>
    <row r="1651" spans="1:16" x14ac:dyDescent="0.45">
      <c r="A1651">
        <v>1720</v>
      </c>
      <c r="B1651" t="s">
        <v>557</v>
      </c>
      <c r="C1651" t="s">
        <v>15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50</v>
      </c>
      <c r="K1651" t="s">
        <v>51</v>
      </c>
      <c r="M1651" s="16">
        <f t="shared" si="100"/>
        <v>1388000000</v>
      </c>
      <c r="N1651" s="16">
        <f t="shared" si="101"/>
        <v>944000000</v>
      </c>
      <c r="O1651" s="12">
        <f t="shared" si="102"/>
        <v>0.19598983338040099</v>
      </c>
      <c r="P1651" s="12">
        <f t="shared" si="103"/>
        <v>0.13329567918667043</v>
      </c>
    </row>
    <row r="1652" spans="1:16" x14ac:dyDescent="0.45">
      <c r="A1652">
        <v>1721</v>
      </c>
      <c r="B1652" t="s">
        <v>558</v>
      </c>
      <c r="C1652" t="s">
        <v>10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17</v>
      </c>
      <c r="K1652" t="s">
        <v>131</v>
      </c>
      <c r="M1652" s="16">
        <f t="shared" si="100"/>
        <v>2441000000</v>
      </c>
      <c r="N1652" s="16">
        <f t="shared" si="101"/>
        <v>867000000</v>
      </c>
      <c r="O1652" s="12">
        <f t="shared" si="102"/>
        <v>0.53837670930745474</v>
      </c>
      <c r="P1652" s="12">
        <f t="shared" si="103"/>
        <v>0.19122187913542127</v>
      </c>
    </row>
    <row r="1653" spans="1:16" x14ac:dyDescent="0.45">
      <c r="A1653">
        <v>1722</v>
      </c>
      <c r="B1653" t="s">
        <v>558</v>
      </c>
      <c r="C1653" t="s">
        <v>13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17</v>
      </c>
      <c r="K1653" t="s">
        <v>131</v>
      </c>
      <c r="M1653" s="16">
        <f t="shared" si="100"/>
        <v>2615000000</v>
      </c>
      <c r="N1653" s="16">
        <f t="shared" si="101"/>
        <v>928000000</v>
      </c>
      <c r="O1653" s="12">
        <f t="shared" si="102"/>
        <v>0.52206029147534438</v>
      </c>
      <c r="P1653" s="12">
        <f t="shared" si="103"/>
        <v>0.18526652026352566</v>
      </c>
    </row>
    <row r="1654" spans="1:16" x14ac:dyDescent="0.45">
      <c r="A1654">
        <v>1723</v>
      </c>
      <c r="B1654" t="s">
        <v>558</v>
      </c>
      <c r="C1654" t="s">
        <v>14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17</v>
      </c>
      <c r="K1654" t="s">
        <v>131</v>
      </c>
      <c r="M1654" s="16">
        <f t="shared" si="100"/>
        <v>2777000000</v>
      </c>
      <c r="N1654" s="16">
        <f t="shared" si="101"/>
        <v>987000000</v>
      </c>
      <c r="O1654" s="12">
        <f t="shared" si="102"/>
        <v>0.52584737739064569</v>
      </c>
      <c r="P1654" s="12">
        <f t="shared" si="103"/>
        <v>0.1868964211323613</v>
      </c>
    </row>
    <row r="1655" spans="1:16" x14ac:dyDescent="0.45">
      <c r="A1655">
        <v>1724</v>
      </c>
      <c r="B1655" t="s">
        <v>558</v>
      </c>
      <c r="C1655" t="s">
        <v>15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17</v>
      </c>
      <c r="K1655" t="s">
        <v>131</v>
      </c>
      <c r="M1655" s="16">
        <f t="shared" si="100"/>
        <v>2836000000</v>
      </c>
      <c r="N1655" s="16">
        <f t="shared" si="101"/>
        <v>1028000000</v>
      </c>
      <c r="O1655" s="12">
        <f t="shared" si="102"/>
        <v>0.51228323699421963</v>
      </c>
      <c r="P1655" s="12">
        <f t="shared" si="103"/>
        <v>0.18569364161849711</v>
      </c>
    </row>
    <row r="1656" spans="1:16" x14ac:dyDescent="0.45">
      <c r="A1656">
        <v>1725</v>
      </c>
      <c r="B1656" t="s">
        <v>559</v>
      </c>
      <c r="C1656" t="s">
        <v>10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17</v>
      </c>
      <c r="K1656" t="s">
        <v>560</v>
      </c>
      <c r="M1656" s="16">
        <f t="shared" si="100"/>
        <v>1902709000</v>
      </c>
      <c r="N1656" s="16">
        <f t="shared" si="101"/>
        <v>1047833000</v>
      </c>
      <c r="O1656" s="12">
        <f t="shared" si="102"/>
        <v>0.36915098197926233</v>
      </c>
      <c r="P1656" s="12">
        <f t="shared" si="103"/>
        <v>0.20329360974288571</v>
      </c>
    </row>
    <row r="1657" spans="1:16" x14ac:dyDescent="0.45">
      <c r="A1657">
        <v>1726</v>
      </c>
      <c r="B1657" t="s">
        <v>559</v>
      </c>
      <c r="C1657" t="s">
        <v>13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17</v>
      </c>
      <c r="K1657" t="s">
        <v>560</v>
      </c>
      <c r="M1657" s="16">
        <f t="shared" si="100"/>
        <v>2142114000</v>
      </c>
      <c r="N1657" s="16">
        <f t="shared" si="101"/>
        <v>1305137000</v>
      </c>
      <c r="O1657" s="12">
        <f t="shared" si="102"/>
        <v>0.38109560400616549</v>
      </c>
      <c r="P1657" s="12">
        <f t="shared" si="103"/>
        <v>0.23219211177640164</v>
      </c>
    </row>
    <row r="1658" spans="1:16" x14ac:dyDescent="0.45">
      <c r="A1658">
        <v>1727</v>
      </c>
      <c r="B1658" t="s">
        <v>559</v>
      </c>
      <c r="C1658" t="s">
        <v>14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17</v>
      </c>
      <c r="K1658" t="s">
        <v>560</v>
      </c>
      <c r="M1658" s="16">
        <f t="shared" si="100"/>
        <v>2117350000</v>
      </c>
      <c r="N1658" s="16">
        <f t="shared" si="101"/>
        <v>1300330000</v>
      </c>
      <c r="O1658" s="12">
        <f t="shared" si="102"/>
        <v>0.38967281911771823</v>
      </c>
      <c r="P1658" s="12">
        <f t="shared" si="103"/>
        <v>0.23931010786282031</v>
      </c>
    </row>
    <row r="1659" spans="1:16" x14ac:dyDescent="0.45">
      <c r="A1659">
        <v>1728</v>
      </c>
      <c r="B1659" t="s">
        <v>559</v>
      </c>
      <c r="C1659" t="s">
        <v>15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17</v>
      </c>
      <c r="K1659" t="s">
        <v>560</v>
      </c>
      <c r="M1659" s="16">
        <f t="shared" si="100"/>
        <v>1545509000</v>
      </c>
      <c r="N1659" s="16">
        <f t="shared" si="101"/>
        <v>747552000</v>
      </c>
      <c r="O1659" s="12">
        <f t="shared" si="102"/>
        <v>0.37918384801526439</v>
      </c>
      <c r="P1659" s="12">
        <f t="shared" si="103"/>
        <v>0.18340860127731831</v>
      </c>
    </row>
    <row r="1660" spans="1:16" x14ac:dyDescent="0.45">
      <c r="A1660">
        <v>1729</v>
      </c>
      <c r="B1660" t="s">
        <v>561</v>
      </c>
      <c r="C1660" t="s">
        <v>10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81</v>
      </c>
      <c r="K1660" t="s">
        <v>82</v>
      </c>
      <c r="M1660" s="16">
        <f t="shared" si="100"/>
        <v>1286035000</v>
      </c>
      <c r="N1660" s="16">
        <f t="shared" si="101"/>
        <v>583817000</v>
      </c>
      <c r="O1660" s="12">
        <f t="shared" si="102"/>
        <v>0.79192370644692101</v>
      </c>
      <c r="P1660" s="12">
        <f t="shared" si="103"/>
        <v>0.35950695162007418</v>
      </c>
    </row>
    <row r="1661" spans="1:16" x14ac:dyDescent="0.45">
      <c r="A1661">
        <v>1730</v>
      </c>
      <c r="B1661" t="s">
        <v>561</v>
      </c>
      <c r="C1661" t="s">
        <v>13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81</v>
      </c>
      <c r="K1661" t="s">
        <v>82</v>
      </c>
      <c r="M1661" s="16">
        <f t="shared" si="100"/>
        <v>1591853000</v>
      </c>
      <c r="N1661" s="16">
        <f t="shared" si="101"/>
        <v>903836000</v>
      </c>
      <c r="O1661" s="12">
        <f t="shared" si="102"/>
        <v>0.79670288696334579</v>
      </c>
      <c r="P1661" s="12">
        <f t="shared" si="103"/>
        <v>0.45235882367366997</v>
      </c>
    </row>
    <row r="1662" spans="1:16" x14ac:dyDescent="0.45">
      <c r="A1662">
        <v>1731</v>
      </c>
      <c r="B1662" t="s">
        <v>561</v>
      </c>
      <c r="C1662" t="s">
        <v>14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81</v>
      </c>
      <c r="K1662" t="s">
        <v>82</v>
      </c>
      <c r="M1662" s="16">
        <f t="shared" si="100"/>
        <v>1851345000</v>
      </c>
      <c r="N1662" s="16">
        <f t="shared" si="101"/>
        <v>820254000</v>
      </c>
      <c r="O1662" s="12">
        <f t="shared" si="102"/>
        <v>0.76370073790021853</v>
      </c>
      <c r="P1662" s="12">
        <f t="shared" si="103"/>
        <v>0.33836404617486521</v>
      </c>
    </row>
    <row r="1663" spans="1:16" x14ac:dyDescent="0.45">
      <c r="A1663">
        <v>1732</v>
      </c>
      <c r="B1663" t="s">
        <v>561</v>
      </c>
      <c r="C1663" t="s">
        <v>15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81</v>
      </c>
      <c r="K1663" t="s">
        <v>82</v>
      </c>
      <c r="M1663" s="16">
        <f t="shared" si="100"/>
        <v>932745000</v>
      </c>
      <c r="N1663" s="16">
        <f t="shared" si="101"/>
        <v>-26045000</v>
      </c>
      <c r="O1663" s="12">
        <f t="shared" si="102"/>
        <v>0.6421126255404892</v>
      </c>
      <c r="P1663" s="12">
        <f t="shared" si="103"/>
        <v>-1.7929684246178797E-2</v>
      </c>
    </row>
    <row r="1664" spans="1:16" x14ac:dyDescent="0.45">
      <c r="A1664">
        <v>1733</v>
      </c>
      <c r="B1664" t="s">
        <v>562</v>
      </c>
      <c r="C1664" t="s">
        <v>10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40</v>
      </c>
      <c r="K1664" t="s">
        <v>41</v>
      </c>
      <c r="M1664" s="16">
        <f t="shared" si="100"/>
        <v>3418187000</v>
      </c>
      <c r="N1664" s="16">
        <f t="shared" si="101"/>
        <v>1822683000</v>
      </c>
      <c r="O1664" s="12">
        <f t="shared" si="102"/>
        <v>0.3374912854900608</v>
      </c>
      <c r="P1664" s="12">
        <f t="shared" si="103"/>
        <v>0.17996078877805119</v>
      </c>
    </row>
    <row r="1665" spans="1:16" x14ac:dyDescent="0.45">
      <c r="A1665">
        <v>1734</v>
      </c>
      <c r="B1665" t="s">
        <v>562</v>
      </c>
      <c r="C1665" t="s">
        <v>13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40</v>
      </c>
      <c r="K1665" t="s">
        <v>41</v>
      </c>
      <c r="M1665" s="16">
        <f t="shared" si="100"/>
        <v>3506644000</v>
      </c>
      <c r="N1665" s="16">
        <f t="shared" si="101"/>
        <v>1847555000</v>
      </c>
      <c r="O1665" s="12">
        <f t="shared" si="102"/>
        <v>0.32127064215392465</v>
      </c>
      <c r="P1665" s="12">
        <f t="shared" si="103"/>
        <v>0.16926873137526774</v>
      </c>
    </row>
    <row r="1666" spans="1:16" x14ac:dyDescent="0.45">
      <c r="A1666">
        <v>1735</v>
      </c>
      <c r="B1666" t="s">
        <v>562</v>
      </c>
      <c r="C1666" t="s">
        <v>14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40</v>
      </c>
      <c r="K1666" t="s">
        <v>41</v>
      </c>
      <c r="M1666" s="16">
        <f t="shared" si="100"/>
        <v>3734783000</v>
      </c>
      <c r="N1666" s="16">
        <f t="shared" si="101"/>
        <v>1948130000</v>
      </c>
      <c r="O1666" s="12">
        <f t="shared" si="102"/>
        <v>0.31959095115707636</v>
      </c>
      <c r="P1666" s="12">
        <f t="shared" si="103"/>
        <v>0.16670438943243424</v>
      </c>
    </row>
    <row r="1667" spans="1:16" x14ac:dyDescent="0.45">
      <c r="A1667">
        <v>1736</v>
      </c>
      <c r="B1667" t="s">
        <v>562</v>
      </c>
      <c r="C1667" t="s">
        <v>15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40</v>
      </c>
      <c r="K1667" t="s">
        <v>41</v>
      </c>
      <c r="M1667" s="16">
        <f t="shared" ref="M1667:M1711" si="104">E1667-F1667</f>
        <v>3990853000</v>
      </c>
      <c r="N1667" s="16">
        <f t="shared" ref="N1667:N1711" si="105">M1667-(SUM(G1667:I1667))</f>
        <v>2000512000</v>
      </c>
      <c r="O1667" s="12">
        <f t="shared" ref="O1667:O1711" si="106">1-(F1667/E1667)</f>
        <v>0.36199900838914389</v>
      </c>
      <c r="P1667" s="12">
        <f t="shared" ref="P1667:P1711" si="107">N1667/E1667</f>
        <v>0.1814607955418511</v>
      </c>
    </row>
    <row r="1668" spans="1:16" x14ac:dyDescent="0.45">
      <c r="A1668">
        <v>1737</v>
      </c>
      <c r="B1668" t="s">
        <v>563</v>
      </c>
      <c r="C1668" t="s">
        <v>10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45</v>
      </c>
      <c r="K1668" t="s">
        <v>48</v>
      </c>
      <c r="M1668" s="16">
        <f t="shared" si="104"/>
        <v>2067228000</v>
      </c>
      <c r="N1668" s="16">
        <f t="shared" si="105"/>
        <v>893273000</v>
      </c>
      <c r="O1668" s="12">
        <f t="shared" si="106"/>
        <v>0.28582888909444548</v>
      </c>
      <c r="P1668" s="12">
        <f t="shared" si="107"/>
        <v>0.12350995112685324</v>
      </c>
    </row>
    <row r="1669" spans="1:16" x14ac:dyDescent="0.45">
      <c r="A1669">
        <v>1738</v>
      </c>
      <c r="B1669" t="s">
        <v>563</v>
      </c>
      <c r="C1669" t="s">
        <v>13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45</v>
      </c>
      <c r="K1669" t="s">
        <v>48</v>
      </c>
      <c r="M1669" s="16">
        <f t="shared" si="104"/>
        <v>2434745000</v>
      </c>
      <c r="N1669" s="16">
        <f t="shared" si="105"/>
        <v>1221567000</v>
      </c>
      <c r="O1669" s="12">
        <f t="shared" si="106"/>
        <v>0.32285763841832782</v>
      </c>
      <c r="P1669" s="12">
        <f t="shared" si="107"/>
        <v>0.16198502791452965</v>
      </c>
    </row>
    <row r="1670" spans="1:16" x14ac:dyDescent="0.45">
      <c r="A1670">
        <v>1739</v>
      </c>
      <c r="B1670" t="s">
        <v>563</v>
      </c>
      <c r="C1670" t="s">
        <v>14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45</v>
      </c>
      <c r="K1670" t="s">
        <v>48</v>
      </c>
      <c r="M1670" s="16">
        <f t="shared" si="104"/>
        <v>2362793000</v>
      </c>
      <c r="N1670" s="16">
        <f t="shared" si="105"/>
        <v>1021478000</v>
      </c>
      <c r="O1670" s="12">
        <f t="shared" si="106"/>
        <v>0.35787601440535499</v>
      </c>
      <c r="P1670" s="12">
        <f t="shared" si="107"/>
        <v>0.15471625125127475</v>
      </c>
    </row>
    <row r="1671" spans="1:16" x14ac:dyDescent="0.45">
      <c r="A1671">
        <v>1740</v>
      </c>
      <c r="B1671" t="s">
        <v>563</v>
      </c>
      <c r="C1671" t="s">
        <v>15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45</v>
      </c>
      <c r="K1671" t="s">
        <v>48</v>
      </c>
      <c r="M1671" s="16">
        <f t="shared" si="104"/>
        <v>3109281000</v>
      </c>
      <c r="N1671" s="16">
        <f t="shared" si="105"/>
        <v>1142342000</v>
      </c>
      <c r="O1671" s="12">
        <f t="shared" si="106"/>
        <v>0.33401071186944664</v>
      </c>
      <c r="P1671" s="12">
        <f t="shared" si="107"/>
        <v>0.12271469340286946</v>
      </c>
    </row>
    <row r="1672" spans="1:16" x14ac:dyDescent="0.45">
      <c r="A1672">
        <v>1741</v>
      </c>
      <c r="B1672" t="s">
        <v>564</v>
      </c>
      <c r="C1672" t="s">
        <v>10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20</v>
      </c>
      <c r="K1672" t="s">
        <v>32</v>
      </c>
      <c r="M1672" s="16">
        <f t="shared" si="104"/>
        <v>1431446000</v>
      </c>
      <c r="N1672" s="16">
        <f t="shared" si="105"/>
        <v>580732000</v>
      </c>
      <c r="O1672" s="12">
        <f t="shared" si="106"/>
        <v>0.66006256421039433</v>
      </c>
      <c r="P1672" s="12">
        <f t="shared" si="107"/>
        <v>0.26778478059181465</v>
      </c>
    </row>
    <row r="1673" spans="1:16" x14ac:dyDescent="0.45">
      <c r="A1673">
        <v>1742</v>
      </c>
      <c r="B1673" t="s">
        <v>564</v>
      </c>
      <c r="C1673" t="s">
        <v>13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20</v>
      </c>
      <c r="K1673" t="s">
        <v>32</v>
      </c>
      <c r="M1673" s="16">
        <f t="shared" si="104"/>
        <v>1639278000</v>
      </c>
      <c r="N1673" s="16">
        <f t="shared" si="105"/>
        <v>758337000</v>
      </c>
      <c r="O1673" s="12">
        <f t="shared" si="106"/>
        <v>0.68804057533773955</v>
      </c>
      <c r="P1673" s="12">
        <f t="shared" si="107"/>
        <v>0.3182905070280303</v>
      </c>
    </row>
    <row r="1674" spans="1:16" x14ac:dyDescent="0.45">
      <c r="A1674">
        <v>1743</v>
      </c>
      <c r="B1674" t="s">
        <v>564</v>
      </c>
      <c r="C1674" t="s">
        <v>14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20</v>
      </c>
      <c r="K1674" t="s">
        <v>32</v>
      </c>
      <c r="M1674" s="16">
        <f t="shared" si="104"/>
        <v>1668521000</v>
      </c>
      <c r="N1674" s="16">
        <f t="shared" si="105"/>
        <v>779569000</v>
      </c>
      <c r="O1674" s="12">
        <f t="shared" si="106"/>
        <v>0.70184247630969687</v>
      </c>
      <c r="P1674" s="12">
        <f t="shared" si="107"/>
        <v>0.32791594317019329</v>
      </c>
    </row>
    <row r="1675" spans="1:16" x14ac:dyDescent="0.45">
      <c r="A1675">
        <v>1744</v>
      </c>
      <c r="B1675" t="s">
        <v>564</v>
      </c>
      <c r="C1675" t="s">
        <v>15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20</v>
      </c>
      <c r="K1675" t="s">
        <v>32</v>
      </c>
      <c r="M1675" s="16">
        <f t="shared" si="104"/>
        <v>1541974000</v>
      </c>
      <c r="N1675" s="16">
        <f t="shared" si="105"/>
        <v>669881000</v>
      </c>
      <c r="O1675" s="12">
        <f t="shared" si="106"/>
        <v>0.69650265755024776</v>
      </c>
      <c r="P1675" s="12">
        <f t="shared" si="107"/>
        <v>0.30258220744475428</v>
      </c>
    </row>
    <row r="1676" spans="1:16" x14ac:dyDescent="0.45">
      <c r="A1676">
        <v>1745</v>
      </c>
      <c r="B1676" t="s">
        <v>565</v>
      </c>
      <c r="C1676" t="s">
        <v>10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81</v>
      </c>
      <c r="K1676" t="s">
        <v>142</v>
      </c>
      <c r="M1676" s="16">
        <f t="shared" si="104"/>
        <v>149453000000</v>
      </c>
      <c r="N1676" s="16">
        <f t="shared" si="105"/>
        <v>51721000000</v>
      </c>
      <c r="O1676" s="12">
        <f t="shared" si="106"/>
        <v>0.33100779829416471</v>
      </c>
      <c r="P1676" s="12">
        <f t="shared" si="107"/>
        <v>0.11455142643889712</v>
      </c>
    </row>
    <row r="1677" spans="1:16" x14ac:dyDescent="0.45">
      <c r="A1677">
        <v>1746</v>
      </c>
      <c r="B1677" t="s">
        <v>565</v>
      </c>
      <c r="C1677" t="s">
        <v>13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81</v>
      </c>
      <c r="K1677" t="s">
        <v>142</v>
      </c>
      <c r="M1677" s="16">
        <f t="shared" si="104"/>
        <v>136155000000</v>
      </c>
      <c r="N1677" s="16">
        <f t="shared" si="105"/>
        <v>42277000000</v>
      </c>
      <c r="O1677" s="12">
        <f t="shared" si="106"/>
        <v>0.32353458354323295</v>
      </c>
      <c r="P1677" s="12">
        <f t="shared" si="107"/>
        <v>0.10045956144436312</v>
      </c>
    </row>
    <row r="1678" spans="1:16" x14ac:dyDescent="0.45">
      <c r="A1678">
        <v>1747</v>
      </c>
      <c r="B1678" t="s">
        <v>565</v>
      </c>
      <c r="C1678" t="s">
        <v>14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81</v>
      </c>
      <c r="K1678" t="s">
        <v>142</v>
      </c>
      <c r="M1678" s="16">
        <f t="shared" si="104"/>
        <v>127274000000</v>
      </c>
      <c r="N1678" s="16">
        <f t="shared" si="105"/>
        <v>35751000000</v>
      </c>
      <c r="O1678" s="12">
        <f t="shared" si="106"/>
        <v>0.3229443929917154</v>
      </c>
      <c r="P1678" s="12">
        <f t="shared" si="107"/>
        <v>9.0714403521904061E-2</v>
      </c>
    </row>
    <row r="1679" spans="1:16" x14ac:dyDescent="0.45">
      <c r="A1679">
        <v>1748</v>
      </c>
      <c r="B1679" t="s">
        <v>565</v>
      </c>
      <c r="C1679" t="s">
        <v>15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81</v>
      </c>
      <c r="K1679" t="s">
        <v>142</v>
      </c>
      <c r="M1679" s="16">
        <f t="shared" si="104"/>
        <v>93898000000</v>
      </c>
      <c r="N1679" s="16">
        <f t="shared" si="105"/>
        <v>14406000000</v>
      </c>
      <c r="O1679" s="12">
        <f t="shared" si="106"/>
        <v>0.36185873720557404</v>
      </c>
      <c r="P1679" s="12">
        <f t="shared" si="107"/>
        <v>5.551701812800592E-2</v>
      </c>
    </row>
    <row r="1680" spans="1:16" x14ac:dyDescent="0.45">
      <c r="A1680">
        <v>1749</v>
      </c>
      <c r="B1680" t="s">
        <v>566</v>
      </c>
      <c r="C1680" t="s">
        <v>10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23</v>
      </c>
      <c r="K1680" t="s">
        <v>164</v>
      </c>
      <c r="M1680" s="16">
        <f t="shared" si="104"/>
        <v>1556387000</v>
      </c>
      <c r="N1680" s="16">
        <f t="shared" si="105"/>
        <v>407656000</v>
      </c>
      <c r="O1680" s="12">
        <f t="shared" si="106"/>
        <v>0.53147506734839745</v>
      </c>
      <c r="P1680" s="12">
        <f t="shared" si="107"/>
        <v>0.13920637993955121</v>
      </c>
    </row>
    <row r="1681" spans="1:16" x14ac:dyDescent="0.45">
      <c r="A1681">
        <v>1750</v>
      </c>
      <c r="B1681" t="s">
        <v>566</v>
      </c>
      <c r="C1681" t="s">
        <v>13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23</v>
      </c>
      <c r="K1681" t="s">
        <v>164</v>
      </c>
      <c r="M1681" s="16">
        <f t="shared" si="104"/>
        <v>1577400000</v>
      </c>
      <c r="N1681" s="16">
        <f t="shared" si="105"/>
        <v>432600000</v>
      </c>
      <c r="O1681" s="12">
        <f t="shared" si="106"/>
        <v>0.53456689711264738</v>
      </c>
      <c r="P1681" s="12">
        <f t="shared" si="107"/>
        <v>0.14660431069540464</v>
      </c>
    </row>
    <row r="1682" spans="1:16" x14ac:dyDescent="0.45">
      <c r="A1682">
        <v>1751</v>
      </c>
      <c r="B1682" t="s">
        <v>566</v>
      </c>
      <c r="C1682" t="s">
        <v>14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23</v>
      </c>
      <c r="K1682" t="s">
        <v>164</v>
      </c>
      <c r="M1682" s="16">
        <f t="shared" si="104"/>
        <v>1599800000</v>
      </c>
      <c r="N1682" s="16">
        <f t="shared" si="105"/>
        <v>456700000</v>
      </c>
      <c r="O1682" s="12">
        <f t="shared" si="106"/>
        <v>0.54738931088756582</v>
      </c>
      <c r="P1682" s="12">
        <f t="shared" si="107"/>
        <v>0.15626496954766303</v>
      </c>
    </row>
    <row r="1683" spans="1:16" x14ac:dyDescent="0.45">
      <c r="A1683">
        <v>1752</v>
      </c>
      <c r="B1683" t="s">
        <v>566</v>
      </c>
      <c r="C1683" t="s">
        <v>15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23</v>
      </c>
      <c r="K1683" t="s">
        <v>164</v>
      </c>
      <c r="M1683" s="16">
        <f t="shared" si="104"/>
        <v>1517200000</v>
      </c>
      <c r="N1683" s="16">
        <f t="shared" si="105"/>
        <v>439900000</v>
      </c>
      <c r="O1683" s="12">
        <f t="shared" si="106"/>
        <v>0.56732602924129671</v>
      </c>
      <c r="P1683" s="12">
        <f t="shared" si="107"/>
        <v>0.16449164267284896</v>
      </c>
    </row>
    <row r="1684" spans="1:16" x14ac:dyDescent="0.45">
      <c r="A1684">
        <v>1753</v>
      </c>
      <c r="B1684" t="s">
        <v>567</v>
      </c>
      <c r="C1684" t="s">
        <v>10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20</v>
      </c>
      <c r="K1684" t="s">
        <v>174</v>
      </c>
      <c r="M1684" s="16">
        <f t="shared" si="104"/>
        <v>6787000000</v>
      </c>
      <c r="N1684" s="16">
        <f t="shared" si="105"/>
        <v>1433000000</v>
      </c>
      <c r="O1684" s="12">
        <f t="shared" si="106"/>
        <v>0.33235394936584883</v>
      </c>
      <c r="P1684" s="12">
        <f t="shared" si="107"/>
        <v>7.0172861270261011E-2</v>
      </c>
    </row>
    <row r="1685" spans="1:16" x14ac:dyDescent="0.45">
      <c r="A1685">
        <v>1754</v>
      </c>
      <c r="B1685" t="s">
        <v>567</v>
      </c>
      <c r="C1685" t="s">
        <v>13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20</v>
      </c>
      <c r="K1685" t="s">
        <v>174</v>
      </c>
      <c r="M1685" s="16">
        <f t="shared" si="104"/>
        <v>6485000000</v>
      </c>
      <c r="N1685" s="16">
        <f t="shared" si="105"/>
        <v>1358000000</v>
      </c>
      <c r="O1685" s="12">
        <f t="shared" si="106"/>
        <v>0.32415275417374789</v>
      </c>
      <c r="P1685" s="12">
        <f t="shared" si="107"/>
        <v>6.7879636109167252E-2</v>
      </c>
    </row>
    <row r="1686" spans="1:16" x14ac:dyDescent="0.45">
      <c r="A1686">
        <v>1755</v>
      </c>
      <c r="B1686" t="s">
        <v>567</v>
      </c>
      <c r="C1686" t="s">
        <v>14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20</v>
      </c>
      <c r="K1686" t="s">
        <v>174</v>
      </c>
      <c r="M1686" s="16">
        <f t="shared" si="104"/>
        <v>6246000000</v>
      </c>
      <c r="N1686" s="16">
        <f t="shared" si="105"/>
        <v>1334000000</v>
      </c>
      <c r="O1686" s="12">
        <f t="shared" si="106"/>
        <v>0.31965199590583415</v>
      </c>
      <c r="P1686" s="12">
        <f t="shared" si="107"/>
        <v>6.8270214943705221E-2</v>
      </c>
    </row>
    <row r="1687" spans="1:16" x14ac:dyDescent="0.45">
      <c r="A1687">
        <v>1756</v>
      </c>
      <c r="B1687" t="s">
        <v>567</v>
      </c>
      <c r="C1687" t="s">
        <v>15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20</v>
      </c>
      <c r="K1687" t="s">
        <v>174</v>
      </c>
      <c r="M1687" s="16">
        <f t="shared" si="104"/>
        <v>5263000000</v>
      </c>
      <c r="N1687" s="16">
        <f t="shared" si="105"/>
        <v>598000000</v>
      </c>
      <c r="O1687" s="12">
        <f t="shared" si="106"/>
        <v>0.29165973954003876</v>
      </c>
      <c r="P1687" s="12">
        <f t="shared" si="107"/>
        <v>3.3139373787752842E-2</v>
      </c>
    </row>
    <row r="1688" spans="1:16" x14ac:dyDescent="0.45">
      <c r="A1688">
        <v>1757</v>
      </c>
      <c r="B1688" t="s">
        <v>568</v>
      </c>
      <c r="C1688" t="s">
        <v>10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11</v>
      </c>
      <c r="K1688" t="s">
        <v>162</v>
      </c>
      <c r="M1688" s="16">
        <f t="shared" si="104"/>
        <v>1502000000</v>
      </c>
      <c r="N1688" s="16">
        <f t="shared" si="105"/>
        <v>460000000</v>
      </c>
      <c r="O1688" s="12">
        <f t="shared" si="106"/>
        <v>0.39620152993933</v>
      </c>
      <c r="P1688" s="12">
        <f t="shared" si="107"/>
        <v>0.12134001582695858</v>
      </c>
    </row>
    <row r="1689" spans="1:16" x14ac:dyDescent="0.45">
      <c r="A1689">
        <v>1758</v>
      </c>
      <c r="B1689" t="s">
        <v>568</v>
      </c>
      <c r="C1689" t="s">
        <v>13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11</v>
      </c>
      <c r="K1689" t="s">
        <v>162</v>
      </c>
      <c r="M1689" s="16">
        <f t="shared" si="104"/>
        <v>1499000000</v>
      </c>
      <c r="N1689" s="16">
        <f t="shared" si="105"/>
        <v>405000000</v>
      </c>
      <c r="O1689" s="12">
        <f t="shared" si="106"/>
        <v>0.39066979410998171</v>
      </c>
      <c r="P1689" s="12">
        <f t="shared" si="107"/>
        <v>0.1055512118842846</v>
      </c>
    </row>
    <row r="1690" spans="1:16" x14ac:dyDescent="0.45">
      <c r="A1690">
        <v>1759</v>
      </c>
      <c r="B1690" t="s">
        <v>568</v>
      </c>
      <c r="C1690" t="s">
        <v>14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11</v>
      </c>
      <c r="K1690" t="s">
        <v>162</v>
      </c>
      <c r="M1690" s="16">
        <f t="shared" si="104"/>
        <v>1513000000</v>
      </c>
      <c r="N1690" s="16">
        <f t="shared" si="105"/>
        <v>489000000</v>
      </c>
      <c r="O1690" s="12">
        <f t="shared" si="106"/>
        <v>0.38636363636363635</v>
      </c>
      <c r="P1690" s="12">
        <f t="shared" si="107"/>
        <v>0.12487231869254341</v>
      </c>
    </row>
    <row r="1691" spans="1:16" x14ac:dyDescent="0.45">
      <c r="A1691">
        <v>1760</v>
      </c>
      <c r="B1691" t="s">
        <v>568</v>
      </c>
      <c r="C1691" t="s">
        <v>15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11</v>
      </c>
      <c r="K1691" t="s">
        <v>162</v>
      </c>
      <c r="M1691" s="16">
        <f t="shared" si="104"/>
        <v>1404000000</v>
      </c>
      <c r="N1691" s="16">
        <f t="shared" si="105"/>
        <v>455000000</v>
      </c>
      <c r="O1691" s="12">
        <f t="shared" si="106"/>
        <v>0.38434163701067614</v>
      </c>
      <c r="P1691" s="12">
        <f t="shared" si="107"/>
        <v>0.12455516014234876</v>
      </c>
    </row>
    <row r="1692" spans="1:16" x14ac:dyDescent="0.45">
      <c r="A1692">
        <v>1761</v>
      </c>
      <c r="B1692" t="s">
        <v>569</v>
      </c>
      <c r="C1692" t="s">
        <v>10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20</v>
      </c>
      <c r="K1692" t="s">
        <v>55</v>
      </c>
      <c r="M1692" s="16">
        <f t="shared" si="104"/>
        <v>3366000000</v>
      </c>
      <c r="N1692" s="16">
        <f t="shared" si="105"/>
        <v>802538000</v>
      </c>
      <c r="O1692" s="12">
        <f t="shared" si="106"/>
        <v>0.67501362661198105</v>
      </c>
      <c r="P1692" s="12">
        <f t="shared" si="107"/>
        <v>0.16094001362861737</v>
      </c>
    </row>
    <row r="1693" spans="1:16" x14ac:dyDescent="0.45">
      <c r="A1693">
        <v>1762</v>
      </c>
      <c r="B1693" t="s">
        <v>569</v>
      </c>
      <c r="C1693" t="s">
        <v>13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20</v>
      </c>
      <c r="K1693" t="s">
        <v>55</v>
      </c>
      <c r="M1693" s="16">
        <f t="shared" si="104"/>
        <v>3331000000</v>
      </c>
      <c r="N1693" s="16">
        <f t="shared" si="105"/>
        <v>577297000</v>
      </c>
      <c r="O1693" s="12">
        <f t="shared" si="106"/>
        <v>0.71169434960409195</v>
      </c>
      <c r="P1693" s="12">
        <f t="shared" si="107"/>
        <v>0.12334404471431806</v>
      </c>
    </row>
    <row r="1694" spans="1:16" x14ac:dyDescent="0.45">
      <c r="A1694">
        <v>1763</v>
      </c>
      <c r="B1694" t="s">
        <v>569</v>
      </c>
      <c r="C1694" t="s">
        <v>14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20</v>
      </c>
      <c r="K1694" t="s">
        <v>55</v>
      </c>
      <c r="M1694" s="16">
        <f t="shared" si="104"/>
        <v>3230758000</v>
      </c>
      <c r="N1694" s="16">
        <f t="shared" si="105"/>
        <v>236912000</v>
      </c>
      <c r="O1694" s="12">
        <f t="shared" si="106"/>
        <v>0.69958097785403761</v>
      </c>
      <c r="P1694" s="12">
        <f t="shared" si="107"/>
        <v>5.1300384809185876E-2</v>
      </c>
    </row>
    <row r="1695" spans="1:16" x14ac:dyDescent="0.45">
      <c r="A1695">
        <v>1764</v>
      </c>
      <c r="B1695" t="s">
        <v>569</v>
      </c>
      <c r="C1695" t="s">
        <v>15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20</v>
      </c>
      <c r="K1695" t="s">
        <v>55</v>
      </c>
      <c r="M1695" s="16">
        <f t="shared" si="104"/>
        <v>2890553000</v>
      </c>
      <c r="N1695" s="16">
        <f t="shared" si="105"/>
        <v>-134934000</v>
      </c>
      <c r="O1695" s="12">
        <f t="shared" si="106"/>
        <v>0.58179908986995754</v>
      </c>
      <c r="P1695" s="12">
        <f t="shared" si="107"/>
        <v>-2.7158982517363581E-2</v>
      </c>
    </row>
    <row r="1696" spans="1:16" x14ac:dyDescent="0.45">
      <c r="A1696">
        <v>1765</v>
      </c>
      <c r="B1696" t="s">
        <v>570</v>
      </c>
      <c r="C1696" t="s">
        <v>10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17</v>
      </c>
      <c r="K1696" t="s">
        <v>153</v>
      </c>
      <c r="M1696" s="16">
        <f t="shared" si="104"/>
        <v>3781000000</v>
      </c>
      <c r="N1696" s="16">
        <f t="shared" si="105"/>
        <v>2331000000</v>
      </c>
      <c r="O1696" s="12">
        <f t="shared" si="106"/>
        <v>0.2773417442969266</v>
      </c>
      <c r="P1696" s="12">
        <f t="shared" si="107"/>
        <v>0.17098217560331549</v>
      </c>
    </row>
    <row r="1697" spans="1:16" x14ac:dyDescent="0.45">
      <c r="A1697">
        <v>1766</v>
      </c>
      <c r="B1697" t="s">
        <v>570</v>
      </c>
      <c r="C1697" t="s">
        <v>13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17</v>
      </c>
      <c r="K1697" t="s">
        <v>153</v>
      </c>
      <c r="M1697" s="16">
        <f t="shared" si="104"/>
        <v>3583000000</v>
      </c>
      <c r="N1697" s="16">
        <f t="shared" si="105"/>
        <v>2129000000</v>
      </c>
      <c r="O1697" s="12">
        <f t="shared" si="106"/>
        <v>0.27384591867930297</v>
      </c>
      <c r="P1697" s="12">
        <f t="shared" si="107"/>
        <v>0.16271782329562826</v>
      </c>
    </row>
    <row r="1698" spans="1:16" x14ac:dyDescent="0.45">
      <c r="A1698">
        <v>1767</v>
      </c>
      <c r="B1698" t="s">
        <v>570</v>
      </c>
      <c r="C1698" t="s">
        <v>14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17</v>
      </c>
      <c r="K1698" t="s">
        <v>153</v>
      </c>
      <c r="M1698" s="16">
        <f t="shared" si="104"/>
        <v>3597000000</v>
      </c>
      <c r="N1698" s="16">
        <f t="shared" si="105"/>
        <v>2092000000</v>
      </c>
      <c r="O1698" s="12">
        <f t="shared" si="106"/>
        <v>0.27087883123729195</v>
      </c>
      <c r="P1698" s="12">
        <f t="shared" si="107"/>
        <v>0.15754198358310115</v>
      </c>
    </row>
    <row r="1699" spans="1:16" x14ac:dyDescent="0.45">
      <c r="A1699">
        <v>1768</v>
      </c>
      <c r="B1699" t="s">
        <v>570</v>
      </c>
      <c r="C1699" t="s">
        <v>15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17</v>
      </c>
      <c r="K1699" t="s">
        <v>153</v>
      </c>
      <c r="M1699" s="16">
        <f t="shared" si="104"/>
        <v>3746000000</v>
      </c>
      <c r="N1699" s="16">
        <f t="shared" si="105"/>
        <v>2000000000</v>
      </c>
      <c r="O1699" s="12">
        <f t="shared" si="106"/>
        <v>0.28584509729111029</v>
      </c>
      <c r="P1699" s="12">
        <f t="shared" si="107"/>
        <v>0.15261350629530712</v>
      </c>
    </row>
    <row r="1700" spans="1:16" x14ac:dyDescent="0.45">
      <c r="A1700">
        <v>1769</v>
      </c>
      <c r="B1700" t="s">
        <v>571</v>
      </c>
      <c r="C1700" t="s">
        <v>10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23</v>
      </c>
      <c r="K1700" t="s">
        <v>28</v>
      </c>
      <c r="M1700" s="16">
        <f t="shared" si="104"/>
        <v>3346500000</v>
      </c>
      <c r="N1700" s="16">
        <f t="shared" si="105"/>
        <v>1298800000</v>
      </c>
      <c r="O1700" s="12">
        <f t="shared" si="106"/>
        <v>0.74837310195227769</v>
      </c>
      <c r="P1700" s="12">
        <f t="shared" si="107"/>
        <v>0.29044882259543353</v>
      </c>
    </row>
    <row r="1701" spans="1:16" x14ac:dyDescent="0.45">
      <c r="A1701">
        <v>1770</v>
      </c>
      <c r="B1701" t="s">
        <v>571</v>
      </c>
      <c r="C1701" t="s">
        <v>13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23</v>
      </c>
      <c r="K1701" t="s">
        <v>28</v>
      </c>
      <c r="M1701" s="16">
        <f t="shared" si="104"/>
        <v>3356700000</v>
      </c>
      <c r="N1701" s="16">
        <f t="shared" si="105"/>
        <v>1278900000</v>
      </c>
      <c r="O1701" s="12">
        <f t="shared" si="106"/>
        <v>0.72602413808020072</v>
      </c>
      <c r="P1701" s="12">
        <f t="shared" si="107"/>
        <v>0.27661461262274517</v>
      </c>
    </row>
    <row r="1702" spans="1:16" x14ac:dyDescent="0.45">
      <c r="A1702">
        <v>1771</v>
      </c>
      <c r="B1702" t="s">
        <v>571</v>
      </c>
      <c r="C1702" t="s">
        <v>14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23</v>
      </c>
      <c r="K1702" t="s">
        <v>28</v>
      </c>
      <c r="M1702" s="16">
        <f t="shared" si="104"/>
        <v>3430500000</v>
      </c>
      <c r="N1702" s="16">
        <f t="shared" si="105"/>
        <v>1378400000</v>
      </c>
      <c r="O1702" s="12">
        <f t="shared" si="106"/>
        <v>0.73406372370701645</v>
      </c>
      <c r="P1702" s="12">
        <f t="shared" si="107"/>
        <v>0.29495217512250443</v>
      </c>
    </row>
    <row r="1703" spans="1:16" x14ac:dyDescent="0.45">
      <c r="A1703">
        <v>1772</v>
      </c>
      <c r="B1703" t="s">
        <v>571</v>
      </c>
      <c r="C1703" t="s">
        <v>15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23</v>
      </c>
      <c r="K1703" t="s">
        <v>28</v>
      </c>
      <c r="M1703" s="16">
        <f t="shared" si="104"/>
        <v>4197200000</v>
      </c>
      <c r="N1703" s="16">
        <f t="shared" si="105"/>
        <v>1299100000</v>
      </c>
      <c r="O1703" s="12">
        <f t="shared" si="106"/>
        <v>0.69978992297175635</v>
      </c>
      <c r="P1703" s="12">
        <f t="shared" si="107"/>
        <v>0.21659608523125146</v>
      </c>
    </row>
    <row r="1704" spans="1:16" x14ac:dyDescent="0.45">
      <c r="A1704">
        <v>1773</v>
      </c>
      <c r="B1704" t="s">
        <v>572</v>
      </c>
      <c r="C1704" t="s">
        <v>10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45</v>
      </c>
      <c r="K1704" t="s">
        <v>138</v>
      </c>
      <c r="M1704" s="16">
        <f t="shared" si="104"/>
        <v>2378446000</v>
      </c>
      <c r="N1704" s="16">
        <f t="shared" si="105"/>
        <v>768202000</v>
      </c>
      <c r="O1704" s="12">
        <f t="shared" si="106"/>
        <v>0.96740166729575305</v>
      </c>
      <c r="P1704" s="12">
        <f t="shared" si="107"/>
        <v>0.31245607241868517</v>
      </c>
    </row>
    <row r="1705" spans="1:16" x14ac:dyDescent="0.45">
      <c r="A1705">
        <v>1774</v>
      </c>
      <c r="B1705" t="s">
        <v>572</v>
      </c>
      <c r="C1705" t="s">
        <v>13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45</v>
      </c>
      <c r="K1705" t="s">
        <v>138</v>
      </c>
      <c r="M1705" s="16">
        <f t="shared" si="104"/>
        <v>2219899000</v>
      </c>
      <c r="N1705" s="16">
        <f t="shared" si="105"/>
        <v>592596000</v>
      </c>
      <c r="O1705" s="12">
        <f t="shared" si="106"/>
        <v>0.97414749439620296</v>
      </c>
      <c r="P1705" s="12">
        <f t="shared" si="107"/>
        <v>0.26004602398091636</v>
      </c>
    </row>
    <row r="1706" spans="1:16" x14ac:dyDescent="0.45">
      <c r="A1706">
        <v>1775</v>
      </c>
      <c r="B1706" t="s">
        <v>572</v>
      </c>
      <c r="C1706" t="s">
        <v>14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45</v>
      </c>
      <c r="K1706" t="s">
        <v>138</v>
      </c>
      <c r="M1706" s="16">
        <f t="shared" si="104"/>
        <v>2311895000</v>
      </c>
      <c r="N1706" s="16">
        <f t="shared" si="105"/>
        <v>744685000</v>
      </c>
      <c r="O1706" s="12">
        <f t="shared" si="106"/>
        <v>0.97893997834547397</v>
      </c>
      <c r="P1706" s="12">
        <f t="shared" si="107"/>
        <v>0.31532656879927473</v>
      </c>
    </row>
    <row r="1707" spans="1:16" x14ac:dyDescent="0.45">
      <c r="A1707">
        <v>1776</v>
      </c>
      <c r="B1707" t="s">
        <v>572</v>
      </c>
      <c r="C1707" t="s">
        <v>15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45</v>
      </c>
      <c r="K1707" t="s">
        <v>138</v>
      </c>
      <c r="M1707" s="16">
        <f t="shared" si="104"/>
        <v>2161247000</v>
      </c>
      <c r="N1707" s="16">
        <f t="shared" si="105"/>
        <v>520726000</v>
      </c>
      <c r="O1707" s="12">
        <f t="shared" si="106"/>
        <v>0.97767836745919978</v>
      </c>
      <c r="P1707" s="12">
        <f t="shared" si="107"/>
        <v>0.23555963088603907</v>
      </c>
    </row>
    <row r="1708" spans="1:16" x14ac:dyDescent="0.45">
      <c r="A1708">
        <v>1777</v>
      </c>
      <c r="B1708" t="s">
        <v>573</v>
      </c>
      <c r="C1708" t="s">
        <v>10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23</v>
      </c>
      <c r="K1708" t="s">
        <v>24</v>
      </c>
      <c r="M1708" s="16">
        <f t="shared" si="104"/>
        <v>2892000000</v>
      </c>
      <c r="N1708" s="16">
        <f t="shared" si="105"/>
        <v>820000000</v>
      </c>
      <c r="O1708" s="12">
        <f t="shared" si="106"/>
        <v>0.63407147555360666</v>
      </c>
      <c r="P1708" s="12">
        <f t="shared" si="107"/>
        <v>0.17978513483885114</v>
      </c>
    </row>
    <row r="1709" spans="1:16" x14ac:dyDescent="0.45">
      <c r="A1709">
        <v>1778</v>
      </c>
      <c r="B1709" t="s">
        <v>573</v>
      </c>
      <c r="C1709" t="s">
        <v>13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23</v>
      </c>
      <c r="K1709" t="s">
        <v>24</v>
      </c>
      <c r="M1709" s="16">
        <f t="shared" si="104"/>
        <v>3068000000</v>
      </c>
      <c r="N1709" s="16">
        <f t="shared" si="105"/>
        <v>969000000</v>
      </c>
      <c r="O1709" s="12">
        <f t="shared" si="106"/>
        <v>0.64117032392894457</v>
      </c>
      <c r="P1709" s="12">
        <f t="shared" si="107"/>
        <v>0.2025078369905956</v>
      </c>
    </row>
    <row r="1710" spans="1:16" x14ac:dyDescent="0.45">
      <c r="A1710">
        <v>1779</v>
      </c>
      <c r="B1710" t="s">
        <v>573</v>
      </c>
      <c r="C1710" t="s">
        <v>14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23</v>
      </c>
      <c r="K1710" t="s">
        <v>24</v>
      </c>
      <c r="M1710" s="16">
        <f t="shared" si="104"/>
        <v>3027000000</v>
      </c>
      <c r="N1710" s="16">
        <f t="shared" si="105"/>
        <v>1070000000</v>
      </c>
      <c r="O1710" s="12">
        <f t="shared" si="106"/>
        <v>0.63525708289611749</v>
      </c>
      <c r="P1710" s="12">
        <f t="shared" si="107"/>
        <v>0.22455403987408185</v>
      </c>
    </row>
    <row r="1711" spans="1:16" x14ac:dyDescent="0.45">
      <c r="A1711">
        <v>1780</v>
      </c>
      <c r="B1711" t="s">
        <v>573</v>
      </c>
      <c r="C1711" t="s">
        <v>15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23</v>
      </c>
      <c r="K1711" t="s">
        <v>24</v>
      </c>
      <c r="M1711" s="16">
        <f t="shared" si="104"/>
        <v>3222000000</v>
      </c>
      <c r="N1711" s="16">
        <f t="shared" si="105"/>
        <v>1397000000</v>
      </c>
      <c r="O1711" s="12">
        <f t="shared" si="106"/>
        <v>0.6591653027823241</v>
      </c>
      <c r="P1711" s="12">
        <f t="shared" si="107"/>
        <v>0.28580196399345337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35F2-4AD3-4974-97F8-38012F960A5B}">
  <dimension ref="A2:G435"/>
  <sheetViews>
    <sheetView workbookViewId="0">
      <selection activeCell="I3" sqref="I3"/>
    </sheetView>
  </sheetViews>
  <sheetFormatPr defaultRowHeight="14.25" x14ac:dyDescent="0.45"/>
  <cols>
    <col min="1" max="1" width="12.06640625" bestFit="1" customWidth="1"/>
  </cols>
  <sheetData>
    <row r="2" spans="1:7" x14ac:dyDescent="0.45">
      <c r="G2" s="4" t="s">
        <v>392</v>
      </c>
    </row>
    <row r="3" spans="1:7" x14ac:dyDescent="0.45">
      <c r="A3" s="3" t="s">
        <v>574</v>
      </c>
      <c r="G3" s="4" t="s">
        <v>370</v>
      </c>
    </row>
    <row r="4" spans="1:7" x14ac:dyDescent="0.45">
      <c r="A4" s="4" t="s">
        <v>392</v>
      </c>
      <c r="G4" s="4" t="s">
        <v>413</v>
      </c>
    </row>
    <row r="5" spans="1:7" x14ac:dyDescent="0.45">
      <c r="A5" s="4" t="s">
        <v>370</v>
      </c>
      <c r="G5" s="4" t="s">
        <v>9</v>
      </c>
    </row>
    <row r="6" spans="1:7" x14ac:dyDescent="0.45">
      <c r="A6" s="4" t="s">
        <v>413</v>
      </c>
      <c r="G6" s="4" t="s">
        <v>16</v>
      </c>
    </row>
    <row r="7" spans="1:7" x14ac:dyDescent="0.45">
      <c r="A7" s="4" t="s">
        <v>9</v>
      </c>
      <c r="G7" s="4" t="s">
        <v>19</v>
      </c>
    </row>
    <row r="8" spans="1:7" x14ac:dyDescent="0.45">
      <c r="A8" s="4" t="s">
        <v>16</v>
      </c>
      <c r="G8" s="4" t="s">
        <v>22</v>
      </c>
    </row>
    <row r="9" spans="1:7" x14ac:dyDescent="0.45">
      <c r="A9" s="4" t="s">
        <v>19</v>
      </c>
      <c r="G9" s="4" t="s">
        <v>25</v>
      </c>
    </row>
    <row r="10" spans="1:7" x14ac:dyDescent="0.45">
      <c r="A10" s="4" t="s">
        <v>22</v>
      </c>
      <c r="G10" s="4" t="s">
        <v>27</v>
      </c>
    </row>
    <row r="11" spans="1:7" x14ac:dyDescent="0.45">
      <c r="A11" s="4" t="s">
        <v>25</v>
      </c>
      <c r="G11" s="4" t="s">
        <v>29</v>
      </c>
    </row>
    <row r="12" spans="1:7" x14ac:dyDescent="0.45">
      <c r="A12" s="4" t="s">
        <v>27</v>
      </c>
      <c r="G12" s="4" t="s">
        <v>31</v>
      </c>
    </row>
    <row r="13" spans="1:7" x14ac:dyDescent="0.45">
      <c r="A13" s="4" t="s">
        <v>29</v>
      </c>
      <c r="G13" s="4" t="s">
        <v>33</v>
      </c>
    </row>
    <row r="14" spans="1:7" x14ac:dyDescent="0.45">
      <c r="A14" s="4" t="s">
        <v>31</v>
      </c>
      <c r="G14" s="4" t="s">
        <v>36</v>
      </c>
    </row>
    <row r="15" spans="1:7" x14ac:dyDescent="0.45">
      <c r="A15" s="4" t="s">
        <v>33</v>
      </c>
      <c r="G15" s="4" t="s">
        <v>38</v>
      </c>
    </row>
    <row r="16" spans="1:7" x14ac:dyDescent="0.45">
      <c r="A16" s="4" t="s">
        <v>36</v>
      </c>
      <c r="G16" s="4" t="s">
        <v>39</v>
      </c>
    </row>
    <row r="17" spans="1:7" x14ac:dyDescent="0.45">
      <c r="A17" s="4" t="s">
        <v>38</v>
      </c>
      <c r="G17" s="4" t="s">
        <v>42</v>
      </c>
    </row>
    <row r="18" spans="1:7" x14ac:dyDescent="0.45">
      <c r="A18" s="4" t="s">
        <v>39</v>
      </c>
      <c r="G18" s="4" t="s">
        <v>44</v>
      </c>
    </row>
    <row r="19" spans="1:7" x14ac:dyDescent="0.45">
      <c r="A19" s="4" t="s">
        <v>42</v>
      </c>
      <c r="G19" s="4" t="s">
        <v>47</v>
      </c>
    </row>
    <row r="20" spans="1:7" x14ac:dyDescent="0.45">
      <c r="A20" s="4" t="s">
        <v>44</v>
      </c>
      <c r="G20" s="4" t="s">
        <v>49</v>
      </c>
    </row>
    <row r="21" spans="1:7" x14ac:dyDescent="0.45">
      <c r="A21" s="4" t="s">
        <v>47</v>
      </c>
      <c r="G21" s="4" t="s">
        <v>52</v>
      </c>
    </row>
    <row r="22" spans="1:7" x14ac:dyDescent="0.45">
      <c r="A22" s="4" t="s">
        <v>49</v>
      </c>
      <c r="G22" s="4" t="s">
        <v>54</v>
      </c>
    </row>
    <row r="23" spans="1:7" x14ac:dyDescent="0.45">
      <c r="A23" s="4" t="s">
        <v>52</v>
      </c>
      <c r="G23" s="4" t="s">
        <v>56</v>
      </c>
    </row>
    <row r="24" spans="1:7" x14ac:dyDescent="0.45">
      <c r="A24" s="4" t="s">
        <v>54</v>
      </c>
      <c r="G24" s="4" t="s">
        <v>59</v>
      </c>
    </row>
    <row r="25" spans="1:7" x14ac:dyDescent="0.45">
      <c r="A25" s="4" t="s">
        <v>56</v>
      </c>
      <c r="G25" s="4" t="s">
        <v>60</v>
      </c>
    </row>
    <row r="26" spans="1:7" x14ac:dyDescent="0.45">
      <c r="A26" s="4" t="s">
        <v>59</v>
      </c>
      <c r="G26" s="4" t="s">
        <v>61</v>
      </c>
    </row>
    <row r="27" spans="1:7" x14ac:dyDescent="0.45">
      <c r="A27" s="4" t="s">
        <v>60</v>
      </c>
      <c r="G27" s="4" t="s">
        <v>63</v>
      </c>
    </row>
    <row r="28" spans="1:7" x14ac:dyDescent="0.45">
      <c r="A28" s="4" t="s">
        <v>61</v>
      </c>
      <c r="G28" s="4" t="s">
        <v>65</v>
      </c>
    </row>
    <row r="29" spans="1:7" x14ac:dyDescent="0.45">
      <c r="A29" s="4" t="s">
        <v>63</v>
      </c>
      <c r="G29" s="4" t="s">
        <v>67</v>
      </c>
    </row>
    <row r="30" spans="1:7" x14ac:dyDescent="0.45">
      <c r="A30" s="4" t="s">
        <v>65</v>
      </c>
      <c r="G30" s="4" t="s">
        <v>69</v>
      </c>
    </row>
    <row r="31" spans="1:7" x14ac:dyDescent="0.45">
      <c r="A31" s="4" t="s">
        <v>67</v>
      </c>
      <c r="G31" s="4" t="s">
        <v>70</v>
      </c>
    </row>
    <row r="32" spans="1:7" x14ac:dyDescent="0.45">
      <c r="A32" s="4" t="s">
        <v>69</v>
      </c>
      <c r="G32" s="4" t="s">
        <v>72</v>
      </c>
    </row>
    <row r="33" spans="1:7" x14ac:dyDescent="0.45">
      <c r="A33" s="4" t="s">
        <v>70</v>
      </c>
      <c r="G33" s="4" t="s">
        <v>74</v>
      </c>
    </row>
    <row r="34" spans="1:7" x14ac:dyDescent="0.45">
      <c r="A34" s="4" t="s">
        <v>72</v>
      </c>
      <c r="G34" s="4" t="s">
        <v>76</v>
      </c>
    </row>
    <row r="35" spans="1:7" x14ac:dyDescent="0.45">
      <c r="A35" s="4" t="s">
        <v>74</v>
      </c>
      <c r="G35" s="4" t="s">
        <v>78</v>
      </c>
    </row>
    <row r="36" spans="1:7" x14ac:dyDescent="0.45">
      <c r="A36" s="4" t="s">
        <v>76</v>
      </c>
      <c r="G36" s="4" t="s">
        <v>80</v>
      </c>
    </row>
    <row r="37" spans="1:7" x14ac:dyDescent="0.45">
      <c r="A37" s="4" t="s">
        <v>78</v>
      </c>
      <c r="G37" s="4" t="s">
        <v>83</v>
      </c>
    </row>
    <row r="38" spans="1:7" x14ac:dyDescent="0.45">
      <c r="A38" s="4" t="s">
        <v>80</v>
      </c>
      <c r="G38" s="4" t="s">
        <v>84</v>
      </c>
    </row>
    <row r="39" spans="1:7" x14ac:dyDescent="0.45">
      <c r="A39" s="4" t="s">
        <v>83</v>
      </c>
      <c r="G39" s="4" t="s">
        <v>86</v>
      </c>
    </row>
    <row r="40" spans="1:7" x14ac:dyDescent="0.45">
      <c r="A40" s="4" t="s">
        <v>84</v>
      </c>
      <c r="G40" s="4" t="s">
        <v>88</v>
      </c>
    </row>
    <row r="41" spans="1:7" x14ac:dyDescent="0.45">
      <c r="A41" s="4" t="s">
        <v>86</v>
      </c>
      <c r="G41" s="4" t="s">
        <v>90</v>
      </c>
    </row>
    <row r="42" spans="1:7" x14ac:dyDescent="0.45">
      <c r="A42" s="4" t="s">
        <v>88</v>
      </c>
      <c r="G42" s="4" t="s">
        <v>92</v>
      </c>
    </row>
    <row r="43" spans="1:7" x14ac:dyDescent="0.45">
      <c r="A43" s="4" t="s">
        <v>90</v>
      </c>
      <c r="G43" s="4" t="s">
        <v>93</v>
      </c>
    </row>
    <row r="44" spans="1:7" x14ac:dyDescent="0.45">
      <c r="A44" s="4" t="s">
        <v>92</v>
      </c>
      <c r="G44" s="4" t="s">
        <v>95</v>
      </c>
    </row>
    <row r="45" spans="1:7" x14ac:dyDescent="0.45">
      <c r="A45" s="4" t="s">
        <v>93</v>
      </c>
      <c r="G45" s="4" t="s">
        <v>97</v>
      </c>
    </row>
    <row r="46" spans="1:7" x14ac:dyDescent="0.45">
      <c r="A46" s="4" t="s">
        <v>95</v>
      </c>
      <c r="G46" s="4" t="s">
        <v>99</v>
      </c>
    </row>
    <row r="47" spans="1:7" x14ac:dyDescent="0.45">
      <c r="A47" s="4" t="s">
        <v>97</v>
      </c>
      <c r="G47" s="4" t="s">
        <v>100</v>
      </c>
    </row>
    <row r="48" spans="1:7" x14ac:dyDescent="0.45">
      <c r="A48" s="4" t="s">
        <v>99</v>
      </c>
      <c r="G48" s="4" t="s">
        <v>101</v>
      </c>
    </row>
    <row r="49" spans="1:7" x14ac:dyDescent="0.45">
      <c r="A49" s="4" t="s">
        <v>100</v>
      </c>
      <c r="G49" s="4" t="s">
        <v>102</v>
      </c>
    </row>
    <row r="50" spans="1:7" x14ac:dyDescent="0.45">
      <c r="A50" s="4" t="s">
        <v>101</v>
      </c>
      <c r="G50" s="4" t="s">
        <v>104</v>
      </c>
    </row>
    <row r="51" spans="1:7" x14ac:dyDescent="0.45">
      <c r="A51" s="4" t="s">
        <v>102</v>
      </c>
      <c r="G51" s="4" t="s">
        <v>105</v>
      </c>
    </row>
    <row r="52" spans="1:7" x14ac:dyDescent="0.45">
      <c r="A52" s="4" t="s">
        <v>104</v>
      </c>
      <c r="G52" s="4" t="s">
        <v>106</v>
      </c>
    </row>
    <row r="53" spans="1:7" x14ac:dyDescent="0.45">
      <c r="A53" s="4" t="s">
        <v>105</v>
      </c>
      <c r="G53" s="4" t="s">
        <v>107</v>
      </c>
    </row>
    <row r="54" spans="1:7" x14ac:dyDescent="0.45">
      <c r="A54" s="4" t="s">
        <v>106</v>
      </c>
      <c r="G54" s="4" t="s">
        <v>109</v>
      </c>
    </row>
    <row r="55" spans="1:7" x14ac:dyDescent="0.45">
      <c r="A55" s="4" t="s">
        <v>107</v>
      </c>
      <c r="G55" s="4" t="s">
        <v>110</v>
      </c>
    </row>
    <row r="56" spans="1:7" x14ac:dyDescent="0.45">
      <c r="A56" s="4" t="s">
        <v>109</v>
      </c>
      <c r="G56" s="4" t="s">
        <v>111</v>
      </c>
    </row>
    <row r="57" spans="1:7" x14ac:dyDescent="0.45">
      <c r="A57" s="4" t="s">
        <v>110</v>
      </c>
      <c r="G57" s="4" t="s">
        <v>113</v>
      </c>
    </row>
    <row r="58" spans="1:7" x14ac:dyDescent="0.45">
      <c r="A58" s="4" t="s">
        <v>111</v>
      </c>
      <c r="G58" s="4" t="s">
        <v>114</v>
      </c>
    </row>
    <row r="59" spans="1:7" x14ac:dyDescent="0.45">
      <c r="A59" s="4" t="s">
        <v>113</v>
      </c>
      <c r="G59" s="4" t="s">
        <v>116</v>
      </c>
    </row>
    <row r="60" spans="1:7" x14ac:dyDescent="0.45">
      <c r="A60" s="4" t="s">
        <v>114</v>
      </c>
      <c r="G60" s="4" t="s">
        <v>117</v>
      </c>
    </row>
    <row r="61" spans="1:7" x14ac:dyDescent="0.45">
      <c r="A61" s="4" t="s">
        <v>116</v>
      </c>
      <c r="G61" s="4" t="s">
        <v>118</v>
      </c>
    </row>
    <row r="62" spans="1:7" x14ac:dyDescent="0.45">
      <c r="A62" s="4" t="s">
        <v>117</v>
      </c>
      <c r="G62" s="4" t="s">
        <v>120</v>
      </c>
    </row>
    <row r="63" spans="1:7" x14ac:dyDescent="0.45">
      <c r="A63" s="4" t="s">
        <v>118</v>
      </c>
      <c r="G63" s="4" t="s">
        <v>121</v>
      </c>
    </row>
    <row r="64" spans="1:7" x14ac:dyDescent="0.45">
      <c r="A64" s="4" t="s">
        <v>120</v>
      </c>
      <c r="G64" s="4" t="s">
        <v>123</v>
      </c>
    </row>
    <row r="65" spans="1:7" x14ac:dyDescent="0.45">
      <c r="A65" s="4" t="s">
        <v>121</v>
      </c>
      <c r="G65" s="4" t="s">
        <v>124</v>
      </c>
    </row>
    <row r="66" spans="1:7" x14ac:dyDescent="0.45">
      <c r="A66" s="4" t="s">
        <v>123</v>
      </c>
      <c r="G66" s="4" t="s">
        <v>126</v>
      </c>
    </row>
    <row r="67" spans="1:7" x14ac:dyDescent="0.45">
      <c r="A67" s="4" t="s">
        <v>124</v>
      </c>
      <c r="G67" s="4" t="s">
        <v>127</v>
      </c>
    </row>
    <row r="68" spans="1:7" x14ac:dyDescent="0.45">
      <c r="A68" s="4" t="s">
        <v>126</v>
      </c>
      <c r="G68" s="4" t="s">
        <v>129</v>
      </c>
    </row>
    <row r="69" spans="1:7" x14ac:dyDescent="0.45">
      <c r="A69" s="4" t="s">
        <v>127</v>
      </c>
      <c r="G69" s="4" t="s">
        <v>130</v>
      </c>
    </row>
    <row r="70" spans="1:7" x14ac:dyDescent="0.45">
      <c r="A70" s="4" t="s">
        <v>129</v>
      </c>
      <c r="G70" s="4" t="s">
        <v>132</v>
      </c>
    </row>
    <row r="71" spans="1:7" x14ac:dyDescent="0.45">
      <c r="A71" s="4" t="s">
        <v>130</v>
      </c>
      <c r="G71" s="4" t="s">
        <v>133</v>
      </c>
    </row>
    <row r="72" spans="1:7" x14ac:dyDescent="0.45">
      <c r="A72" s="4" t="s">
        <v>132</v>
      </c>
      <c r="G72" s="4" t="s">
        <v>135</v>
      </c>
    </row>
    <row r="73" spans="1:7" x14ac:dyDescent="0.45">
      <c r="A73" s="4" t="s">
        <v>133</v>
      </c>
      <c r="G73" s="4" t="s">
        <v>137</v>
      </c>
    </row>
    <row r="74" spans="1:7" x14ac:dyDescent="0.45">
      <c r="A74" s="4" t="s">
        <v>135</v>
      </c>
      <c r="G74" s="4" t="s">
        <v>139</v>
      </c>
    </row>
    <row r="75" spans="1:7" x14ac:dyDescent="0.45">
      <c r="A75" s="4" t="s">
        <v>137</v>
      </c>
      <c r="G75" s="4" t="s">
        <v>141</v>
      </c>
    </row>
    <row r="76" spans="1:7" x14ac:dyDescent="0.45">
      <c r="A76" s="4" t="s">
        <v>139</v>
      </c>
      <c r="G76" s="4" t="s">
        <v>143</v>
      </c>
    </row>
    <row r="77" spans="1:7" x14ac:dyDescent="0.45">
      <c r="A77" s="4" t="s">
        <v>141</v>
      </c>
      <c r="G77" s="4" t="s">
        <v>145</v>
      </c>
    </row>
    <row r="78" spans="1:7" x14ac:dyDescent="0.45">
      <c r="A78" s="4" t="s">
        <v>143</v>
      </c>
      <c r="G78" s="4" t="s">
        <v>147</v>
      </c>
    </row>
    <row r="79" spans="1:7" x14ac:dyDescent="0.45">
      <c r="A79" s="4" t="s">
        <v>145</v>
      </c>
      <c r="G79" s="4" t="s">
        <v>148</v>
      </c>
    </row>
    <row r="80" spans="1:7" x14ac:dyDescent="0.45">
      <c r="A80" s="4" t="s">
        <v>147</v>
      </c>
      <c r="G80" s="4" t="s">
        <v>149</v>
      </c>
    </row>
    <row r="81" spans="1:7" x14ac:dyDescent="0.45">
      <c r="A81" s="4" t="s">
        <v>148</v>
      </c>
      <c r="G81" s="4" t="s">
        <v>150</v>
      </c>
    </row>
    <row r="82" spans="1:7" x14ac:dyDescent="0.45">
      <c r="A82" s="4" t="s">
        <v>149</v>
      </c>
      <c r="G82" s="4" t="s">
        <v>151</v>
      </c>
    </row>
    <row r="83" spans="1:7" x14ac:dyDescent="0.45">
      <c r="A83" s="4" t="s">
        <v>150</v>
      </c>
      <c r="G83" s="4" t="s">
        <v>152</v>
      </c>
    </row>
    <row r="84" spans="1:7" x14ac:dyDescent="0.45">
      <c r="A84" s="4" t="s">
        <v>151</v>
      </c>
      <c r="G84" s="4" t="s">
        <v>154</v>
      </c>
    </row>
    <row r="85" spans="1:7" x14ac:dyDescent="0.45">
      <c r="A85" s="4" t="s">
        <v>152</v>
      </c>
      <c r="G85" s="4" t="s">
        <v>156</v>
      </c>
    </row>
    <row r="86" spans="1:7" x14ac:dyDescent="0.45">
      <c r="A86" s="4" t="s">
        <v>154</v>
      </c>
      <c r="G86" s="4" t="s">
        <v>157</v>
      </c>
    </row>
    <row r="87" spans="1:7" x14ac:dyDescent="0.45">
      <c r="A87" s="4" t="s">
        <v>156</v>
      </c>
      <c r="G87" s="4" t="s">
        <v>158</v>
      </c>
    </row>
    <row r="88" spans="1:7" x14ac:dyDescent="0.45">
      <c r="A88" s="4" t="s">
        <v>157</v>
      </c>
      <c r="G88" s="4" t="s">
        <v>159</v>
      </c>
    </row>
    <row r="89" spans="1:7" x14ac:dyDescent="0.45">
      <c r="A89" s="4" t="s">
        <v>158</v>
      </c>
      <c r="G89" s="4" t="s">
        <v>160</v>
      </c>
    </row>
    <row r="90" spans="1:7" x14ac:dyDescent="0.45">
      <c r="A90" s="4" t="s">
        <v>159</v>
      </c>
      <c r="G90" s="4" t="s">
        <v>161</v>
      </c>
    </row>
    <row r="91" spans="1:7" x14ac:dyDescent="0.45">
      <c r="A91" s="4" t="s">
        <v>160</v>
      </c>
      <c r="G91" s="4" t="s">
        <v>163</v>
      </c>
    </row>
    <row r="92" spans="1:7" x14ac:dyDescent="0.45">
      <c r="A92" s="4" t="s">
        <v>161</v>
      </c>
      <c r="G92" s="4" t="s">
        <v>165</v>
      </c>
    </row>
    <row r="93" spans="1:7" x14ac:dyDescent="0.45">
      <c r="A93" s="4" t="s">
        <v>163</v>
      </c>
      <c r="G93" s="4" t="s">
        <v>167</v>
      </c>
    </row>
    <row r="94" spans="1:7" x14ac:dyDescent="0.45">
      <c r="A94" s="4" t="s">
        <v>165</v>
      </c>
      <c r="G94" s="4" t="s">
        <v>169</v>
      </c>
    </row>
    <row r="95" spans="1:7" x14ac:dyDescent="0.45">
      <c r="A95" s="4" t="s">
        <v>167</v>
      </c>
      <c r="G95" s="4" t="s">
        <v>170</v>
      </c>
    </row>
    <row r="96" spans="1:7" x14ac:dyDescent="0.45">
      <c r="A96" s="4" t="s">
        <v>169</v>
      </c>
      <c r="G96" s="4" t="s">
        <v>171</v>
      </c>
    </row>
    <row r="97" spans="1:7" x14ac:dyDescent="0.45">
      <c r="A97" s="4" t="s">
        <v>170</v>
      </c>
      <c r="G97" s="4" t="s">
        <v>173</v>
      </c>
    </row>
    <row r="98" spans="1:7" x14ac:dyDescent="0.45">
      <c r="A98" s="4" t="s">
        <v>171</v>
      </c>
      <c r="G98" s="4" t="s">
        <v>175</v>
      </c>
    </row>
    <row r="99" spans="1:7" x14ac:dyDescent="0.45">
      <c r="A99" s="4" t="s">
        <v>173</v>
      </c>
      <c r="G99" s="4" t="s">
        <v>177</v>
      </c>
    </row>
    <row r="100" spans="1:7" x14ac:dyDescent="0.45">
      <c r="A100" s="4" t="s">
        <v>175</v>
      </c>
      <c r="G100" s="4" t="s">
        <v>179</v>
      </c>
    </row>
    <row r="101" spans="1:7" x14ac:dyDescent="0.45">
      <c r="A101" s="4" t="s">
        <v>177</v>
      </c>
      <c r="G101" s="4" t="s">
        <v>182</v>
      </c>
    </row>
    <row r="102" spans="1:7" x14ac:dyDescent="0.45">
      <c r="A102" s="4" t="s">
        <v>179</v>
      </c>
      <c r="G102" s="4" t="s">
        <v>183</v>
      </c>
    </row>
    <row r="103" spans="1:7" x14ac:dyDescent="0.45">
      <c r="A103" s="4" t="s">
        <v>182</v>
      </c>
      <c r="G103" s="4" t="s">
        <v>184</v>
      </c>
    </row>
    <row r="104" spans="1:7" x14ac:dyDescent="0.45">
      <c r="A104" s="4" t="s">
        <v>183</v>
      </c>
      <c r="G104" s="4" t="s">
        <v>186</v>
      </c>
    </row>
    <row r="105" spans="1:7" x14ac:dyDescent="0.45">
      <c r="A105" s="4" t="s">
        <v>184</v>
      </c>
      <c r="G105" s="4" t="s">
        <v>187</v>
      </c>
    </row>
    <row r="106" spans="1:7" x14ac:dyDescent="0.45">
      <c r="A106" s="4" t="s">
        <v>186</v>
      </c>
      <c r="G106" s="4" t="s">
        <v>188</v>
      </c>
    </row>
    <row r="107" spans="1:7" x14ac:dyDescent="0.45">
      <c r="A107" s="4" t="s">
        <v>187</v>
      </c>
      <c r="G107" s="4" t="s">
        <v>189</v>
      </c>
    </row>
    <row r="108" spans="1:7" x14ac:dyDescent="0.45">
      <c r="A108" s="4" t="s">
        <v>188</v>
      </c>
      <c r="G108" s="4" t="s">
        <v>190</v>
      </c>
    </row>
    <row r="109" spans="1:7" x14ac:dyDescent="0.45">
      <c r="A109" s="4" t="s">
        <v>189</v>
      </c>
      <c r="G109" s="4" t="s">
        <v>192</v>
      </c>
    </row>
    <row r="110" spans="1:7" x14ac:dyDescent="0.45">
      <c r="A110" s="4" t="s">
        <v>190</v>
      </c>
      <c r="G110" s="4" t="s">
        <v>193</v>
      </c>
    </row>
    <row r="111" spans="1:7" x14ac:dyDescent="0.45">
      <c r="A111" s="4" t="s">
        <v>192</v>
      </c>
      <c r="G111" s="4" t="s">
        <v>194</v>
      </c>
    </row>
    <row r="112" spans="1:7" x14ac:dyDescent="0.45">
      <c r="A112" s="4" t="s">
        <v>193</v>
      </c>
      <c r="G112" s="4" t="s">
        <v>196</v>
      </c>
    </row>
    <row r="113" spans="1:7" x14ac:dyDescent="0.45">
      <c r="A113" s="4" t="s">
        <v>194</v>
      </c>
      <c r="G113" s="4" t="s">
        <v>198</v>
      </c>
    </row>
    <row r="114" spans="1:7" x14ac:dyDescent="0.45">
      <c r="A114" s="4" t="s">
        <v>196</v>
      </c>
      <c r="G114" s="4" t="s">
        <v>200</v>
      </c>
    </row>
    <row r="115" spans="1:7" x14ac:dyDescent="0.45">
      <c r="A115" s="4" t="s">
        <v>198</v>
      </c>
      <c r="G115" s="4" t="s">
        <v>201</v>
      </c>
    </row>
    <row r="116" spans="1:7" x14ac:dyDescent="0.45">
      <c r="A116" s="4" t="s">
        <v>200</v>
      </c>
      <c r="G116" s="4" t="s">
        <v>203</v>
      </c>
    </row>
    <row r="117" spans="1:7" x14ac:dyDescent="0.45">
      <c r="A117" s="4" t="s">
        <v>201</v>
      </c>
      <c r="G117" s="4" t="s">
        <v>204</v>
      </c>
    </row>
    <row r="118" spans="1:7" x14ac:dyDescent="0.45">
      <c r="A118" s="4" t="s">
        <v>203</v>
      </c>
      <c r="G118" s="4" t="s">
        <v>205</v>
      </c>
    </row>
    <row r="119" spans="1:7" x14ac:dyDescent="0.45">
      <c r="A119" s="4" t="s">
        <v>204</v>
      </c>
      <c r="G119" s="4" t="s">
        <v>206</v>
      </c>
    </row>
    <row r="120" spans="1:7" x14ac:dyDescent="0.45">
      <c r="A120" s="4" t="s">
        <v>205</v>
      </c>
      <c r="G120" s="4" t="s">
        <v>207</v>
      </c>
    </row>
    <row r="121" spans="1:7" x14ac:dyDescent="0.45">
      <c r="A121" s="4" t="s">
        <v>206</v>
      </c>
      <c r="G121" s="4" t="s">
        <v>208</v>
      </c>
    </row>
    <row r="122" spans="1:7" x14ac:dyDescent="0.45">
      <c r="A122" s="4" t="s">
        <v>207</v>
      </c>
      <c r="G122" s="4" t="s">
        <v>210</v>
      </c>
    </row>
    <row r="123" spans="1:7" x14ac:dyDescent="0.45">
      <c r="A123" s="4" t="s">
        <v>208</v>
      </c>
      <c r="G123" s="4" t="s">
        <v>211</v>
      </c>
    </row>
    <row r="124" spans="1:7" x14ac:dyDescent="0.45">
      <c r="A124" s="4" t="s">
        <v>210</v>
      </c>
      <c r="G124" s="4" t="s">
        <v>213</v>
      </c>
    </row>
    <row r="125" spans="1:7" x14ac:dyDescent="0.45">
      <c r="A125" s="4" t="s">
        <v>211</v>
      </c>
      <c r="G125" s="4" t="s">
        <v>214</v>
      </c>
    </row>
    <row r="126" spans="1:7" x14ac:dyDescent="0.45">
      <c r="A126" s="4" t="s">
        <v>213</v>
      </c>
      <c r="G126" s="4" t="s">
        <v>215</v>
      </c>
    </row>
    <row r="127" spans="1:7" x14ac:dyDescent="0.45">
      <c r="A127" s="4" t="s">
        <v>214</v>
      </c>
      <c r="G127" s="4" t="s">
        <v>216</v>
      </c>
    </row>
    <row r="128" spans="1:7" x14ac:dyDescent="0.45">
      <c r="A128" s="4" t="s">
        <v>215</v>
      </c>
      <c r="G128" s="4" t="s">
        <v>217</v>
      </c>
    </row>
    <row r="129" spans="1:7" x14ac:dyDescent="0.45">
      <c r="A129" s="4" t="s">
        <v>216</v>
      </c>
      <c r="G129" s="4" t="s">
        <v>218</v>
      </c>
    </row>
    <row r="130" spans="1:7" x14ac:dyDescent="0.45">
      <c r="A130" s="4" t="s">
        <v>217</v>
      </c>
      <c r="G130" s="4" t="s">
        <v>219</v>
      </c>
    </row>
    <row r="131" spans="1:7" x14ac:dyDescent="0.45">
      <c r="A131" s="4" t="s">
        <v>218</v>
      </c>
      <c r="G131" s="4" t="s">
        <v>220</v>
      </c>
    </row>
    <row r="132" spans="1:7" x14ac:dyDescent="0.45">
      <c r="A132" s="4" t="s">
        <v>219</v>
      </c>
      <c r="G132" s="4" t="s">
        <v>221</v>
      </c>
    </row>
    <row r="133" spans="1:7" x14ac:dyDescent="0.45">
      <c r="A133" s="4" t="s">
        <v>220</v>
      </c>
      <c r="G133" s="4" t="s">
        <v>222</v>
      </c>
    </row>
    <row r="134" spans="1:7" x14ac:dyDescent="0.45">
      <c r="A134" s="4" t="s">
        <v>221</v>
      </c>
      <c r="G134" s="4" t="s">
        <v>223</v>
      </c>
    </row>
    <row r="135" spans="1:7" x14ac:dyDescent="0.45">
      <c r="A135" s="4" t="s">
        <v>222</v>
      </c>
      <c r="G135" s="4" t="s">
        <v>224</v>
      </c>
    </row>
    <row r="136" spans="1:7" x14ac:dyDescent="0.45">
      <c r="A136" s="4" t="s">
        <v>223</v>
      </c>
      <c r="G136" s="4" t="s">
        <v>225</v>
      </c>
    </row>
    <row r="137" spans="1:7" x14ac:dyDescent="0.45">
      <c r="A137" s="4" t="s">
        <v>224</v>
      </c>
      <c r="G137" s="4" t="s">
        <v>226</v>
      </c>
    </row>
    <row r="138" spans="1:7" x14ac:dyDescent="0.45">
      <c r="A138" s="4" t="s">
        <v>225</v>
      </c>
      <c r="G138" s="4" t="s">
        <v>227</v>
      </c>
    </row>
    <row r="139" spans="1:7" x14ac:dyDescent="0.45">
      <c r="A139" s="4" t="s">
        <v>226</v>
      </c>
      <c r="G139" s="4" t="s">
        <v>228</v>
      </c>
    </row>
    <row r="140" spans="1:7" x14ac:dyDescent="0.45">
      <c r="A140" s="4" t="s">
        <v>227</v>
      </c>
      <c r="G140" s="4" t="s">
        <v>229</v>
      </c>
    </row>
    <row r="141" spans="1:7" x14ac:dyDescent="0.45">
      <c r="A141" s="4" t="s">
        <v>228</v>
      </c>
      <c r="G141" s="4" t="s">
        <v>230</v>
      </c>
    </row>
    <row r="142" spans="1:7" x14ac:dyDescent="0.45">
      <c r="A142" s="4" t="s">
        <v>229</v>
      </c>
      <c r="G142" s="4" t="s">
        <v>231</v>
      </c>
    </row>
    <row r="143" spans="1:7" x14ac:dyDescent="0.45">
      <c r="A143" s="4" t="s">
        <v>230</v>
      </c>
      <c r="G143" s="4" t="s">
        <v>233</v>
      </c>
    </row>
    <row r="144" spans="1:7" x14ac:dyDescent="0.45">
      <c r="A144" s="4" t="s">
        <v>231</v>
      </c>
      <c r="G144" s="4" t="s">
        <v>235</v>
      </c>
    </row>
    <row r="145" spans="1:7" x14ac:dyDescent="0.45">
      <c r="A145" s="4" t="s">
        <v>233</v>
      </c>
      <c r="G145" s="4" t="s">
        <v>236</v>
      </c>
    </row>
    <row r="146" spans="1:7" x14ac:dyDescent="0.45">
      <c r="A146" s="4" t="s">
        <v>235</v>
      </c>
      <c r="G146" s="4" t="s">
        <v>237</v>
      </c>
    </row>
    <row r="147" spans="1:7" x14ac:dyDescent="0.45">
      <c r="A147" s="4" t="s">
        <v>236</v>
      </c>
      <c r="G147" s="4" t="s">
        <v>238</v>
      </c>
    </row>
    <row r="148" spans="1:7" x14ac:dyDescent="0.45">
      <c r="A148" s="4" t="s">
        <v>237</v>
      </c>
      <c r="G148" s="4" t="s">
        <v>239</v>
      </c>
    </row>
    <row r="149" spans="1:7" x14ac:dyDescent="0.45">
      <c r="A149" s="4" t="s">
        <v>238</v>
      </c>
      <c r="G149" s="4" t="s">
        <v>240</v>
      </c>
    </row>
    <row r="150" spans="1:7" x14ac:dyDescent="0.45">
      <c r="A150" s="4" t="s">
        <v>239</v>
      </c>
      <c r="G150" s="4" t="s">
        <v>241</v>
      </c>
    </row>
    <row r="151" spans="1:7" x14ac:dyDescent="0.45">
      <c r="A151" s="4" t="s">
        <v>240</v>
      </c>
      <c r="G151" s="4" t="s">
        <v>242</v>
      </c>
    </row>
    <row r="152" spans="1:7" x14ac:dyDescent="0.45">
      <c r="A152" s="4" t="s">
        <v>241</v>
      </c>
      <c r="G152" s="4" t="s">
        <v>244</v>
      </c>
    </row>
    <row r="153" spans="1:7" x14ac:dyDescent="0.45">
      <c r="A153" s="4" t="s">
        <v>242</v>
      </c>
      <c r="G153" s="4" t="s">
        <v>245</v>
      </c>
    </row>
    <row r="154" spans="1:7" x14ac:dyDescent="0.45">
      <c r="A154" s="4" t="s">
        <v>244</v>
      </c>
      <c r="G154" s="4" t="s">
        <v>246</v>
      </c>
    </row>
    <row r="155" spans="1:7" x14ac:dyDescent="0.45">
      <c r="A155" s="4" t="s">
        <v>245</v>
      </c>
      <c r="G155" s="4" t="s">
        <v>247</v>
      </c>
    </row>
    <row r="156" spans="1:7" x14ac:dyDescent="0.45">
      <c r="A156" s="4" t="s">
        <v>246</v>
      </c>
      <c r="G156" s="4" t="s">
        <v>249</v>
      </c>
    </row>
    <row r="157" spans="1:7" x14ac:dyDescent="0.45">
      <c r="A157" s="4" t="s">
        <v>247</v>
      </c>
      <c r="G157" s="4" t="s">
        <v>250</v>
      </c>
    </row>
    <row r="158" spans="1:7" x14ac:dyDescent="0.45">
      <c r="A158" s="4" t="s">
        <v>249</v>
      </c>
      <c r="G158" s="4" t="s">
        <v>251</v>
      </c>
    </row>
    <row r="159" spans="1:7" x14ac:dyDescent="0.45">
      <c r="A159" s="4" t="s">
        <v>250</v>
      </c>
      <c r="G159" s="4" t="s">
        <v>252</v>
      </c>
    </row>
    <row r="160" spans="1:7" x14ac:dyDescent="0.45">
      <c r="A160" s="4" t="s">
        <v>251</v>
      </c>
      <c r="G160" s="4" t="s">
        <v>253</v>
      </c>
    </row>
    <row r="161" spans="1:7" x14ac:dyDescent="0.45">
      <c r="A161" s="4" t="s">
        <v>252</v>
      </c>
      <c r="G161" s="4" t="s">
        <v>254</v>
      </c>
    </row>
    <row r="162" spans="1:7" x14ac:dyDescent="0.45">
      <c r="A162" s="4" t="s">
        <v>253</v>
      </c>
      <c r="G162" s="4" t="s">
        <v>256</v>
      </c>
    </row>
    <row r="163" spans="1:7" x14ac:dyDescent="0.45">
      <c r="A163" s="4" t="s">
        <v>254</v>
      </c>
      <c r="G163" s="4" t="s">
        <v>258</v>
      </c>
    </row>
    <row r="164" spans="1:7" x14ac:dyDescent="0.45">
      <c r="A164" s="4" t="s">
        <v>256</v>
      </c>
      <c r="G164" s="4" t="s">
        <v>260</v>
      </c>
    </row>
    <row r="165" spans="1:7" x14ac:dyDescent="0.45">
      <c r="A165" s="4" t="s">
        <v>258</v>
      </c>
      <c r="G165" s="4" t="s">
        <v>261</v>
      </c>
    </row>
    <row r="166" spans="1:7" x14ac:dyDescent="0.45">
      <c r="A166" s="4" t="s">
        <v>260</v>
      </c>
      <c r="G166" s="4" t="s">
        <v>262</v>
      </c>
    </row>
    <row r="167" spans="1:7" x14ac:dyDescent="0.45">
      <c r="A167" s="4" t="s">
        <v>261</v>
      </c>
      <c r="G167" s="4" t="s">
        <v>264</v>
      </c>
    </row>
    <row r="168" spans="1:7" x14ac:dyDescent="0.45">
      <c r="A168" s="4" t="s">
        <v>262</v>
      </c>
      <c r="G168" s="4" t="s">
        <v>265</v>
      </c>
    </row>
    <row r="169" spans="1:7" x14ac:dyDescent="0.45">
      <c r="A169" s="4" t="s">
        <v>264</v>
      </c>
      <c r="G169" s="4" t="s">
        <v>266</v>
      </c>
    </row>
    <row r="170" spans="1:7" x14ac:dyDescent="0.45">
      <c r="A170" s="4" t="s">
        <v>265</v>
      </c>
      <c r="G170" s="4" t="s">
        <v>267</v>
      </c>
    </row>
    <row r="171" spans="1:7" x14ac:dyDescent="0.45">
      <c r="A171" s="4" t="s">
        <v>266</v>
      </c>
      <c r="G171" s="4" t="s">
        <v>268</v>
      </c>
    </row>
    <row r="172" spans="1:7" x14ac:dyDescent="0.45">
      <c r="A172" s="4" t="s">
        <v>267</v>
      </c>
      <c r="G172" s="4" t="s">
        <v>269</v>
      </c>
    </row>
    <row r="173" spans="1:7" x14ac:dyDescent="0.45">
      <c r="A173" s="4" t="s">
        <v>268</v>
      </c>
      <c r="G173" s="4" t="s">
        <v>270</v>
      </c>
    </row>
    <row r="174" spans="1:7" x14ac:dyDescent="0.45">
      <c r="A174" s="4" t="s">
        <v>269</v>
      </c>
      <c r="G174" s="4" t="s">
        <v>271</v>
      </c>
    </row>
    <row r="175" spans="1:7" x14ac:dyDescent="0.45">
      <c r="A175" s="4" t="s">
        <v>270</v>
      </c>
      <c r="G175" s="4" t="s">
        <v>272</v>
      </c>
    </row>
    <row r="176" spans="1:7" x14ac:dyDescent="0.45">
      <c r="A176" s="4" t="s">
        <v>271</v>
      </c>
      <c r="G176" s="4" t="s">
        <v>273</v>
      </c>
    </row>
    <row r="177" spans="1:7" x14ac:dyDescent="0.45">
      <c r="A177" s="4" t="s">
        <v>272</v>
      </c>
      <c r="G177" s="4" t="s">
        <v>274</v>
      </c>
    </row>
    <row r="178" spans="1:7" x14ac:dyDescent="0.45">
      <c r="A178" s="4" t="s">
        <v>273</v>
      </c>
      <c r="G178" s="4" t="s">
        <v>275</v>
      </c>
    </row>
    <row r="179" spans="1:7" x14ac:dyDescent="0.45">
      <c r="A179" s="4" t="s">
        <v>274</v>
      </c>
      <c r="G179" s="4" t="s">
        <v>277</v>
      </c>
    </row>
    <row r="180" spans="1:7" x14ac:dyDescent="0.45">
      <c r="A180" s="4" t="s">
        <v>275</v>
      </c>
      <c r="G180" s="4" t="s">
        <v>279</v>
      </c>
    </row>
    <row r="181" spans="1:7" x14ac:dyDescent="0.45">
      <c r="A181" s="4" t="s">
        <v>277</v>
      </c>
      <c r="G181" s="4" t="s">
        <v>281</v>
      </c>
    </row>
    <row r="182" spans="1:7" x14ac:dyDescent="0.45">
      <c r="A182" s="4" t="s">
        <v>279</v>
      </c>
      <c r="G182" s="4" t="s">
        <v>282</v>
      </c>
    </row>
    <row r="183" spans="1:7" x14ac:dyDescent="0.45">
      <c r="A183" s="4" t="s">
        <v>281</v>
      </c>
      <c r="G183" s="4" t="s">
        <v>283</v>
      </c>
    </row>
    <row r="184" spans="1:7" x14ac:dyDescent="0.45">
      <c r="A184" s="4" t="s">
        <v>282</v>
      </c>
      <c r="G184" s="4" t="s">
        <v>285</v>
      </c>
    </row>
    <row r="185" spans="1:7" x14ac:dyDescent="0.45">
      <c r="A185" s="4" t="s">
        <v>283</v>
      </c>
      <c r="G185" s="4" t="s">
        <v>286</v>
      </c>
    </row>
    <row r="186" spans="1:7" x14ac:dyDescent="0.45">
      <c r="A186" s="4" t="s">
        <v>285</v>
      </c>
      <c r="G186" s="4" t="s">
        <v>288</v>
      </c>
    </row>
    <row r="187" spans="1:7" x14ac:dyDescent="0.45">
      <c r="A187" s="4" t="s">
        <v>286</v>
      </c>
      <c r="G187" s="4" t="s">
        <v>289</v>
      </c>
    </row>
    <row r="188" spans="1:7" x14ac:dyDescent="0.45">
      <c r="A188" s="4" t="s">
        <v>288</v>
      </c>
      <c r="G188" s="4" t="s">
        <v>290</v>
      </c>
    </row>
    <row r="189" spans="1:7" x14ac:dyDescent="0.45">
      <c r="A189" s="4" t="s">
        <v>289</v>
      </c>
      <c r="G189" s="4" t="s">
        <v>291</v>
      </c>
    </row>
    <row r="190" spans="1:7" x14ac:dyDescent="0.45">
      <c r="A190" s="4" t="s">
        <v>290</v>
      </c>
      <c r="G190" s="4" t="s">
        <v>293</v>
      </c>
    </row>
    <row r="191" spans="1:7" x14ac:dyDescent="0.45">
      <c r="A191" s="4" t="s">
        <v>291</v>
      </c>
      <c r="G191" s="4" t="s">
        <v>294</v>
      </c>
    </row>
    <row r="192" spans="1:7" x14ac:dyDescent="0.45">
      <c r="A192" s="4" t="s">
        <v>293</v>
      </c>
      <c r="G192" s="4" t="s">
        <v>295</v>
      </c>
    </row>
    <row r="193" spans="1:7" x14ac:dyDescent="0.45">
      <c r="A193" s="4" t="s">
        <v>294</v>
      </c>
      <c r="G193" s="4" t="s">
        <v>297</v>
      </c>
    </row>
    <row r="194" spans="1:7" x14ac:dyDescent="0.45">
      <c r="A194" s="4" t="s">
        <v>295</v>
      </c>
      <c r="G194" s="4" t="s">
        <v>298</v>
      </c>
    </row>
    <row r="195" spans="1:7" x14ac:dyDescent="0.45">
      <c r="A195" s="4" t="s">
        <v>297</v>
      </c>
      <c r="G195" s="4" t="s">
        <v>299</v>
      </c>
    </row>
    <row r="196" spans="1:7" x14ac:dyDescent="0.45">
      <c r="A196" s="4" t="s">
        <v>298</v>
      </c>
      <c r="G196" s="4" t="s">
        <v>301</v>
      </c>
    </row>
    <row r="197" spans="1:7" x14ac:dyDescent="0.45">
      <c r="A197" s="4" t="s">
        <v>299</v>
      </c>
      <c r="G197" s="4" t="s">
        <v>303</v>
      </c>
    </row>
    <row r="198" spans="1:7" x14ac:dyDescent="0.45">
      <c r="A198" s="4" t="s">
        <v>301</v>
      </c>
      <c r="G198" s="4" t="s">
        <v>304</v>
      </c>
    </row>
    <row r="199" spans="1:7" x14ac:dyDescent="0.45">
      <c r="A199" s="4" t="s">
        <v>303</v>
      </c>
      <c r="G199" s="4" t="s">
        <v>305</v>
      </c>
    </row>
    <row r="200" spans="1:7" x14ac:dyDescent="0.45">
      <c r="A200" s="4" t="s">
        <v>304</v>
      </c>
      <c r="G200" s="4" t="s">
        <v>306</v>
      </c>
    </row>
    <row r="201" spans="1:7" x14ac:dyDescent="0.45">
      <c r="A201" s="4" t="s">
        <v>305</v>
      </c>
      <c r="G201" s="4" t="s">
        <v>308</v>
      </c>
    </row>
    <row r="202" spans="1:7" x14ac:dyDescent="0.45">
      <c r="A202" s="4" t="s">
        <v>306</v>
      </c>
      <c r="G202" s="4" t="s">
        <v>309</v>
      </c>
    </row>
    <row r="203" spans="1:7" x14ac:dyDescent="0.45">
      <c r="A203" s="4" t="s">
        <v>308</v>
      </c>
      <c r="G203" s="4" t="s">
        <v>310</v>
      </c>
    </row>
    <row r="204" spans="1:7" x14ac:dyDescent="0.45">
      <c r="A204" s="4" t="s">
        <v>309</v>
      </c>
      <c r="G204" s="4" t="s">
        <v>311</v>
      </c>
    </row>
    <row r="205" spans="1:7" x14ac:dyDescent="0.45">
      <c r="A205" s="4" t="s">
        <v>310</v>
      </c>
      <c r="G205" s="4" t="s">
        <v>312</v>
      </c>
    </row>
    <row r="206" spans="1:7" x14ac:dyDescent="0.45">
      <c r="A206" s="4" t="s">
        <v>311</v>
      </c>
      <c r="G206" s="4" t="s">
        <v>313</v>
      </c>
    </row>
    <row r="207" spans="1:7" x14ac:dyDescent="0.45">
      <c r="A207" s="4" t="s">
        <v>312</v>
      </c>
      <c r="G207" s="4" t="s">
        <v>314</v>
      </c>
    </row>
    <row r="208" spans="1:7" x14ac:dyDescent="0.45">
      <c r="A208" s="4" t="s">
        <v>313</v>
      </c>
      <c r="G208" s="4" t="s">
        <v>315</v>
      </c>
    </row>
    <row r="209" spans="1:7" x14ac:dyDescent="0.45">
      <c r="A209" s="4" t="s">
        <v>314</v>
      </c>
      <c r="G209" s="4" t="s">
        <v>317</v>
      </c>
    </row>
    <row r="210" spans="1:7" x14ac:dyDescent="0.45">
      <c r="A210" s="4" t="s">
        <v>315</v>
      </c>
      <c r="G210" s="4" t="s">
        <v>318</v>
      </c>
    </row>
    <row r="211" spans="1:7" x14ac:dyDescent="0.45">
      <c r="A211" s="4" t="s">
        <v>317</v>
      </c>
      <c r="G211" s="4" t="s">
        <v>319</v>
      </c>
    </row>
    <row r="212" spans="1:7" x14ac:dyDescent="0.45">
      <c r="A212" s="4" t="s">
        <v>318</v>
      </c>
      <c r="G212" s="4" t="s">
        <v>320</v>
      </c>
    </row>
    <row r="213" spans="1:7" x14ac:dyDescent="0.45">
      <c r="A213" s="4" t="s">
        <v>319</v>
      </c>
      <c r="G213" s="4" t="s">
        <v>322</v>
      </c>
    </row>
    <row r="214" spans="1:7" x14ac:dyDescent="0.45">
      <c r="A214" s="4" t="s">
        <v>320</v>
      </c>
      <c r="G214" s="4" t="s">
        <v>323</v>
      </c>
    </row>
    <row r="215" spans="1:7" x14ac:dyDescent="0.45">
      <c r="A215" s="4" t="s">
        <v>322</v>
      </c>
      <c r="G215" s="4" t="s">
        <v>324</v>
      </c>
    </row>
    <row r="216" spans="1:7" x14ac:dyDescent="0.45">
      <c r="A216" s="4" t="s">
        <v>323</v>
      </c>
      <c r="G216" s="4" t="s">
        <v>325</v>
      </c>
    </row>
    <row r="217" spans="1:7" x14ac:dyDescent="0.45">
      <c r="A217" s="4" t="s">
        <v>324</v>
      </c>
      <c r="G217" s="4" t="s">
        <v>326</v>
      </c>
    </row>
    <row r="218" spans="1:7" x14ac:dyDescent="0.45">
      <c r="A218" s="4" t="s">
        <v>325</v>
      </c>
      <c r="G218" s="4" t="s">
        <v>328</v>
      </c>
    </row>
    <row r="219" spans="1:7" x14ac:dyDescent="0.45">
      <c r="A219" s="4" t="s">
        <v>326</v>
      </c>
      <c r="G219" s="4" t="s">
        <v>329</v>
      </c>
    </row>
    <row r="220" spans="1:7" x14ac:dyDescent="0.45">
      <c r="A220" s="4" t="s">
        <v>328</v>
      </c>
      <c r="G220" s="4" t="s">
        <v>330</v>
      </c>
    </row>
    <row r="221" spans="1:7" x14ac:dyDescent="0.45">
      <c r="A221" s="4" t="s">
        <v>329</v>
      </c>
      <c r="G221" s="4" t="s">
        <v>331</v>
      </c>
    </row>
    <row r="222" spans="1:7" x14ac:dyDescent="0.45">
      <c r="A222" s="4" t="s">
        <v>330</v>
      </c>
      <c r="G222" s="4" t="s">
        <v>333</v>
      </c>
    </row>
    <row r="223" spans="1:7" x14ac:dyDescent="0.45">
      <c r="A223" s="4" t="s">
        <v>331</v>
      </c>
      <c r="G223" s="4" t="s">
        <v>334</v>
      </c>
    </row>
    <row r="224" spans="1:7" x14ac:dyDescent="0.45">
      <c r="A224" s="4" t="s">
        <v>333</v>
      </c>
      <c r="G224" s="4" t="s">
        <v>335</v>
      </c>
    </row>
    <row r="225" spans="1:7" x14ac:dyDescent="0.45">
      <c r="A225" s="4" t="s">
        <v>334</v>
      </c>
      <c r="G225" s="4" t="s">
        <v>336</v>
      </c>
    </row>
    <row r="226" spans="1:7" x14ac:dyDescent="0.45">
      <c r="A226" s="4" t="s">
        <v>335</v>
      </c>
      <c r="G226" s="4" t="s">
        <v>337</v>
      </c>
    </row>
    <row r="227" spans="1:7" x14ac:dyDescent="0.45">
      <c r="A227" s="4" t="s">
        <v>336</v>
      </c>
      <c r="G227" s="4" t="s">
        <v>338</v>
      </c>
    </row>
    <row r="228" spans="1:7" x14ac:dyDescent="0.45">
      <c r="A228" s="4" t="s">
        <v>337</v>
      </c>
      <c r="G228" s="4" t="s">
        <v>340</v>
      </c>
    </row>
    <row r="229" spans="1:7" x14ac:dyDescent="0.45">
      <c r="A229" s="4" t="s">
        <v>338</v>
      </c>
      <c r="G229" s="4" t="s">
        <v>341</v>
      </c>
    </row>
    <row r="230" spans="1:7" x14ac:dyDescent="0.45">
      <c r="A230" s="4" t="s">
        <v>340</v>
      </c>
      <c r="G230" s="4" t="s">
        <v>342</v>
      </c>
    </row>
    <row r="231" spans="1:7" x14ac:dyDescent="0.45">
      <c r="A231" s="4" t="s">
        <v>341</v>
      </c>
      <c r="G231" s="4" t="s">
        <v>343</v>
      </c>
    </row>
    <row r="232" spans="1:7" x14ac:dyDescent="0.45">
      <c r="A232" s="4" t="s">
        <v>342</v>
      </c>
      <c r="G232" s="4" t="s">
        <v>345</v>
      </c>
    </row>
    <row r="233" spans="1:7" x14ac:dyDescent="0.45">
      <c r="A233" s="4" t="s">
        <v>343</v>
      </c>
      <c r="G233" s="4" t="s">
        <v>346</v>
      </c>
    </row>
    <row r="234" spans="1:7" x14ac:dyDescent="0.45">
      <c r="A234" s="4" t="s">
        <v>345</v>
      </c>
      <c r="G234" s="4" t="s">
        <v>347</v>
      </c>
    </row>
    <row r="235" spans="1:7" x14ac:dyDescent="0.45">
      <c r="A235" s="4" t="s">
        <v>346</v>
      </c>
      <c r="G235" s="4" t="s">
        <v>348</v>
      </c>
    </row>
    <row r="236" spans="1:7" x14ac:dyDescent="0.45">
      <c r="A236" s="4" t="s">
        <v>347</v>
      </c>
      <c r="G236" s="4" t="s">
        <v>349</v>
      </c>
    </row>
    <row r="237" spans="1:7" x14ac:dyDescent="0.45">
      <c r="A237" s="4" t="s">
        <v>348</v>
      </c>
      <c r="G237" s="4" t="s">
        <v>350</v>
      </c>
    </row>
    <row r="238" spans="1:7" x14ac:dyDescent="0.45">
      <c r="A238" s="4" t="s">
        <v>349</v>
      </c>
      <c r="G238" s="4" t="s">
        <v>351</v>
      </c>
    </row>
    <row r="239" spans="1:7" x14ac:dyDescent="0.45">
      <c r="A239" s="4" t="s">
        <v>350</v>
      </c>
      <c r="G239" s="4" t="s">
        <v>353</v>
      </c>
    </row>
    <row r="240" spans="1:7" x14ac:dyDescent="0.45">
      <c r="A240" s="4" t="s">
        <v>351</v>
      </c>
      <c r="G240" s="4" t="s">
        <v>354</v>
      </c>
    </row>
    <row r="241" spans="1:7" x14ac:dyDescent="0.45">
      <c r="A241" s="4" t="s">
        <v>353</v>
      </c>
      <c r="G241" s="4" t="s">
        <v>355</v>
      </c>
    </row>
    <row r="242" spans="1:7" x14ac:dyDescent="0.45">
      <c r="A242" s="4" t="s">
        <v>354</v>
      </c>
      <c r="G242" s="4" t="s">
        <v>356</v>
      </c>
    </row>
    <row r="243" spans="1:7" x14ac:dyDescent="0.45">
      <c r="A243" s="4" t="s">
        <v>355</v>
      </c>
      <c r="G243" s="4" t="s">
        <v>357</v>
      </c>
    </row>
    <row r="244" spans="1:7" x14ac:dyDescent="0.45">
      <c r="A244" s="4" t="s">
        <v>356</v>
      </c>
      <c r="G244" s="4" t="s">
        <v>358</v>
      </c>
    </row>
    <row r="245" spans="1:7" x14ac:dyDescent="0.45">
      <c r="A245" s="4" t="s">
        <v>357</v>
      </c>
      <c r="G245" s="4" t="s">
        <v>359</v>
      </c>
    </row>
    <row r="246" spans="1:7" x14ac:dyDescent="0.45">
      <c r="A246" s="4" t="s">
        <v>358</v>
      </c>
      <c r="G246" s="4" t="s">
        <v>360</v>
      </c>
    </row>
    <row r="247" spans="1:7" x14ac:dyDescent="0.45">
      <c r="A247" s="4" t="s">
        <v>359</v>
      </c>
      <c r="G247" s="4" t="s">
        <v>362</v>
      </c>
    </row>
    <row r="248" spans="1:7" x14ac:dyDescent="0.45">
      <c r="A248" s="4" t="s">
        <v>360</v>
      </c>
      <c r="G248" s="4" t="s">
        <v>363</v>
      </c>
    </row>
    <row r="249" spans="1:7" x14ac:dyDescent="0.45">
      <c r="A249" s="4" t="s">
        <v>362</v>
      </c>
      <c r="G249" s="4" t="s">
        <v>365</v>
      </c>
    </row>
    <row r="250" spans="1:7" x14ac:dyDescent="0.45">
      <c r="A250" s="4" t="s">
        <v>363</v>
      </c>
      <c r="G250" s="4" t="s">
        <v>366</v>
      </c>
    </row>
    <row r="251" spans="1:7" x14ac:dyDescent="0.45">
      <c r="A251" s="4" t="s">
        <v>365</v>
      </c>
      <c r="G251" s="4" t="s">
        <v>367</v>
      </c>
    </row>
    <row r="252" spans="1:7" x14ac:dyDescent="0.45">
      <c r="A252" s="4" t="s">
        <v>366</v>
      </c>
      <c r="G252" s="4" t="s">
        <v>368</v>
      </c>
    </row>
    <row r="253" spans="1:7" x14ac:dyDescent="0.45">
      <c r="A253" s="4" t="s">
        <v>367</v>
      </c>
      <c r="G253" s="4" t="s">
        <v>369</v>
      </c>
    </row>
    <row r="254" spans="1:7" x14ac:dyDescent="0.45">
      <c r="A254" s="4" t="s">
        <v>368</v>
      </c>
      <c r="G254" s="4" t="s">
        <v>371</v>
      </c>
    </row>
    <row r="255" spans="1:7" x14ac:dyDescent="0.45">
      <c r="A255" s="4" t="s">
        <v>369</v>
      </c>
      <c r="G255" s="4" t="s">
        <v>372</v>
      </c>
    </row>
    <row r="256" spans="1:7" x14ac:dyDescent="0.45">
      <c r="A256" s="4" t="s">
        <v>371</v>
      </c>
      <c r="G256" s="4" t="s">
        <v>373</v>
      </c>
    </row>
    <row r="257" spans="1:7" x14ac:dyDescent="0.45">
      <c r="A257" s="4" t="s">
        <v>372</v>
      </c>
      <c r="G257" s="4" t="s">
        <v>374</v>
      </c>
    </row>
    <row r="258" spans="1:7" x14ac:dyDescent="0.45">
      <c r="A258" s="4" t="s">
        <v>373</v>
      </c>
      <c r="G258" s="4" t="s">
        <v>375</v>
      </c>
    </row>
    <row r="259" spans="1:7" x14ac:dyDescent="0.45">
      <c r="A259" s="4" t="s">
        <v>374</v>
      </c>
      <c r="G259" s="4" t="s">
        <v>376</v>
      </c>
    </row>
    <row r="260" spans="1:7" x14ac:dyDescent="0.45">
      <c r="A260" s="4" t="s">
        <v>375</v>
      </c>
      <c r="G260" s="4" t="s">
        <v>378</v>
      </c>
    </row>
    <row r="261" spans="1:7" x14ac:dyDescent="0.45">
      <c r="A261" s="4" t="s">
        <v>376</v>
      </c>
      <c r="G261" s="4" t="s">
        <v>379</v>
      </c>
    </row>
    <row r="262" spans="1:7" x14ac:dyDescent="0.45">
      <c r="A262" s="4" t="s">
        <v>378</v>
      </c>
      <c r="G262" s="4" t="s">
        <v>380</v>
      </c>
    </row>
    <row r="263" spans="1:7" x14ac:dyDescent="0.45">
      <c r="A263" s="4" t="s">
        <v>379</v>
      </c>
      <c r="G263" s="4" t="s">
        <v>382</v>
      </c>
    </row>
    <row r="264" spans="1:7" x14ac:dyDescent="0.45">
      <c r="A264" s="4" t="s">
        <v>380</v>
      </c>
      <c r="G264" s="4" t="s">
        <v>383</v>
      </c>
    </row>
    <row r="265" spans="1:7" x14ac:dyDescent="0.45">
      <c r="A265" s="4" t="s">
        <v>382</v>
      </c>
      <c r="G265" s="4" t="s">
        <v>384</v>
      </c>
    </row>
    <row r="266" spans="1:7" x14ac:dyDescent="0.45">
      <c r="A266" s="4" t="s">
        <v>383</v>
      </c>
      <c r="G266" s="4" t="s">
        <v>386</v>
      </c>
    </row>
    <row r="267" spans="1:7" x14ac:dyDescent="0.45">
      <c r="A267" s="4" t="s">
        <v>384</v>
      </c>
      <c r="G267" s="4" t="s">
        <v>388</v>
      </c>
    </row>
    <row r="268" spans="1:7" x14ac:dyDescent="0.45">
      <c r="A268" s="4" t="s">
        <v>386</v>
      </c>
      <c r="G268" s="4" t="s">
        <v>389</v>
      </c>
    </row>
    <row r="269" spans="1:7" x14ac:dyDescent="0.45">
      <c r="A269" s="4" t="s">
        <v>388</v>
      </c>
      <c r="G269" s="4" t="s">
        <v>390</v>
      </c>
    </row>
    <row r="270" spans="1:7" x14ac:dyDescent="0.45">
      <c r="A270" s="4" t="s">
        <v>389</v>
      </c>
      <c r="G270" s="4" t="s">
        <v>393</v>
      </c>
    </row>
    <row r="271" spans="1:7" x14ac:dyDescent="0.45">
      <c r="A271" s="4" t="s">
        <v>390</v>
      </c>
      <c r="G271" s="4" t="s">
        <v>394</v>
      </c>
    </row>
    <row r="272" spans="1:7" x14ac:dyDescent="0.45">
      <c r="A272" s="4" t="s">
        <v>393</v>
      </c>
      <c r="G272" s="4" t="s">
        <v>395</v>
      </c>
    </row>
    <row r="273" spans="1:7" x14ac:dyDescent="0.45">
      <c r="A273" s="4" t="s">
        <v>394</v>
      </c>
      <c r="G273" s="4" t="s">
        <v>396</v>
      </c>
    </row>
    <row r="274" spans="1:7" x14ac:dyDescent="0.45">
      <c r="A274" s="4" t="s">
        <v>395</v>
      </c>
      <c r="G274" s="4" t="s">
        <v>397</v>
      </c>
    </row>
    <row r="275" spans="1:7" x14ac:dyDescent="0.45">
      <c r="A275" s="4" t="s">
        <v>396</v>
      </c>
      <c r="G275" s="4" t="s">
        <v>399</v>
      </c>
    </row>
    <row r="276" spans="1:7" x14ac:dyDescent="0.45">
      <c r="A276" s="4" t="s">
        <v>397</v>
      </c>
      <c r="G276" s="4" t="s">
        <v>400</v>
      </c>
    </row>
    <row r="277" spans="1:7" x14ac:dyDescent="0.45">
      <c r="A277" s="4" t="s">
        <v>399</v>
      </c>
      <c r="G277" s="4" t="s">
        <v>401</v>
      </c>
    </row>
    <row r="278" spans="1:7" x14ac:dyDescent="0.45">
      <c r="A278" s="4" t="s">
        <v>400</v>
      </c>
      <c r="G278" s="4" t="s">
        <v>402</v>
      </c>
    </row>
    <row r="279" spans="1:7" x14ac:dyDescent="0.45">
      <c r="A279" s="4" t="s">
        <v>401</v>
      </c>
      <c r="G279" s="4" t="s">
        <v>403</v>
      </c>
    </row>
    <row r="280" spans="1:7" x14ac:dyDescent="0.45">
      <c r="A280" s="4" t="s">
        <v>402</v>
      </c>
      <c r="G280" s="4" t="s">
        <v>404</v>
      </c>
    </row>
    <row r="281" spans="1:7" x14ac:dyDescent="0.45">
      <c r="A281" s="4" t="s">
        <v>403</v>
      </c>
      <c r="G281" s="4" t="s">
        <v>405</v>
      </c>
    </row>
    <row r="282" spans="1:7" x14ac:dyDescent="0.45">
      <c r="A282" s="4" t="s">
        <v>404</v>
      </c>
      <c r="G282" s="4" t="s">
        <v>406</v>
      </c>
    </row>
    <row r="283" spans="1:7" x14ac:dyDescent="0.45">
      <c r="A283" s="4" t="s">
        <v>405</v>
      </c>
      <c r="G283" s="4" t="s">
        <v>407</v>
      </c>
    </row>
    <row r="284" spans="1:7" x14ac:dyDescent="0.45">
      <c r="A284" s="4" t="s">
        <v>406</v>
      </c>
      <c r="G284" s="4" t="s">
        <v>409</v>
      </c>
    </row>
    <row r="285" spans="1:7" x14ac:dyDescent="0.45">
      <c r="A285" s="4" t="s">
        <v>407</v>
      </c>
      <c r="G285" s="4" t="s">
        <v>410</v>
      </c>
    </row>
    <row r="286" spans="1:7" x14ac:dyDescent="0.45">
      <c r="A286" s="4" t="s">
        <v>409</v>
      </c>
      <c r="G286" s="4" t="s">
        <v>411</v>
      </c>
    </row>
    <row r="287" spans="1:7" x14ac:dyDescent="0.45">
      <c r="A287" s="4" t="s">
        <v>410</v>
      </c>
      <c r="G287" s="4" t="s">
        <v>412</v>
      </c>
    </row>
    <row r="288" spans="1:7" x14ac:dyDescent="0.45">
      <c r="A288" s="4" t="s">
        <v>411</v>
      </c>
      <c r="G288" s="4" t="s">
        <v>414</v>
      </c>
    </row>
    <row r="289" spans="1:7" x14ac:dyDescent="0.45">
      <c r="A289" s="4" t="s">
        <v>412</v>
      </c>
      <c r="G289" s="4" t="s">
        <v>415</v>
      </c>
    </row>
    <row r="290" spans="1:7" x14ac:dyDescent="0.45">
      <c r="A290" s="4" t="s">
        <v>414</v>
      </c>
      <c r="G290" s="4" t="s">
        <v>416</v>
      </c>
    </row>
    <row r="291" spans="1:7" x14ac:dyDescent="0.45">
      <c r="A291" s="4" t="s">
        <v>415</v>
      </c>
      <c r="G291" s="4" t="s">
        <v>418</v>
      </c>
    </row>
    <row r="292" spans="1:7" x14ac:dyDescent="0.45">
      <c r="A292" s="4" t="s">
        <v>416</v>
      </c>
      <c r="G292" s="4" t="s">
        <v>419</v>
      </c>
    </row>
    <row r="293" spans="1:7" x14ac:dyDescent="0.45">
      <c r="A293" s="4" t="s">
        <v>418</v>
      </c>
      <c r="G293" s="4" t="s">
        <v>421</v>
      </c>
    </row>
    <row r="294" spans="1:7" x14ac:dyDescent="0.45">
      <c r="A294" s="4" t="s">
        <v>419</v>
      </c>
      <c r="G294" s="4" t="s">
        <v>422</v>
      </c>
    </row>
    <row r="295" spans="1:7" x14ac:dyDescent="0.45">
      <c r="A295" s="4" t="s">
        <v>421</v>
      </c>
      <c r="G295" s="4" t="s">
        <v>423</v>
      </c>
    </row>
    <row r="296" spans="1:7" x14ac:dyDescent="0.45">
      <c r="A296" s="4" t="s">
        <v>422</v>
      </c>
      <c r="G296" s="4" t="s">
        <v>424</v>
      </c>
    </row>
    <row r="297" spans="1:7" x14ac:dyDescent="0.45">
      <c r="A297" s="4" t="s">
        <v>423</v>
      </c>
      <c r="G297" s="4" t="s">
        <v>425</v>
      </c>
    </row>
    <row r="298" spans="1:7" x14ac:dyDescent="0.45">
      <c r="A298" s="4" t="s">
        <v>424</v>
      </c>
      <c r="G298" s="4" t="s">
        <v>426</v>
      </c>
    </row>
    <row r="299" spans="1:7" x14ac:dyDescent="0.45">
      <c r="A299" s="4" t="s">
        <v>425</v>
      </c>
      <c r="G299" s="4" t="s">
        <v>428</v>
      </c>
    </row>
    <row r="300" spans="1:7" x14ac:dyDescent="0.45">
      <c r="A300" s="4" t="s">
        <v>426</v>
      </c>
      <c r="G300" s="4" t="s">
        <v>430</v>
      </c>
    </row>
    <row r="301" spans="1:7" x14ac:dyDescent="0.45">
      <c r="A301" s="4" t="s">
        <v>428</v>
      </c>
      <c r="G301" s="4" t="s">
        <v>431</v>
      </c>
    </row>
    <row r="302" spans="1:7" x14ac:dyDescent="0.45">
      <c r="A302" s="4" t="s">
        <v>430</v>
      </c>
      <c r="G302" s="4" t="s">
        <v>432</v>
      </c>
    </row>
    <row r="303" spans="1:7" x14ac:dyDescent="0.45">
      <c r="A303" s="4" t="s">
        <v>431</v>
      </c>
      <c r="G303" s="4" t="s">
        <v>433</v>
      </c>
    </row>
    <row r="304" spans="1:7" x14ac:dyDescent="0.45">
      <c r="A304" s="4" t="s">
        <v>432</v>
      </c>
      <c r="G304" s="4" t="s">
        <v>434</v>
      </c>
    </row>
    <row r="305" spans="1:7" x14ac:dyDescent="0.45">
      <c r="A305" s="4" t="s">
        <v>433</v>
      </c>
      <c r="G305" s="4" t="s">
        <v>435</v>
      </c>
    </row>
    <row r="306" spans="1:7" x14ac:dyDescent="0.45">
      <c r="A306" s="4" t="s">
        <v>434</v>
      </c>
      <c r="G306" s="4" t="s">
        <v>436</v>
      </c>
    </row>
    <row r="307" spans="1:7" x14ac:dyDescent="0.45">
      <c r="A307" s="4" t="s">
        <v>435</v>
      </c>
      <c r="G307" s="4" t="s">
        <v>437</v>
      </c>
    </row>
    <row r="308" spans="1:7" x14ac:dyDescent="0.45">
      <c r="A308" s="4" t="s">
        <v>436</v>
      </c>
      <c r="G308" s="4" t="s">
        <v>438</v>
      </c>
    </row>
    <row r="309" spans="1:7" x14ac:dyDescent="0.45">
      <c r="A309" s="4" t="s">
        <v>437</v>
      </c>
      <c r="G309" s="4" t="s">
        <v>439</v>
      </c>
    </row>
    <row r="310" spans="1:7" x14ac:dyDescent="0.45">
      <c r="A310" s="4" t="s">
        <v>438</v>
      </c>
      <c r="G310" s="4" t="s">
        <v>440</v>
      </c>
    </row>
    <row r="311" spans="1:7" x14ac:dyDescent="0.45">
      <c r="A311" s="4" t="s">
        <v>439</v>
      </c>
      <c r="G311" s="4" t="s">
        <v>441</v>
      </c>
    </row>
    <row r="312" spans="1:7" x14ac:dyDescent="0.45">
      <c r="A312" s="4" t="s">
        <v>440</v>
      </c>
      <c r="G312" s="4" t="s">
        <v>442</v>
      </c>
    </row>
    <row r="313" spans="1:7" x14ac:dyDescent="0.45">
      <c r="A313" s="4" t="s">
        <v>441</v>
      </c>
      <c r="G313" s="4" t="s">
        <v>443</v>
      </c>
    </row>
    <row r="314" spans="1:7" x14ac:dyDescent="0.45">
      <c r="A314" s="4" t="s">
        <v>442</v>
      </c>
      <c r="G314" s="4" t="s">
        <v>444</v>
      </c>
    </row>
    <row r="315" spans="1:7" x14ac:dyDescent="0.45">
      <c r="A315" s="4" t="s">
        <v>443</v>
      </c>
      <c r="G315" s="4" t="s">
        <v>445</v>
      </c>
    </row>
    <row r="316" spans="1:7" x14ac:dyDescent="0.45">
      <c r="A316" s="4" t="s">
        <v>444</v>
      </c>
      <c r="G316" s="4" t="s">
        <v>446</v>
      </c>
    </row>
    <row r="317" spans="1:7" x14ac:dyDescent="0.45">
      <c r="A317" s="4" t="s">
        <v>445</v>
      </c>
      <c r="G317" s="4" t="s">
        <v>447</v>
      </c>
    </row>
    <row r="318" spans="1:7" x14ac:dyDescent="0.45">
      <c r="A318" s="4" t="s">
        <v>446</v>
      </c>
      <c r="G318" s="4" t="s">
        <v>448</v>
      </c>
    </row>
    <row r="319" spans="1:7" x14ac:dyDescent="0.45">
      <c r="A319" s="4" t="s">
        <v>447</v>
      </c>
      <c r="G319" s="4" t="s">
        <v>449</v>
      </c>
    </row>
    <row r="320" spans="1:7" x14ac:dyDescent="0.45">
      <c r="A320" s="4" t="s">
        <v>448</v>
      </c>
      <c r="G320" s="4" t="s">
        <v>450</v>
      </c>
    </row>
    <row r="321" spans="1:7" x14ac:dyDescent="0.45">
      <c r="A321" s="4" t="s">
        <v>449</v>
      </c>
      <c r="G321" s="4" t="s">
        <v>451</v>
      </c>
    </row>
    <row r="322" spans="1:7" x14ac:dyDescent="0.45">
      <c r="A322" s="4" t="s">
        <v>450</v>
      </c>
      <c r="G322" s="4" t="s">
        <v>452</v>
      </c>
    </row>
    <row r="323" spans="1:7" x14ac:dyDescent="0.45">
      <c r="A323" s="4" t="s">
        <v>451</v>
      </c>
      <c r="G323" s="4" t="s">
        <v>453</v>
      </c>
    </row>
    <row r="324" spans="1:7" x14ac:dyDescent="0.45">
      <c r="A324" s="4" t="s">
        <v>452</v>
      </c>
      <c r="G324" s="4" t="s">
        <v>454</v>
      </c>
    </row>
    <row r="325" spans="1:7" x14ac:dyDescent="0.45">
      <c r="A325" s="4" t="s">
        <v>453</v>
      </c>
      <c r="G325" s="4" t="s">
        <v>455</v>
      </c>
    </row>
    <row r="326" spans="1:7" x14ac:dyDescent="0.45">
      <c r="A326" s="4" t="s">
        <v>454</v>
      </c>
      <c r="G326" s="4" t="s">
        <v>456</v>
      </c>
    </row>
    <row r="327" spans="1:7" x14ac:dyDescent="0.45">
      <c r="A327" s="4" t="s">
        <v>455</v>
      </c>
      <c r="G327" s="4" t="s">
        <v>457</v>
      </c>
    </row>
    <row r="328" spans="1:7" x14ac:dyDescent="0.45">
      <c r="A328" s="4" t="s">
        <v>456</v>
      </c>
      <c r="G328" s="4" t="s">
        <v>458</v>
      </c>
    </row>
    <row r="329" spans="1:7" x14ac:dyDescent="0.45">
      <c r="A329" s="4" t="s">
        <v>457</v>
      </c>
      <c r="G329" s="4" t="s">
        <v>459</v>
      </c>
    </row>
    <row r="330" spans="1:7" x14ac:dyDescent="0.45">
      <c r="A330" s="4" t="s">
        <v>458</v>
      </c>
      <c r="G330" s="4" t="s">
        <v>461</v>
      </c>
    </row>
    <row r="331" spans="1:7" x14ac:dyDescent="0.45">
      <c r="A331" s="4" t="s">
        <v>459</v>
      </c>
      <c r="G331" s="4" t="s">
        <v>462</v>
      </c>
    </row>
    <row r="332" spans="1:7" x14ac:dyDescent="0.45">
      <c r="A332" s="4" t="s">
        <v>461</v>
      </c>
      <c r="G332" s="4" t="s">
        <v>463</v>
      </c>
    </row>
    <row r="333" spans="1:7" x14ac:dyDescent="0.45">
      <c r="A333" s="4" t="s">
        <v>462</v>
      </c>
      <c r="G333" s="4" t="s">
        <v>464</v>
      </c>
    </row>
    <row r="334" spans="1:7" x14ac:dyDescent="0.45">
      <c r="A334" s="4" t="s">
        <v>463</v>
      </c>
      <c r="G334" s="4" t="s">
        <v>465</v>
      </c>
    </row>
    <row r="335" spans="1:7" x14ac:dyDescent="0.45">
      <c r="A335" s="4" t="s">
        <v>464</v>
      </c>
      <c r="G335" s="4" t="s">
        <v>466</v>
      </c>
    </row>
    <row r="336" spans="1:7" x14ac:dyDescent="0.45">
      <c r="A336" s="4" t="s">
        <v>465</v>
      </c>
      <c r="G336" s="4" t="s">
        <v>467</v>
      </c>
    </row>
    <row r="337" spans="1:7" x14ac:dyDescent="0.45">
      <c r="A337" s="4" t="s">
        <v>466</v>
      </c>
      <c r="G337" s="4" t="s">
        <v>468</v>
      </c>
    </row>
    <row r="338" spans="1:7" x14ac:dyDescent="0.45">
      <c r="A338" s="4" t="s">
        <v>467</v>
      </c>
      <c r="G338" s="4" t="s">
        <v>469</v>
      </c>
    </row>
    <row r="339" spans="1:7" x14ac:dyDescent="0.45">
      <c r="A339" s="4" t="s">
        <v>468</v>
      </c>
      <c r="G339" s="4" t="s">
        <v>470</v>
      </c>
    </row>
    <row r="340" spans="1:7" x14ac:dyDescent="0.45">
      <c r="A340" s="4" t="s">
        <v>469</v>
      </c>
      <c r="G340" s="4" t="s">
        <v>471</v>
      </c>
    </row>
    <row r="341" spans="1:7" x14ac:dyDescent="0.45">
      <c r="A341" s="4" t="s">
        <v>470</v>
      </c>
      <c r="G341" s="4" t="s">
        <v>472</v>
      </c>
    </row>
    <row r="342" spans="1:7" x14ac:dyDescent="0.45">
      <c r="A342" s="4" t="s">
        <v>471</v>
      </c>
      <c r="G342" s="4" t="s">
        <v>473</v>
      </c>
    </row>
    <row r="343" spans="1:7" x14ac:dyDescent="0.45">
      <c r="A343" s="4" t="s">
        <v>472</v>
      </c>
      <c r="G343" s="4" t="s">
        <v>474</v>
      </c>
    </row>
    <row r="344" spans="1:7" x14ac:dyDescent="0.45">
      <c r="A344" s="4" t="s">
        <v>473</v>
      </c>
      <c r="G344" s="4" t="s">
        <v>475</v>
      </c>
    </row>
    <row r="345" spans="1:7" x14ac:dyDescent="0.45">
      <c r="A345" s="4" t="s">
        <v>474</v>
      </c>
      <c r="G345" s="4" t="s">
        <v>477</v>
      </c>
    </row>
    <row r="346" spans="1:7" x14ac:dyDescent="0.45">
      <c r="A346" s="4" t="s">
        <v>475</v>
      </c>
      <c r="G346" s="4" t="s">
        <v>479</v>
      </c>
    </row>
    <row r="347" spans="1:7" x14ac:dyDescent="0.45">
      <c r="A347" s="4" t="s">
        <v>477</v>
      </c>
      <c r="G347" s="4" t="s">
        <v>480</v>
      </c>
    </row>
    <row r="348" spans="1:7" x14ac:dyDescent="0.45">
      <c r="A348" s="4" t="s">
        <v>479</v>
      </c>
      <c r="G348" s="4" t="s">
        <v>481</v>
      </c>
    </row>
    <row r="349" spans="1:7" x14ac:dyDescent="0.45">
      <c r="A349" s="4" t="s">
        <v>480</v>
      </c>
      <c r="G349" s="4" t="s">
        <v>482</v>
      </c>
    </row>
    <row r="350" spans="1:7" x14ac:dyDescent="0.45">
      <c r="A350" s="4" t="s">
        <v>481</v>
      </c>
      <c r="G350" s="4" t="s">
        <v>483</v>
      </c>
    </row>
    <row r="351" spans="1:7" x14ac:dyDescent="0.45">
      <c r="A351" s="4" t="s">
        <v>482</v>
      </c>
      <c r="G351" s="4" t="s">
        <v>484</v>
      </c>
    </row>
    <row r="352" spans="1:7" x14ac:dyDescent="0.45">
      <c r="A352" s="4" t="s">
        <v>483</v>
      </c>
      <c r="G352" s="4" t="s">
        <v>485</v>
      </c>
    </row>
    <row r="353" spans="1:7" x14ac:dyDescent="0.45">
      <c r="A353" s="4" t="s">
        <v>484</v>
      </c>
      <c r="G353" s="4" t="s">
        <v>486</v>
      </c>
    </row>
    <row r="354" spans="1:7" x14ac:dyDescent="0.45">
      <c r="A354" s="4" t="s">
        <v>485</v>
      </c>
      <c r="G354" s="4" t="s">
        <v>488</v>
      </c>
    </row>
    <row r="355" spans="1:7" x14ac:dyDescent="0.45">
      <c r="A355" s="4" t="s">
        <v>486</v>
      </c>
      <c r="G355" s="4" t="s">
        <v>490</v>
      </c>
    </row>
    <row r="356" spans="1:7" x14ac:dyDescent="0.45">
      <c r="A356" s="4" t="s">
        <v>488</v>
      </c>
      <c r="G356" s="4" t="s">
        <v>491</v>
      </c>
    </row>
    <row r="357" spans="1:7" x14ac:dyDescent="0.45">
      <c r="A357" s="4" t="s">
        <v>490</v>
      </c>
      <c r="G357" s="4" t="s">
        <v>492</v>
      </c>
    </row>
    <row r="358" spans="1:7" x14ac:dyDescent="0.45">
      <c r="A358" s="4" t="s">
        <v>491</v>
      </c>
      <c r="G358" s="4" t="s">
        <v>493</v>
      </c>
    </row>
    <row r="359" spans="1:7" x14ac:dyDescent="0.45">
      <c r="A359" s="4" t="s">
        <v>492</v>
      </c>
      <c r="G359" s="4" t="s">
        <v>494</v>
      </c>
    </row>
    <row r="360" spans="1:7" x14ac:dyDescent="0.45">
      <c r="A360" s="4" t="s">
        <v>493</v>
      </c>
      <c r="G360" s="4" t="s">
        <v>495</v>
      </c>
    </row>
    <row r="361" spans="1:7" x14ac:dyDescent="0.45">
      <c r="A361" s="4" t="s">
        <v>494</v>
      </c>
      <c r="G361" s="4" t="s">
        <v>496</v>
      </c>
    </row>
    <row r="362" spans="1:7" x14ac:dyDescent="0.45">
      <c r="A362" s="4" t="s">
        <v>495</v>
      </c>
      <c r="G362" s="4" t="s">
        <v>498</v>
      </c>
    </row>
    <row r="363" spans="1:7" x14ac:dyDescent="0.45">
      <c r="A363" s="4" t="s">
        <v>496</v>
      </c>
      <c r="G363" s="4" t="s">
        <v>499</v>
      </c>
    </row>
    <row r="364" spans="1:7" x14ac:dyDescent="0.45">
      <c r="A364" s="4" t="s">
        <v>498</v>
      </c>
      <c r="G364" s="4" t="s">
        <v>501</v>
      </c>
    </row>
    <row r="365" spans="1:7" x14ac:dyDescent="0.45">
      <c r="A365" s="4" t="s">
        <v>499</v>
      </c>
      <c r="G365" s="4" t="s">
        <v>502</v>
      </c>
    </row>
    <row r="366" spans="1:7" x14ac:dyDescent="0.45">
      <c r="A366" s="4" t="s">
        <v>501</v>
      </c>
      <c r="G366" s="4" t="s">
        <v>503</v>
      </c>
    </row>
    <row r="367" spans="1:7" x14ac:dyDescent="0.45">
      <c r="A367" s="4" t="s">
        <v>502</v>
      </c>
      <c r="G367" s="4" t="s">
        <v>505</v>
      </c>
    </row>
    <row r="368" spans="1:7" x14ac:dyDescent="0.45">
      <c r="A368" s="4" t="s">
        <v>503</v>
      </c>
      <c r="G368" s="4" t="s">
        <v>507</v>
      </c>
    </row>
    <row r="369" spans="1:7" x14ac:dyDescent="0.45">
      <c r="A369" s="4" t="s">
        <v>505</v>
      </c>
      <c r="G369" s="4" t="s">
        <v>508</v>
      </c>
    </row>
    <row r="370" spans="1:7" x14ac:dyDescent="0.45">
      <c r="A370" s="4" t="s">
        <v>507</v>
      </c>
      <c r="G370" s="4" t="s">
        <v>509</v>
      </c>
    </row>
    <row r="371" spans="1:7" x14ac:dyDescent="0.45">
      <c r="A371" s="4" t="s">
        <v>508</v>
      </c>
      <c r="G371" s="4" t="s">
        <v>510</v>
      </c>
    </row>
    <row r="372" spans="1:7" x14ac:dyDescent="0.45">
      <c r="A372" s="4" t="s">
        <v>509</v>
      </c>
      <c r="G372" s="4" t="s">
        <v>511</v>
      </c>
    </row>
    <row r="373" spans="1:7" x14ac:dyDescent="0.45">
      <c r="A373" s="4" t="s">
        <v>510</v>
      </c>
      <c r="G373" s="4" t="s">
        <v>512</v>
      </c>
    </row>
    <row r="374" spans="1:7" x14ac:dyDescent="0.45">
      <c r="A374" s="4" t="s">
        <v>511</v>
      </c>
      <c r="G374" s="4" t="s">
        <v>513</v>
      </c>
    </row>
    <row r="375" spans="1:7" x14ac:dyDescent="0.45">
      <c r="A375" s="4" t="s">
        <v>512</v>
      </c>
      <c r="G375" s="4" t="s">
        <v>514</v>
      </c>
    </row>
    <row r="376" spans="1:7" x14ac:dyDescent="0.45">
      <c r="A376" s="4" t="s">
        <v>513</v>
      </c>
      <c r="G376" s="4" t="s">
        <v>516</v>
      </c>
    </row>
    <row r="377" spans="1:7" x14ac:dyDescent="0.45">
      <c r="A377" s="4" t="s">
        <v>514</v>
      </c>
      <c r="G377" s="4" t="s">
        <v>517</v>
      </c>
    </row>
    <row r="378" spans="1:7" x14ac:dyDescent="0.45">
      <c r="A378" s="4" t="s">
        <v>516</v>
      </c>
      <c r="G378" s="4" t="s">
        <v>518</v>
      </c>
    </row>
    <row r="379" spans="1:7" x14ac:dyDescent="0.45">
      <c r="A379" s="4" t="s">
        <v>517</v>
      </c>
      <c r="G379" s="4" t="s">
        <v>519</v>
      </c>
    </row>
    <row r="380" spans="1:7" x14ac:dyDescent="0.45">
      <c r="A380" s="4" t="s">
        <v>518</v>
      </c>
      <c r="G380" s="4" t="s">
        <v>520</v>
      </c>
    </row>
    <row r="381" spans="1:7" x14ac:dyDescent="0.45">
      <c r="A381" s="4" t="s">
        <v>519</v>
      </c>
      <c r="G381" s="4" t="s">
        <v>521</v>
      </c>
    </row>
    <row r="382" spans="1:7" x14ac:dyDescent="0.45">
      <c r="A382" s="4" t="s">
        <v>520</v>
      </c>
      <c r="G382" s="4" t="s">
        <v>522</v>
      </c>
    </row>
    <row r="383" spans="1:7" x14ac:dyDescent="0.45">
      <c r="A383" s="4" t="s">
        <v>521</v>
      </c>
      <c r="G383" s="4" t="s">
        <v>523</v>
      </c>
    </row>
    <row r="384" spans="1:7" x14ac:dyDescent="0.45">
      <c r="A384" s="4" t="s">
        <v>522</v>
      </c>
      <c r="G384" s="4" t="s">
        <v>524</v>
      </c>
    </row>
    <row r="385" spans="1:7" x14ac:dyDescent="0.45">
      <c r="A385" s="4" t="s">
        <v>523</v>
      </c>
      <c r="G385" s="4" t="s">
        <v>525</v>
      </c>
    </row>
    <row r="386" spans="1:7" x14ac:dyDescent="0.45">
      <c r="A386" s="4" t="s">
        <v>524</v>
      </c>
      <c r="G386" s="4" t="s">
        <v>526</v>
      </c>
    </row>
    <row r="387" spans="1:7" x14ac:dyDescent="0.45">
      <c r="A387" s="4" t="s">
        <v>525</v>
      </c>
      <c r="G387" s="4" t="s">
        <v>527</v>
      </c>
    </row>
    <row r="388" spans="1:7" x14ac:dyDescent="0.45">
      <c r="A388" s="4" t="s">
        <v>526</v>
      </c>
      <c r="G388" s="4" t="s">
        <v>528</v>
      </c>
    </row>
    <row r="389" spans="1:7" x14ac:dyDescent="0.45">
      <c r="A389" s="4" t="s">
        <v>527</v>
      </c>
      <c r="G389" s="4" t="s">
        <v>529</v>
      </c>
    </row>
    <row r="390" spans="1:7" x14ac:dyDescent="0.45">
      <c r="A390" s="4" t="s">
        <v>528</v>
      </c>
      <c r="G390" s="4" t="s">
        <v>530</v>
      </c>
    </row>
    <row r="391" spans="1:7" x14ac:dyDescent="0.45">
      <c r="A391" s="4" t="s">
        <v>529</v>
      </c>
      <c r="G391" s="4" t="s">
        <v>531</v>
      </c>
    </row>
    <row r="392" spans="1:7" x14ac:dyDescent="0.45">
      <c r="A392" s="4" t="s">
        <v>530</v>
      </c>
      <c r="G392" s="4" t="s">
        <v>532</v>
      </c>
    </row>
    <row r="393" spans="1:7" x14ac:dyDescent="0.45">
      <c r="A393" s="4" t="s">
        <v>531</v>
      </c>
      <c r="G393" s="4" t="s">
        <v>533</v>
      </c>
    </row>
    <row r="394" spans="1:7" x14ac:dyDescent="0.45">
      <c r="A394" s="4" t="s">
        <v>532</v>
      </c>
      <c r="G394" s="4" t="s">
        <v>534</v>
      </c>
    </row>
    <row r="395" spans="1:7" x14ac:dyDescent="0.45">
      <c r="A395" s="4" t="s">
        <v>533</v>
      </c>
      <c r="G395" s="4" t="s">
        <v>535</v>
      </c>
    </row>
    <row r="396" spans="1:7" x14ac:dyDescent="0.45">
      <c r="A396" s="4" t="s">
        <v>534</v>
      </c>
      <c r="G396" s="4" t="s">
        <v>536</v>
      </c>
    </row>
    <row r="397" spans="1:7" x14ac:dyDescent="0.45">
      <c r="A397" s="4" t="s">
        <v>535</v>
      </c>
      <c r="G397" s="4" t="s">
        <v>537</v>
      </c>
    </row>
    <row r="398" spans="1:7" x14ac:dyDescent="0.45">
      <c r="A398" s="4" t="s">
        <v>536</v>
      </c>
      <c r="G398" s="4" t="s">
        <v>538</v>
      </c>
    </row>
    <row r="399" spans="1:7" x14ac:dyDescent="0.45">
      <c r="A399" s="4" t="s">
        <v>537</v>
      </c>
      <c r="G399" s="4" t="s">
        <v>539</v>
      </c>
    </row>
    <row r="400" spans="1:7" x14ac:dyDescent="0.45">
      <c r="A400" s="4" t="s">
        <v>538</v>
      </c>
      <c r="G400" s="4" t="s">
        <v>540</v>
      </c>
    </row>
    <row r="401" spans="1:7" x14ac:dyDescent="0.45">
      <c r="A401" s="4" t="s">
        <v>539</v>
      </c>
      <c r="G401" s="4" t="s">
        <v>541</v>
      </c>
    </row>
    <row r="402" spans="1:7" x14ac:dyDescent="0.45">
      <c r="A402" s="4" t="s">
        <v>540</v>
      </c>
      <c r="G402" s="4" t="s">
        <v>542</v>
      </c>
    </row>
    <row r="403" spans="1:7" x14ac:dyDescent="0.45">
      <c r="A403" s="4" t="s">
        <v>541</v>
      </c>
      <c r="G403" s="4" t="s">
        <v>543</v>
      </c>
    </row>
    <row r="404" spans="1:7" x14ac:dyDescent="0.45">
      <c r="A404" s="4" t="s">
        <v>542</v>
      </c>
      <c r="G404" s="4" t="s">
        <v>544</v>
      </c>
    </row>
    <row r="405" spans="1:7" x14ac:dyDescent="0.45">
      <c r="A405" s="4" t="s">
        <v>543</v>
      </c>
      <c r="G405" s="4" t="s">
        <v>545</v>
      </c>
    </row>
    <row r="406" spans="1:7" x14ac:dyDescent="0.45">
      <c r="A406" s="4" t="s">
        <v>544</v>
      </c>
      <c r="G406" s="4" t="s">
        <v>546</v>
      </c>
    </row>
    <row r="407" spans="1:7" x14ac:dyDescent="0.45">
      <c r="A407" s="4" t="s">
        <v>545</v>
      </c>
      <c r="G407" s="4" t="s">
        <v>547</v>
      </c>
    </row>
    <row r="408" spans="1:7" x14ac:dyDescent="0.45">
      <c r="A408" s="4" t="s">
        <v>546</v>
      </c>
      <c r="G408" s="4" t="s">
        <v>548</v>
      </c>
    </row>
    <row r="409" spans="1:7" x14ac:dyDescent="0.45">
      <c r="A409" s="4" t="s">
        <v>547</v>
      </c>
      <c r="G409" s="4" t="s">
        <v>549</v>
      </c>
    </row>
    <row r="410" spans="1:7" x14ac:dyDescent="0.45">
      <c r="A410" s="4" t="s">
        <v>548</v>
      </c>
      <c r="G410" s="4" t="s">
        <v>550</v>
      </c>
    </row>
    <row r="411" spans="1:7" x14ac:dyDescent="0.45">
      <c r="A411" s="4" t="s">
        <v>549</v>
      </c>
      <c r="G411" s="4" t="s">
        <v>551</v>
      </c>
    </row>
    <row r="412" spans="1:7" x14ac:dyDescent="0.45">
      <c r="A412" s="4" t="s">
        <v>550</v>
      </c>
      <c r="G412" s="4" t="s">
        <v>553</v>
      </c>
    </row>
    <row r="413" spans="1:7" x14ac:dyDescent="0.45">
      <c r="A413" s="4" t="s">
        <v>551</v>
      </c>
      <c r="G413" s="4" t="s">
        <v>554</v>
      </c>
    </row>
    <row r="414" spans="1:7" x14ac:dyDescent="0.45">
      <c r="A414" s="4" t="s">
        <v>553</v>
      </c>
      <c r="G414" s="4" t="s">
        <v>555</v>
      </c>
    </row>
    <row r="415" spans="1:7" x14ac:dyDescent="0.45">
      <c r="A415" s="4" t="s">
        <v>554</v>
      </c>
      <c r="G415" s="4" t="s">
        <v>556</v>
      </c>
    </row>
    <row r="416" spans="1:7" x14ac:dyDescent="0.45">
      <c r="A416" s="4" t="s">
        <v>555</v>
      </c>
      <c r="G416" s="4" t="s">
        <v>557</v>
      </c>
    </row>
    <row r="417" spans="1:7" x14ac:dyDescent="0.45">
      <c r="A417" s="4" t="s">
        <v>556</v>
      </c>
      <c r="G417" s="4" t="s">
        <v>558</v>
      </c>
    </row>
    <row r="418" spans="1:7" x14ac:dyDescent="0.45">
      <c r="A418" s="4" t="s">
        <v>557</v>
      </c>
      <c r="G418" s="4" t="s">
        <v>559</v>
      </c>
    </row>
    <row r="419" spans="1:7" x14ac:dyDescent="0.45">
      <c r="A419" s="4" t="s">
        <v>558</v>
      </c>
      <c r="G419" s="4" t="s">
        <v>561</v>
      </c>
    </row>
    <row r="420" spans="1:7" x14ac:dyDescent="0.45">
      <c r="A420" s="4" t="s">
        <v>559</v>
      </c>
      <c r="G420" s="4" t="s">
        <v>562</v>
      </c>
    </row>
    <row r="421" spans="1:7" x14ac:dyDescent="0.45">
      <c r="A421" s="4" t="s">
        <v>561</v>
      </c>
      <c r="G421" s="4" t="s">
        <v>563</v>
      </c>
    </row>
    <row r="422" spans="1:7" x14ac:dyDescent="0.45">
      <c r="A422" s="4" t="s">
        <v>562</v>
      </c>
      <c r="G422" s="4" t="s">
        <v>564</v>
      </c>
    </row>
    <row r="423" spans="1:7" x14ac:dyDescent="0.45">
      <c r="A423" s="4" t="s">
        <v>563</v>
      </c>
      <c r="G423" s="4" t="s">
        <v>565</v>
      </c>
    </row>
    <row r="424" spans="1:7" x14ac:dyDescent="0.45">
      <c r="A424" s="4" t="s">
        <v>564</v>
      </c>
      <c r="G424" s="4" t="s">
        <v>566</v>
      </c>
    </row>
    <row r="425" spans="1:7" x14ac:dyDescent="0.45">
      <c r="A425" s="4" t="s">
        <v>565</v>
      </c>
      <c r="G425" s="4" t="s">
        <v>567</v>
      </c>
    </row>
    <row r="426" spans="1:7" x14ac:dyDescent="0.45">
      <c r="A426" s="4" t="s">
        <v>566</v>
      </c>
      <c r="G426" s="4" t="s">
        <v>568</v>
      </c>
    </row>
    <row r="427" spans="1:7" x14ac:dyDescent="0.45">
      <c r="A427" s="4" t="s">
        <v>567</v>
      </c>
      <c r="G427" s="4" t="s">
        <v>569</v>
      </c>
    </row>
    <row r="428" spans="1:7" x14ac:dyDescent="0.45">
      <c r="A428" s="4" t="s">
        <v>568</v>
      </c>
      <c r="G428" s="4" t="s">
        <v>570</v>
      </c>
    </row>
    <row r="429" spans="1:7" x14ac:dyDescent="0.45">
      <c r="A429" s="4" t="s">
        <v>569</v>
      </c>
      <c r="G429" s="4" t="s">
        <v>571</v>
      </c>
    </row>
    <row r="430" spans="1:7" x14ac:dyDescent="0.45">
      <c r="A430" s="4" t="s">
        <v>570</v>
      </c>
      <c r="G430" s="4" t="s">
        <v>572</v>
      </c>
    </row>
    <row r="431" spans="1:7" x14ac:dyDescent="0.45">
      <c r="A431" s="4" t="s">
        <v>571</v>
      </c>
      <c r="G431" s="4" t="s">
        <v>573</v>
      </c>
    </row>
    <row r="432" spans="1:7" x14ac:dyDescent="0.45">
      <c r="A432" s="4" t="s">
        <v>572</v>
      </c>
      <c r="G432" s="4" t="s">
        <v>585</v>
      </c>
    </row>
    <row r="433" spans="1:1" x14ac:dyDescent="0.45">
      <c r="A433" s="4" t="s">
        <v>573</v>
      </c>
    </row>
    <row r="434" spans="1:1" x14ac:dyDescent="0.45">
      <c r="A434" s="4" t="s">
        <v>585</v>
      </c>
    </row>
    <row r="435" spans="1:1" x14ac:dyDescent="0.45">
      <c r="A435" s="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20</vt:i4>
      </vt:variant>
    </vt:vector>
  </HeadingPairs>
  <TitlesOfParts>
    <vt:vector size="24" baseType="lpstr">
      <vt:lpstr>Financial Forecast</vt:lpstr>
      <vt:lpstr>Profit &amp; Loss statement</vt:lpstr>
      <vt:lpstr>projectdata-nyse</vt:lpstr>
      <vt:lpstr>Sheet2</vt:lpstr>
      <vt:lpstr>COG_</vt:lpstr>
      <vt:lpstr>Cogs</vt:lpstr>
      <vt:lpstr>DEV_</vt:lpstr>
      <vt:lpstr>Gross_margin</vt:lpstr>
      <vt:lpstr>operating_margin</vt:lpstr>
      <vt:lpstr>OTHE_rS</vt:lpstr>
      <vt:lpstr>OTHEREXP</vt:lpstr>
      <vt:lpstr>OTHERS_</vt:lpstr>
      <vt:lpstr>R_D</vt:lpstr>
      <vt:lpstr>RESEARCH_</vt:lpstr>
      <vt:lpstr>RR_d</vt:lpstr>
      <vt:lpstr>SGA_</vt:lpstr>
      <vt:lpstr>SGAs</vt:lpstr>
      <vt:lpstr>T_R</vt:lpstr>
      <vt:lpstr>T_S</vt:lpstr>
      <vt:lpstr>Ticker_symbol</vt:lpstr>
      <vt:lpstr>Total_Revenue</vt:lpstr>
      <vt:lpstr>TS</vt:lpstr>
      <vt:lpstr>Y_S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Omotoyosi Sanusi</dc:creator>
  <cp:lastModifiedBy>Omotoyosi Sanusi</cp:lastModifiedBy>
  <dcterms:created xsi:type="dcterms:W3CDTF">2023-08-23T10:17:53Z</dcterms:created>
  <dcterms:modified xsi:type="dcterms:W3CDTF">2023-10-04T02:10:48Z</dcterms:modified>
</cp:coreProperties>
</file>