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zanni/Dropbox/Mac/Desktop/Curso Xignux Intro to DS/"/>
    </mc:Choice>
  </mc:AlternateContent>
  <xr:revisionPtr revIDLastSave="0" documentId="13_ncr:1_{E0A099F2-72DE-C948-82D6-19E635B6FCB4}" xr6:coauthVersionLast="47" xr6:coauthVersionMax="47" xr10:uidLastSave="{00000000-0000-0000-0000-000000000000}"/>
  <bookViews>
    <workbookView xWindow="-40540" yWindow="1960" windowWidth="38400" windowHeight="21140" activeTab="1" xr2:uid="{939AC0D9-AF9A-484F-9204-366F453340C7}"/>
  </bookViews>
  <sheets>
    <sheet name="Holt" sheetId="2" r:id="rId1"/>
    <sheet name="Holt-Win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2" l="1"/>
  <c r="B127" i="2" s="1"/>
  <c r="B128" i="2" s="1"/>
  <c r="B129" i="2" s="1"/>
  <c r="B130" i="2" s="1"/>
  <c r="B125" i="2"/>
  <c r="B126" i="3"/>
  <c r="B127" i="3" s="1"/>
  <c r="B128" i="3" s="1"/>
  <c r="B129" i="3" s="1"/>
  <c r="B130" i="3" s="1"/>
  <c r="B125" i="3"/>
  <c r="E6" i="3"/>
  <c r="E7" i="3"/>
  <c r="E8" i="3"/>
  <c r="E9" i="3"/>
  <c r="E10" i="3"/>
  <c r="E11" i="3"/>
  <c r="E12" i="3"/>
  <c r="E13" i="3"/>
  <c r="E14" i="3"/>
  <c r="E15" i="3"/>
  <c r="E16" i="3"/>
  <c r="E5" i="3"/>
  <c r="C17" i="3" s="1"/>
  <c r="D6" i="2"/>
  <c r="C6" i="2"/>
  <c r="E7" i="2" s="1"/>
  <c r="G7" i="2" s="1"/>
  <c r="D17" i="3" l="1"/>
  <c r="F18" i="3" s="1"/>
  <c r="H18" i="3" s="1"/>
  <c r="E17" i="3"/>
  <c r="C18" i="3"/>
  <c r="D18" i="3" s="1"/>
  <c r="C7" i="2"/>
  <c r="D7" i="2"/>
  <c r="C8" i="2" s="1"/>
  <c r="F19" i="3" l="1"/>
  <c r="H19" i="3" s="1"/>
  <c r="C19" i="3"/>
  <c r="E18" i="3"/>
  <c r="D19" i="3"/>
  <c r="C20" i="3" s="1"/>
  <c r="E19" i="3"/>
  <c r="D8" i="2"/>
  <c r="C9" i="2" s="1"/>
  <c r="E9" i="2"/>
  <c r="G9" i="2" s="1"/>
  <c r="E8" i="2"/>
  <c r="G8" i="2" s="1"/>
  <c r="F20" i="3" l="1"/>
  <c r="H20" i="3" s="1"/>
  <c r="D20" i="3"/>
  <c r="C21" i="3" s="1"/>
  <c r="E20" i="3"/>
  <c r="D9" i="2"/>
  <c r="C10" i="2" s="1"/>
  <c r="F21" i="3" l="1"/>
  <c r="H21" i="3" s="1"/>
  <c r="E21" i="3"/>
  <c r="D21" i="3"/>
  <c r="F22" i="3" s="1"/>
  <c r="H22" i="3" s="1"/>
  <c r="D10" i="2"/>
  <c r="E11" i="2" s="1"/>
  <c r="G11" i="2" s="1"/>
  <c r="E10" i="2"/>
  <c r="G10" i="2" s="1"/>
  <c r="C22" i="3" l="1"/>
  <c r="C23" i="3" s="1"/>
  <c r="D22" i="3"/>
  <c r="F23" i="3" s="1"/>
  <c r="H23" i="3" s="1"/>
  <c r="E22" i="3"/>
  <c r="C11" i="2"/>
  <c r="D23" i="3" l="1"/>
  <c r="C24" i="3" s="1"/>
  <c r="E23" i="3"/>
  <c r="D11" i="2"/>
  <c r="C12" i="2" s="1"/>
  <c r="D24" i="3" l="1"/>
  <c r="E24" i="3"/>
  <c r="F24" i="3"/>
  <c r="H24" i="3" s="1"/>
  <c r="D12" i="2"/>
  <c r="C13" i="2" s="1"/>
  <c r="E12" i="2"/>
  <c r="G12" i="2" s="1"/>
  <c r="F25" i="3" l="1"/>
  <c r="H25" i="3" s="1"/>
  <c r="C25" i="3"/>
  <c r="D13" i="2"/>
  <c r="C14" i="2" s="1"/>
  <c r="E13" i="2"/>
  <c r="G13" i="2" s="1"/>
  <c r="E25" i="3" l="1"/>
  <c r="D25" i="3"/>
  <c r="C26" i="3" s="1"/>
  <c r="D14" i="2"/>
  <c r="E15" i="2" s="1"/>
  <c r="G15" i="2" s="1"/>
  <c r="E14" i="2"/>
  <c r="G14" i="2" s="1"/>
  <c r="D26" i="3" l="1"/>
  <c r="C27" i="3" s="1"/>
  <c r="E26" i="3"/>
  <c r="F26" i="3"/>
  <c r="H26" i="3" s="1"/>
  <c r="C15" i="2"/>
  <c r="D15" i="2" s="1"/>
  <c r="C16" i="2" s="1"/>
  <c r="D27" i="3" l="1"/>
  <c r="F28" i="3" s="1"/>
  <c r="H28" i="3" s="1"/>
  <c r="E27" i="3"/>
  <c r="F27" i="3"/>
  <c r="H27" i="3" s="1"/>
  <c r="D16" i="2"/>
  <c r="C17" i="2" s="1"/>
  <c r="E16" i="2"/>
  <c r="G16" i="2" s="1"/>
  <c r="C28" i="3" l="1"/>
  <c r="D28" i="3" s="1"/>
  <c r="C29" i="3" s="1"/>
  <c r="D17" i="2"/>
  <c r="C18" i="2" s="1"/>
  <c r="E17" i="2"/>
  <c r="G17" i="2" s="1"/>
  <c r="E28" i="3" l="1"/>
  <c r="D29" i="3"/>
  <c r="F30" i="3" s="1"/>
  <c r="H30" i="3" s="1"/>
  <c r="E29" i="3"/>
  <c r="F29" i="3"/>
  <c r="H29" i="3" s="1"/>
  <c r="D18" i="2"/>
  <c r="C19" i="2" s="1"/>
  <c r="E18" i="2"/>
  <c r="G18" i="2" s="1"/>
  <c r="C30" i="3" l="1"/>
  <c r="D30" i="3" s="1"/>
  <c r="D19" i="2"/>
  <c r="C20" i="2" s="1"/>
  <c r="E19" i="2"/>
  <c r="G19" i="2" s="1"/>
  <c r="E30" i="3" l="1"/>
  <c r="F31" i="3"/>
  <c r="H31" i="3" s="1"/>
  <c r="C31" i="3"/>
  <c r="D20" i="2"/>
  <c r="E21" i="2" s="1"/>
  <c r="G21" i="2" s="1"/>
  <c r="E20" i="2"/>
  <c r="G20" i="2" s="1"/>
  <c r="D31" i="3" l="1"/>
  <c r="C32" i="3" s="1"/>
  <c r="E31" i="3"/>
  <c r="C21" i="2"/>
  <c r="D21" i="2" s="1"/>
  <c r="E22" i="2" s="1"/>
  <c r="G22" i="2" s="1"/>
  <c r="F32" i="3" l="1"/>
  <c r="H32" i="3" s="1"/>
  <c r="D32" i="3"/>
  <c r="C33" i="3" s="1"/>
  <c r="E32" i="3"/>
  <c r="C22" i="2"/>
  <c r="D22" i="2" s="1"/>
  <c r="C23" i="2" s="1"/>
  <c r="F33" i="3" l="1"/>
  <c r="H33" i="3" s="1"/>
  <c r="D33" i="3"/>
  <c r="F34" i="3" s="1"/>
  <c r="H34" i="3" s="1"/>
  <c r="E33" i="3"/>
  <c r="D23" i="2"/>
  <c r="C24" i="2" s="1"/>
  <c r="E23" i="2"/>
  <c r="G23" i="2" s="1"/>
  <c r="C34" i="3" l="1"/>
  <c r="D34" i="3" s="1"/>
  <c r="F35" i="3" s="1"/>
  <c r="H35" i="3" s="1"/>
  <c r="D24" i="2"/>
  <c r="C25" i="2" s="1"/>
  <c r="E24" i="2"/>
  <c r="G24" i="2" s="1"/>
  <c r="E34" i="3" l="1"/>
  <c r="C35" i="3"/>
  <c r="E35" i="3"/>
  <c r="D35" i="3"/>
  <c r="F36" i="3" s="1"/>
  <c r="H36" i="3" s="1"/>
  <c r="D25" i="2"/>
  <c r="C26" i="2" s="1"/>
  <c r="E25" i="2"/>
  <c r="G25" i="2" s="1"/>
  <c r="C36" i="3" l="1"/>
  <c r="D26" i="2"/>
  <c r="C27" i="2" s="1"/>
  <c r="E26" i="2"/>
  <c r="G26" i="2" s="1"/>
  <c r="E36" i="3" l="1"/>
  <c r="D36" i="3"/>
  <c r="C37" i="3" s="1"/>
  <c r="D27" i="2"/>
  <c r="C28" i="2" s="1"/>
  <c r="E27" i="2"/>
  <c r="G27" i="2" s="1"/>
  <c r="D37" i="3" l="1"/>
  <c r="F38" i="3" s="1"/>
  <c r="H38" i="3" s="1"/>
  <c r="E37" i="3"/>
  <c r="F37" i="3"/>
  <c r="H37" i="3" s="1"/>
  <c r="D28" i="2"/>
  <c r="C29" i="2" s="1"/>
  <c r="E28" i="2"/>
  <c r="G28" i="2" s="1"/>
  <c r="C38" i="3" l="1"/>
  <c r="D38" i="3" s="1"/>
  <c r="F39" i="3" s="1"/>
  <c r="H39" i="3" s="1"/>
  <c r="D29" i="2"/>
  <c r="C30" i="2" s="1"/>
  <c r="E29" i="2"/>
  <c r="G29" i="2" s="1"/>
  <c r="E38" i="3" l="1"/>
  <c r="C39" i="3"/>
  <c r="D39" i="3" s="1"/>
  <c r="F40" i="3" s="1"/>
  <c r="H40" i="3" s="1"/>
  <c r="D30" i="2"/>
  <c r="C31" i="2" s="1"/>
  <c r="E30" i="2"/>
  <c r="G30" i="2" s="1"/>
  <c r="E39" i="3" l="1"/>
  <c r="C40" i="3"/>
  <c r="D31" i="2"/>
  <c r="C32" i="2" s="1"/>
  <c r="E31" i="2"/>
  <c r="G31" i="2" s="1"/>
  <c r="D40" i="3" l="1"/>
  <c r="C41" i="3" s="1"/>
  <c r="E40" i="3"/>
  <c r="D32" i="2"/>
  <c r="C33" i="2" s="1"/>
  <c r="E32" i="2"/>
  <c r="G32" i="2" s="1"/>
  <c r="D41" i="3" l="1"/>
  <c r="F42" i="3" s="1"/>
  <c r="H42" i="3" s="1"/>
  <c r="E41" i="3"/>
  <c r="F41" i="3"/>
  <c r="H41" i="3" s="1"/>
  <c r="D33" i="2"/>
  <c r="C34" i="2" s="1"/>
  <c r="E33" i="2"/>
  <c r="G33" i="2" s="1"/>
  <c r="C42" i="3" l="1"/>
  <c r="D34" i="2"/>
  <c r="C35" i="2" s="1"/>
  <c r="E34" i="2"/>
  <c r="G34" i="2" s="1"/>
  <c r="D42" i="3" l="1"/>
  <c r="C43" i="3" s="1"/>
  <c r="E42" i="3"/>
  <c r="D35" i="2"/>
  <c r="C36" i="2" s="1"/>
  <c r="E35" i="2"/>
  <c r="G35" i="2" s="1"/>
  <c r="F43" i="3" l="1"/>
  <c r="H43" i="3" s="1"/>
  <c r="E43" i="3"/>
  <c r="D43" i="3"/>
  <c r="F44" i="3" s="1"/>
  <c r="H44" i="3" s="1"/>
  <c r="D36" i="2"/>
  <c r="C37" i="2" s="1"/>
  <c r="E36" i="2"/>
  <c r="G36" i="2" s="1"/>
  <c r="C44" i="3" l="1"/>
  <c r="D37" i="2"/>
  <c r="C38" i="2" s="1"/>
  <c r="E37" i="2"/>
  <c r="G37" i="2" s="1"/>
  <c r="D44" i="3" l="1"/>
  <c r="F45" i="3" s="1"/>
  <c r="H45" i="3" s="1"/>
  <c r="E44" i="3"/>
  <c r="D38" i="2"/>
  <c r="C39" i="2" s="1"/>
  <c r="E38" i="2"/>
  <c r="G38" i="2" s="1"/>
  <c r="C45" i="3" l="1"/>
  <c r="D45" i="3" s="1"/>
  <c r="C46" i="3" s="1"/>
  <c r="D39" i="2"/>
  <c r="C40" i="2" s="1"/>
  <c r="E39" i="2"/>
  <c r="G39" i="2" s="1"/>
  <c r="E45" i="3" l="1"/>
  <c r="F46" i="3"/>
  <c r="H46" i="3" s="1"/>
  <c r="E46" i="3"/>
  <c r="D46" i="3"/>
  <c r="C47" i="3" s="1"/>
  <c r="D40" i="2"/>
  <c r="C41" i="2" s="1"/>
  <c r="E40" i="2"/>
  <c r="G40" i="2" s="1"/>
  <c r="F47" i="3" l="1"/>
  <c r="H47" i="3" s="1"/>
  <c r="E47" i="3"/>
  <c r="D47" i="3"/>
  <c r="F48" i="3" s="1"/>
  <c r="H48" i="3" s="1"/>
  <c r="D41" i="2"/>
  <c r="C42" i="2" s="1"/>
  <c r="E41" i="2"/>
  <c r="G41" i="2" s="1"/>
  <c r="C48" i="3" l="1"/>
  <c r="D42" i="2"/>
  <c r="C43" i="2" s="1"/>
  <c r="E42" i="2"/>
  <c r="G42" i="2" s="1"/>
  <c r="D48" i="3" l="1"/>
  <c r="C49" i="3"/>
  <c r="E48" i="3"/>
  <c r="F49" i="3"/>
  <c r="H49" i="3" s="1"/>
  <c r="D43" i="2"/>
  <c r="C44" i="2" s="1"/>
  <c r="E43" i="2"/>
  <c r="G43" i="2" s="1"/>
  <c r="D49" i="3" l="1"/>
  <c r="F50" i="3" s="1"/>
  <c r="H50" i="3" s="1"/>
  <c r="E49" i="3"/>
  <c r="D44" i="2"/>
  <c r="C45" i="2" s="1"/>
  <c r="E44" i="2"/>
  <c r="G44" i="2" s="1"/>
  <c r="C50" i="3" l="1"/>
  <c r="D50" i="3"/>
  <c r="F51" i="3" s="1"/>
  <c r="H51" i="3" s="1"/>
  <c r="E50" i="3"/>
  <c r="D45" i="2"/>
  <c r="C46" i="2" s="1"/>
  <c r="E45" i="2"/>
  <c r="G45" i="2" s="1"/>
  <c r="C51" i="3" l="1"/>
  <c r="E51" i="3" s="1"/>
  <c r="D51" i="3"/>
  <c r="C52" i="3" s="1"/>
  <c r="D46" i="2"/>
  <c r="C47" i="2" s="1"/>
  <c r="E46" i="2"/>
  <c r="G46" i="2" s="1"/>
  <c r="F52" i="3" l="1"/>
  <c r="H52" i="3" s="1"/>
  <c r="D52" i="3"/>
  <c r="F53" i="3" s="1"/>
  <c r="H53" i="3" s="1"/>
  <c r="E52" i="3"/>
  <c r="D47" i="2"/>
  <c r="C48" i="2" s="1"/>
  <c r="E47" i="2"/>
  <c r="G47" i="2" s="1"/>
  <c r="C53" i="3" l="1"/>
  <c r="D53" i="3" s="1"/>
  <c r="E53" i="3"/>
  <c r="D48" i="2"/>
  <c r="C49" i="2" s="1"/>
  <c r="E48" i="2"/>
  <c r="G48" i="2" s="1"/>
  <c r="C54" i="3" l="1"/>
  <c r="F54" i="3"/>
  <c r="H54" i="3" s="1"/>
  <c r="D54" i="3"/>
  <c r="C55" i="3" s="1"/>
  <c r="E54" i="3"/>
  <c r="D49" i="2"/>
  <c r="C50" i="2" s="1"/>
  <c r="E49" i="2"/>
  <c r="G49" i="2" s="1"/>
  <c r="F55" i="3" l="1"/>
  <c r="H55" i="3" s="1"/>
  <c r="D55" i="3"/>
  <c r="C56" i="3" s="1"/>
  <c r="E55" i="3"/>
  <c r="D50" i="2"/>
  <c r="C51" i="2" s="1"/>
  <c r="E50" i="2"/>
  <c r="G50" i="2" s="1"/>
  <c r="F56" i="3" l="1"/>
  <c r="H56" i="3" s="1"/>
  <c r="D56" i="3"/>
  <c r="F57" i="3" s="1"/>
  <c r="H57" i="3" s="1"/>
  <c r="E56" i="3"/>
  <c r="D51" i="2"/>
  <c r="C52" i="2" s="1"/>
  <c r="E51" i="2"/>
  <c r="G51" i="2" s="1"/>
  <c r="C57" i="3" l="1"/>
  <c r="D57" i="3"/>
  <c r="F58" i="3" s="1"/>
  <c r="H58" i="3" s="1"/>
  <c r="E57" i="3"/>
  <c r="D52" i="2"/>
  <c r="C53" i="2" s="1"/>
  <c r="E52" i="2"/>
  <c r="G52" i="2" s="1"/>
  <c r="C58" i="3" l="1"/>
  <c r="D58" i="3" s="1"/>
  <c r="D53" i="2"/>
  <c r="C54" i="2" s="1"/>
  <c r="E53" i="2"/>
  <c r="G53" i="2" s="1"/>
  <c r="E58" i="3" l="1"/>
  <c r="C59" i="3"/>
  <c r="F59" i="3"/>
  <c r="H59" i="3" s="1"/>
  <c r="D54" i="2"/>
  <c r="C55" i="2" s="1"/>
  <c r="E54" i="2"/>
  <c r="G54" i="2" s="1"/>
  <c r="D59" i="3" l="1"/>
  <c r="C60" i="3" s="1"/>
  <c r="E60" i="3" s="1"/>
  <c r="E59" i="3"/>
  <c r="D60" i="3"/>
  <c r="F61" i="3" s="1"/>
  <c r="H61" i="3" s="1"/>
  <c r="D55" i="2"/>
  <c r="C56" i="2" s="1"/>
  <c r="E55" i="2"/>
  <c r="G55" i="2" s="1"/>
  <c r="C61" i="3" l="1"/>
  <c r="F60" i="3"/>
  <c r="H60" i="3" s="1"/>
  <c r="D61" i="3"/>
  <c r="C62" i="3" s="1"/>
  <c r="E61" i="3"/>
  <c r="D56" i="2"/>
  <c r="C57" i="2" s="1"/>
  <c r="E56" i="2"/>
  <c r="G56" i="2" s="1"/>
  <c r="F62" i="3" l="1"/>
  <c r="H62" i="3" s="1"/>
  <c r="D62" i="3"/>
  <c r="C63" i="3" s="1"/>
  <c r="E62" i="3"/>
  <c r="D57" i="2"/>
  <c r="C58" i="2" s="1"/>
  <c r="E57" i="2"/>
  <c r="G57" i="2" s="1"/>
  <c r="F63" i="3" l="1"/>
  <c r="H63" i="3" s="1"/>
  <c r="D63" i="3"/>
  <c r="C64" i="3" s="1"/>
  <c r="E63" i="3"/>
  <c r="D58" i="2"/>
  <c r="C59" i="2" s="1"/>
  <c r="E58" i="2"/>
  <c r="G58" i="2" s="1"/>
  <c r="F64" i="3" l="1"/>
  <c r="H64" i="3" s="1"/>
  <c r="D64" i="3"/>
  <c r="F65" i="3" s="1"/>
  <c r="H65" i="3" s="1"/>
  <c r="E64" i="3"/>
  <c r="C65" i="3"/>
  <c r="D59" i="2"/>
  <c r="C60" i="2" s="1"/>
  <c r="E59" i="2"/>
  <c r="G59" i="2" s="1"/>
  <c r="D65" i="3" l="1"/>
  <c r="F66" i="3" s="1"/>
  <c r="H66" i="3" s="1"/>
  <c r="E65" i="3"/>
  <c r="C66" i="3"/>
  <c r="D60" i="2"/>
  <c r="C61" i="2" s="1"/>
  <c r="E60" i="2"/>
  <c r="G60" i="2" s="1"/>
  <c r="D66" i="3" l="1"/>
  <c r="F67" i="3"/>
  <c r="H67" i="3" s="1"/>
  <c r="E66" i="3"/>
  <c r="C67" i="3"/>
  <c r="D61" i="2"/>
  <c r="C62" i="2" s="1"/>
  <c r="E61" i="2"/>
  <c r="G61" i="2" s="1"/>
  <c r="D67" i="3" l="1"/>
  <c r="E67" i="3"/>
  <c r="F68" i="3"/>
  <c r="H68" i="3" s="1"/>
  <c r="C68" i="3"/>
  <c r="D62" i="2"/>
  <c r="C63" i="2" s="1"/>
  <c r="E62" i="2"/>
  <c r="G62" i="2" s="1"/>
  <c r="D68" i="3" l="1"/>
  <c r="E68" i="3"/>
  <c r="C69" i="3"/>
  <c r="F69" i="3"/>
  <c r="H69" i="3" s="1"/>
  <c r="D63" i="2"/>
  <c r="C64" i="2" s="1"/>
  <c r="E63" i="2"/>
  <c r="G63" i="2" s="1"/>
  <c r="D69" i="3" l="1"/>
  <c r="F70" i="3"/>
  <c r="H70" i="3" s="1"/>
  <c r="E69" i="3"/>
  <c r="C70" i="3"/>
  <c r="D64" i="2"/>
  <c r="C65" i="2" s="1"/>
  <c r="E64" i="2"/>
  <c r="G64" i="2" s="1"/>
  <c r="D70" i="3" l="1"/>
  <c r="E70" i="3"/>
  <c r="F71" i="3"/>
  <c r="H71" i="3" s="1"/>
  <c r="C71" i="3"/>
  <c r="D65" i="2"/>
  <c r="C66" i="2" s="1"/>
  <c r="E65" i="2"/>
  <c r="G65" i="2" s="1"/>
  <c r="D71" i="3" l="1"/>
  <c r="E71" i="3"/>
  <c r="F72" i="3"/>
  <c r="H72" i="3" s="1"/>
  <c r="C72" i="3"/>
  <c r="D66" i="2"/>
  <c r="C67" i="2" s="1"/>
  <c r="E66" i="2"/>
  <c r="G66" i="2" s="1"/>
  <c r="D72" i="3" l="1"/>
  <c r="E72" i="3"/>
  <c r="C73" i="3"/>
  <c r="F73" i="3"/>
  <c r="H73" i="3" s="1"/>
  <c r="D67" i="2"/>
  <c r="C68" i="2" s="1"/>
  <c r="E67" i="2"/>
  <c r="G67" i="2" s="1"/>
  <c r="D73" i="3" l="1"/>
  <c r="E73" i="3"/>
  <c r="C74" i="3"/>
  <c r="F74" i="3"/>
  <c r="H74" i="3" s="1"/>
  <c r="D68" i="2"/>
  <c r="C69" i="2" s="1"/>
  <c r="E68" i="2"/>
  <c r="G68" i="2" s="1"/>
  <c r="D74" i="3" l="1"/>
  <c r="F75" i="3"/>
  <c r="H75" i="3" s="1"/>
  <c r="C75" i="3"/>
  <c r="E74" i="3"/>
  <c r="D69" i="2"/>
  <c r="C70" i="2" s="1"/>
  <c r="E69" i="2"/>
  <c r="G69" i="2" s="1"/>
  <c r="D75" i="3" l="1"/>
  <c r="F76" i="3"/>
  <c r="H76" i="3" s="1"/>
  <c r="C76" i="3"/>
  <c r="E75" i="3"/>
  <c r="D70" i="2"/>
  <c r="C71" i="2" s="1"/>
  <c r="E70" i="2"/>
  <c r="G70" i="2" s="1"/>
  <c r="D76" i="3" l="1"/>
  <c r="E76" i="3"/>
  <c r="C77" i="3"/>
  <c r="F77" i="3"/>
  <c r="H77" i="3" s="1"/>
  <c r="D71" i="2"/>
  <c r="C72" i="2" s="1"/>
  <c r="E71" i="2"/>
  <c r="G71" i="2" s="1"/>
  <c r="D77" i="3" l="1"/>
  <c r="E77" i="3"/>
  <c r="F78" i="3"/>
  <c r="H78" i="3" s="1"/>
  <c r="C78" i="3"/>
  <c r="D72" i="2"/>
  <c r="C73" i="2" s="1"/>
  <c r="E72" i="2"/>
  <c r="G72" i="2" s="1"/>
  <c r="D78" i="3" l="1"/>
  <c r="E78" i="3"/>
  <c r="C79" i="3"/>
  <c r="F79" i="3"/>
  <c r="H79" i="3" s="1"/>
  <c r="D73" i="2"/>
  <c r="C74" i="2" s="1"/>
  <c r="E73" i="2"/>
  <c r="G73" i="2" s="1"/>
  <c r="D79" i="3" l="1"/>
  <c r="E79" i="3"/>
  <c r="C80" i="3"/>
  <c r="F80" i="3"/>
  <c r="H80" i="3" s="1"/>
  <c r="D74" i="2"/>
  <c r="C75" i="2" s="1"/>
  <c r="E74" i="2"/>
  <c r="G74" i="2" s="1"/>
  <c r="D80" i="3" l="1"/>
  <c r="E80" i="3"/>
  <c r="C81" i="3"/>
  <c r="F81" i="3"/>
  <c r="H81" i="3" s="1"/>
  <c r="D75" i="2"/>
  <c r="C76" i="2" s="1"/>
  <c r="E75" i="2"/>
  <c r="G75" i="2" s="1"/>
  <c r="D81" i="3" l="1"/>
  <c r="E81" i="3"/>
  <c r="C82" i="3"/>
  <c r="F82" i="3"/>
  <c r="H82" i="3" s="1"/>
  <c r="D76" i="2"/>
  <c r="C77" i="2" s="1"/>
  <c r="E76" i="2"/>
  <c r="G76" i="2" s="1"/>
  <c r="D82" i="3" l="1"/>
  <c r="F83" i="3"/>
  <c r="H83" i="3" s="1"/>
  <c r="E82" i="3"/>
  <c r="C83" i="3"/>
  <c r="D77" i="2"/>
  <c r="C78" i="2" s="1"/>
  <c r="E77" i="2"/>
  <c r="G77" i="2" s="1"/>
  <c r="D83" i="3" l="1"/>
  <c r="F84" i="3" s="1"/>
  <c r="H84" i="3" s="1"/>
  <c r="C84" i="3"/>
  <c r="E83" i="3"/>
  <c r="D78" i="2"/>
  <c r="C79" i="2" s="1"/>
  <c r="E78" i="2"/>
  <c r="G78" i="2" s="1"/>
  <c r="D84" i="3" l="1"/>
  <c r="C85" i="3"/>
  <c r="F85" i="3"/>
  <c r="H85" i="3" s="1"/>
  <c r="E84" i="3"/>
  <c r="D79" i="2"/>
  <c r="C80" i="2" s="1"/>
  <c r="E79" i="2"/>
  <c r="G79" i="2" s="1"/>
  <c r="D85" i="3" l="1"/>
  <c r="F86" i="3"/>
  <c r="H86" i="3" s="1"/>
  <c r="C86" i="3"/>
  <c r="E85" i="3"/>
  <c r="D80" i="2"/>
  <c r="C81" i="2" s="1"/>
  <c r="E80" i="2"/>
  <c r="G80" i="2" s="1"/>
  <c r="D86" i="3" l="1"/>
  <c r="E86" i="3"/>
  <c r="F87" i="3"/>
  <c r="H87" i="3" s="1"/>
  <c r="C87" i="3"/>
  <c r="D81" i="2"/>
  <c r="C82" i="2" s="1"/>
  <c r="E81" i="2"/>
  <c r="G81" i="2" s="1"/>
  <c r="D87" i="3" l="1"/>
  <c r="F88" i="3"/>
  <c r="H88" i="3" s="1"/>
  <c r="E87" i="3"/>
  <c r="C88" i="3"/>
  <c r="D82" i="2"/>
  <c r="C83" i="2" s="1"/>
  <c r="E82" i="2"/>
  <c r="G82" i="2" s="1"/>
  <c r="D88" i="3" l="1"/>
  <c r="C89" i="3"/>
  <c r="F89" i="3"/>
  <c r="H89" i="3" s="1"/>
  <c r="E88" i="3"/>
  <c r="D83" i="2"/>
  <c r="C84" i="2" s="1"/>
  <c r="E83" i="2"/>
  <c r="G83" i="2" s="1"/>
  <c r="D89" i="3" l="1"/>
  <c r="E89" i="3"/>
  <c r="F90" i="3"/>
  <c r="H90" i="3" s="1"/>
  <c r="C90" i="3"/>
  <c r="D84" i="2"/>
  <c r="C85" i="2" s="1"/>
  <c r="E84" i="2"/>
  <c r="G84" i="2" s="1"/>
  <c r="D90" i="3" l="1"/>
  <c r="F91" i="3"/>
  <c r="H91" i="3" s="1"/>
  <c r="E90" i="3"/>
  <c r="C91" i="3"/>
  <c r="D85" i="2"/>
  <c r="C86" i="2" s="1"/>
  <c r="E85" i="2"/>
  <c r="G85" i="2" s="1"/>
  <c r="D91" i="3" l="1"/>
  <c r="F92" i="3"/>
  <c r="H92" i="3" s="1"/>
  <c r="E91" i="3"/>
  <c r="C92" i="3"/>
  <c r="D86" i="2"/>
  <c r="C87" i="2" s="1"/>
  <c r="E86" i="2"/>
  <c r="G86" i="2" s="1"/>
  <c r="D92" i="3" l="1"/>
  <c r="C93" i="3"/>
  <c r="F93" i="3"/>
  <c r="H93" i="3" s="1"/>
  <c r="E92" i="3"/>
  <c r="D87" i="2"/>
  <c r="C88" i="2" s="1"/>
  <c r="E87" i="2"/>
  <c r="G87" i="2" s="1"/>
  <c r="D93" i="3" l="1"/>
  <c r="C94" i="3"/>
  <c r="F94" i="3"/>
  <c r="H94" i="3" s="1"/>
  <c r="E93" i="3"/>
  <c r="D88" i="2"/>
  <c r="C89" i="2" s="1"/>
  <c r="E88" i="2"/>
  <c r="G88" i="2" s="1"/>
  <c r="D94" i="3" l="1"/>
  <c r="F95" i="3"/>
  <c r="H95" i="3" s="1"/>
  <c r="C95" i="3"/>
  <c r="E94" i="3"/>
  <c r="D89" i="2"/>
  <c r="C90" i="2" s="1"/>
  <c r="E89" i="2"/>
  <c r="G89" i="2" s="1"/>
  <c r="D95" i="3" l="1"/>
  <c r="F96" i="3"/>
  <c r="H96" i="3" s="1"/>
  <c r="E95" i="3"/>
  <c r="C96" i="3"/>
  <c r="D90" i="2"/>
  <c r="C91" i="2" s="1"/>
  <c r="E90" i="2"/>
  <c r="G90" i="2" s="1"/>
  <c r="D96" i="3" l="1"/>
  <c r="E96" i="3"/>
  <c r="C97" i="3"/>
  <c r="F97" i="3"/>
  <c r="H97" i="3" s="1"/>
  <c r="D91" i="2"/>
  <c r="C92" i="2" s="1"/>
  <c r="E91" i="2"/>
  <c r="G91" i="2" s="1"/>
  <c r="D97" i="3" l="1"/>
  <c r="E97" i="3"/>
  <c r="C98" i="3"/>
  <c r="F98" i="3"/>
  <c r="H98" i="3" s="1"/>
  <c r="D92" i="2"/>
  <c r="C93" i="2" s="1"/>
  <c r="E92" i="2"/>
  <c r="G92" i="2" s="1"/>
  <c r="D98" i="3" l="1"/>
  <c r="E98" i="3"/>
  <c r="F99" i="3"/>
  <c r="H99" i="3" s="1"/>
  <c r="C99" i="3"/>
  <c r="D93" i="2"/>
  <c r="C94" i="2" s="1"/>
  <c r="E93" i="2"/>
  <c r="G93" i="2" s="1"/>
  <c r="D99" i="3" l="1"/>
  <c r="E99" i="3"/>
  <c r="F100" i="3"/>
  <c r="H100" i="3" s="1"/>
  <c r="C100" i="3"/>
  <c r="D94" i="2"/>
  <c r="C95" i="2" s="1"/>
  <c r="E94" i="2"/>
  <c r="G94" i="2" s="1"/>
  <c r="D100" i="3" l="1"/>
  <c r="E100" i="3"/>
  <c r="C101" i="3"/>
  <c r="F101" i="3"/>
  <c r="H101" i="3" s="1"/>
  <c r="D95" i="2"/>
  <c r="C96" i="2" s="1"/>
  <c r="E95" i="2"/>
  <c r="G95" i="2" s="1"/>
  <c r="D101" i="3" l="1"/>
  <c r="F102" i="3"/>
  <c r="H102" i="3" s="1"/>
  <c r="C102" i="3"/>
  <c r="E101" i="3"/>
  <c r="D96" i="2"/>
  <c r="C97" i="2" s="1"/>
  <c r="E96" i="2"/>
  <c r="G96" i="2" s="1"/>
  <c r="D102" i="3" l="1"/>
  <c r="F103" i="3"/>
  <c r="H103" i="3" s="1"/>
  <c r="E102" i="3"/>
  <c r="C103" i="3"/>
  <c r="D97" i="2"/>
  <c r="C98" i="2" s="1"/>
  <c r="E97" i="2"/>
  <c r="G97" i="2" s="1"/>
  <c r="D103" i="3" l="1"/>
  <c r="F104" i="3"/>
  <c r="H104" i="3" s="1"/>
  <c r="E103" i="3"/>
  <c r="C104" i="3"/>
  <c r="D98" i="2"/>
  <c r="C99" i="2" s="1"/>
  <c r="E98" i="2"/>
  <c r="G98" i="2" s="1"/>
  <c r="D104" i="3" l="1"/>
  <c r="C105" i="3" s="1"/>
  <c r="E104" i="3"/>
  <c r="F105" i="3"/>
  <c r="H105" i="3" s="1"/>
  <c r="D99" i="2"/>
  <c r="C100" i="2" s="1"/>
  <c r="E99" i="2"/>
  <c r="G99" i="2" s="1"/>
  <c r="D105" i="3" l="1"/>
  <c r="C106" i="3" s="1"/>
  <c r="E105" i="3"/>
  <c r="F106" i="3"/>
  <c r="H106" i="3" s="1"/>
  <c r="D100" i="2"/>
  <c r="C101" i="2" s="1"/>
  <c r="E100" i="2"/>
  <c r="G100" i="2" s="1"/>
  <c r="D106" i="3" l="1"/>
  <c r="F107" i="3"/>
  <c r="H107" i="3" s="1"/>
  <c r="C107" i="3"/>
  <c r="E106" i="3"/>
  <c r="D101" i="2"/>
  <c r="C102" i="2" s="1"/>
  <c r="E101" i="2"/>
  <c r="G101" i="2" s="1"/>
  <c r="D107" i="3" l="1"/>
  <c r="F108" i="3" s="1"/>
  <c r="H108" i="3" s="1"/>
  <c r="E107" i="3"/>
  <c r="D102" i="2"/>
  <c r="C103" i="2" s="1"/>
  <c r="E102" i="2"/>
  <c r="G102" i="2" s="1"/>
  <c r="C108" i="3" l="1"/>
  <c r="D108" i="3" s="1"/>
  <c r="D103" i="2"/>
  <c r="C104" i="2" s="1"/>
  <c r="E103" i="2"/>
  <c r="G103" i="2" s="1"/>
  <c r="F109" i="3" l="1"/>
  <c r="H109" i="3" s="1"/>
  <c r="C109" i="3"/>
  <c r="E108" i="3"/>
  <c r="D109" i="3"/>
  <c r="F110" i="3" s="1"/>
  <c r="H110" i="3" s="1"/>
  <c r="D104" i="2"/>
  <c r="C105" i="2" s="1"/>
  <c r="E104" i="2"/>
  <c r="G104" i="2" s="1"/>
  <c r="C110" i="3" l="1"/>
  <c r="D110" i="3" s="1"/>
  <c r="F111" i="3" s="1"/>
  <c r="H111" i="3" s="1"/>
  <c r="E109" i="3"/>
  <c r="E110" i="3"/>
  <c r="D105" i="2"/>
  <c r="C106" i="2" s="1"/>
  <c r="E105" i="2"/>
  <c r="G105" i="2" s="1"/>
  <c r="C111" i="3" l="1"/>
  <c r="D111" i="3"/>
  <c r="C112" i="3" s="1"/>
  <c r="F112" i="3"/>
  <c r="H112" i="3" s="1"/>
  <c r="E111" i="3"/>
  <c r="D106" i="2"/>
  <c r="C107" i="2" s="1"/>
  <c r="E106" i="2"/>
  <c r="G106" i="2" s="1"/>
  <c r="D112" i="3" l="1"/>
  <c r="C113" i="3" s="1"/>
  <c r="E112" i="3"/>
  <c r="D107" i="2"/>
  <c r="C108" i="2" s="1"/>
  <c r="E107" i="2"/>
  <c r="G107" i="2" s="1"/>
  <c r="F113" i="3" l="1"/>
  <c r="H113" i="3" s="1"/>
  <c r="D113" i="3"/>
  <c r="F114" i="3" s="1"/>
  <c r="H114" i="3" s="1"/>
  <c r="E113" i="3"/>
  <c r="C114" i="3"/>
  <c r="D108" i="2"/>
  <c r="C109" i="2" s="1"/>
  <c r="E108" i="2"/>
  <c r="G108" i="2" s="1"/>
  <c r="D114" i="3" l="1"/>
  <c r="F115" i="3" s="1"/>
  <c r="H115" i="3" s="1"/>
  <c r="E114" i="3"/>
  <c r="C115" i="3"/>
  <c r="D109" i="2"/>
  <c r="C110" i="2" s="1"/>
  <c r="E109" i="2"/>
  <c r="G109" i="2" s="1"/>
  <c r="D115" i="3" l="1"/>
  <c r="E115" i="3"/>
  <c r="F116" i="3"/>
  <c r="H116" i="3" s="1"/>
  <c r="C116" i="3"/>
  <c r="D110" i="2"/>
  <c r="C111" i="2" s="1"/>
  <c r="E110" i="2"/>
  <c r="G110" i="2" s="1"/>
  <c r="D116" i="3" l="1"/>
  <c r="E116" i="3"/>
  <c r="C117" i="3"/>
  <c r="F117" i="3"/>
  <c r="H117" i="3" s="1"/>
  <c r="D111" i="2"/>
  <c r="C112" i="2" s="1"/>
  <c r="E111" i="2"/>
  <c r="G111" i="2" s="1"/>
  <c r="D117" i="3" l="1"/>
  <c r="C118" i="3"/>
  <c r="F118" i="3"/>
  <c r="H118" i="3" s="1"/>
  <c r="E117" i="3"/>
  <c r="D112" i="2"/>
  <c r="C113" i="2" s="1"/>
  <c r="E112" i="2"/>
  <c r="G112" i="2" s="1"/>
  <c r="D118" i="3" l="1"/>
  <c r="F119" i="3" s="1"/>
  <c r="H119" i="3" s="1"/>
  <c r="E118" i="3"/>
  <c r="D113" i="2"/>
  <c r="C114" i="2" s="1"/>
  <c r="E113" i="2"/>
  <c r="G113" i="2" s="1"/>
  <c r="C119" i="3" l="1"/>
  <c r="D119" i="3"/>
  <c r="F120" i="3" s="1"/>
  <c r="H120" i="3" s="1"/>
  <c r="E119" i="3"/>
  <c r="D114" i="2"/>
  <c r="C115" i="2" s="1"/>
  <c r="E114" i="2"/>
  <c r="G114" i="2" s="1"/>
  <c r="C120" i="3" l="1"/>
  <c r="D120" i="3"/>
  <c r="F121" i="3" s="1"/>
  <c r="H121" i="3" s="1"/>
  <c r="E120" i="3"/>
  <c r="D115" i="2"/>
  <c r="C116" i="2" s="1"/>
  <c r="E115" i="2"/>
  <c r="G115" i="2" s="1"/>
  <c r="C121" i="3" l="1"/>
  <c r="D121" i="3"/>
  <c r="F122" i="3" s="1"/>
  <c r="H122" i="3" s="1"/>
  <c r="E121" i="3"/>
  <c r="C122" i="3"/>
  <c r="D116" i="2"/>
  <c r="C117" i="2" s="1"/>
  <c r="E116" i="2"/>
  <c r="G116" i="2" s="1"/>
  <c r="D122" i="3" l="1"/>
  <c r="E122" i="3"/>
  <c r="C123" i="3"/>
  <c r="F123" i="3"/>
  <c r="H123" i="3" s="1"/>
  <c r="D117" i="2"/>
  <c r="C118" i="2" s="1"/>
  <c r="E117" i="2"/>
  <c r="G117" i="2" s="1"/>
  <c r="D123" i="3" l="1"/>
  <c r="F124" i="3"/>
  <c r="C124" i="3"/>
  <c r="E123" i="3"/>
  <c r="D118" i="2"/>
  <c r="C119" i="2" s="1"/>
  <c r="E118" i="2"/>
  <c r="G118" i="2" s="1"/>
  <c r="H1" i="3" l="1"/>
  <c r="H124" i="3"/>
  <c r="E124" i="3"/>
  <c r="D124" i="3"/>
  <c r="F128" i="3" s="1"/>
  <c r="H128" i="3" s="1"/>
  <c r="D119" i="2"/>
  <c r="C120" i="2" s="1"/>
  <c r="E119" i="2"/>
  <c r="G119" i="2" s="1"/>
  <c r="F125" i="3" l="1"/>
  <c r="H125" i="3" s="1"/>
  <c r="F126" i="3"/>
  <c r="H126" i="3" s="1"/>
  <c r="F129" i="3"/>
  <c r="H129" i="3" s="1"/>
  <c r="F127" i="3"/>
  <c r="H127" i="3" s="1"/>
  <c r="F130" i="3"/>
  <c r="H130" i="3" s="1"/>
  <c r="D120" i="2"/>
  <c r="C121" i="2" s="1"/>
  <c r="E120" i="2"/>
  <c r="G120" i="2" s="1"/>
  <c r="H2" i="3" l="1"/>
  <c r="D121" i="2"/>
  <c r="C122" i="2" s="1"/>
  <c r="E121" i="2"/>
  <c r="G121" i="2" s="1"/>
  <c r="D122" i="2" l="1"/>
  <c r="C123" i="2" s="1"/>
  <c r="E122" i="2"/>
  <c r="G122" i="2" s="1"/>
  <c r="D123" i="2" l="1"/>
  <c r="C124" i="2" s="1"/>
  <c r="E123" i="2"/>
  <c r="G123" i="2" s="1"/>
  <c r="D124" i="2" l="1"/>
  <c r="E127" i="2" s="1"/>
  <c r="G127" i="2" s="1"/>
  <c r="E124" i="2"/>
  <c r="G124" i="2" s="1"/>
  <c r="G1" i="2" s="1"/>
  <c r="E128" i="2" l="1"/>
  <c r="G128" i="2" s="1"/>
  <c r="E129" i="2"/>
  <c r="G129" i="2" s="1"/>
  <c r="E126" i="2"/>
  <c r="G126" i="2" s="1"/>
  <c r="E130" i="2"/>
  <c r="G130" i="2" s="1"/>
  <c r="E125" i="2"/>
  <c r="G125" i="2" s="1"/>
  <c r="G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tc={6606CAA7-CF9B-9D4F-9A26-DDA4A555AB7F}</author>
    <author>tc={F089C23F-5635-5649-9D98-79C6A833941D}</author>
    <author>tc={3FA494DE-B95C-604B-AB3A-8875B8CFCC72}</author>
  </authors>
  <commentList>
    <comment ref="C6" authorId="0" shapeId="0" xr:uid="{6606CAA7-CF9B-9D4F-9A26-DDA4A555AB7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valor se iniciativa con un default.</t>
      </text>
    </comment>
    <comment ref="D6" authorId="1" shapeId="0" xr:uid="{F089C23F-5635-5649-9D98-79C6A83394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Este valor se inicializa con la primer diferencia entre los dos valores de la serie.
</t>
      </text>
    </comment>
    <comment ref="A125" authorId="2" shapeId="0" xr:uid="{3FA494DE-B95C-604B-AB3A-8875B8CFCC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Test Set, estos valores los conocemos pero ya no los usaremos en el modelo.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tc={D6614E8D-43AF-4544-8F0F-B0E5821B879E}</author>
    <author>tc={1DEE0542-F255-C949-9092-B4B3BBF66B82}</author>
    <author>tc={F8F5A1E0-AE54-F64B-9780-D85176CE4EA9}</author>
  </authors>
  <commentList>
    <comment ref="C17" authorId="0" shapeId="0" xr:uid="{D6614E8D-43AF-4544-8F0F-B0E5821B87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Inicializamos solo con la primer parte de la formula</t>
      </text>
    </comment>
    <comment ref="D17" authorId="1" shapeId="0" xr:uid="{1DEE0542-F255-C949-9092-B4B3BBF66B82}">
      <text>
        <t>[Threaded comment]
Your version of Excel allows you to read this threaded comment; however, any edits to it will get removed if the file is opened in a newer version of Excel. Learn more: https://go.microsoft.com/fwlink/?linkid=870924
Comment:
    El indice estacional correspondiente al mes de Junio.</t>
      </text>
    </comment>
    <comment ref="A125" authorId="2" shapeId="0" xr:uid="{F8F5A1E0-AE54-F64B-9780-D85176CE4E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Test Set, estos valores los conocemos pero ya no los usaremos en el modelo. </t>
      </text>
    </comment>
  </commentList>
</comments>
</file>

<file path=xl/sharedStrings.xml><?xml version="1.0" encoding="utf-8"?>
<sst xmlns="http://schemas.openxmlformats.org/spreadsheetml/2006/main" count="27" uniqueCount="17">
  <si>
    <t>Fecha</t>
  </si>
  <si>
    <t>Lt</t>
  </si>
  <si>
    <t>Tt</t>
  </si>
  <si>
    <t>Yt+1</t>
  </si>
  <si>
    <t>Alpha</t>
  </si>
  <si>
    <t>Beta</t>
  </si>
  <si>
    <t>Y = Consumo GWh</t>
  </si>
  <si>
    <t>h(t)</t>
  </si>
  <si>
    <t>Holt Forecast</t>
  </si>
  <si>
    <t>Error (Abs)</t>
  </si>
  <si>
    <t xml:space="preserve"> Y = Consumo GWh </t>
  </si>
  <si>
    <t>Aditivo</t>
  </si>
  <si>
    <t>Multiplicativo (alta fluctuación en las series cuando los valores aumentan)</t>
  </si>
  <si>
    <t>St</t>
  </si>
  <si>
    <t>Gamma</t>
  </si>
  <si>
    <t>MAPE Train</t>
  </si>
  <si>
    <t>MAPE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</si>
</sst>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43" fontId="5" fillId="0" borderId="0" xfId="1" applyFont="1"/>
    <xf numFmtId="43" fontId="3" fillId="0" borderId="0" xfId="1" applyFont="1"/>
    <xf numFmtId="43" fontId="0" fillId="0" borderId="0" xfId="1" applyFont="1"/>
    <xf numFmtId="0" fontId="3" fillId="2" borderId="0" xfId="0" applyFont="1" applyFill="1"/>
    <xf numFmtId="0" fontId="3" fillId="3" borderId="0" xfId="0" applyFont="1" applyFill="1"/>
    <xf numFmtId="43" fontId="0" fillId="0" borderId="0" xfId="0" applyNumberFormat="1"/>
    <xf numFmtId="43" fontId="0" fillId="4" borderId="0" xfId="0" applyNumberFormat="1" applyFill="1"/>
    <xf numFmtId="43" fontId="0" fillId="5" borderId="0" xfId="0" applyNumberFormat="1" applyFill="1"/>
    <xf numFmtId="0" fontId="4" fillId="0" borderId="1" xfId="0" applyFont="1" applyBorder="1"/>
    <xf numFmtId="43" fontId="3" fillId="0" borderId="1" xfId="1" applyFont="1" applyBorder="1"/>
    <xf numFmtId="0" fontId="3" fillId="0" borderId="1" xfId="0" applyFont="1" applyBorder="1"/>
    <xf numFmtId="43" fontId="0" fillId="0" borderId="0" xfId="0" applyNumberFormat="1" applyFill="1"/>
    <xf numFmtId="43" fontId="0" fillId="3" borderId="0" xfId="0" applyNumberFormat="1" applyFill="1"/>
    <xf numFmtId="0" fontId="3" fillId="0" borderId="0" xfId="0" applyFont="1" applyFill="1"/>
    <xf numFmtId="0" fontId="0" fillId="0" borderId="0" xfId="0" applyFill="1"/>
    <xf numFmtId="14" fontId="5" fillId="0" borderId="1" xfId="0" applyNumberFormat="1" applyFont="1" applyBorder="1"/>
    <xf numFmtId="43" fontId="5" fillId="0" borderId="1" xfId="1" applyFont="1" applyBorder="1"/>
    <xf numFmtId="43" fontId="0" fillId="0" borderId="1" xfId="0" applyNumberFormat="1" applyBorder="1"/>
    <xf numFmtId="43" fontId="0" fillId="5" borderId="1" xfId="0" applyNumberFormat="1" applyFill="1" applyBorder="1"/>
    <xf numFmtId="0" fontId="3" fillId="7" borderId="1" xfId="0" applyFont="1" applyFill="1" applyBorder="1"/>
    <xf numFmtId="14" fontId="5" fillId="8" borderId="0" xfId="0" applyNumberFormat="1" applyFont="1" applyFill="1"/>
    <xf numFmtId="43" fontId="0" fillId="0" borderId="2" xfId="0" applyNumberFormat="1" applyBorder="1"/>
    <xf numFmtId="0" fontId="0" fillId="7" borderId="2" xfId="0" applyFill="1" applyBorder="1"/>
    <xf numFmtId="43" fontId="5" fillId="8" borderId="0" xfId="1" applyFont="1" applyFill="1" applyBorder="1"/>
    <xf numFmtId="43" fontId="0" fillId="0" borderId="0" xfId="0" applyNumberFormat="1" applyBorder="1"/>
    <xf numFmtId="43" fontId="0" fillId="6" borderId="0" xfId="0" applyNumberFormat="1" applyFill="1" applyBorder="1"/>
    <xf numFmtId="0" fontId="0" fillId="7" borderId="0" xfId="0" applyFill="1" applyBorder="1"/>
    <xf numFmtId="43" fontId="0" fillId="6" borderId="1" xfId="0" applyNumberFormat="1" applyFill="1" applyBorder="1"/>
    <xf numFmtId="0" fontId="0" fillId="7" borderId="1" xfId="0" applyFill="1" applyBorder="1"/>
    <xf numFmtId="0" fontId="3" fillId="0" borderId="1" xfId="0" applyFont="1" applyFill="1" applyBorder="1"/>
    <xf numFmtId="43" fontId="5" fillId="0" borderId="0" xfId="0" applyNumberFormat="1" applyFont="1"/>
    <xf numFmtId="0" fontId="4" fillId="9" borderId="0" xfId="0" applyFont="1" applyFill="1"/>
    <xf numFmtId="0" fontId="4" fillId="10" borderId="0" xfId="0" applyFont="1" applyFill="1"/>
    <xf numFmtId="43" fontId="4" fillId="0" borderId="1" xfId="0" applyNumberFormat="1" applyFont="1" applyBorder="1"/>
    <xf numFmtId="43" fontId="5" fillId="0" borderId="1" xfId="0" applyNumberFormat="1" applyFont="1" applyBorder="1"/>
    <xf numFmtId="43" fontId="5" fillId="11" borderId="0" xfId="0" applyNumberFormat="1" applyFont="1" applyFill="1"/>
    <xf numFmtId="43" fontId="4" fillId="0" borderId="0" xfId="0" applyNumberFormat="1" applyFont="1"/>
    <xf numFmtId="0" fontId="0" fillId="0" borderId="0" xfId="0" applyFont="1"/>
    <xf numFmtId="14" fontId="5" fillId="0" borderId="0" xfId="0" applyNumberFormat="1" applyFont="1" applyFill="1"/>
    <xf numFmtId="43" fontId="5" fillId="0" borderId="0" xfId="0" applyNumberFormat="1" applyFont="1" applyFill="1"/>
    <xf numFmtId="14" fontId="5" fillId="5" borderId="0" xfId="0" applyNumberFormat="1" applyFont="1" applyFill="1"/>
    <xf numFmtId="43" fontId="5" fillId="5" borderId="0" xfId="0" applyNumberFormat="1" applyFont="1" applyFill="1"/>
    <xf numFmtId="0" fontId="5" fillId="8" borderId="0" xfId="0" applyFont="1" applyFill="1"/>
    <xf numFmtId="43" fontId="5" fillId="8" borderId="0" xfId="0" applyNumberFormat="1" applyFont="1" applyFill="1"/>
    <xf numFmtId="43" fontId="2" fillId="5" borderId="0" xfId="0" applyNumberFormat="1" applyFont="1" applyFill="1"/>
    <xf numFmtId="164" fontId="0" fillId="0" borderId="0" xfId="0" applyNumberFormat="1"/>
    <xf numFmtId="164" fontId="0" fillId="4" borderId="0" xfId="0" applyNumberFormat="1" applyFill="1"/>
    <xf numFmtId="164" fontId="3" fillId="0" borderId="1" xfId="0" applyNumberFormat="1" applyFont="1" applyBorder="1"/>
    <xf numFmtId="164" fontId="0" fillId="5" borderId="0" xfId="0" applyNumberFormat="1" applyFill="1"/>
    <xf numFmtId="164" fontId="0" fillId="5" borderId="1" xfId="0" applyNumberFormat="1" applyFill="1" applyBorder="1"/>
    <xf numFmtId="164" fontId="0" fillId="0" borderId="1" xfId="0" applyNumberFormat="1" applyBorder="1"/>
    <xf numFmtId="0" fontId="4" fillId="12" borderId="1" xfId="0" applyFont="1" applyFill="1" applyBorder="1"/>
    <xf numFmtId="0" fontId="5" fillId="12" borderId="0" xfId="0" applyFont="1" applyFill="1"/>
    <xf numFmtId="0" fontId="5" fillId="12" borderId="1" xfId="0" applyFont="1" applyFill="1" applyBorder="1"/>
    <xf numFmtId="9" fontId="0" fillId="0" borderId="0" xfId="2" applyFont="1"/>
    <xf numFmtId="43" fontId="2" fillId="4" borderId="0" xfId="0" applyNumberFormat="1" applyFont="1" applyFill="1"/>
    <xf numFmtId="43" fontId="0" fillId="5" borderId="2" xfId="0" applyNumberFormat="1" applyFill="1" applyBorder="1"/>
    <xf numFmtId="43" fontId="0" fillId="3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890D0"/>
      <color rgb="FF966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Holt's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Holt!$B$4</c:f>
              <c:strCache>
                <c:ptCount val="1"/>
                <c:pt idx="0">
                  <c:v> Y = Consumo GWh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Holt!$A$5:$A$130</c:f>
              <c:numCache>
                <c:formatCode>m/d/yy</c:formatCode>
                <c:ptCount val="126"/>
                <c:pt idx="0">
                  <c:v>38899</c:v>
                </c:pt>
                <c:pt idx="1">
                  <c:v>38930</c:v>
                </c:pt>
                <c:pt idx="2">
                  <c:v>38961</c:v>
                </c:pt>
                <c:pt idx="3">
                  <c:v>38991</c:v>
                </c:pt>
                <c:pt idx="4">
                  <c:v>39022</c:v>
                </c:pt>
                <c:pt idx="5">
                  <c:v>39052</c:v>
                </c:pt>
                <c:pt idx="6">
                  <c:v>39083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39234</c:v>
                </c:pt>
                <c:pt idx="12">
                  <c:v>39264</c:v>
                </c:pt>
                <c:pt idx="13">
                  <c:v>39295</c:v>
                </c:pt>
                <c:pt idx="14">
                  <c:v>39326</c:v>
                </c:pt>
                <c:pt idx="15">
                  <c:v>39356</c:v>
                </c:pt>
                <c:pt idx="16">
                  <c:v>39387</c:v>
                </c:pt>
                <c:pt idx="17">
                  <c:v>39417</c:v>
                </c:pt>
                <c:pt idx="18">
                  <c:v>39448</c:v>
                </c:pt>
                <c:pt idx="19">
                  <c:v>39479</c:v>
                </c:pt>
                <c:pt idx="20">
                  <c:v>39508</c:v>
                </c:pt>
                <c:pt idx="21">
                  <c:v>39539</c:v>
                </c:pt>
                <c:pt idx="22">
                  <c:v>39569</c:v>
                </c:pt>
                <c:pt idx="23">
                  <c:v>39600</c:v>
                </c:pt>
                <c:pt idx="24">
                  <c:v>39630</c:v>
                </c:pt>
                <c:pt idx="25">
                  <c:v>39661</c:v>
                </c:pt>
                <c:pt idx="26">
                  <c:v>39692</c:v>
                </c:pt>
                <c:pt idx="27">
                  <c:v>39722</c:v>
                </c:pt>
                <c:pt idx="28">
                  <c:v>39753</c:v>
                </c:pt>
                <c:pt idx="29">
                  <c:v>39783</c:v>
                </c:pt>
                <c:pt idx="30">
                  <c:v>39814</c:v>
                </c:pt>
                <c:pt idx="31">
                  <c:v>39845</c:v>
                </c:pt>
                <c:pt idx="32">
                  <c:v>39873</c:v>
                </c:pt>
                <c:pt idx="33">
                  <c:v>39904</c:v>
                </c:pt>
                <c:pt idx="34">
                  <c:v>39934</c:v>
                </c:pt>
                <c:pt idx="35">
                  <c:v>39965</c:v>
                </c:pt>
                <c:pt idx="36">
                  <c:v>39995</c:v>
                </c:pt>
                <c:pt idx="37">
                  <c:v>40026</c:v>
                </c:pt>
                <c:pt idx="38">
                  <c:v>40057</c:v>
                </c:pt>
                <c:pt idx="39">
                  <c:v>40087</c:v>
                </c:pt>
                <c:pt idx="40">
                  <c:v>40118</c:v>
                </c:pt>
                <c:pt idx="41">
                  <c:v>40148</c:v>
                </c:pt>
                <c:pt idx="42">
                  <c:v>40179</c:v>
                </c:pt>
                <c:pt idx="43">
                  <c:v>40210</c:v>
                </c:pt>
                <c:pt idx="44">
                  <c:v>40238</c:v>
                </c:pt>
                <c:pt idx="45">
                  <c:v>40269</c:v>
                </c:pt>
                <c:pt idx="46">
                  <c:v>40299</c:v>
                </c:pt>
                <c:pt idx="47">
                  <c:v>40330</c:v>
                </c:pt>
                <c:pt idx="48">
                  <c:v>40360</c:v>
                </c:pt>
                <c:pt idx="49">
                  <c:v>40391</c:v>
                </c:pt>
                <c:pt idx="50">
                  <c:v>40422</c:v>
                </c:pt>
                <c:pt idx="51">
                  <c:v>40452</c:v>
                </c:pt>
                <c:pt idx="52">
                  <c:v>40483</c:v>
                </c:pt>
                <c:pt idx="53">
                  <c:v>40513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40725</c:v>
                </c:pt>
                <c:pt idx="61">
                  <c:v>40756</c:v>
                </c:pt>
                <c:pt idx="62">
                  <c:v>40787</c:v>
                </c:pt>
                <c:pt idx="63">
                  <c:v>40817</c:v>
                </c:pt>
                <c:pt idx="64">
                  <c:v>40848</c:v>
                </c:pt>
                <c:pt idx="65">
                  <c:v>40878</c:v>
                </c:pt>
                <c:pt idx="66">
                  <c:v>40909</c:v>
                </c:pt>
                <c:pt idx="67">
                  <c:v>40940</c:v>
                </c:pt>
                <c:pt idx="68">
                  <c:v>40969</c:v>
                </c:pt>
                <c:pt idx="69">
                  <c:v>41000</c:v>
                </c:pt>
                <c:pt idx="70">
                  <c:v>41030</c:v>
                </c:pt>
                <c:pt idx="71">
                  <c:v>41061</c:v>
                </c:pt>
                <c:pt idx="72">
                  <c:v>41091</c:v>
                </c:pt>
                <c:pt idx="73">
                  <c:v>41122</c:v>
                </c:pt>
                <c:pt idx="74">
                  <c:v>41153</c:v>
                </c:pt>
                <c:pt idx="75">
                  <c:v>41183</c:v>
                </c:pt>
                <c:pt idx="76">
                  <c:v>41214</c:v>
                </c:pt>
                <c:pt idx="77">
                  <c:v>41244</c:v>
                </c:pt>
                <c:pt idx="78">
                  <c:v>41275</c:v>
                </c:pt>
                <c:pt idx="79">
                  <c:v>41306</c:v>
                </c:pt>
                <c:pt idx="80">
                  <c:v>41334</c:v>
                </c:pt>
                <c:pt idx="81">
                  <c:v>41365</c:v>
                </c:pt>
                <c:pt idx="82">
                  <c:v>41395</c:v>
                </c:pt>
                <c:pt idx="83">
                  <c:v>41426</c:v>
                </c:pt>
                <c:pt idx="84">
                  <c:v>41456</c:v>
                </c:pt>
                <c:pt idx="85">
                  <c:v>41487</c:v>
                </c:pt>
                <c:pt idx="86">
                  <c:v>41518</c:v>
                </c:pt>
                <c:pt idx="87">
                  <c:v>41548</c:v>
                </c:pt>
                <c:pt idx="88">
                  <c:v>41579</c:v>
                </c:pt>
                <c:pt idx="89">
                  <c:v>41609</c:v>
                </c:pt>
                <c:pt idx="90">
                  <c:v>41640</c:v>
                </c:pt>
                <c:pt idx="91">
                  <c:v>41671</c:v>
                </c:pt>
                <c:pt idx="92">
                  <c:v>41699</c:v>
                </c:pt>
                <c:pt idx="93">
                  <c:v>41730</c:v>
                </c:pt>
                <c:pt idx="94">
                  <c:v>41760</c:v>
                </c:pt>
                <c:pt idx="95">
                  <c:v>41791</c:v>
                </c:pt>
                <c:pt idx="96">
                  <c:v>41821</c:v>
                </c:pt>
                <c:pt idx="97">
                  <c:v>41852</c:v>
                </c:pt>
                <c:pt idx="98">
                  <c:v>41883</c:v>
                </c:pt>
                <c:pt idx="99">
                  <c:v>41913</c:v>
                </c:pt>
                <c:pt idx="100">
                  <c:v>41944</c:v>
                </c:pt>
                <c:pt idx="101">
                  <c:v>41974</c:v>
                </c:pt>
                <c:pt idx="102">
                  <c:v>42005</c:v>
                </c:pt>
                <c:pt idx="103">
                  <c:v>42036</c:v>
                </c:pt>
                <c:pt idx="104">
                  <c:v>42064</c:v>
                </c:pt>
                <c:pt idx="105">
                  <c:v>42095</c:v>
                </c:pt>
                <c:pt idx="106">
                  <c:v>42125</c:v>
                </c:pt>
                <c:pt idx="107">
                  <c:v>42156</c:v>
                </c:pt>
                <c:pt idx="108">
                  <c:v>42186</c:v>
                </c:pt>
                <c:pt idx="109">
                  <c:v>42217</c:v>
                </c:pt>
                <c:pt idx="110">
                  <c:v>42248</c:v>
                </c:pt>
                <c:pt idx="111">
                  <c:v>42278</c:v>
                </c:pt>
                <c:pt idx="112">
                  <c:v>42309</c:v>
                </c:pt>
                <c:pt idx="113">
                  <c:v>42339</c:v>
                </c:pt>
                <c:pt idx="114">
                  <c:v>42370</c:v>
                </c:pt>
                <c:pt idx="115">
                  <c:v>42401</c:v>
                </c:pt>
                <c:pt idx="116">
                  <c:v>42430</c:v>
                </c:pt>
                <c:pt idx="117">
                  <c:v>42461</c:v>
                </c:pt>
                <c:pt idx="118">
                  <c:v>42491</c:v>
                </c:pt>
                <c:pt idx="119">
                  <c:v>42522</c:v>
                </c:pt>
                <c:pt idx="120">
                  <c:v>42552</c:v>
                </c:pt>
                <c:pt idx="121">
                  <c:v>42583</c:v>
                </c:pt>
                <c:pt idx="122">
                  <c:v>42614</c:v>
                </c:pt>
                <c:pt idx="123">
                  <c:v>42644</c:v>
                </c:pt>
                <c:pt idx="124">
                  <c:v>42675</c:v>
                </c:pt>
                <c:pt idx="125">
                  <c:v>42705</c:v>
                </c:pt>
              </c:numCache>
            </c:numRef>
          </c:cat>
          <c:val>
            <c:numRef>
              <c:f>Holt!$B$5:$B$130</c:f>
              <c:numCache>
                <c:formatCode>_(* #,##0.00_);_(* \(#,##0.00\);_(* "-"??_);_(@_)</c:formatCode>
                <c:ptCount val="126"/>
                <c:pt idx="0">
                  <c:v>20964</c:v>
                </c:pt>
                <c:pt idx="1">
                  <c:v>20875</c:v>
                </c:pt>
                <c:pt idx="2">
                  <c:v>19460</c:v>
                </c:pt>
                <c:pt idx="3">
                  <c:v>19539</c:v>
                </c:pt>
                <c:pt idx="4">
                  <c:v>17931</c:v>
                </c:pt>
                <c:pt idx="5">
                  <c:v>17971</c:v>
                </c:pt>
                <c:pt idx="6">
                  <c:v>18474</c:v>
                </c:pt>
                <c:pt idx="7">
                  <c:v>17538</c:v>
                </c:pt>
                <c:pt idx="8">
                  <c:v>20716</c:v>
                </c:pt>
                <c:pt idx="9">
                  <c:v>19613</c:v>
                </c:pt>
                <c:pt idx="10">
                  <c:v>22052</c:v>
                </c:pt>
                <c:pt idx="11">
                  <c:v>22321</c:v>
                </c:pt>
                <c:pt idx="12">
                  <c:v>22495</c:v>
                </c:pt>
                <c:pt idx="13">
                  <c:v>22833</c:v>
                </c:pt>
                <c:pt idx="14">
                  <c:v>21380</c:v>
                </c:pt>
                <c:pt idx="15">
                  <c:v>21529</c:v>
                </c:pt>
                <c:pt idx="16">
                  <c:v>19622</c:v>
                </c:pt>
                <c:pt idx="17">
                  <c:v>19486</c:v>
                </c:pt>
                <c:pt idx="18">
                  <c:v>20065</c:v>
                </c:pt>
                <c:pt idx="19">
                  <c:v>19528</c:v>
                </c:pt>
                <c:pt idx="20">
                  <c:v>19950</c:v>
                </c:pt>
                <c:pt idx="21">
                  <c:v>20989</c:v>
                </c:pt>
                <c:pt idx="22">
                  <c:v>22417</c:v>
                </c:pt>
                <c:pt idx="23">
                  <c:v>22493</c:v>
                </c:pt>
                <c:pt idx="24">
                  <c:v>22140</c:v>
                </c:pt>
                <c:pt idx="25">
                  <c:v>22422</c:v>
                </c:pt>
                <c:pt idx="26">
                  <c:v>20565</c:v>
                </c:pt>
                <c:pt idx="27">
                  <c:v>20617</c:v>
                </c:pt>
                <c:pt idx="28">
                  <c:v>18596</c:v>
                </c:pt>
                <c:pt idx="29">
                  <c:v>18210</c:v>
                </c:pt>
                <c:pt idx="30">
                  <c:v>18327</c:v>
                </c:pt>
                <c:pt idx="31">
                  <c:v>17275</c:v>
                </c:pt>
                <c:pt idx="32">
                  <c:v>19951</c:v>
                </c:pt>
                <c:pt idx="33">
                  <c:v>19849</c:v>
                </c:pt>
                <c:pt idx="34">
                  <c:v>21524</c:v>
                </c:pt>
                <c:pt idx="35">
                  <c:v>22484</c:v>
                </c:pt>
                <c:pt idx="36">
                  <c:v>23918</c:v>
                </c:pt>
                <c:pt idx="37">
                  <c:v>24089</c:v>
                </c:pt>
                <c:pt idx="38">
                  <c:v>21933</c:v>
                </c:pt>
                <c:pt idx="39">
                  <c:v>21889</c:v>
                </c:pt>
                <c:pt idx="40">
                  <c:v>19453</c:v>
                </c:pt>
                <c:pt idx="41">
                  <c:v>19788</c:v>
                </c:pt>
                <c:pt idx="42">
                  <c:v>19587</c:v>
                </c:pt>
                <c:pt idx="43">
                  <c:v>17627</c:v>
                </c:pt>
                <c:pt idx="44">
                  <c:v>20641</c:v>
                </c:pt>
                <c:pt idx="45">
                  <c:v>19979</c:v>
                </c:pt>
                <c:pt idx="46">
                  <c:v>22334</c:v>
                </c:pt>
                <c:pt idx="47">
                  <c:v>23764</c:v>
                </c:pt>
                <c:pt idx="48">
                  <c:v>23039</c:v>
                </c:pt>
                <c:pt idx="49">
                  <c:v>23888</c:v>
                </c:pt>
                <c:pt idx="50">
                  <c:v>21480</c:v>
                </c:pt>
                <c:pt idx="51">
                  <c:v>20628</c:v>
                </c:pt>
                <c:pt idx="52">
                  <c:v>18979</c:v>
                </c:pt>
                <c:pt idx="53">
                  <c:v>19096</c:v>
                </c:pt>
                <c:pt idx="54">
                  <c:v>19532</c:v>
                </c:pt>
                <c:pt idx="55">
                  <c:v>19219</c:v>
                </c:pt>
                <c:pt idx="56">
                  <c:v>22640</c:v>
                </c:pt>
                <c:pt idx="57">
                  <c:v>22707</c:v>
                </c:pt>
                <c:pt idx="58">
                  <c:v>24646</c:v>
                </c:pt>
                <c:pt idx="59">
                  <c:v>25018</c:v>
                </c:pt>
                <c:pt idx="60">
                  <c:v>24727</c:v>
                </c:pt>
                <c:pt idx="61">
                  <c:v>25719</c:v>
                </c:pt>
                <c:pt idx="62">
                  <c:v>24122</c:v>
                </c:pt>
                <c:pt idx="63">
                  <c:v>22944</c:v>
                </c:pt>
                <c:pt idx="64">
                  <c:v>20891</c:v>
                </c:pt>
                <c:pt idx="65">
                  <c:v>20876</c:v>
                </c:pt>
                <c:pt idx="66">
                  <c:v>21289</c:v>
                </c:pt>
                <c:pt idx="67">
                  <c:v>19148</c:v>
                </c:pt>
                <c:pt idx="68">
                  <c:v>20729</c:v>
                </c:pt>
                <c:pt idx="69">
                  <c:v>21401</c:v>
                </c:pt>
                <c:pt idx="70">
                  <c:v>24053</c:v>
                </c:pt>
                <c:pt idx="71">
                  <c:v>23966</c:v>
                </c:pt>
                <c:pt idx="72">
                  <c:v>23549</c:v>
                </c:pt>
                <c:pt idx="73">
                  <c:v>24487</c:v>
                </c:pt>
                <c:pt idx="74">
                  <c:v>22613</c:v>
                </c:pt>
                <c:pt idx="75">
                  <c:v>22113</c:v>
                </c:pt>
                <c:pt idx="76">
                  <c:v>18885</c:v>
                </c:pt>
                <c:pt idx="77">
                  <c:v>19703</c:v>
                </c:pt>
                <c:pt idx="78">
                  <c:v>19931</c:v>
                </c:pt>
                <c:pt idx="79">
                  <c:v>20599</c:v>
                </c:pt>
                <c:pt idx="80">
                  <c:v>22609</c:v>
                </c:pt>
                <c:pt idx="81">
                  <c:v>23844</c:v>
                </c:pt>
                <c:pt idx="82">
                  <c:v>25482</c:v>
                </c:pt>
                <c:pt idx="83">
                  <c:v>25716</c:v>
                </c:pt>
                <c:pt idx="84">
                  <c:v>26537</c:v>
                </c:pt>
                <c:pt idx="85">
                  <c:v>27357</c:v>
                </c:pt>
                <c:pt idx="86">
                  <c:v>23730</c:v>
                </c:pt>
                <c:pt idx="87">
                  <c:v>23422</c:v>
                </c:pt>
                <c:pt idx="88">
                  <c:v>21191</c:v>
                </c:pt>
                <c:pt idx="89">
                  <c:v>21161</c:v>
                </c:pt>
                <c:pt idx="90">
                  <c:v>21054</c:v>
                </c:pt>
                <c:pt idx="91">
                  <c:v>18852</c:v>
                </c:pt>
                <c:pt idx="92">
                  <c:v>22121</c:v>
                </c:pt>
                <c:pt idx="93">
                  <c:v>22323</c:v>
                </c:pt>
                <c:pt idx="94">
                  <c:v>24154</c:v>
                </c:pt>
                <c:pt idx="95">
                  <c:v>24978</c:v>
                </c:pt>
                <c:pt idx="96">
                  <c:v>24652</c:v>
                </c:pt>
                <c:pt idx="97">
                  <c:v>25202</c:v>
                </c:pt>
                <c:pt idx="98">
                  <c:v>23334</c:v>
                </c:pt>
                <c:pt idx="99">
                  <c:v>23767</c:v>
                </c:pt>
                <c:pt idx="100">
                  <c:v>20386</c:v>
                </c:pt>
                <c:pt idx="101">
                  <c:v>20083</c:v>
                </c:pt>
                <c:pt idx="102">
                  <c:v>20454</c:v>
                </c:pt>
                <c:pt idx="103">
                  <c:v>20260</c:v>
                </c:pt>
                <c:pt idx="104">
                  <c:v>23104</c:v>
                </c:pt>
                <c:pt idx="105">
                  <c:v>24016</c:v>
                </c:pt>
                <c:pt idx="106">
                  <c:v>25709</c:v>
                </c:pt>
                <c:pt idx="107">
                  <c:v>26039</c:v>
                </c:pt>
                <c:pt idx="108">
                  <c:v>26764</c:v>
                </c:pt>
                <c:pt idx="109">
                  <c:v>27867</c:v>
                </c:pt>
                <c:pt idx="110">
                  <c:v>26188</c:v>
                </c:pt>
                <c:pt idx="111">
                  <c:v>25182</c:v>
                </c:pt>
                <c:pt idx="112">
                  <c:v>22001</c:v>
                </c:pt>
                <c:pt idx="113">
                  <c:v>21606</c:v>
                </c:pt>
                <c:pt idx="114">
                  <c:v>21245</c:v>
                </c:pt>
                <c:pt idx="115">
                  <c:v>20543</c:v>
                </c:pt>
                <c:pt idx="116">
                  <c:v>23018</c:v>
                </c:pt>
                <c:pt idx="117">
                  <c:v>24458</c:v>
                </c:pt>
                <c:pt idx="118">
                  <c:v>26671</c:v>
                </c:pt>
                <c:pt idx="119">
                  <c:v>26764</c:v>
                </c:pt>
                <c:pt idx="120">
                  <c:v>26764</c:v>
                </c:pt>
                <c:pt idx="121">
                  <c:v>26764</c:v>
                </c:pt>
                <c:pt idx="122">
                  <c:v>26764</c:v>
                </c:pt>
                <c:pt idx="123">
                  <c:v>26764</c:v>
                </c:pt>
                <c:pt idx="124">
                  <c:v>26764</c:v>
                </c:pt>
                <c:pt idx="125">
                  <c:v>26764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3-354C-BA6B-B19B9C746633}"/>
            </c:ext>
          </c:extLst>
        </c:ser>
        <c:ser>
          <c:idx val="1"/>
          <c:order val="1"/>
          <c:tx>
            <c:strRef>
              <c:f>Holt!$E$4</c:f>
              <c:strCache>
                <c:ptCount val="1"/>
                <c:pt idx="0">
                  <c:v>Yt+1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Holt!$A$5:$A$130</c:f>
              <c:numCache>
                <c:formatCode>m/d/yy</c:formatCode>
                <c:ptCount val="126"/>
                <c:pt idx="0">
                  <c:v>38899</c:v>
                </c:pt>
                <c:pt idx="1">
                  <c:v>38930</c:v>
                </c:pt>
                <c:pt idx="2">
                  <c:v>38961</c:v>
                </c:pt>
                <c:pt idx="3">
                  <c:v>38991</c:v>
                </c:pt>
                <c:pt idx="4">
                  <c:v>39022</c:v>
                </c:pt>
                <c:pt idx="5">
                  <c:v>39052</c:v>
                </c:pt>
                <c:pt idx="6">
                  <c:v>39083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39234</c:v>
                </c:pt>
                <c:pt idx="12">
                  <c:v>39264</c:v>
                </c:pt>
                <c:pt idx="13">
                  <c:v>39295</c:v>
                </c:pt>
                <c:pt idx="14">
                  <c:v>39326</c:v>
                </c:pt>
                <c:pt idx="15">
                  <c:v>39356</c:v>
                </c:pt>
                <c:pt idx="16">
                  <c:v>39387</c:v>
                </c:pt>
                <c:pt idx="17">
                  <c:v>39417</c:v>
                </c:pt>
                <c:pt idx="18">
                  <c:v>39448</c:v>
                </c:pt>
                <c:pt idx="19">
                  <c:v>39479</c:v>
                </c:pt>
                <c:pt idx="20">
                  <c:v>39508</c:v>
                </c:pt>
                <c:pt idx="21">
                  <c:v>39539</c:v>
                </c:pt>
                <c:pt idx="22">
                  <c:v>39569</c:v>
                </c:pt>
                <c:pt idx="23">
                  <c:v>39600</c:v>
                </c:pt>
                <c:pt idx="24">
                  <c:v>39630</c:v>
                </c:pt>
                <c:pt idx="25">
                  <c:v>39661</c:v>
                </c:pt>
                <c:pt idx="26">
                  <c:v>39692</c:v>
                </c:pt>
                <c:pt idx="27">
                  <c:v>39722</c:v>
                </c:pt>
                <c:pt idx="28">
                  <c:v>39753</c:v>
                </c:pt>
                <c:pt idx="29">
                  <c:v>39783</c:v>
                </c:pt>
                <c:pt idx="30">
                  <c:v>39814</c:v>
                </c:pt>
                <c:pt idx="31">
                  <c:v>39845</c:v>
                </c:pt>
                <c:pt idx="32">
                  <c:v>39873</c:v>
                </c:pt>
                <c:pt idx="33">
                  <c:v>39904</c:v>
                </c:pt>
                <c:pt idx="34">
                  <c:v>39934</c:v>
                </c:pt>
                <c:pt idx="35">
                  <c:v>39965</c:v>
                </c:pt>
                <c:pt idx="36">
                  <c:v>39995</c:v>
                </c:pt>
                <c:pt idx="37">
                  <c:v>40026</c:v>
                </c:pt>
                <c:pt idx="38">
                  <c:v>40057</c:v>
                </c:pt>
                <c:pt idx="39">
                  <c:v>40087</c:v>
                </c:pt>
                <c:pt idx="40">
                  <c:v>40118</c:v>
                </c:pt>
                <c:pt idx="41">
                  <c:v>40148</c:v>
                </c:pt>
                <c:pt idx="42">
                  <c:v>40179</c:v>
                </c:pt>
                <c:pt idx="43">
                  <c:v>40210</c:v>
                </c:pt>
                <c:pt idx="44">
                  <c:v>40238</c:v>
                </c:pt>
                <c:pt idx="45">
                  <c:v>40269</c:v>
                </c:pt>
                <c:pt idx="46">
                  <c:v>40299</c:v>
                </c:pt>
                <c:pt idx="47">
                  <c:v>40330</c:v>
                </c:pt>
                <c:pt idx="48">
                  <c:v>40360</c:v>
                </c:pt>
                <c:pt idx="49">
                  <c:v>40391</c:v>
                </c:pt>
                <c:pt idx="50">
                  <c:v>40422</c:v>
                </c:pt>
                <c:pt idx="51">
                  <c:v>40452</c:v>
                </c:pt>
                <c:pt idx="52">
                  <c:v>40483</c:v>
                </c:pt>
                <c:pt idx="53">
                  <c:v>40513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40725</c:v>
                </c:pt>
                <c:pt idx="61">
                  <c:v>40756</c:v>
                </c:pt>
                <c:pt idx="62">
                  <c:v>40787</c:v>
                </c:pt>
                <c:pt idx="63">
                  <c:v>40817</c:v>
                </c:pt>
                <c:pt idx="64">
                  <c:v>40848</c:v>
                </c:pt>
                <c:pt idx="65">
                  <c:v>40878</c:v>
                </c:pt>
                <c:pt idx="66">
                  <c:v>40909</c:v>
                </c:pt>
                <c:pt idx="67">
                  <c:v>40940</c:v>
                </c:pt>
                <c:pt idx="68">
                  <c:v>40969</c:v>
                </c:pt>
                <c:pt idx="69">
                  <c:v>41000</c:v>
                </c:pt>
                <c:pt idx="70">
                  <c:v>41030</c:v>
                </c:pt>
                <c:pt idx="71">
                  <c:v>41061</c:v>
                </c:pt>
                <c:pt idx="72">
                  <c:v>41091</c:v>
                </c:pt>
                <c:pt idx="73">
                  <c:v>41122</c:v>
                </c:pt>
                <c:pt idx="74">
                  <c:v>41153</c:v>
                </c:pt>
                <c:pt idx="75">
                  <c:v>41183</c:v>
                </c:pt>
                <c:pt idx="76">
                  <c:v>41214</c:v>
                </c:pt>
                <c:pt idx="77">
                  <c:v>41244</c:v>
                </c:pt>
                <c:pt idx="78">
                  <c:v>41275</c:v>
                </c:pt>
                <c:pt idx="79">
                  <c:v>41306</c:v>
                </c:pt>
                <c:pt idx="80">
                  <c:v>41334</c:v>
                </c:pt>
                <c:pt idx="81">
                  <c:v>41365</c:v>
                </c:pt>
                <c:pt idx="82">
                  <c:v>41395</c:v>
                </c:pt>
                <c:pt idx="83">
                  <c:v>41426</c:v>
                </c:pt>
                <c:pt idx="84">
                  <c:v>41456</c:v>
                </c:pt>
                <c:pt idx="85">
                  <c:v>41487</c:v>
                </c:pt>
                <c:pt idx="86">
                  <c:v>41518</c:v>
                </c:pt>
                <c:pt idx="87">
                  <c:v>41548</c:v>
                </c:pt>
                <c:pt idx="88">
                  <c:v>41579</c:v>
                </c:pt>
                <c:pt idx="89">
                  <c:v>41609</c:v>
                </c:pt>
                <c:pt idx="90">
                  <c:v>41640</c:v>
                </c:pt>
                <c:pt idx="91">
                  <c:v>41671</c:v>
                </c:pt>
                <c:pt idx="92">
                  <c:v>41699</c:v>
                </c:pt>
                <c:pt idx="93">
                  <c:v>41730</c:v>
                </c:pt>
                <c:pt idx="94">
                  <c:v>41760</c:v>
                </c:pt>
                <c:pt idx="95">
                  <c:v>41791</c:v>
                </c:pt>
                <c:pt idx="96">
                  <c:v>41821</c:v>
                </c:pt>
                <c:pt idx="97">
                  <c:v>41852</c:v>
                </c:pt>
                <c:pt idx="98">
                  <c:v>41883</c:v>
                </c:pt>
                <c:pt idx="99">
                  <c:v>41913</c:v>
                </c:pt>
                <c:pt idx="100">
                  <c:v>41944</c:v>
                </c:pt>
                <c:pt idx="101">
                  <c:v>41974</c:v>
                </c:pt>
                <c:pt idx="102">
                  <c:v>42005</c:v>
                </c:pt>
                <c:pt idx="103">
                  <c:v>42036</c:v>
                </c:pt>
                <c:pt idx="104">
                  <c:v>42064</c:v>
                </c:pt>
                <c:pt idx="105">
                  <c:v>42095</c:v>
                </c:pt>
                <c:pt idx="106">
                  <c:v>42125</c:v>
                </c:pt>
                <c:pt idx="107">
                  <c:v>42156</c:v>
                </c:pt>
                <c:pt idx="108">
                  <c:v>42186</c:v>
                </c:pt>
                <c:pt idx="109">
                  <c:v>42217</c:v>
                </c:pt>
                <c:pt idx="110">
                  <c:v>42248</c:v>
                </c:pt>
                <c:pt idx="111">
                  <c:v>42278</c:v>
                </c:pt>
                <c:pt idx="112">
                  <c:v>42309</c:v>
                </c:pt>
                <c:pt idx="113">
                  <c:v>42339</c:v>
                </c:pt>
                <c:pt idx="114">
                  <c:v>42370</c:v>
                </c:pt>
                <c:pt idx="115">
                  <c:v>42401</c:v>
                </c:pt>
                <c:pt idx="116">
                  <c:v>42430</c:v>
                </c:pt>
                <c:pt idx="117">
                  <c:v>42461</c:v>
                </c:pt>
                <c:pt idx="118">
                  <c:v>42491</c:v>
                </c:pt>
                <c:pt idx="119">
                  <c:v>42522</c:v>
                </c:pt>
                <c:pt idx="120">
                  <c:v>42552</c:v>
                </c:pt>
                <c:pt idx="121">
                  <c:v>42583</c:v>
                </c:pt>
                <c:pt idx="122">
                  <c:v>42614</c:v>
                </c:pt>
                <c:pt idx="123">
                  <c:v>42644</c:v>
                </c:pt>
                <c:pt idx="124">
                  <c:v>42675</c:v>
                </c:pt>
                <c:pt idx="125">
                  <c:v>42705</c:v>
                </c:pt>
              </c:numCache>
            </c:numRef>
          </c:cat>
          <c:val>
            <c:numRef>
              <c:f>Holt!$E$5:$E$130</c:f>
              <c:numCache>
                <c:formatCode>General</c:formatCode>
                <c:ptCount val="126"/>
                <c:pt idx="2" formatCode="_(* #,##0.00_);_(* \(#,##0.00\);_(* &quot;-&quot;??_);_(@_)">
                  <c:v>20786</c:v>
                </c:pt>
                <c:pt idx="3" formatCode="_(* #,##0.00_);_(* \(#,##0.00\);_(* &quot;-&quot;??_);_(@_)">
                  <c:v>19304.700000000004</c:v>
                </c:pt>
                <c:pt idx="4" formatCode="_(* #,##0.00_);_(* \(#,##0.00\);_(* &quot;-&quot;??_);_(@_)">
                  <c:v>18997.615000000005</c:v>
                </c:pt>
                <c:pt idx="5" formatCode="_(* #,##0.00_);_(* \(#,##0.00\);_(* &quot;-&quot;??_);_(@_)">
                  <c:v>17406.574250000001</c:v>
                </c:pt>
                <c:pt idx="6" formatCode="_(* #,##0.00_);_(* \(#,##0.00\);_(* &quot;-&quot;??_);_(@_)">
                  <c:v>17154.8110375</c:v>
                </c:pt>
                <c:pt idx="7" formatCode="_(* #,##0.00_);_(* \(#,##0.00\);_(* &quot;-&quot;??_);_(@_)">
                  <c:v>17893.098210625001</c:v>
                </c:pt>
                <c:pt idx="8" formatCode="_(* #,##0.00_);_(* \(#,##0.00\);_(* &quot;-&quot;??_);_(@_)">
                  <c:v>17335.099988843751</c:v>
                </c:pt>
                <c:pt idx="9" formatCode="_(* #,##0.00_);_(* \(#,##0.00\);_(* &quot;-&quot;??_);_(@_)">
                  <c:v>20575.61552621406</c:v>
                </c:pt>
                <c:pt idx="10" formatCode="_(* #,##0.00_);_(* \(#,##0.00\);_(* &quot;-&quot;??_);_(@_)">
                  <c:v>20438.754753250232</c:v>
                </c:pt>
                <c:pt idx="11" formatCode="_(* #,##0.00_);_(* \(#,##0.00\);_(* &quot;-&quot;??_);_(@_)">
                  <c:v>22669.632357723502</c:v>
                </c:pt>
                <c:pt idx="12" formatCode="_(* #,##0.00_);_(* \(#,##0.00\);_(* &quot;-&quot;??_);_(@_)">
                  <c:v>23405.174313862255</c:v>
                </c:pt>
                <c:pt idx="13" formatCode="_(* #,##0.00_);_(* \(#,##0.00\);_(* &quot;-&quot;??_);_(@_)">
                  <c:v>23429.075890852091</c:v>
                </c:pt>
                <c:pt idx="14" formatCode="_(* #,##0.00_);_(* \(#,##0.00\);_(* &quot;-&quot;??_);_(@_)">
                  <c:v>23464.219802150812</c:v>
                </c:pt>
                <c:pt idx="15" formatCode="_(* #,##0.00_);_(* \(#,##0.00\);_(* &quot;-&quot;??_);_(@_)">
                  <c:v>21728.186044787646</c:v>
                </c:pt>
                <c:pt idx="16" formatCode="_(* #,##0.00_);_(* \(#,##0.00\);_(* &quot;-&quot;??_);_(@_)">
                  <c:v>21241.96080190302</c:v>
                </c:pt>
                <c:pt idx="17" formatCode="_(* #,##0.00_);_(* \(#,##0.00\);_(* &quot;-&quot;??_);_(@_)">
                  <c:v>19194.206948371575</c:v>
                </c:pt>
                <c:pt idx="18" formatCode="_(* #,##0.00_);_(* \(#,##0.00\);_(* &quot;-&quot;??_);_(@_)">
                  <c:v>18586.808360382092</c:v>
                </c:pt>
                <c:pt idx="19" formatCode="_(* #,##0.00_);_(* \(#,##0.00\);_(* &quot;-&quot;??_);_(@_)">
                  <c:v>19327.255857851513</c:v>
                </c:pt>
                <c:pt idx="20" formatCode="_(* #,##0.00_);_(* \(#,##0.00\);_(* &quot;-&quot;??_);_(@_)">
                  <c:v>19243.750556844308</c:v>
                </c:pt>
                <c:pt idx="21" formatCode="_(* #,##0.00_);_(* \(#,##0.00\);_(* &quot;-&quot;??_);_(@_)">
                  <c:v>19761.286271646644</c:v>
                </c:pt>
                <c:pt idx="22" formatCode="_(* #,##0.00_);_(* \(#,##0.00\);_(* &quot;-&quot;??_);_(@_)">
                  <c:v>21073.546791011013</c:v>
                </c:pt>
                <c:pt idx="23" formatCode="_(* #,##0.00_);_(* \(#,##0.00\);_(* &quot;-&quot;??_);_(@_)">
                  <c:v>22937.033569966472</c:v>
                </c:pt>
                <c:pt idx="24" formatCode="_(* #,##0.00_);_(* \(#,##0.00\);_(* &quot;-&quot;??_);_(@_)">
                  <c:v>23393.867854164844</c:v>
                </c:pt>
                <c:pt idx="25" formatCode="_(* #,##0.00_);_(* \(#,##0.00\);_(* &quot;-&quot;??_);_(@_)">
                  <c:v>22844.964390466659</c:v>
                </c:pt>
                <c:pt idx="26" formatCode="_(* #,##0.00_);_(* \(#,##0.00\);_(* &quot;-&quot;??_);_(@_)">
                  <c:v>22729.655814693873</c:v>
                </c:pt>
                <c:pt idx="27" formatCode="_(* #,##0.00_);_(* \(#,##0.00\);_(* &quot;-&quot;??_);_(@_)">
                  <c:v>20637.53370681918</c:v>
                </c:pt>
                <c:pt idx="28" formatCode="_(* #,##0.00_);_(* \(#,##0.00\);_(* &quot;-&quot;??_);_(@_)">
                  <c:v>20039.110277070064</c:v>
                </c:pt>
                <c:pt idx="29" formatCode="_(* #,##0.00_);_(* \(#,##0.00\);_(* &quot;-&quot;??_);_(@_)">
                  <c:v>17939.7946511708</c:v>
                </c:pt>
                <c:pt idx="30" formatCode="_(* #,##0.00_);_(* \(#,##0.00\);_(* &quot;-&quot;??_);_(@_)">
                  <c:v>17134.371835491245</c:v>
                </c:pt>
                <c:pt idx="31" formatCode="_(* #,##0.00_);_(* \(#,##0.00\);_(* &quot;-&quot;??_);_(@_)">
                  <c:v>17392.064848365444</c:v>
                </c:pt>
                <c:pt idx="32" formatCode="_(* #,##0.00_);_(* \(#,##0.00\);_(* &quot;-&quot;??_);_(@_)">
                  <c:v>16692.000055299795</c:v>
                </c:pt>
                <c:pt idx="33" formatCode="_(* #,##0.00_);_(* \(#,##0.00\);_(* &quot;-&quot;??_);_(@_)">
                  <c:v>19495.830598025175</c:v>
                </c:pt>
                <c:pt idx="34" formatCode="_(* #,##0.00_);_(* \(#,##0.00\);_(* &quot;-&quot;??_);_(@_)">
                  <c:v>20389.189051533976</c:v>
                </c:pt>
                <c:pt idx="35" formatCode="_(* #,##0.00_);_(* \(#,##0.00\);_(* &quot;-&quot;??_);_(@_)">
                  <c:v>22226.880419549725</c:v>
                </c:pt>
                <c:pt idx="36" formatCode="_(* #,##0.00_);_(* \(#,##0.00\);_(* &quot;-&quot;??_);_(@_)">
                  <c:v>23540.179683112048</c:v>
                </c:pt>
                <c:pt idx="37" formatCode="_(* #,##0.00_);_(* \(#,##0.00\);_(* &quot;-&quot;??_);_(@_)">
                  <c:v>25070.206573091524</c:v>
                </c:pt>
                <c:pt idx="38" formatCode="_(* #,##0.00_);_(* \(#,##0.00\);_(* &quot;-&quot;??_);_(@_)">
                  <c:v>25305.492339503337</c:v>
                </c:pt>
                <c:pt idx="39" formatCode="_(* #,##0.00_);_(* \(#,##0.00\);_(* &quot;-&quot;??_);_(@_)">
                  <c:v>22686.505750600711</c:v>
                </c:pt>
                <c:pt idx="40" formatCode="_(* #,##0.00_);_(* \(#,##0.00\);_(* &quot;-&quot;??_);_(@_)">
                  <c:v>21590.882761219673</c:v>
                </c:pt>
                <c:pt idx="41" formatCode="_(* #,##0.00_);_(* \(#,##0.00\);_(* &quot;-&quot;??_);_(@_)">
                  <c:v>18808.736897978477</c:v>
                </c:pt>
                <c:pt idx="42" formatCode="_(* #,##0.00_);_(* \(#,##0.00\);_(* &quot;-&quot;??_);_(@_)">
                  <c:v>18551.33522471365</c:v>
                </c:pt>
                <c:pt idx="43" formatCode="_(* #,##0.00_);_(* \(#,##0.00\);_(* &quot;-&quot;??_);_(@_)">
                  <c:v>18695.897394084426</c:v>
                </c:pt>
                <c:pt idx="44" formatCode="_(* #,##0.00_);_(* \(#,##0.00\);_(* &quot;-&quot;??_);_(@_)">
                  <c:v>16993.15195696611</c:v>
                </c:pt>
                <c:pt idx="45" formatCode="_(* #,##0.00_);_(* \(#,##0.00\);_(* &quot;-&quot;??_);_(@_)">
                  <c:v>19868.875140892473</c:v>
                </c:pt>
                <c:pt idx="46" formatCode="_(* #,##0.00_);_(* \(#,##0.00\);_(* &quot;-&quot;??_);_(@_)">
                  <c:v>20306.735796758017</c:v>
                </c:pt>
                <c:pt idx="47" formatCode="_(* #,##0.00_);_(* \(#,##0.00\);_(* &quot;-&quot;??_);_(@_)">
                  <c:v>22796.136464652373</c:v>
                </c:pt>
                <c:pt idx="48" formatCode="_(* #,##0.00_);_(* \(#,##0.00\);_(* &quot;-&quot;??_);_(@_)">
                  <c:v>24882.708902392351</c:v>
                </c:pt>
                <c:pt idx="49" formatCode="_(* #,##0.00_);_(* \(#,##0.00\);_(* &quot;-&quot;??_);_(@_)">
                  <c:v>24355.882517877024</c:v>
                </c:pt>
                <c:pt idx="50" formatCode="_(* #,##0.00_);_(* \(#,##0.00\);_(* &quot;-&quot;??_);_(@_)">
                  <c:v>24628.375721265467</c:v>
                </c:pt>
                <c:pt idx="51" formatCode="_(* #,##0.00_);_(* \(#,##0.00\);_(* &quot;-&quot;??_);_(@_)">
                  <c:v>21922.592179839085</c:v>
                </c:pt>
                <c:pt idx="52" formatCode="_(* #,##0.00_);_(* \(#,##0.00\);_(* &quot;-&quot;??_);_(@_)">
                  <c:v>20061.349854467488</c:v>
                </c:pt>
                <c:pt idx="53" formatCode="_(* #,##0.00_);_(* \(#,##0.00\);_(* &quot;-&quot;??_);_(@_)">
                  <c:v>17969.85470779239</c:v>
                </c:pt>
                <c:pt idx="54" formatCode="_(* #,##0.00_);_(* \(#,##0.00\);_(* &quot;-&quot;??_);_(@_)">
                  <c:v>17818.457016062526</c:v>
                </c:pt>
                <c:pt idx="55" formatCode="_(* #,##0.00_);_(* \(#,##0.00\);_(* &quot;-&quot;??_);_(@_)">
                  <c:v>18677.977752921684</c:v>
                </c:pt>
                <c:pt idx="56" formatCode="_(* #,##0.00_);_(* \(#,##0.00\);_(* &quot;-&quot;??_);_(@_)">
                  <c:v>18906.091760456842</c:v>
                </c:pt>
                <c:pt idx="57" formatCode="_(* #,##0.00_);_(* \(#,##0.00\);_(* &quot;-&quot;??_);_(@_)">
                  <c:v>22676.093846557491</c:v>
                </c:pt>
                <c:pt idx="58" formatCode="_(* #,##0.00_);_(* \(#,##0.00\);_(* &quot;-&quot;??_);_(@_)">
                  <c:v>23864.811626092567</c:v>
                </c:pt>
                <c:pt idx="59" formatCode="_(* #,##0.00_);_(* \(#,##0.00\);_(* &quot;-&quot;??_);_(@_)">
                  <c:v>25852.142890820687</c:v>
                </c:pt>
                <c:pt idx="60" formatCode="_(* #,##0.00_);_(* \(#,##0.00\);_(* &quot;-&quot;??_);_(@_)">
                  <c:v>26416.792258451882</c:v>
                </c:pt>
                <c:pt idx="61" formatCode="_(* #,##0.00_);_(* \(#,##0.00\);_(* &quot;-&quot;??_);_(@_)">
                  <c:v>25791.059778283081</c:v>
                </c:pt>
                <c:pt idx="62" formatCode="_(* #,##0.00_);_(* \(#,##0.00\);_(* &quot;-&quot;??_);_(@_)">
                  <c:v>26272.519111833368</c:v>
                </c:pt>
                <c:pt idx="63" formatCode="_(* #,##0.00_);_(* \(#,##0.00\);_(* &quot;-&quot;??_);_(@_)">
                  <c:v>24546.375222756775</c:v>
                </c:pt>
                <c:pt idx="64" formatCode="_(* #,##0.00_);_(* \(#,##0.00\);_(* &quot;-&quot;??_);_(@_)">
                  <c:v>22643.100728068923</c:v>
                </c:pt>
                <c:pt idx="65" formatCode="_(* #,##0.00_);_(* \(#,##0.00\);_(* &quot;-&quot;??_);_(@_)">
                  <c:v>20021.783124838443</c:v>
                </c:pt>
                <c:pt idx="66" formatCode="_(* #,##0.00_);_(* \(#,##0.00\);_(* &quot;-&quot;??_);_(@_)">
                  <c:v>19523.863750175846</c:v>
                </c:pt>
                <c:pt idx="67" formatCode="_(* #,##0.00_);_(* \(#,##0.00\);_(* &quot;-&quot;??_);_(@_)">
                  <c:v>20281.385625215516</c:v>
                </c:pt>
                <c:pt idx="68" formatCode="_(* #,##0.00_);_(* \(#,##0.00\);_(* &quot;-&quot;??_);_(@_)">
                  <c:v>18613.257218901988</c:v>
                </c:pt>
                <c:pt idx="69" formatCode="_(* #,##0.00_);_(* \(#,##0.00\);_(* &quot;-&quot;??_);_(@_)">
                  <c:v>19960.028670392232</c:v>
                </c:pt>
                <c:pt idx="70" formatCode="_(* #,##0.00_);_(* \(#,##0.00\);_(* &quot;-&quot;??_);_(@_)">
                  <c:v>21338.800071202026</c:v>
                </c:pt>
                <c:pt idx="71" formatCode="_(* #,##0.00_);_(* \(#,##0.00\);_(* &quot;-&quot;??_);_(@_)">
                  <c:v>24558.801466524255</c:v>
                </c:pt>
                <c:pt idx="72" formatCode="_(* #,##0.00_);_(* \(#,##0.00\);_(* &quot;-&quot;??_);_(@_)">
                  <c:v>25256.421371837438</c:v>
                </c:pt>
                <c:pt idx="73" formatCode="_(* #,##0.00_);_(* \(#,##0.00\);_(* &quot;-&quot;??_);_(@_)">
                  <c:v>24576.209863288284</c:v>
                </c:pt>
                <c:pt idx="74" formatCode="_(* #,##0.00_);_(* \(#,##0.00\);_(* &quot;-&quot;??_);_(@_)">
                  <c:v>24997.522958572641</c:v>
                </c:pt>
                <c:pt idx="75" formatCode="_(* #,##0.00_);_(* \(#,##0.00\);_(* &quot;-&quot;??_);_(@_)">
                  <c:v>22977.533851657521</c:v>
                </c:pt>
                <c:pt idx="76" formatCode="_(* #,##0.00_);_(* \(#,##0.00\);_(* &quot;-&quot;??_);_(@_)">
                  <c:v>21718.950271502854</c:v>
                </c:pt>
                <c:pt idx="77" formatCode="_(* #,##0.00_);_(* \(#,##0.00\);_(* &quot;-&quot;??_);_(@_)">
                  <c:v>18089.892602430456</c:v>
                </c:pt>
                <c:pt idx="78" formatCode="_(* #,##0.00_);_(* \(#,##0.00\);_(* &quot;-&quot;??_);_(@_)">
                  <c:v>18138.362890858076</c:v>
                </c:pt>
                <c:pt idx="79" formatCode="_(* #,##0.00_);_(* \(#,##0.00\);_(* &quot;-&quot;??_);_(@_)">
                  <c:v>18939.926965586037</c:v>
                </c:pt>
                <c:pt idx="80" formatCode="_(* #,##0.00_);_(* \(#,##0.00\);_(* &quot;-&quot;??_);_(@_)">
                  <c:v>20228.671750049314</c:v>
                </c:pt>
                <c:pt idx="81" formatCode="_(* #,##0.00_);_(* \(#,##0.00\);_(* &quot;-&quot;??_);_(@_)">
                  <c:v>22855.410072871033</c:v>
                </c:pt>
                <c:pt idx="82" formatCode="_(* #,##0.00_);_(* \(#,##0.00\);_(* &quot;-&quot;??_);_(@_)">
                  <c:v>24853.938044212686</c:v>
                </c:pt>
                <c:pt idx="83" formatCode="_(* #,##0.00_);_(* \(#,##0.00\);_(* &quot;-&quot;??_);_(@_)">
                  <c:v>26819.918120140741</c:v>
                </c:pt>
                <c:pt idx="84" formatCode="_(* #,##0.00_);_(* \(#,##0.00\);_(* &quot;-&quot;??_);_(@_)">
                  <c:v>27187.140800869896</c:v>
                </c:pt>
                <c:pt idx="85" formatCode="_(* #,##0.00_);_(* \(#,##0.00\);_(* &quot;-&quot;??_);_(@_)">
                  <c:v>27644.458324784184</c:v>
                </c:pt>
                <c:pt idx="86" formatCode="_(* #,##0.00_);_(* \(#,##0.00\);_(* &quot;-&quot;??_);_(@_)">
                  <c:v>28255.043168284003</c:v>
                </c:pt>
                <c:pt idx="87" formatCode="_(* #,##0.00_);_(* \(#,##0.00\);_(* &quot;-&quot;??_);_(@_)">
                  <c:v>24315.553512434548</c:v>
                </c:pt>
                <c:pt idx="88" formatCode="_(* #,##0.00_);_(* \(#,##0.00\);_(* &quot;-&quot;??_);_(@_)">
                  <c:v>22605.362886327617</c:v>
                </c:pt>
                <c:pt idx="89" formatCode="_(* #,##0.00_);_(* \(#,##0.00\);_(* &quot;-&quot;??_);_(@_)">
                  <c:v>20035.578688280875</c:v>
                </c:pt>
                <c:pt idx="90" formatCode="_(* #,##0.00_);_(* \(#,##0.00\);_(* &quot;-&quot;??_);_(@_)">
                  <c:v>19637.540887968546</c:v>
                </c:pt>
                <c:pt idx="91" formatCode="_(* #,##0.00_);_(* \(#,##0.00\);_(* &quot;-&quot;??_);_(@_)">
                  <c:v>19938.990237085854</c:v>
                </c:pt>
                <c:pt idx="92" formatCode="_(* #,##0.00_);_(* \(#,##0.00\);_(* &quot;-&quot;??_);_(@_)">
                  <c:v>18107.578458841002</c:v>
                </c:pt>
                <c:pt idx="93" formatCode="_(* #,##0.00_);_(* \(#,##0.00\);_(* &quot;-&quot;??_);_(@_)">
                  <c:v>21251.152464773197</c:v>
                </c:pt>
                <c:pt idx="94" formatCode="_(* #,##0.00_);_(* \(#,##0.00\);_(* &quot;-&quot;??_);_(@_)">
                  <c:v>22710.771303882233</c:v>
                </c:pt>
                <c:pt idx="95" formatCode="_(* #,##0.00_);_(* \(#,##0.00\);_(* &quot;-&quot;??_);_(@_)">
                  <c:v>24935.486999256162</c:v>
                </c:pt>
                <c:pt idx="96" formatCode="_(* #,##0.00_);_(* \(#,##0.00\);_(* &quot;-&quot;??_);_(@_)">
                  <c:v>26194.581258128688</c:v>
                </c:pt>
                <c:pt idx="97" formatCode="_(* #,##0.00_);_(* \(#,##0.00\);_(* &quot;-&quot;??_);_(@_)">
                  <c:v>25804.206095445399</c:v>
                </c:pt>
                <c:pt idx="98" formatCode="_(* #,##0.00_);_(* \(#,##0.00\);_(* &quot;-&quot;??_);_(@_)">
                  <c:v>25861.321413234524</c:v>
                </c:pt>
                <c:pt idx="99" formatCode="_(* #,##0.00_);_(* \(#,##0.00\);_(* &quot;-&quot;??_);_(@_)">
                  <c:v>23686.293513939181</c:v>
                </c:pt>
                <c:pt idx="100" formatCode="_(* #,##0.00_);_(* \(#,##0.00\);_(* &quot;-&quot;??_);_(@_)">
                  <c:v>23365.132414271862</c:v>
                </c:pt>
                <c:pt idx="101" formatCode="_(* #,##0.00_);_(* \(#,##0.00\);_(* &quot;-&quot;??_);_(@_)">
                  <c:v>19859.387739376514</c:v>
                </c:pt>
                <c:pt idx="102" formatCode="_(* #,##0.00_);_(* \(#,##0.00\);_(* &quot;-&quot;??_);_(@_)">
                  <c:v>18673.828628126132</c:v>
                </c:pt>
                <c:pt idx="103" formatCode="_(* #,##0.00_);_(* \(#,##0.00\);_(* &quot;-&quot;??_);_(@_)">
                  <c:v>19200.920874906871</c:v>
                </c:pt>
                <c:pt idx="104" formatCode="_(* #,##0.00_);_(* \(#,##0.00\);_(* &quot;-&quot;??_);_(@_)">
                  <c:v>19593.92624272369</c:v>
                </c:pt>
                <c:pt idx="105" formatCode="_(* #,##0.00_);_(* \(#,##0.00\);_(* &quot;-&quot;??_);_(@_)">
                  <c:v>22931.153668115443</c:v>
                </c:pt>
                <c:pt idx="106" formatCode="_(* #,##0.00_);_(* \(#,##0.00\);_(* &quot;-&quot;??_);_(@_)">
                  <c:v>24950.41811189257</c:v>
                </c:pt>
                <c:pt idx="107" formatCode="_(* #,##0.00_);_(* \(#,##0.00\);_(* &quot;-&quot;??_);_(@_)">
                  <c:v>27006.801105863306</c:v>
                </c:pt>
                <c:pt idx="108" formatCode="_(* #,##0.00_);_(* \(#,##0.00\);_(* &quot;-&quot;??_);_(@_)">
                  <c:v>27515.985617002367</c:v>
                </c:pt>
                <c:pt idx="109" formatCode="_(* #,##0.00_);_(* \(#,##0.00\);_(* &quot;-&quot;??_);_(@_)">
                  <c:v>27913.046004393258</c:v>
                </c:pt>
                <c:pt idx="110" formatCode="_(* #,##0.00_);_(* \(#,##0.00\);_(* &quot;-&quot;??_);_(@_)">
                  <c:v>28788.148019072887</c:v>
                </c:pt>
                <c:pt idx="111" formatCode="_(* #,##0.00_);_(* \(#,##0.00\);_(* &quot;-&quot;??_);_(@_)">
                  <c:v>26965.326816801266</c:v>
                </c:pt>
                <c:pt idx="112" formatCode="_(* #,##0.00_);_(* \(#,##0.00\);_(* &quot;-&quot;??_);_(@_)">
                  <c:v>25090.116070239332</c:v>
                </c:pt>
                <c:pt idx="113" formatCode="_(* #,##0.00_);_(* \(#,##0.00\);_(* &quot;-&quot;??_);_(@_)">
                  <c:v>21219.662221686984</c:v>
                </c:pt>
                <c:pt idx="114" formatCode="_(* #,##0.00_);_(* \(#,##0.00\);_(* &quot;-&quot;??_);_(@_)">
                  <c:v>19917.244289530838</c:v>
                </c:pt>
                <c:pt idx="115" formatCode="_(* #,##0.00_);_(* \(#,##0.00\);_(* &quot;-&quot;??_);_(@_)">
                  <c:v>19738.533408548203</c:v>
                </c:pt>
                <c:pt idx="116" formatCode="_(* #,##0.00_);_(* \(#,##0.00\);_(* &quot;-&quot;??_);_(@_)">
                  <c:v>19475.08345126154</c:v>
                </c:pt>
                <c:pt idx="117" formatCode="_(* #,##0.00_);_(* \(#,##0.00\);_(* &quot;-&quot;??_);_(@_)">
                  <c:v>22368.569256134004</c:v>
                </c:pt>
                <c:pt idx="118" formatCode="_(* #,##0.00_);_(* \(#,##0.00\);_(* &quot;-&quot;??_);_(@_)">
                  <c:v>24975.915757948842</c:v>
                </c:pt>
                <c:pt idx="119" formatCode="_(* #,##0.00_);_(* \(#,##0.00\);_(* &quot;-&quot;??_);_(@_)">
                  <c:v>27900.499193211195</c:v>
                </c:pt>
                <c:pt idx="120" formatCode="_(* #,##0.00_);_(* \(#,##0.00\);_(* &quot;-&quot;??_);_(@_)">
                  <c:v>28445.199506165987</c:v>
                </c:pt>
                <c:pt idx="121" formatCode="_(* #,##0.00_);_(* \(#,##0.00\);_(* &quot;-&quot;??_);_(@_)">
                  <c:v>29785.449254368614</c:v>
                </c:pt>
                <c:pt idx="122" formatCode="_(* #,##0.00_);_(* \(#,##0.00\);_(* &quot;-&quot;??_);_(@_)">
                  <c:v>31125.69900257124</c:v>
                </c:pt>
                <c:pt idx="123" formatCode="_(* #,##0.00_);_(* \(#,##0.00\);_(* &quot;-&quot;??_);_(@_)">
                  <c:v>32465.948750773867</c:v>
                </c:pt>
                <c:pt idx="124" formatCode="_(* #,##0.00_);_(* \(#,##0.00\);_(* &quot;-&quot;??_);_(@_)">
                  <c:v>33806.198498976497</c:v>
                </c:pt>
                <c:pt idx="125" formatCode="_(* #,##0.00_);_(* \(#,##0.00\);_(* &quot;-&quot;??_);_(@_)">
                  <c:v>35146.44824717912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3-354C-BA6B-B19B9C74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22527"/>
        <c:axId val="825537759"/>
      </c:lineChart>
      <c:dateAx>
        <c:axId val="8548225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25537759"/>
        <c:crosses val="autoZero"/>
        <c:auto val="1"/>
        <c:lblOffset val="100"/>
        <c:baseTimeUnit val="months"/>
      </c:dateAx>
      <c:valAx>
        <c:axId val="8255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548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Holt-Winters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'Holt-Winters'!$B$4</c:f>
              <c:strCache>
                <c:ptCount val="1"/>
                <c:pt idx="0">
                  <c:v>  Y = Consumo GWh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'Holt-Winters'!$A$5:$A$130</c:f>
              <c:numCache>
                <c:formatCode>m/d/yy</c:formatCode>
                <c:ptCount val="126"/>
                <c:pt idx="0">
                  <c:v>38899</c:v>
                </c:pt>
                <c:pt idx="1">
                  <c:v>38930</c:v>
                </c:pt>
                <c:pt idx="2">
                  <c:v>38961</c:v>
                </c:pt>
                <c:pt idx="3">
                  <c:v>38991</c:v>
                </c:pt>
                <c:pt idx="4">
                  <c:v>39022</c:v>
                </c:pt>
                <c:pt idx="5">
                  <c:v>39052</c:v>
                </c:pt>
                <c:pt idx="6">
                  <c:v>39083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39234</c:v>
                </c:pt>
                <c:pt idx="12">
                  <c:v>39264</c:v>
                </c:pt>
                <c:pt idx="13">
                  <c:v>39295</c:v>
                </c:pt>
                <c:pt idx="14">
                  <c:v>39326</c:v>
                </c:pt>
                <c:pt idx="15">
                  <c:v>39356</c:v>
                </c:pt>
                <c:pt idx="16">
                  <c:v>39387</c:v>
                </c:pt>
                <c:pt idx="17">
                  <c:v>39417</c:v>
                </c:pt>
                <c:pt idx="18">
                  <c:v>39448</c:v>
                </c:pt>
                <c:pt idx="19">
                  <c:v>39479</c:v>
                </c:pt>
                <c:pt idx="20">
                  <c:v>39508</c:v>
                </c:pt>
                <c:pt idx="21">
                  <c:v>39539</c:v>
                </c:pt>
                <c:pt idx="22">
                  <c:v>39569</c:v>
                </c:pt>
                <c:pt idx="23">
                  <c:v>39600</c:v>
                </c:pt>
                <c:pt idx="24">
                  <c:v>39630</c:v>
                </c:pt>
                <c:pt idx="25">
                  <c:v>39661</c:v>
                </c:pt>
                <c:pt idx="26">
                  <c:v>39692</c:v>
                </c:pt>
                <c:pt idx="27">
                  <c:v>39722</c:v>
                </c:pt>
                <c:pt idx="28">
                  <c:v>39753</c:v>
                </c:pt>
                <c:pt idx="29">
                  <c:v>39783</c:v>
                </c:pt>
                <c:pt idx="30">
                  <c:v>39814</c:v>
                </c:pt>
                <c:pt idx="31">
                  <c:v>39845</c:v>
                </c:pt>
                <c:pt idx="32">
                  <c:v>39873</c:v>
                </c:pt>
                <c:pt idx="33">
                  <c:v>39904</c:v>
                </c:pt>
                <c:pt idx="34">
                  <c:v>39934</c:v>
                </c:pt>
                <c:pt idx="35">
                  <c:v>39965</c:v>
                </c:pt>
                <c:pt idx="36">
                  <c:v>39995</c:v>
                </c:pt>
                <c:pt idx="37">
                  <c:v>40026</c:v>
                </c:pt>
                <c:pt idx="38">
                  <c:v>40057</c:v>
                </c:pt>
                <c:pt idx="39">
                  <c:v>40087</c:v>
                </c:pt>
                <c:pt idx="40">
                  <c:v>40118</c:v>
                </c:pt>
                <c:pt idx="41">
                  <c:v>40148</c:v>
                </c:pt>
                <c:pt idx="42">
                  <c:v>40179</c:v>
                </c:pt>
                <c:pt idx="43">
                  <c:v>40210</c:v>
                </c:pt>
                <c:pt idx="44">
                  <c:v>40238</c:v>
                </c:pt>
                <c:pt idx="45">
                  <c:v>40269</c:v>
                </c:pt>
                <c:pt idx="46">
                  <c:v>40299</c:v>
                </c:pt>
                <c:pt idx="47">
                  <c:v>40330</c:v>
                </c:pt>
                <c:pt idx="48">
                  <c:v>40360</c:v>
                </c:pt>
                <c:pt idx="49">
                  <c:v>40391</c:v>
                </c:pt>
                <c:pt idx="50">
                  <c:v>40422</c:v>
                </c:pt>
                <c:pt idx="51">
                  <c:v>40452</c:v>
                </c:pt>
                <c:pt idx="52">
                  <c:v>40483</c:v>
                </c:pt>
                <c:pt idx="53">
                  <c:v>40513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40725</c:v>
                </c:pt>
                <c:pt idx="61">
                  <c:v>40756</c:v>
                </c:pt>
                <c:pt idx="62">
                  <c:v>40787</c:v>
                </c:pt>
                <c:pt idx="63">
                  <c:v>40817</c:v>
                </c:pt>
                <c:pt idx="64">
                  <c:v>40848</c:v>
                </c:pt>
                <c:pt idx="65">
                  <c:v>40878</c:v>
                </c:pt>
                <c:pt idx="66">
                  <c:v>40909</c:v>
                </c:pt>
                <c:pt idx="67">
                  <c:v>40940</c:v>
                </c:pt>
                <c:pt idx="68">
                  <c:v>40969</c:v>
                </c:pt>
                <c:pt idx="69">
                  <c:v>41000</c:v>
                </c:pt>
                <c:pt idx="70">
                  <c:v>41030</c:v>
                </c:pt>
                <c:pt idx="71">
                  <c:v>41061</c:v>
                </c:pt>
                <c:pt idx="72">
                  <c:v>41091</c:v>
                </c:pt>
                <c:pt idx="73">
                  <c:v>41122</c:v>
                </c:pt>
                <c:pt idx="74">
                  <c:v>41153</c:v>
                </c:pt>
                <c:pt idx="75">
                  <c:v>41183</c:v>
                </c:pt>
                <c:pt idx="76">
                  <c:v>41214</c:v>
                </c:pt>
                <c:pt idx="77">
                  <c:v>41244</c:v>
                </c:pt>
                <c:pt idx="78">
                  <c:v>41275</c:v>
                </c:pt>
                <c:pt idx="79">
                  <c:v>41306</c:v>
                </c:pt>
                <c:pt idx="80">
                  <c:v>41334</c:v>
                </c:pt>
                <c:pt idx="81">
                  <c:v>41365</c:v>
                </c:pt>
                <c:pt idx="82">
                  <c:v>41395</c:v>
                </c:pt>
                <c:pt idx="83">
                  <c:v>41426</c:v>
                </c:pt>
                <c:pt idx="84">
                  <c:v>41456</c:v>
                </c:pt>
                <c:pt idx="85">
                  <c:v>41487</c:v>
                </c:pt>
                <c:pt idx="86">
                  <c:v>41518</c:v>
                </c:pt>
                <c:pt idx="87">
                  <c:v>41548</c:v>
                </c:pt>
                <c:pt idx="88">
                  <c:v>41579</c:v>
                </c:pt>
                <c:pt idx="89">
                  <c:v>41609</c:v>
                </c:pt>
                <c:pt idx="90">
                  <c:v>41640</c:v>
                </c:pt>
                <c:pt idx="91">
                  <c:v>41671</c:v>
                </c:pt>
                <c:pt idx="92">
                  <c:v>41699</c:v>
                </c:pt>
                <c:pt idx="93">
                  <c:v>41730</c:v>
                </c:pt>
                <c:pt idx="94">
                  <c:v>41760</c:v>
                </c:pt>
                <c:pt idx="95">
                  <c:v>41791</c:v>
                </c:pt>
                <c:pt idx="96">
                  <c:v>41821</c:v>
                </c:pt>
                <c:pt idx="97">
                  <c:v>41852</c:v>
                </c:pt>
                <c:pt idx="98">
                  <c:v>41883</c:v>
                </c:pt>
                <c:pt idx="99">
                  <c:v>41913</c:v>
                </c:pt>
                <c:pt idx="100">
                  <c:v>41944</c:v>
                </c:pt>
                <c:pt idx="101">
                  <c:v>41974</c:v>
                </c:pt>
                <c:pt idx="102">
                  <c:v>42005</c:v>
                </c:pt>
                <c:pt idx="103">
                  <c:v>42036</c:v>
                </c:pt>
                <c:pt idx="104">
                  <c:v>42064</c:v>
                </c:pt>
                <c:pt idx="105">
                  <c:v>42095</c:v>
                </c:pt>
                <c:pt idx="106">
                  <c:v>42125</c:v>
                </c:pt>
                <c:pt idx="107">
                  <c:v>42156</c:v>
                </c:pt>
                <c:pt idx="108">
                  <c:v>42186</c:v>
                </c:pt>
                <c:pt idx="109">
                  <c:v>42217</c:v>
                </c:pt>
                <c:pt idx="110">
                  <c:v>42248</c:v>
                </c:pt>
                <c:pt idx="111">
                  <c:v>42278</c:v>
                </c:pt>
                <c:pt idx="112">
                  <c:v>42309</c:v>
                </c:pt>
                <c:pt idx="113">
                  <c:v>42339</c:v>
                </c:pt>
                <c:pt idx="114">
                  <c:v>42370</c:v>
                </c:pt>
                <c:pt idx="115">
                  <c:v>42401</c:v>
                </c:pt>
                <c:pt idx="116">
                  <c:v>42430</c:v>
                </c:pt>
                <c:pt idx="117">
                  <c:v>42461</c:v>
                </c:pt>
                <c:pt idx="118">
                  <c:v>42491</c:v>
                </c:pt>
                <c:pt idx="119">
                  <c:v>42522</c:v>
                </c:pt>
                <c:pt idx="120">
                  <c:v>42552</c:v>
                </c:pt>
                <c:pt idx="121">
                  <c:v>42583</c:v>
                </c:pt>
                <c:pt idx="122">
                  <c:v>42614</c:v>
                </c:pt>
                <c:pt idx="123">
                  <c:v>42644</c:v>
                </c:pt>
                <c:pt idx="124">
                  <c:v>42675</c:v>
                </c:pt>
                <c:pt idx="125">
                  <c:v>42705</c:v>
                </c:pt>
              </c:numCache>
            </c:numRef>
          </c:cat>
          <c:val>
            <c:numRef>
              <c:f>'Holt-Winters'!$B$5:$B$130</c:f>
              <c:numCache>
                <c:formatCode>_(* #,##0.00_);_(* \(#,##0.00\);_(* "-"??_);_(@_)</c:formatCode>
                <c:ptCount val="126"/>
                <c:pt idx="0">
                  <c:v>20964</c:v>
                </c:pt>
                <c:pt idx="1">
                  <c:v>20875</c:v>
                </c:pt>
                <c:pt idx="2">
                  <c:v>19460</c:v>
                </c:pt>
                <c:pt idx="3">
                  <c:v>19539</c:v>
                </c:pt>
                <c:pt idx="4">
                  <c:v>17931</c:v>
                </c:pt>
                <c:pt idx="5">
                  <c:v>17971</c:v>
                </c:pt>
                <c:pt idx="6">
                  <c:v>18474</c:v>
                </c:pt>
                <c:pt idx="7">
                  <c:v>17538</c:v>
                </c:pt>
                <c:pt idx="8">
                  <c:v>20716</c:v>
                </c:pt>
                <c:pt idx="9">
                  <c:v>19613</c:v>
                </c:pt>
                <c:pt idx="10">
                  <c:v>22052</c:v>
                </c:pt>
                <c:pt idx="11">
                  <c:v>22321</c:v>
                </c:pt>
                <c:pt idx="12">
                  <c:v>22495</c:v>
                </c:pt>
                <c:pt idx="13">
                  <c:v>22833</c:v>
                </c:pt>
                <c:pt idx="14">
                  <c:v>21380</c:v>
                </c:pt>
                <c:pt idx="15">
                  <c:v>21529</c:v>
                </c:pt>
                <c:pt idx="16">
                  <c:v>19622</c:v>
                </c:pt>
                <c:pt idx="17">
                  <c:v>19486</c:v>
                </c:pt>
                <c:pt idx="18">
                  <c:v>20065</c:v>
                </c:pt>
                <c:pt idx="19">
                  <c:v>19528</c:v>
                </c:pt>
                <c:pt idx="20">
                  <c:v>19950</c:v>
                </c:pt>
                <c:pt idx="21">
                  <c:v>20989</c:v>
                </c:pt>
                <c:pt idx="22">
                  <c:v>22417</c:v>
                </c:pt>
                <c:pt idx="23">
                  <c:v>22493</c:v>
                </c:pt>
                <c:pt idx="24">
                  <c:v>22140</c:v>
                </c:pt>
                <c:pt idx="25">
                  <c:v>22422</c:v>
                </c:pt>
                <c:pt idx="26">
                  <c:v>20565</c:v>
                </c:pt>
                <c:pt idx="27">
                  <c:v>20617</c:v>
                </c:pt>
                <c:pt idx="28">
                  <c:v>18596</c:v>
                </c:pt>
                <c:pt idx="29">
                  <c:v>18210</c:v>
                </c:pt>
                <c:pt idx="30">
                  <c:v>18327</c:v>
                </c:pt>
                <c:pt idx="31">
                  <c:v>17275</c:v>
                </c:pt>
                <c:pt idx="32">
                  <c:v>19951</c:v>
                </c:pt>
                <c:pt idx="33">
                  <c:v>19849</c:v>
                </c:pt>
                <c:pt idx="34">
                  <c:v>21524</c:v>
                </c:pt>
                <c:pt idx="35">
                  <c:v>22484</c:v>
                </c:pt>
                <c:pt idx="36">
                  <c:v>23918</c:v>
                </c:pt>
                <c:pt idx="37">
                  <c:v>24089</c:v>
                </c:pt>
                <c:pt idx="38">
                  <c:v>21933</c:v>
                </c:pt>
                <c:pt idx="39">
                  <c:v>21889</c:v>
                </c:pt>
                <c:pt idx="40">
                  <c:v>19453</c:v>
                </c:pt>
                <c:pt idx="41">
                  <c:v>19788</c:v>
                </c:pt>
                <c:pt idx="42">
                  <c:v>19587</c:v>
                </c:pt>
                <c:pt idx="43">
                  <c:v>17627</c:v>
                </c:pt>
                <c:pt idx="44">
                  <c:v>20641</c:v>
                </c:pt>
                <c:pt idx="45">
                  <c:v>19979</c:v>
                </c:pt>
                <c:pt idx="46">
                  <c:v>22334</c:v>
                </c:pt>
                <c:pt idx="47">
                  <c:v>23764</c:v>
                </c:pt>
                <c:pt idx="48">
                  <c:v>23039</c:v>
                </c:pt>
                <c:pt idx="49">
                  <c:v>23888</c:v>
                </c:pt>
                <c:pt idx="50">
                  <c:v>21480</c:v>
                </c:pt>
                <c:pt idx="51">
                  <c:v>20628</c:v>
                </c:pt>
                <c:pt idx="52">
                  <c:v>18979</c:v>
                </c:pt>
                <c:pt idx="53">
                  <c:v>19096</c:v>
                </c:pt>
                <c:pt idx="54">
                  <c:v>19532</c:v>
                </c:pt>
                <c:pt idx="55">
                  <c:v>19219</c:v>
                </c:pt>
                <c:pt idx="56">
                  <c:v>22640</c:v>
                </c:pt>
                <c:pt idx="57">
                  <c:v>22707</c:v>
                </c:pt>
                <c:pt idx="58">
                  <c:v>24646</c:v>
                </c:pt>
                <c:pt idx="59">
                  <c:v>25018</c:v>
                </c:pt>
                <c:pt idx="60">
                  <c:v>24727</c:v>
                </c:pt>
                <c:pt idx="61">
                  <c:v>25719</c:v>
                </c:pt>
                <c:pt idx="62">
                  <c:v>24122</c:v>
                </c:pt>
                <c:pt idx="63">
                  <c:v>22944</c:v>
                </c:pt>
                <c:pt idx="64">
                  <c:v>20891</c:v>
                </c:pt>
                <c:pt idx="65">
                  <c:v>20876</c:v>
                </c:pt>
                <c:pt idx="66">
                  <c:v>21289</c:v>
                </c:pt>
                <c:pt idx="67">
                  <c:v>19148</c:v>
                </c:pt>
                <c:pt idx="68">
                  <c:v>20729</c:v>
                </c:pt>
                <c:pt idx="69">
                  <c:v>21401</c:v>
                </c:pt>
                <c:pt idx="70">
                  <c:v>24053</c:v>
                </c:pt>
                <c:pt idx="71">
                  <c:v>23966</c:v>
                </c:pt>
                <c:pt idx="72">
                  <c:v>23549</c:v>
                </c:pt>
                <c:pt idx="73">
                  <c:v>24487</c:v>
                </c:pt>
                <c:pt idx="74">
                  <c:v>22613</c:v>
                </c:pt>
                <c:pt idx="75">
                  <c:v>22113</c:v>
                </c:pt>
                <c:pt idx="76">
                  <c:v>18885</c:v>
                </c:pt>
                <c:pt idx="77">
                  <c:v>19703</c:v>
                </c:pt>
                <c:pt idx="78">
                  <c:v>19931</c:v>
                </c:pt>
                <c:pt idx="79">
                  <c:v>20599</c:v>
                </c:pt>
                <c:pt idx="80">
                  <c:v>22609</c:v>
                </c:pt>
                <c:pt idx="81">
                  <c:v>23844</c:v>
                </c:pt>
                <c:pt idx="82">
                  <c:v>25482</c:v>
                </c:pt>
                <c:pt idx="83">
                  <c:v>25716</c:v>
                </c:pt>
                <c:pt idx="84">
                  <c:v>26537</c:v>
                </c:pt>
                <c:pt idx="85">
                  <c:v>27357</c:v>
                </c:pt>
                <c:pt idx="86">
                  <c:v>23730</c:v>
                </c:pt>
                <c:pt idx="87">
                  <c:v>23422</c:v>
                </c:pt>
                <c:pt idx="88">
                  <c:v>21191</c:v>
                </c:pt>
                <c:pt idx="89">
                  <c:v>21161</c:v>
                </c:pt>
                <c:pt idx="90">
                  <c:v>21054</c:v>
                </c:pt>
                <c:pt idx="91">
                  <c:v>18852</c:v>
                </c:pt>
                <c:pt idx="92">
                  <c:v>22121</c:v>
                </c:pt>
                <c:pt idx="93">
                  <c:v>22323</c:v>
                </c:pt>
                <c:pt idx="94">
                  <c:v>24154</c:v>
                </c:pt>
                <c:pt idx="95">
                  <c:v>24978</c:v>
                </c:pt>
                <c:pt idx="96">
                  <c:v>24652</c:v>
                </c:pt>
                <c:pt idx="97">
                  <c:v>25202</c:v>
                </c:pt>
                <c:pt idx="98">
                  <c:v>23334</c:v>
                </c:pt>
                <c:pt idx="99">
                  <c:v>23767</c:v>
                </c:pt>
                <c:pt idx="100">
                  <c:v>20386</c:v>
                </c:pt>
                <c:pt idx="101">
                  <c:v>20083</c:v>
                </c:pt>
                <c:pt idx="102">
                  <c:v>20454</c:v>
                </c:pt>
                <c:pt idx="103">
                  <c:v>20260</c:v>
                </c:pt>
                <c:pt idx="104">
                  <c:v>23104</c:v>
                </c:pt>
                <c:pt idx="105">
                  <c:v>24016</c:v>
                </c:pt>
                <c:pt idx="106">
                  <c:v>25709</c:v>
                </c:pt>
                <c:pt idx="107">
                  <c:v>26039</c:v>
                </c:pt>
                <c:pt idx="108">
                  <c:v>26764</c:v>
                </c:pt>
                <c:pt idx="109">
                  <c:v>27867</c:v>
                </c:pt>
                <c:pt idx="110">
                  <c:v>26188</c:v>
                </c:pt>
                <c:pt idx="111">
                  <c:v>25182</c:v>
                </c:pt>
                <c:pt idx="112">
                  <c:v>22001</c:v>
                </c:pt>
                <c:pt idx="113">
                  <c:v>21606</c:v>
                </c:pt>
                <c:pt idx="114">
                  <c:v>21245</c:v>
                </c:pt>
                <c:pt idx="115">
                  <c:v>20543</c:v>
                </c:pt>
                <c:pt idx="116">
                  <c:v>23018</c:v>
                </c:pt>
                <c:pt idx="117">
                  <c:v>24458</c:v>
                </c:pt>
                <c:pt idx="118">
                  <c:v>26671</c:v>
                </c:pt>
                <c:pt idx="119">
                  <c:v>26764</c:v>
                </c:pt>
                <c:pt idx="120">
                  <c:v>26764</c:v>
                </c:pt>
                <c:pt idx="121">
                  <c:v>26764</c:v>
                </c:pt>
                <c:pt idx="122">
                  <c:v>26764</c:v>
                </c:pt>
                <c:pt idx="123">
                  <c:v>26764</c:v>
                </c:pt>
                <c:pt idx="124">
                  <c:v>26764</c:v>
                </c:pt>
                <c:pt idx="125">
                  <c:v>26764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D-0849-B698-DDA5D28A4EE9}"/>
            </c:ext>
          </c:extLst>
        </c:ser>
        <c:ser>
          <c:idx val="1"/>
          <c:order val="1"/>
          <c:tx>
            <c:strRef>
              <c:f>'Holt-Winters'!$F$4</c:f>
              <c:strCache>
                <c:ptCount val="1"/>
                <c:pt idx="0">
                  <c:v>Yt+1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'Holt-Winters'!$A$5:$A$130</c:f>
              <c:numCache>
                <c:formatCode>m/d/yy</c:formatCode>
                <c:ptCount val="126"/>
                <c:pt idx="0">
                  <c:v>38899</c:v>
                </c:pt>
                <c:pt idx="1">
                  <c:v>38930</c:v>
                </c:pt>
                <c:pt idx="2">
                  <c:v>38961</c:v>
                </c:pt>
                <c:pt idx="3">
                  <c:v>38991</c:v>
                </c:pt>
                <c:pt idx="4">
                  <c:v>39022</c:v>
                </c:pt>
                <c:pt idx="5">
                  <c:v>39052</c:v>
                </c:pt>
                <c:pt idx="6">
                  <c:v>39083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39234</c:v>
                </c:pt>
                <c:pt idx="12">
                  <c:v>39264</c:v>
                </c:pt>
                <c:pt idx="13">
                  <c:v>39295</c:v>
                </c:pt>
                <c:pt idx="14">
                  <c:v>39326</c:v>
                </c:pt>
                <c:pt idx="15">
                  <c:v>39356</c:v>
                </c:pt>
                <c:pt idx="16">
                  <c:v>39387</c:v>
                </c:pt>
                <c:pt idx="17">
                  <c:v>39417</c:v>
                </c:pt>
                <c:pt idx="18">
                  <c:v>39448</c:v>
                </c:pt>
                <c:pt idx="19">
                  <c:v>39479</c:v>
                </c:pt>
                <c:pt idx="20">
                  <c:v>39508</c:v>
                </c:pt>
                <c:pt idx="21">
                  <c:v>39539</c:v>
                </c:pt>
                <c:pt idx="22">
                  <c:v>39569</c:v>
                </c:pt>
                <c:pt idx="23">
                  <c:v>39600</c:v>
                </c:pt>
                <c:pt idx="24">
                  <c:v>39630</c:v>
                </c:pt>
                <c:pt idx="25">
                  <c:v>39661</c:v>
                </c:pt>
                <c:pt idx="26">
                  <c:v>39692</c:v>
                </c:pt>
                <c:pt idx="27">
                  <c:v>39722</c:v>
                </c:pt>
                <c:pt idx="28">
                  <c:v>39753</c:v>
                </c:pt>
                <c:pt idx="29">
                  <c:v>39783</c:v>
                </c:pt>
                <c:pt idx="30">
                  <c:v>39814</c:v>
                </c:pt>
                <c:pt idx="31">
                  <c:v>39845</c:v>
                </c:pt>
                <c:pt idx="32">
                  <c:v>39873</c:v>
                </c:pt>
                <c:pt idx="33">
                  <c:v>39904</c:v>
                </c:pt>
                <c:pt idx="34">
                  <c:v>39934</c:v>
                </c:pt>
                <c:pt idx="35">
                  <c:v>39965</c:v>
                </c:pt>
                <c:pt idx="36">
                  <c:v>39995</c:v>
                </c:pt>
                <c:pt idx="37">
                  <c:v>40026</c:v>
                </c:pt>
                <c:pt idx="38">
                  <c:v>40057</c:v>
                </c:pt>
                <c:pt idx="39">
                  <c:v>40087</c:v>
                </c:pt>
                <c:pt idx="40">
                  <c:v>40118</c:v>
                </c:pt>
                <c:pt idx="41">
                  <c:v>40148</c:v>
                </c:pt>
                <c:pt idx="42">
                  <c:v>40179</c:v>
                </c:pt>
                <c:pt idx="43">
                  <c:v>40210</c:v>
                </c:pt>
                <c:pt idx="44">
                  <c:v>40238</c:v>
                </c:pt>
                <c:pt idx="45">
                  <c:v>40269</c:v>
                </c:pt>
                <c:pt idx="46">
                  <c:v>40299</c:v>
                </c:pt>
                <c:pt idx="47">
                  <c:v>40330</c:v>
                </c:pt>
                <c:pt idx="48">
                  <c:v>40360</c:v>
                </c:pt>
                <c:pt idx="49">
                  <c:v>40391</c:v>
                </c:pt>
                <c:pt idx="50">
                  <c:v>40422</c:v>
                </c:pt>
                <c:pt idx="51">
                  <c:v>40452</c:v>
                </c:pt>
                <c:pt idx="52">
                  <c:v>40483</c:v>
                </c:pt>
                <c:pt idx="53">
                  <c:v>40513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40725</c:v>
                </c:pt>
                <c:pt idx="61">
                  <c:v>40756</c:v>
                </c:pt>
                <c:pt idx="62">
                  <c:v>40787</c:v>
                </c:pt>
                <c:pt idx="63">
                  <c:v>40817</c:v>
                </c:pt>
                <c:pt idx="64">
                  <c:v>40848</c:v>
                </c:pt>
                <c:pt idx="65">
                  <c:v>40878</c:v>
                </c:pt>
                <c:pt idx="66">
                  <c:v>40909</c:v>
                </c:pt>
                <c:pt idx="67">
                  <c:v>40940</c:v>
                </c:pt>
                <c:pt idx="68">
                  <c:v>40969</c:v>
                </c:pt>
                <c:pt idx="69">
                  <c:v>41000</c:v>
                </c:pt>
                <c:pt idx="70">
                  <c:v>41030</c:v>
                </c:pt>
                <c:pt idx="71">
                  <c:v>41061</c:v>
                </c:pt>
                <c:pt idx="72">
                  <c:v>41091</c:v>
                </c:pt>
                <c:pt idx="73">
                  <c:v>41122</c:v>
                </c:pt>
                <c:pt idx="74">
                  <c:v>41153</c:v>
                </c:pt>
                <c:pt idx="75">
                  <c:v>41183</c:v>
                </c:pt>
                <c:pt idx="76">
                  <c:v>41214</c:v>
                </c:pt>
                <c:pt idx="77">
                  <c:v>41244</c:v>
                </c:pt>
                <c:pt idx="78">
                  <c:v>41275</c:v>
                </c:pt>
                <c:pt idx="79">
                  <c:v>41306</c:v>
                </c:pt>
                <c:pt idx="80">
                  <c:v>41334</c:v>
                </c:pt>
                <c:pt idx="81">
                  <c:v>41365</c:v>
                </c:pt>
                <c:pt idx="82">
                  <c:v>41395</c:v>
                </c:pt>
                <c:pt idx="83">
                  <c:v>41426</c:v>
                </c:pt>
                <c:pt idx="84">
                  <c:v>41456</c:v>
                </c:pt>
                <c:pt idx="85">
                  <c:v>41487</c:v>
                </c:pt>
                <c:pt idx="86">
                  <c:v>41518</c:v>
                </c:pt>
                <c:pt idx="87">
                  <c:v>41548</c:v>
                </c:pt>
                <c:pt idx="88">
                  <c:v>41579</c:v>
                </c:pt>
                <c:pt idx="89">
                  <c:v>41609</c:v>
                </c:pt>
                <c:pt idx="90">
                  <c:v>41640</c:v>
                </c:pt>
                <c:pt idx="91">
                  <c:v>41671</c:v>
                </c:pt>
                <c:pt idx="92">
                  <c:v>41699</c:v>
                </c:pt>
                <c:pt idx="93">
                  <c:v>41730</c:v>
                </c:pt>
                <c:pt idx="94">
                  <c:v>41760</c:v>
                </c:pt>
                <c:pt idx="95">
                  <c:v>41791</c:v>
                </c:pt>
                <c:pt idx="96">
                  <c:v>41821</c:v>
                </c:pt>
                <c:pt idx="97">
                  <c:v>41852</c:v>
                </c:pt>
                <c:pt idx="98">
                  <c:v>41883</c:v>
                </c:pt>
                <c:pt idx="99">
                  <c:v>41913</c:v>
                </c:pt>
                <c:pt idx="100">
                  <c:v>41944</c:v>
                </c:pt>
                <c:pt idx="101">
                  <c:v>41974</c:v>
                </c:pt>
                <c:pt idx="102">
                  <c:v>42005</c:v>
                </c:pt>
                <c:pt idx="103">
                  <c:v>42036</c:v>
                </c:pt>
                <c:pt idx="104">
                  <c:v>42064</c:v>
                </c:pt>
                <c:pt idx="105">
                  <c:v>42095</c:v>
                </c:pt>
                <c:pt idx="106">
                  <c:v>42125</c:v>
                </c:pt>
                <c:pt idx="107">
                  <c:v>42156</c:v>
                </c:pt>
                <c:pt idx="108">
                  <c:v>42186</c:v>
                </c:pt>
                <c:pt idx="109">
                  <c:v>42217</c:v>
                </c:pt>
                <c:pt idx="110">
                  <c:v>42248</c:v>
                </c:pt>
                <c:pt idx="111">
                  <c:v>42278</c:v>
                </c:pt>
                <c:pt idx="112">
                  <c:v>42309</c:v>
                </c:pt>
                <c:pt idx="113">
                  <c:v>42339</c:v>
                </c:pt>
                <c:pt idx="114">
                  <c:v>42370</c:v>
                </c:pt>
                <c:pt idx="115">
                  <c:v>42401</c:v>
                </c:pt>
                <c:pt idx="116">
                  <c:v>42430</c:v>
                </c:pt>
                <c:pt idx="117">
                  <c:v>42461</c:v>
                </c:pt>
                <c:pt idx="118">
                  <c:v>42491</c:v>
                </c:pt>
                <c:pt idx="119">
                  <c:v>42522</c:v>
                </c:pt>
                <c:pt idx="120">
                  <c:v>42552</c:v>
                </c:pt>
                <c:pt idx="121">
                  <c:v>42583</c:v>
                </c:pt>
                <c:pt idx="122">
                  <c:v>42614</c:v>
                </c:pt>
                <c:pt idx="123">
                  <c:v>42644</c:v>
                </c:pt>
                <c:pt idx="124">
                  <c:v>42675</c:v>
                </c:pt>
                <c:pt idx="125">
                  <c:v>42705</c:v>
                </c:pt>
              </c:numCache>
            </c:numRef>
          </c:cat>
          <c:val>
            <c:numRef>
              <c:f>'Holt-Winters'!$F$5:$F$130</c:f>
              <c:numCache>
                <c:formatCode>General</c:formatCode>
                <c:ptCount val="126"/>
                <c:pt idx="13" formatCode="_(* #,##0.00_);_(* \(#,##0.00\);_(* &quot;-&quot;??_);_(@_)">
                  <c:v>23924.000667811484</c:v>
                </c:pt>
                <c:pt idx="14" formatCode="_(* #,##0.00_);_(* \(#,##0.00\);_(* &quot;-&quot;??_);_(@_)">
                  <c:v>23570.931666782064</c:v>
                </c:pt>
                <c:pt idx="15" formatCode="_(* #,##0.00_);_(* \(#,##0.00\);_(* &quot;-&quot;??_);_(@_)">
                  <c:v>24712.52002607493</c:v>
                </c:pt>
                <c:pt idx="16" formatCode="_(* #,##0.00_);_(* \(#,##0.00\);_(* &quot;-&quot;??_);_(@_)">
                  <c:v>23402.230172866744</c:v>
                </c:pt>
                <c:pt idx="17" formatCode="_(* #,##0.00_);_(* \(#,##0.00\);_(* &quot;-&quot;??_);_(@_)">
                  <c:v>23904.029075095779</c:v>
                </c:pt>
                <c:pt idx="18" formatCode="_(* #,##0.00_);_(* \(#,##0.00\);_(* &quot;-&quot;??_);_(@_)">
                  <c:v>24743.487016045907</c:v>
                </c:pt>
                <c:pt idx="19" formatCode="_(* #,##0.00_);_(* \(#,##0.00\);_(* &quot;-&quot;??_);_(@_)">
                  <c:v>23416.541206263275</c:v>
                </c:pt>
                <c:pt idx="20" formatCode="_(* #,##0.00_);_(* \(#,##0.00\);_(* &quot;-&quot;??_);_(@_)">
                  <c:v>27408.84321809738</c:v>
                </c:pt>
                <c:pt idx="21" formatCode="_(* #,##0.00_);_(* \(#,##0.00\);_(* &quot;-&quot;??_);_(@_)">
                  <c:v>25087.528101352531</c:v>
                </c:pt>
                <c:pt idx="22" formatCode="_(* #,##0.00_);_(* \(#,##0.00\);_(* &quot;-&quot;??_);_(@_)">
                  <c:v>27340.923879671114</c:v>
                </c:pt>
                <c:pt idx="23" formatCode="_(* #,##0.00_);_(* \(#,##0.00\);_(* &quot;-&quot;??_);_(@_)">
                  <c:v>26516.31923708742</c:v>
                </c:pt>
                <c:pt idx="24" formatCode="_(* #,##0.00_);_(* \(#,##0.00\);_(* &quot;-&quot;??_);_(@_)">
                  <c:v>23717.842625147692</c:v>
                </c:pt>
                <c:pt idx="25" formatCode="_(* #,##0.00_);_(* \(#,##0.00\);_(* &quot;-&quot;??_);_(@_)">
                  <c:v>22297.111114207324</c:v>
                </c:pt>
                <c:pt idx="26" formatCode="_(* #,##0.00_);_(* \(#,##0.00\);_(* &quot;-&quot;??_);_(@_)">
                  <c:v>19727.221318039967</c:v>
                </c:pt>
                <c:pt idx="27" formatCode="_(* #,##0.00_);_(* \(#,##0.00\);_(* &quot;-&quot;??_);_(@_)">
                  <c:v>18938.668844168773</c:v>
                </c:pt>
                <c:pt idx="28" formatCode="_(* #,##0.00_);_(* \(#,##0.00\);_(* &quot;-&quot;??_);_(@_)">
                  <c:v>16762.733303830515</c:v>
                </c:pt>
                <c:pt idx="29" formatCode="_(* #,##0.00_);_(* \(#,##0.00\);_(* &quot;-&quot;??_);_(@_)">
                  <c:v>16356.078783150289</c:v>
                </c:pt>
                <c:pt idx="30" formatCode="_(* #,##0.00_);_(* \(#,##0.00\);_(* &quot;-&quot;??_);_(@_)">
                  <c:v>16552.528084654798</c:v>
                </c:pt>
                <c:pt idx="31" formatCode="_(* #,##0.00_);_(* \(#,##0.00\);_(* &quot;-&quot;??_);_(@_)">
                  <c:v>15663.555086390037</c:v>
                </c:pt>
                <c:pt idx="32" formatCode="_(* #,##0.00_);_(* \(#,##0.00\);_(* &quot;-&quot;??_);_(@_)">
                  <c:v>17824.269763631793</c:v>
                </c:pt>
                <c:pt idx="33" formatCode="_(* #,##0.00_);_(* \(#,##0.00\);_(* &quot;-&quot;??_);_(@_)">
                  <c:v>17472.00224030875</c:v>
                </c:pt>
                <c:pt idx="34" formatCode="_(* #,##0.00_);_(* \(#,##0.00\);_(* &quot;-&quot;??_);_(@_)">
                  <c:v>19755.691965025129</c:v>
                </c:pt>
                <c:pt idx="35" formatCode="_(* #,##0.00_);_(* \(#,##0.00\);_(* &quot;-&quot;??_);_(@_)">
                  <c:v>20373.914586744006</c:v>
                </c:pt>
                <c:pt idx="36" formatCode="_(* #,##0.00_);_(* \(#,##0.00\);_(* &quot;-&quot;??_);_(@_)">
                  <c:v>19938.387212032216</c:v>
                </c:pt>
                <c:pt idx="37" formatCode="_(* #,##0.00_);_(* \(#,##0.00\);_(* &quot;-&quot;??_);_(@_)">
                  <c:v>20729.146709336612</c:v>
                </c:pt>
                <c:pt idx="38" formatCode="_(* #,##0.00_);_(* \(#,##0.00\);_(* &quot;-&quot;??_);_(@_)">
                  <c:v>20034.357906860125</c:v>
                </c:pt>
                <c:pt idx="39" formatCode="_(* #,##0.00_);_(* \(#,##0.00\);_(* &quot;-&quot;??_);_(@_)">
                  <c:v>20905.82474650762</c:v>
                </c:pt>
                <c:pt idx="40" formatCode="_(* #,##0.00_);_(* \(#,##0.00\);_(* &quot;-&quot;??_);_(@_)">
                  <c:v>19754.330433822666</c:v>
                </c:pt>
                <c:pt idx="41" formatCode="_(* #,##0.00_);_(* \(#,##0.00\);_(* &quot;-&quot;??_);_(@_)">
                  <c:v>20194.56422954228</c:v>
                </c:pt>
                <c:pt idx="42" formatCode="_(* #,##0.00_);_(* \(#,##0.00\);_(* &quot;-&quot;??_);_(@_)">
                  <c:v>21193.100015361939</c:v>
                </c:pt>
                <c:pt idx="43" formatCode="_(* #,##0.00_);_(* \(#,##0.00\);_(* &quot;-&quot;??_);_(@_)">
                  <c:v>20513.114661013919</c:v>
                </c:pt>
                <c:pt idx="44" formatCode="_(* #,##0.00_);_(* \(#,##0.00\);_(* &quot;-&quot;??_);_(@_)">
                  <c:v>23569.314948964784</c:v>
                </c:pt>
                <c:pt idx="45" formatCode="_(* #,##0.00_);_(* \(#,##0.00\);_(* &quot;-&quot;??_);_(@_)">
                  <c:v>23047.798621851904</c:v>
                </c:pt>
                <c:pt idx="46" formatCode="_(* #,##0.00_);_(* \(#,##0.00\);_(* &quot;-&quot;??_);_(@_)">
                  <c:v>25173.556432361816</c:v>
                </c:pt>
                <c:pt idx="47" formatCode="_(* #,##0.00_);_(* \(#,##0.00\);_(* &quot;-&quot;??_);_(@_)">
                  <c:v>25382.304327636281</c:v>
                </c:pt>
                <c:pt idx="48" formatCode="_(* #,##0.00_);_(* \(#,##0.00\);_(* &quot;-&quot;??_);_(@_)">
                  <c:v>24671.198990166125</c:v>
                </c:pt>
                <c:pt idx="49" formatCode="_(* #,##0.00_);_(* \(#,##0.00\);_(* &quot;-&quot;??_);_(@_)">
                  <c:v>24083.609692412418</c:v>
                </c:pt>
                <c:pt idx="50" formatCode="_(* #,##0.00_);_(* \(#,##0.00\);_(* &quot;-&quot;??_);_(@_)">
                  <c:v>21721.00578276136</c:v>
                </c:pt>
                <c:pt idx="51" formatCode="_(* #,##0.00_);_(* \(#,##0.00\);_(* &quot;-&quot;??_);_(@_)">
                  <c:v>21288.351583078158</c:v>
                </c:pt>
                <c:pt idx="52" formatCode="_(* #,##0.00_);_(* \(#,##0.00\);_(* &quot;-&quot;??_);_(@_)">
                  <c:v>18805.007170992969</c:v>
                </c:pt>
                <c:pt idx="53" formatCode="_(* #,##0.00_);_(* \(#,##0.00\);_(* &quot;-&quot;??_);_(@_)">
                  <c:v>18470.456000174196</c:v>
                </c:pt>
                <c:pt idx="54" formatCode="_(* #,##0.00_);_(* \(#,##0.00\);_(* &quot;-&quot;??_);_(@_)">
                  <c:v>18477.489674729964</c:v>
                </c:pt>
                <c:pt idx="55" formatCode="_(* #,##0.00_);_(* \(#,##0.00\);_(* &quot;-&quot;??_);_(@_)">
                  <c:v>17250.44695107502</c:v>
                </c:pt>
                <c:pt idx="56" formatCode="_(* #,##0.00_);_(* \(#,##0.00\);_(* &quot;-&quot;??_);_(@_)">
                  <c:v>20063.125188622635</c:v>
                </c:pt>
                <c:pt idx="57" formatCode="_(* #,##0.00_);_(* \(#,##0.00\);_(* &quot;-&quot;??_);_(@_)">
                  <c:v>19960.43864227365</c:v>
                </c:pt>
                <c:pt idx="58" formatCode="_(* #,##0.00_);_(* \(#,##0.00\);_(* &quot;-&quot;??_);_(@_)">
                  <c:v>22709.734202198226</c:v>
                </c:pt>
                <c:pt idx="59" formatCode="_(* #,##0.00_);_(* \(#,##0.00\);_(* &quot;-&quot;??_);_(@_)">
                  <c:v>24103.01190559932</c:v>
                </c:pt>
                <c:pt idx="60" formatCode="_(* #,##0.00_);_(* \(#,##0.00\);_(* &quot;-&quot;??_);_(@_)">
                  <c:v>24191.430794622927</c:v>
                </c:pt>
                <c:pt idx="61" formatCode="_(* #,##0.00_);_(* \(#,##0.00\);_(* &quot;-&quot;??_);_(@_)">
                  <c:v>24867.571461000647</c:v>
                </c:pt>
                <c:pt idx="62" formatCode="_(* #,##0.00_);_(* \(#,##0.00\);_(* &quot;-&quot;??_);_(@_)">
                  <c:v>23162.684581272395</c:v>
                </c:pt>
                <c:pt idx="63" formatCode="_(* #,##0.00_);_(* \(#,##0.00\);_(* &quot;-&quot;??_);_(@_)">
                  <c:v>23416.126581487944</c:v>
                </c:pt>
                <c:pt idx="64" formatCode="_(* #,##0.00_);_(* \(#,##0.00\);_(* &quot;-&quot;??_);_(@_)">
                  <c:v>21608.181485632002</c:v>
                </c:pt>
                <c:pt idx="65" formatCode="_(* #,##0.00_);_(* \(#,##0.00\);_(* &quot;-&quot;??_);_(@_)">
                  <c:v>21910.378918653361</c:v>
                </c:pt>
                <c:pt idx="66" formatCode="_(* #,##0.00_);_(* \(#,##0.00\);_(* &quot;-&quot;??_);_(@_)">
                  <c:v>22439.114426462696</c:v>
                </c:pt>
                <c:pt idx="67" formatCode="_(* #,##0.00_);_(* \(#,##0.00\);_(* &quot;-&quot;??_);_(@_)">
                  <c:v>21457.536821525067</c:v>
                </c:pt>
                <c:pt idx="68" formatCode="_(* #,##0.00_);_(* \(#,##0.00\);_(* &quot;-&quot;??_);_(@_)">
                  <c:v>24717.965384249481</c:v>
                </c:pt>
                <c:pt idx="69" formatCode="_(* #,##0.00_);_(* \(#,##0.00\);_(* &quot;-&quot;??_);_(@_)">
                  <c:v>23809.832090381915</c:v>
                </c:pt>
                <c:pt idx="70" formatCode="_(* #,##0.00_);_(* \(#,##0.00\);_(* &quot;-&quot;??_);_(@_)">
                  <c:v>25646.246886529094</c:v>
                </c:pt>
                <c:pt idx="71" formatCode="_(* #,##0.00_);_(* \(#,##0.00\);_(* &quot;-&quot;??_);_(@_)">
                  <c:v>25842.569749355014</c:v>
                </c:pt>
                <c:pt idx="72" formatCode="_(* #,##0.00_);_(* \(#,##0.00\);_(* &quot;-&quot;??_);_(@_)">
                  <c:v>24779.976106230813</c:v>
                </c:pt>
                <c:pt idx="73" formatCode="_(* #,##0.00_);_(* \(#,##0.00\);_(* &quot;-&quot;??_);_(@_)">
                  <c:v>24522.055045576366</c:v>
                </c:pt>
                <c:pt idx="74" formatCode="_(* #,##0.00_);_(* \(#,##0.00\);_(* &quot;-&quot;??_);_(@_)">
                  <c:v>21999.675082631515</c:v>
                </c:pt>
                <c:pt idx="75" formatCode="_(* #,##0.00_);_(* \(#,##0.00\);_(* &quot;-&quot;??_);_(@_)">
                  <c:v>21064.474549548486</c:v>
                </c:pt>
                <c:pt idx="76" formatCode="_(* #,##0.00_);_(* \(#,##0.00\);_(* &quot;-&quot;??_);_(@_)">
                  <c:v>18874.600457518693</c:v>
                </c:pt>
                <c:pt idx="77" formatCode="_(* #,##0.00_);_(* \(#,##0.00\);_(* &quot;-&quot;??_);_(@_)">
                  <c:v>18542.319060383466</c:v>
                </c:pt>
                <c:pt idx="78" formatCode="_(* #,##0.00_);_(* \(#,##0.00\);_(* &quot;-&quot;??_);_(@_)">
                  <c:v>18691.969013563408</c:v>
                </c:pt>
                <c:pt idx="79" formatCode="_(* #,##0.00_);_(* \(#,##0.00\);_(* &quot;-&quot;??_);_(@_)">
                  <c:v>17453.494753130486</c:v>
                </c:pt>
                <c:pt idx="80" formatCode="_(* #,##0.00_);_(* \(#,##0.00\);_(* &quot;-&quot;??_);_(@_)">
                  <c:v>20263.168084098241</c:v>
                </c:pt>
                <c:pt idx="81" formatCode="_(* #,##0.00_);_(* \(#,##0.00\);_(* &quot;-&quot;??_);_(@_)">
                  <c:v>20592.455261035258</c:v>
                </c:pt>
                <c:pt idx="82" formatCode="_(* #,##0.00_);_(* \(#,##0.00\);_(* &quot;-&quot;??_);_(@_)">
                  <c:v>23505.850463876061</c:v>
                </c:pt>
                <c:pt idx="83" formatCode="_(* #,##0.00_);_(* \(#,##0.00\);_(* &quot;-&quot;??_);_(@_)">
                  <c:v>24653.065069473647</c:v>
                </c:pt>
                <c:pt idx="84" formatCode="_(* #,##0.00_);_(* \(#,##0.00\);_(* &quot;-&quot;??_);_(@_)">
                  <c:v>24901.316597983765</c:v>
                </c:pt>
                <c:pt idx="85" formatCode="_(* #,##0.00_);_(* \(#,##0.00\);_(* &quot;-&quot;??_);_(@_)">
                  <c:v>26280.283170135754</c:v>
                </c:pt>
                <c:pt idx="86" formatCode="_(* #,##0.00_);_(* \(#,##0.00\);_(* &quot;-&quot;??_);_(@_)">
                  <c:v>24876.121936143401</c:v>
                </c:pt>
                <c:pt idx="87" formatCode="_(* #,##0.00_);_(* \(#,##0.00\);_(* &quot;-&quot;??_);_(@_)">
                  <c:v>24695.797464630279</c:v>
                </c:pt>
                <c:pt idx="88" formatCode="_(* #,##0.00_);_(* \(#,##0.00\);_(* &quot;-&quot;??_);_(@_)">
                  <c:v>22336.501906825677</c:v>
                </c:pt>
                <c:pt idx="89" formatCode="_(* #,##0.00_);_(* \(#,##0.00\);_(* &quot;-&quot;??_);_(@_)">
                  <c:v>22871.101951027689</c:v>
                </c:pt>
                <c:pt idx="90" formatCode="_(* #,##0.00_);_(* \(#,##0.00\);_(* &quot;-&quot;??_);_(@_)">
                  <c:v>23299.001627488142</c:v>
                </c:pt>
                <c:pt idx="91" formatCode="_(* #,##0.00_);_(* \(#,##0.00\);_(* &quot;-&quot;??_);_(@_)">
                  <c:v>22372.30797054918</c:v>
                </c:pt>
                <c:pt idx="92" formatCode="_(* #,##0.00_);_(* \(#,##0.00\);_(* &quot;-&quot;??_);_(@_)">
                  <c:v>24665.427786281987</c:v>
                </c:pt>
                <c:pt idx="93" formatCode="_(* #,##0.00_);_(* \(#,##0.00\);_(* &quot;-&quot;??_);_(@_)">
                  <c:v>24474.806157575589</c:v>
                </c:pt>
                <c:pt idx="94" formatCode="_(* #,##0.00_);_(* \(#,##0.00\);_(* &quot;-&quot;??_);_(@_)">
                  <c:v>26095.103347309807</c:v>
                </c:pt>
                <c:pt idx="95" formatCode="_(* #,##0.00_);_(* \(#,##0.00\);_(* &quot;-&quot;??_);_(@_)">
                  <c:v>25792.443425456557</c:v>
                </c:pt>
                <c:pt idx="96" formatCode="_(* #,##0.00_);_(* \(#,##0.00\);_(* &quot;-&quot;??_);_(@_)">
                  <c:v>25081.92214146661</c:v>
                </c:pt>
                <c:pt idx="97" formatCode="_(* #,##0.00_);_(* \(#,##0.00\);_(* &quot;-&quot;??_);_(@_)">
                  <c:v>25049.77309018392</c:v>
                </c:pt>
                <c:pt idx="98" formatCode="_(* #,##0.00_);_(* \(#,##0.00\);_(* &quot;-&quot;??_);_(@_)">
                  <c:v>22131.675566733807</c:v>
                </c:pt>
                <c:pt idx="99" formatCode="_(* #,##0.00_);_(* \(#,##0.00\);_(* &quot;-&quot;??_);_(@_)">
                  <c:v>21358.925116488226</c:v>
                </c:pt>
                <c:pt idx="100" formatCode="_(* #,##0.00_);_(* \(#,##0.00\);_(* &quot;-&quot;??_);_(@_)">
                  <c:v>19089.569025856272</c:v>
                </c:pt>
                <c:pt idx="101" formatCode="_(* #,##0.00_);_(* \(#,##0.00\);_(* &quot;-&quot;??_);_(@_)">
                  <c:v>19218.751280860542</c:v>
                </c:pt>
                <c:pt idx="102" formatCode="_(* #,##0.00_);_(* \(#,##0.00\);_(* &quot;-&quot;??_);_(@_)">
                  <c:v>19377.416859190642</c:v>
                </c:pt>
                <c:pt idx="103" formatCode="_(* #,##0.00_);_(* \(#,##0.00\);_(* &quot;-&quot;??_);_(@_)">
                  <c:v>18404.861327635328</c:v>
                </c:pt>
                <c:pt idx="104" formatCode="_(* #,##0.00_);_(* \(#,##0.00\);_(* &quot;-&quot;??_);_(@_)">
                  <c:v>21241.640159111455</c:v>
                </c:pt>
                <c:pt idx="105" formatCode="_(* #,##0.00_);_(* \(#,##0.00\);_(* &quot;-&quot;??_);_(@_)">
                  <c:v>21877.949650954393</c:v>
                </c:pt>
                <c:pt idx="106" formatCode="_(* #,##0.00_);_(* \(#,##0.00\);_(* &quot;-&quot;??_);_(@_)">
                  <c:v>24412.533405638897</c:v>
                </c:pt>
                <c:pt idx="107" formatCode="_(* #,##0.00_);_(* \(#,##0.00\);_(* &quot;-&quot;??_);_(@_)">
                  <c:v>25474.271566356845</c:v>
                </c:pt>
                <c:pt idx="108" formatCode="_(* #,##0.00_);_(* \(#,##0.00\);_(* &quot;-&quot;??_);_(@_)">
                  <c:v>25828.491865728436</c:v>
                </c:pt>
                <c:pt idx="109" formatCode="_(* #,##0.00_);_(* \(#,##0.00\);_(* &quot;-&quot;??_);_(@_)">
                  <c:v>27031.072942636671</c:v>
                </c:pt>
                <c:pt idx="110" formatCode="_(* #,##0.00_);_(* \(#,##0.00\);_(* &quot;-&quot;??_);_(@_)">
                  <c:v>25151.056426460447</c:v>
                </c:pt>
                <c:pt idx="111" formatCode="_(* #,##0.00_);_(* \(#,##0.00\);_(* &quot;-&quot;??_);_(@_)">
                  <c:v>25504.273736489875</c:v>
                </c:pt>
                <c:pt idx="112" formatCode="_(* #,##0.00_);_(* \(#,##0.00\);_(* &quot;-&quot;??_);_(@_)">
                  <c:v>22909.288503395121</c:v>
                </c:pt>
                <c:pt idx="113" formatCode="_(* #,##0.00_);_(* \(#,##0.00\);_(* &quot;-&quot;??_);_(@_)">
                  <c:v>23221.064051655187</c:v>
                </c:pt>
                <c:pt idx="114" formatCode="_(* #,##0.00_);_(* \(#,##0.00\);_(* &quot;-&quot;??_);_(@_)">
                  <c:v>23625.791977747118</c:v>
                </c:pt>
                <c:pt idx="115" formatCode="_(* #,##0.00_);_(* \(#,##0.00\);_(* &quot;-&quot;??_);_(@_)">
                  <c:v>22575.085601276358</c:v>
                </c:pt>
                <c:pt idx="116" formatCode="_(* #,##0.00_);_(* \(#,##0.00\);_(* &quot;-&quot;??_);_(@_)">
                  <c:v>25485.426282441731</c:v>
                </c:pt>
                <c:pt idx="117" formatCode="_(* #,##0.00_);_(* \(#,##0.00\);_(* &quot;-&quot;??_);_(@_)">
                  <c:v>25609.582828804723</c:v>
                </c:pt>
                <c:pt idx="118" formatCode="_(* #,##0.00_);_(* \(#,##0.00\);_(* &quot;-&quot;??_);_(@_)">
                  <c:v>27411.08903140204</c:v>
                </c:pt>
                <c:pt idx="119" formatCode="_(* #,##0.00_);_(* \(#,##0.00\);_(* &quot;-&quot;??_);_(@_)">
                  <c:v>27597.349138523507</c:v>
                </c:pt>
                <c:pt idx="120" formatCode="_(* #,##0.00_);_(* \(#,##0.00\);_(* &quot;-&quot;??_);_(@_)">
                  <c:v>27329.973779758242</c:v>
                </c:pt>
                <c:pt idx="121" formatCode="_(* #,##0.00_);_(* \(#,##0.00\);_(* &quot;-&quot;??_);_(@_)">
                  <c:v>27123.139432581942</c:v>
                </c:pt>
                <c:pt idx="122" formatCode="_(* #,##0.00_);_(* \(#,##0.00\);_(* &quot;-&quot;??_);_(@_)">
                  <c:v>27582.745000766619</c:v>
                </c:pt>
                <c:pt idx="123" formatCode="_(* #,##0.00_);_(* \(#,##0.00\);_(* &quot;-&quot;??_);_(@_)">
                  <c:v>25022.96886113971</c:v>
                </c:pt>
                <c:pt idx="124" formatCode="_(* #,##0.00_);_(* \(#,##0.00\);_(* &quot;-&quot;??_);_(@_)">
                  <c:v>24252.186918882184</c:v>
                </c:pt>
                <c:pt idx="125" formatCode="_(* #,##0.00_);_(* \(#,##0.00\);_(* &quot;-&quot;??_);_(@_)">
                  <c:v>21100.554795336131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D-0849-B698-DDA5D28A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30927"/>
        <c:axId val="872849503"/>
      </c:lineChart>
      <c:dateAx>
        <c:axId val="8729309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72849503"/>
        <c:crosses val="autoZero"/>
        <c:auto val="1"/>
        <c:lblOffset val="100"/>
        <c:baseTimeUnit val="months"/>
      </c:dateAx>
      <c:valAx>
        <c:axId val="8728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729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533399</xdr:colOff>
      <xdr:row>15</xdr:row>
      <xdr:rowOff>19460</xdr:rowOff>
    </xdr:from>
    <xdr:to>
      <xdr:col>11</xdr:col>
      <xdr:colOff>171772</xdr:colOff>
      <xdr:row>21</xdr:row>
      <xdr:rowOff>6723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DBD4FA-2030-4AC7-5708-7175620A9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4266" y="3067460"/>
          <a:ext cx="2957306" cy="1206463"/>
        </a:xfrm>
        <a:prstGeom prst="rect">
          <a:avLst/>
        </a:prstGeom>
      </xdr:spPr>
    </xdr:pic>
    <xdr:clientData/>
  </xdr:twoCellAnchor>
  <xdr:twoCellAnchor>
    <xdr:from>
      <xdr:col>7</xdr:col>
      <xdr:colOff>524933</xdr:colOff>
      <xdr:row>0</xdr:row>
      <xdr:rowOff>101600</xdr:rowOff>
    </xdr:from>
    <xdr:to>
      <xdr:col>13</xdr:col>
      <xdr:colOff>118533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06C48-D72E-B046-A6AD-61EC63C25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702731</xdr:colOff>
      <xdr:row>2</xdr:row>
      <xdr:rowOff>135467</xdr:rowOff>
    </xdr:from>
    <xdr:to>
      <xdr:col>23</xdr:col>
      <xdr:colOff>23026</xdr:colOff>
      <xdr:row>13</xdr:row>
      <xdr:rowOff>59267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7807A-8353-EBD6-66C3-A99CFB35B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5664" y="541867"/>
          <a:ext cx="4298695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812801</xdr:colOff>
      <xdr:row>2</xdr:row>
      <xdr:rowOff>152400</xdr:rowOff>
    </xdr:from>
    <xdr:to>
      <xdr:col>16</xdr:col>
      <xdr:colOff>59869</xdr:colOff>
      <xdr:row>13</xdr:row>
      <xdr:rowOff>67732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93A1C1-F627-8640-884B-BAA987C09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1" y="558800"/>
          <a:ext cx="4225468" cy="2150532"/>
        </a:xfrm>
        <a:prstGeom prst="rect">
          <a:avLst/>
        </a:prstGeom>
      </xdr:spPr>
    </xdr:pic>
    <xdr:clientData/>
  </xdr:twoCellAnchor>
  <xdr:twoCellAnchor>
    <xdr:from>
      <xdr:col>9</xdr:col>
      <xdr:colOff>16934</xdr:colOff>
      <xdr:row>14</xdr:row>
      <xdr:rowOff>16934</xdr:rowOff>
    </xdr:from>
    <xdr:to>
      <xdr:col>16</xdr:col>
      <xdr:colOff>25401</xdr:colOff>
      <xdr:row>31</xdr:row>
      <xdr:rowOff>194733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7442C4-A21D-D143-8BF3-48B97C9B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uardo Ramirez Rangel" id="{3BAA6BD0-1DB8-7F4E-918A-6099C30F15EB}" userId="db619eb23c94be4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1-09T04:15:42.67" personId="{3BAA6BD0-1DB8-7F4E-918A-6099C30F15EB}" id="{6606CAA7-CF9B-9D4F-9A26-DDA4A555AB7F}">
    <text>Este valor se iniciativa con un default.</text>
  </threadedComment>
  <threadedComment ref="D6" dT="2022-11-09T04:16:41.61" personId="{3BAA6BD0-1DB8-7F4E-918A-6099C30F15EB}" id="{F089C23F-5635-5649-9D98-79C6A833941D}">
    <text xml:space="preserve">Este valor se inicializa con la primer diferencia entre los dos valores de la serie.
</text>
  </threadedComment>
  <threadedComment ref="A125" dT="2022-11-09T04:28:18.89" personId="{3BAA6BD0-1DB8-7F4E-918A-6099C30F15EB}" id="{3FA494DE-B95C-604B-AB3A-8875B8CFCC72}">
    <text xml:space="preserve">Test Set, estos valores los conocemos pero ya no los usaremos en el modelo.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7" dT="2022-11-09T05:41:18.38" personId="{3BAA6BD0-1DB8-7F4E-918A-6099C30F15EB}" id="{D6614E8D-43AF-4544-8F0F-B0E5821B879E}">
    <text>Inicializamos solo con la primer parte de la formula</text>
  </threadedComment>
  <threadedComment ref="D17" dT="2022-11-09T05:43:42.21" personId="{3BAA6BD0-1DB8-7F4E-918A-6099C30F15EB}" id="{1DEE0542-F255-C949-9092-B4B3BBF66B82}">
    <text>El indice estacional correspondiente al mes de Junio.</text>
  </threadedComment>
  <threadedComment ref="A125" dT="2022-11-09T04:28:18.89" personId="{3BAA6BD0-1DB8-7F4E-918A-6099C30F15EB}" id="{F8F5A1E0-AE54-F64B-9780-D85176CE4EA9}">
    <text xml:space="preserve">Test Set, estos valores los conocemos pero ya no los usaremos en el modelo.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FED8-D64F-CD4F-8BB4-84620A5F9ECB}">
  <dimension ref="A1:G251"/>
  <sheetViews>
    <sheetView zoomScale="150" zoomScaleNormal="150" workbookViewId="0">
      <selection activeCell="B144" sqref="B144"/>
    </sheetView>
  </sheetViews>
  <sheetFormatPr baseColWidth="10" defaultRowHeight="16" x14ac:dyDescent="0.2"/>
  <cols>
    <col min="1" max="1" width="16.6640625" customWidth="1"/>
    <col min="2" max="2" width="18" style="7" customWidth="1"/>
    <col min="3" max="4" width="16.33203125" customWidth="1"/>
    <col min="5" max="5" width="13" customWidth="1"/>
  </cols>
  <sheetData>
    <row r="1" spans="1:7" x14ac:dyDescent="0.2">
      <c r="C1" s="1"/>
      <c r="F1" s="1" t="s">
        <v>15</v>
      </c>
      <c r="G1" s="10">
        <f>AVERAGE(G7:G124)</f>
        <v>6.1810869307935126E-2</v>
      </c>
    </row>
    <row r="2" spans="1:7" x14ac:dyDescent="0.2">
      <c r="C2" s="8" t="s">
        <v>4</v>
      </c>
      <c r="D2" s="9" t="s">
        <v>5</v>
      </c>
      <c r="E2" s="18"/>
      <c r="F2" s="1" t="s">
        <v>16</v>
      </c>
      <c r="G2" s="10">
        <f>AVERAGE(G125:G130)</f>
        <v>0.18800716920761298</v>
      </c>
    </row>
    <row r="3" spans="1:7" x14ac:dyDescent="0.2">
      <c r="C3" s="8">
        <v>0.7</v>
      </c>
      <c r="D3" s="9">
        <v>0.5</v>
      </c>
      <c r="E3" s="18" t="s">
        <v>8</v>
      </c>
    </row>
    <row r="4" spans="1:7" x14ac:dyDescent="0.2">
      <c r="A4" s="13" t="s">
        <v>0</v>
      </c>
      <c r="B4" s="14" t="s">
        <v>6</v>
      </c>
      <c r="C4" s="15" t="s">
        <v>1</v>
      </c>
      <c r="D4" s="15" t="s">
        <v>2</v>
      </c>
      <c r="E4" s="15" t="s">
        <v>3</v>
      </c>
      <c r="F4" s="34" t="s">
        <v>7</v>
      </c>
      <c r="G4" s="34" t="s">
        <v>9</v>
      </c>
    </row>
    <row r="5" spans="1:7" x14ac:dyDescent="0.2">
      <c r="A5" s="3">
        <v>38899</v>
      </c>
      <c r="B5" s="5">
        <v>20964</v>
      </c>
    </row>
    <row r="6" spans="1:7" x14ac:dyDescent="0.2">
      <c r="A6" s="3">
        <v>38930</v>
      </c>
      <c r="B6" s="5">
        <v>20875</v>
      </c>
      <c r="C6" s="60">
        <f>B6</f>
        <v>20875</v>
      </c>
      <c r="D6" s="60">
        <f>B6-B5</f>
        <v>-89</v>
      </c>
    </row>
    <row r="7" spans="1:7" x14ac:dyDescent="0.2">
      <c r="A7" s="3">
        <v>38961</v>
      </c>
      <c r="B7" s="5">
        <v>19460</v>
      </c>
      <c r="C7" s="10">
        <f t="shared" ref="C7:C38" si="0">$C$3*B7+(1-$C$3)*(C6+D6)</f>
        <v>19857.800000000003</v>
      </c>
      <c r="D7" s="10">
        <f>$D$3*(C7-C6)+(1-$D$3)*D6</f>
        <v>-553.09999999999854</v>
      </c>
      <c r="E7" s="11">
        <f>C6+D6</f>
        <v>20786</v>
      </c>
      <c r="G7" s="10">
        <f>ABS(E7-B7)/B7</f>
        <v>6.8139773895169578E-2</v>
      </c>
    </row>
    <row r="8" spans="1:7" x14ac:dyDescent="0.2">
      <c r="A8" s="3">
        <v>38991</v>
      </c>
      <c r="B8" s="5">
        <v>19539</v>
      </c>
      <c r="C8" s="10">
        <f t="shared" si="0"/>
        <v>19468.710000000003</v>
      </c>
      <c r="D8" s="10">
        <f t="shared" ref="D8:D71" si="1">$D$3*(C8-C7)+(1-$D$3)*D7</f>
        <v>-471.09499999999935</v>
      </c>
      <c r="E8" s="12">
        <f t="shared" ref="E8:E71" si="2">C7+D7</f>
        <v>19304.700000000004</v>
      </c>
      <c r="G8" s="10">
        <f t="shared" ref="G8:G71" si="3">ABS(E8-B8)/B8</f>
        <v>1.1991401811760869E-2</v>
      </c>
    </row>
    <row r="9" spans="1:7" x14ac:dyDescent="0.2">
      <c r="A9" s="3">
        <v>39022</v>
      </c>
      <c r="B9" s="5">
        <v>17931</v>
      </c>
      <c r="C9" s="10">
        <f t="shared" si="0"/>
        <v>18250.984500000002</v>
      </c>
      <c r="D9" s="10">
        <f t="shared" si="1"/>
        <v>-844.41024999999991</v>
      </c>
      <c r="E9" s="12">
        <f t="shared" si="2"/>
        <v>18997.615000000005</v>
      </c>
      <c r="G9" s="10">
        <f t="shared" si="3"/>
        <v>5.948441247002427E-2</v>
      </c>
    </row>
    <row r="10" spans="1:7" x14ac:dyDescent="0.2">
      <c r="A10" s="3">
        <v>39052</v>
      </c>
      <c r="B10" s="5">
        <v>17971</v>
      </c>
      <c r="C10" s="10">
        <f t="shared" si="0"/>
        <v>17801.672275000001</v>
      </c>
      <c r="D10" s="10">
        <f t="shared" si="1"/>
        <v>-646.8612375000007</v>
      </c>
      <c r="E10" s="12">
        <f t="shared" si="2"/>
        <v>17406.574250000001</v>
      </c>
      <c r="G10" s="10">
        <f t="shared" si="3"/>
        <v>3.1407587223860584E-2</v>
      </c>
    </row>
    <row r="11" spans="1:7" x14ac:dyDescent="0.2">
      <c r="A11" s="3">
        <v>39083</v>
      </c>
      <c r="B11" s="5">
        <v>18474</v>
      </c>
      <c r="C11" s="10">
        <f t="shared" si="0"/>
        <v>18078.24331125</v>
      </c>
      <c r="D11" s="10">
        <f t="shared" si="1"/>
        <v>-185.14510062500062</v>
      </c>
      <c r="E11" s="12">
        <f t="shared" si="2"/>
        <v>17154.8110375</v>
      </c>
      <c r="G11" s="10">
        <f t="shared" si="3"/>
        <v>7.1407868490852025E-2</v>
      </c>
    </row>
    <row r="12" spans="1:7" x14ac:dyDescent="0.2">
      <c r="A12" s="3">
        <v>39114</v>
      </c>
      <c r="B12" s="5">
        <v>17538</v>
      </c>
      <c r="C12" s="10">
        <f t="shared" si="0"/>
        <v>17644.5294631875</v>
      </c>
      <c r="D12" s="10">
        <f t="shared" si="1"/>
        <v>-309.42947434375026</v>
      </c>
      <c r="E12" s="12">
        <f t="shared" si="2"/>
        <v>17893.098210625001</v>
      </c>
      <c r="G12" s="10">
        <f t="shared" si="3"/>
        <v>2.0247360624073511E-2</v>
      </c>
    </row>
    <row r="13" spans="1:7" x14ac:dyDescent="0.2">
      <c r="A13" s="3">
        <v>39142</v>
      </c>
      <c r="B13" s="5">
        <v>20716</v>
      </c>
      <c r="C13" s="10">
        <f t="shared" si="0"/>
        <v>19701.729996653125</v>
      </c>
      <c r="D13" s="10">
        <f t="shared" si="1"/>
        <v>873.8855295609369</v>
      </c>
      <c r="E13" s="12">
        <f t="shared" si="2"/>
        <v>17335.099988843751</v>
      </c>
      <c r="G13" s="10">
        <f t="shared" si="3"/>
        <v>0.16320235620565018</v>
      </c>
    </row>
    <row r="14" spans="1:7" x14ac:dyDescent="0.2">
      <c r="A14" s="3">
        <v>39173</v>
      </c>
      <c r="B14" s="5">
        <v>19613</v>
      </c>
      <c r="C14" s="10">
        <f t="shared" si="0"/>
        <v>19901.784657864217</v>
      </c>
      <c r="D14" s="10">
        <f t="shared" si="1"/>
        <v>536.97009538601446</v>
      </c>
      <c r="E14" s="12">
        <f t="shared" si="2"/>
        <v>20575.61552621406</v>
      </c>
      <c r="G14" s="10">
        <f t="shared" si="3"/>
        <v>4.9080483669711933E-2</v>
      </c>
    </row>
    <row r="15" spans="1:7" x14ac:dyDescent="0.2">
      <c r="A15" s="3">
        <v>39203</v>
      </c>
      <c r="B15" s="5">
        <v>22052</v>
      </c>
      <c r="C15" s="10">
        <f t="shared" si="0"/>
        <v>21568.026425975069</v>
      </c>
      <c r="D15" s="10">
        <f t="shared" si="1"/>
        <v>1101.6059317484337</v>
      </c>
      <c r="E15" s="12">
        <f t="shared" si="2"/>
        <v>20438.754753250232</v>
      </c>
      <c r="G15" s="10">
        <f t="shared" si="3"/>
        <v>7.3156414236793393E-2</v>
      </c>
    </row>
    <row r="16" spans="1:7" x14ac:dyDescent="0.2">
      <c r="A16" s="3">
        <v>39234</v>
      </c>
      <c r="B16" s="5">
        <v>22321</v>
      </c>
      <c r="C16" s="10">
        <f t="shared" si="0"/>
        <v>22425.589707317049</v>
      </c>
      <c r="D16" s="10">
        <f t="shared" si="1"/>
        <v>979.58460654520673</v>
      </c>
      <c r="E16" s="12">
        <f t="shared" si="2"/>
        <v>22669.632357723502</v>
      </c>
      <c r="G16" s="10">
        <f t="shared" si="3"/>
        <v>1.5619029511379492E-2</v>
      </c>
    </row>
    <row r="17" spans="1:7" x14ac:dyDescent="0.2">
      <c r="A17" s="3">
        <v>39264</v>
      </c>
      <c r="B17" s="5">
        <v>22495</v>
      </c>
      <c r="C17" s="10">
        <f t="shared" si="0"/>
        <v>22768.052294158675</v>
      </c>
      <c r="D17" s="10">
        <f t="shared" si="1"/>
        <v>661.02359669341638</v>
      </c>
      <c r="E17" s="12">
        <f t="shared" si="2"/>
        <v>23405.174313862255</v>
      </c>
      <c r="G17" s="10">
        <f t="shared" si="3"/>
        <v>4.0461183101233832E-2</v>
      </c>
    </row>
    <row r="18" spans="1:7" x14ac:dyDescent="0.2">
      <c r="A18" s="3">
        <v>39295</v>
      </c>
      <c r="B18" s="5">
        <v>22833</v>
      </c>
      <c r="C18" s="10">
        <f t="shared" si="0"/>
        <v>23011.822767255628</v>
      </c>
      <c r="D18" s="10">
        <f t="shared" si="1"/>
        <v>452.3970348951845</v>
      </c>
      <c r="E18" s="12">
        <f t="shared" si="2"/>
        <v>23429.075890852091</v>
      </c>
      <c r="G18" s="10">
        <f t="shared" si="3"/>
        <v>2.6105894575924805E-2</v>
      </c>
    </row>
    <row r="19" spans="1:7" x14ac:dyDescent="0.2">
      <c r="A19" s="3">
        <v>39326</v>
      </c>
      <c r="B19" s="5">
        <v>21380</v>
      </c>
      <c r="C19" s="10">
        <f t="shared" si="0"/>
        <v>22005.265940645244</v>
      </c>
      <c r="D19" s="10">
        <f t="shared" si="1"/>
        <v>-277.07989585759958</v>
      </c>
      <c r="E19" s="12">
        <f t="shared" si="2"/>
        <v>23464.219802150812</v>
      </c>
      <c r="G19" s="10">
        <f t="shared" si="3"/>
        <v>9.7484555760094113E-2</v>
      </c>
    </row>
    <row r="20" spans="1:7" x14ac:dyDescent="0.2">
      <c r="A20" s="3">
        <v>39356</v>
      </c>
      <c r="B20" s="5">
        <v>21529</v>
      </c>
      <c r="C20" s="10">
        <f t="shared" si="0"/>
        <v>21588.755813436295</v>
      </c>
      <c r="D20" s="10">
        <f t="shared" si="1"/>
        <v>-346.79501153327413</v>
      </c>
      <c r="E20" s="12">
        <f t="shared" si="2"/>
        <v>21728.186044787646</v>
      </c>
      <c r="G20" s="10">
        <f t="shared" si="3"/>
        <v>9.2519877740557428E-3</v>
      </c>
    </row>
    <row r="21" spans="1:7" x14ac:dyDescent="0.2">
      <c r="A21" s="3">
        <v>39387</v>
      </c>
      <c r="B21" s="5">
        <v>19622</v>
      </c>
      <c r="C21" s="10">
        <f t="shared" si="0"/>
        <v>20107.988240570907</v>
      </c>
      <c r="D21" s="10">
        <f t="shared" si="1"/>
        <v>-913.78129219933135</v>
      </c>
      <c r="E21" s="12">
        <f t="shared" si="2"/>
        <v>21241.96080190302</v>
      </c>
      <c r="G21" s="10">
        <f t="shared" si="3"/>
        <v>8.2558393736776078E-2</v>
      </c>
    </row>
    <row r="22" spans="1:7" x14ac:dyDescent="0.2">
      <c r="A22" s="3">
        <v>39417</v>
      </c>
      <c r="B22" s="5">
        <v>19486</v>
      </c>
      <c r="C22" s="10">
        <f t="shared" si="0"/>
        <v>19398.462084511473</v>
      </c>
      <c r="D22" s="10">
        <f t="shared" si="1"/>
        <v>-811.65372412938245</v>
      </c>
      <c r="E22" s="12">
        <f t="shared" si="2"/>
        <v>19194.206948371575</v>
      </c>
      <c r="G22" s="10">
        <f t="shared" si="3"/>
        <v>1.4974497158391923E-2</v>
      </c>
    </row>
    <row r="23" spans="1:7" x14ac:dyDescent="0.2">
      <c r="A23" s="3">
        <v>39448</v>
      </c>
      <c r="B23" s="5">
        <v>20065</v>
      </c>
      <c r="C23" s="10">
        <f t="shared" si="0"/>
        <v>19621.542508114628</v>
      </c>
      <c r="D23" s="10">
        <f t="shared" si="1"/>
        <v>-294.28665026311398</v>
      </c>
      <c r="E23" s="12">
        <f t="shared" si="2"/>
        <v>18586.808360382092</v>
      </c>
      <c r="G23" s="10">
        <f t="shared" si="3"/>
        <v>7.3670153980458897E-2</v>
      </c>
    </row>
    <row r="24" spans="1:7" x14ac:dyDescent="0.2">
      <c r="A24" s="3">
        <v>39479</v>
      </c>
      <c r="B24" s="5">
        <v>19528</v>
      </c>
      <c r="C24" s="10">
        <f t="shared" si="0"/>
        <v>19467.776757355452</v>
      </c>
      <c r="D24" s="10">
        <f t="shared" si="1"/>
        <v>-224.02620051114485</v>
      </c>
      <c r="E24" s="12">
        <f t="shared" si="2"/>
        <v>19327.255857851513</v>
      </c>
      <c r="G24" s="10">
        <f t="shared" si="3"/>
        <v>1.0279810638492795E-2</v>
      </c>
    </row>
    <row r="25" spans="1:7" x14ac:dyDescent="0.2">
      <c r="A25" s="3">
        <v>39508</v>
      </c>
      <c r="B25" s="5">
        <v>19950</v>
      </c>
      <c r="C25" s="10">
        <f t="shared" si="0"/>
        <v>19738.125167053295</v>
      </c>
      <c r="D25" s="10">
        <f t="shared" si="1"/>
        <v>23.161104593348938</v>
      </c>
      <c r="E25" s="12">
        <f t="shared" si="2"/>
        <v>19243.750556844308</v>
      </c>
      <c r="G25" s="10">
        <f t="shared" si="3"/>
        <v>3.5400974594270253E-2</v>
      </c>
    </row>
    <row r="26" spans="1:7" x14ac:dyDescent="0.2">
      <c r="A26" s="3">
        <v>39539</v>
      </c>
      <c r="B26" s="5">
        <v>20989</v>
      </c>
      <c r="C26" s="10">
        <f t="shared" si="0"/>
        <v>20620.685881493991</v>
      </c>
      <c r="D26" s="10">
        <f t="shared" si="1"/>
        <v>452.86090951702283</v>
      </c>
      <c r="E26" s="12">
        <f t="shared" si="2"/>
        <v>19761.286271646644</v>
      </c>
      <c r="G26" s="10">
        <f t="shared" si="3"/>
        <v>5.8493197787095892E-2</v>
      </c>
    </row>
    <row r="27" spans="1:7" x14ac:dyDescent="0.2">
      <c r="A27" s="3">
        <v>39569</v>
      </c>
      <c r="B27" s="5">
        <v>22417</v>
      </c>
      <c r="C27" s="10">
        <f t="shared" si="0"/>
        <v>22013.964037303303</v>
      </c>
      <c r="D27" s="10">
        <f t="shared" si="1"/>
        <v>923.06953266316737</v>
      </c>
      <c r="E27" s="12">
        <f t="shared" si="2"/>
        <v>21073.546791011013</v>
      </c>
      <c r="G27" s="10">
        <f t="shared" si="3"/>
        <v>5.9930107016504759E-2</v>
      </c>
    </row>
    <row r="28" spans="1:7" x14ac:dyDescent="0.2">
      <c r="A28" s="3">
        <v>39600</v>
      </c>
      <c r="B28" s="5">
        <v>22493</v>
      </c>
      <c r="C28" s="10">
        <f t="shared" si="0"/>
        <v>22626.210070989942</v>
      </c>
      <c r="D28" s="10">
        <f t="shared" si="1"/>
        <v>767.6577831749031</v>
      </c>
      <c r="E28" s="12">
        <f t="shared" si="2"/>
        <v>22937.033569966472</v>
      </c>
      <c r="G28" s="10">
        <f t="shared" si="3"/>
        <v>1.9740966966010402E-2</v>
      </c>
    </row>
    <row r="29" spans="1:7" x14ac:dyDescent="0.2">
      <c r="A29" s="3">
        <v>39630</v>
      </c>
      <c r="B29" s="5">
        <v>22140</v>
      </c>
      <c r="C29" s="10">
        <f t="shared" si="0"/>
        <v>22516.160356249453</v>
      </c>
      <c r="D29" s="10">
        <f t="shared" si="1"/>
        <v>328.80403421720683</v>
      </c>
      <c r="E29" s="12">
        <f t="shared" si="2"/>
        <v>23393.867854164844</v>
      </c>
      <c r="G29" s="10">
        <f t="shared" si="3"/>
        <v>5.6633597749089618E-2</v>
      </c>
    </row>
    <row r="30" spans="1:7" x14ac:dyDescent="0.2">
      <c r="A30" s="3">
        <v>39661</v>
      </c>
      <c r="B30" s="5">
        <v>22422</v>
      </c>
      <c r="C30" s="10">
        <f t="shared" si="0"/>
        <v>22548.889317139998</v>
      </c>
      <c r="D30" s="10">
        <f t="shared" si="1"/>
        <v>180.76649755387584</v>
      </c>
      <c r="E30" s="12">
        <f t="shared" si="2"/>
        <v>22844.964390466659</v>
      </c>
      <c r="G30" s="10">
        <f t="shared" si="3"/>
        <v>1.8863811902000673E-2</v>
      </c>
    </row>
    <row r="31" spans="1:7" x14ac:dyDescent="0.2">
      <c r="A31" s="3">
        <v>39692</v>
      </c>
      <c r="B31" s="5">
        <v>20565</v>
      </c>
      <c r="C31" s="10">
        <f t="shared" si="0"/>
        <v>21214.396744408161</v>
      </c>
      <c r="D31" s="10">
        <f t="shared" si="1"/>
        <v>-576.86303758898055</v>
      </c>
      <c r="E31" s="12">
        <f t="shared" si="2"/>
        <v>22729.655814693873</v>
      </c>
      <c r="G31" s="10">
        <f t="shared" si="3"/>
        <v>0.1052592178309688</v>
      </c>
    </row>
    <row r="32" spans="1:7" x14ac:dyDescent="0.2">
      <c r="A32" s="3">
        <v>39722</v>
      </c>
      <c r="B32" s="5">
        <v>20617</v>
      </c>
      <c r="C32" s="10">
        <f t="shared" si="0"/>
        <v>20623.160112045756</v>
      </c>
      <c r="D32" s="10">
        <f t="shared" si="1"/>
        <v>-584.04983497569265</v>
      </c>
      <c r="E32" s="12">
        <f t="shared" si="2"/>
        <v>20637.53370681918</v>
      </c>
      <c r="G32" s="10">
        <f t="shared" si="3"/>
        <v>9.959599757084069E-4</v>
      </c>
    </row>
    <row r="33" spans="1:7" x14ac:dyDescent="0.2">
      <c r="A33" s="3">
        <v>39753</v>
      </c>
      <c r="B33" s="5">
        <v>18596</v>
      </c>
      <c r="C33" s="10">
        <f t="shared" si="0"/>
        <v>19028.933083121017</v>
      </c>
      <c r="D33" s="10">
        <f t="shared" si="1"/>
        <v>-1089.1384319502158</v>
      </c>
      <c r="E33" s="12">
        <f t="shared" si="2"/>
        <v>20039.110277070064</v>
      </c>
      <c r="G33" s="10">
        <f t="shared" si="3"/>
        <v>7.7603262909768961E-2</v>
      </c>
    </row>
    <row r="34" spans="1:7" x14ac:dyDescent="0.2">
      <c r="A34" s="3">
        <v>39783</v>
      </c>
      <c r="B34" s="5">
        <v>18210</v>
      </c>
      <c r="C34" s="10">
        <f t="shared" si="0"/>
        <v>18128.938395351241</v>
      </c>
      <c r="D34" s="10">
        <f t="shared" si="1"/>
        <v>-994.56655985999623</v>
      </c>
      <c r="E34" s="12">
        <f t="shared" si="2"/>
        <v>17939.7946511708</v>
      </c>
      <c r="G34" s="10">
        <f t="shared" si="3"/>
        <v>1.4838294828621658E-2</v>
      </c>
    </row>
    <row r="35" spans="1:7" x14ac:dyDescent="0.2">
      <c r="A35" s="3">
        <v>39814</v>
      </c>
      <c r="B35" s="5">
        <v>18327</v>
      </c>
      <c r="C35" s="10">
        <f t="shared" si="0"/>
        <v>17969.211550647375</v>
      </c>
      <c r="D35" s="10">
        <f t="shared" si="1"/>
        <v>-577.14670228193108</v>
      </c>
      <c r="E35" s="12">
        <f t="shared" si="2"/>
        <v>17134.371835491245</v>
      </c>
      <c r="G35" s="10">
        <f t="shared" si="3"/>
        <v>6.5074925765742059E-2</v>
      </c>
    </row>
    <row r="36" spans="1:7" x14ac:dyDescent="0.2">
      <c r="A36" s="3">
        <v>39845</v>
      </c>
      <c r="B36" s="5">
        <v>17275</v>
      </c>
      <c r="C36" s="10">
        <f t="shared" si="0"/>
        <v>17310.119454509633</v>
      </c>
      <c r="D36" s="10">
        <f t="shared" si="1"/>
        <v>-618.11939920983627</v>
      </c>
      <c r="E36" s="12">
        <f t="shared" si="2"/>
        <v>17392.064848365444</v>
      </c>
      <c r="G36" s="10">
        <f t="shared" si="3"/>
        <v>6.7765469386653577E-3</v>
      </c>
    </row>
    <row r="37" spans="1:7" x14ac:dyDescent="0.2">
      <c r="A37" s="3">
        <v>39873</v>
      </c>
      <c r="B37" s="5">
        <v>19951</v>
      </c>
      <c r="C37" s="10">
        <f t="shared" si="0"/>
        <v>18973.300016589939</v>
      </c>
      <c r="D37" s="10">
        <f t="shared" si="1"/>
        <v>522.53058143523492</v>
      </c>
      <c r="E37" s="12">
        <f t="shared" si="2"/>
        <v>16692.000055299795</v>
      </c>
      <c r="G37" s="10">
        <f t="shared" si="3"/>
        <v>0.16335020523784294</v>
      </c>
    </row>
    <row r="38" spans="1:7" x14ac:dyDescent="0.2">
      <c r="A38" s="3">
        <v>39904</v>
      </c>
      <c r="B38" s="5">
        <v>19849</v>
      </c>
      <c r="C38" s="10">
        <f t="shared" si="0"/>
        <v>19743.049179407553</v>
      </c>
      <c r="D38" s="10">
        <f t="shared" si="1"/>
        <v>646.13987212642451</v>
      </c>
      <c r="E38" s="12">
        <f t="shared" si="2"/>
        <v>19495.830598025175</v>
      </c>
      <c r="G38" s="10">
        <f t="shared" si="3"/>
        <v>1.7792805782398342E-2</v>
      </c>
    </row>
    <row r="39" spans="1:7" x14ac:dyDescent="0.2">
      <c r="A39" s="3">
        <v>39934</v>
      </c>
      <c r="B39" s="5">
        <v>21524</v>
      </c>
      <c r="C39" s="10">
        <f t="shared" ref="C39:C70" si="4">$C$3*B39+(1-$C$3)*(C38+D38)</f>
        <v>21183.556715460192</v>
      </c>
      <c r="D39" s="10">
        <f t="shared" si="1"/>
        <v>1043.3237040895317</v>
      </c>
      <c r="E39" s="12">
        <f t="shared" si="2"/>
        <v>20389.189051533976</v>
      </c>
      <c r="G39" s="10">
        <f t="shared" si="3"/>
        <v>5.272305094155471E-2</v>
      </c>
    </row>
    <row r="40" spans="1:7" x14ac:dyDescent="0.2">
      <c r="A40" s="3">
        <v>39965</v>
      </c>
      <c r="B40" s="5">
        <v>22484</v>
      </c>
      <c r="C40" s="10">
        <f t="shared" si="4"/>
        <v>22406.864125864919</v>
      </c>
      <c r="D40" s="10">
        <f t="shared" si="1"/>
        <v>1133.3155572471292</v>
      </c>
      <c r="E40" s="12">
        <f t="shared" si="2"/>
        <v>22226.880419549725</v>
      </c>
      <c r="G40" s="10">
        <f t="shared" si="3"/>
        <v>1.1435668940147437E-2</v>
      </c>
    </row>
    <row r="41" spans="1:7" x14ac:dyDescent="0.2">
      <c r="A41" s="3">
        <v>39995</v>
      </c>
      <c r="B41" s="5">
        <v>23918</v>
      </c>
      <c r="C41" s="10">
        <f t="shared" si="4"/>
        <v>23804.653904933613</v>
      </c>
      <c r="D41" s="10">
        <f t="shared" si="1"/>
        <v>1265.552668157912</v>
      </c>
      <c r="E41" s="12">
        <f t="shared" si="2"/>
        <v>23540.179683112048</v>
      </c>
      <c r="G41" s="10">
        <f t="shared" si="3"/>
        <v>1.5796484525794456E-2</v>
      </c>
    </row>
    <row r="42" spans="1:7" x14ac:dyDescent="0.2">
      <c r="A42" s="3">
        <v>40026</v>
      </c>
      <c r="B42" s="5">
        <v>24089</v>
      </c>
      <c r="C42" s="10">
        <f t="shared" si="4"/>
        <v>24383.361971927457</v>
      </c>
      <c r="D42" s="10">
        <f t="shared" si="1"/>
        <v>922.13036757587804</v>
      </c>
      <c r="E42" s="12">
        <f t="shared" si="2"/>
        <v>25070.206573091524</v>
      </c>
      <c r="G42" s="10">
        <f t="shared" si="3"/>
        <v>4.0732557312114399E-2</v>
      </c>
    </row>
    <row r="43" spans="1:7" x14ac:dyDescent="0.2">
      <c r="A43" s="3">
        <v>40057</v>
      </c>
      <c r="B43" s="5">
        <v>21933</v>
      </c>
      <c r="C43" s="10">
        <f t="shared" si="4"/>
        <v>22944.747701851</v>
      </c>
      <c r="D43" s="10">
        <f t="shared" si="1"/>
        <v>-258.24195125028979</v>
      </c>
      <c r="E43" s="12">
        <f t="shared" si="2"/>
        <v>25305.492339503337</v>
      </c>
      <c r="G43" s="10">
        <f t="shared" si="3"/>
        <v>0.15376338574309656</v>
      </c>
    </row>
    <row r="44" spans="1:7" x14ac:dyDescent="0.2">
      <c r="A44" s="3">
        <v>40087</v>
      </c>
      <c r="B44" s="5">
        <v>21889</v>
      </c>
      <c r="C44" s="10">
        <f t="shared" si="4"/>
        <v>22128.251725180213</v>
      </c>
      <c r="D44" s="10">
        <f t="shared" si="1"/>
        <v>-537.36896396053839</v>
      </c>
      <c r="E44" s="12">
        <f t="shared" si="2"/>
        <v>22686.505750600711</v>
      </c>
      <c r="G44" s="10">
        <f t="shared" si="3"/>
        <v>3.6434087925474465E-2</v>
      </c>
    </row>
    <row r="45" spans="1:7" x14ac:dyDescent="0.2">
      <c r="A45" s="3">
        <v>40118</v>
      </c>
      <c r="B45" s="5">
        <v>19453</v>
      </c>
      <c r="C45" s="10">
        <f t="shared" si="4"/>
        <v>20094.364828365902</v>
      </c>
      <c r="D45" s="10">
        <f t="shared" si="1"/>
        <v>-1285.6279303874244</v>
      </c>
      <c r="E45" s="12">
        <f t="shared" si="2"/>
        <v>21590.882761219673</v>
      </c>
      <c r="G45" s="10">
        <f t="shared" si="3"/>
        <v>0.10989990033515</v>
      </c>
    </row>
    <row r="46" spans="1:7" x14ac:dyDescent="0.2">
      <c r="A46" s="3">
        <v>40148</v>
      </c>
      <c r="B46" s="5">
        <v>19788</v>
      </c>
      <c r="C46" s="10">
        <f t="shared" si="4"/>
        <v>19494.221069393541</v>
      </c>
      <c r="D46" s="10">
        <f t="shared" si="1"/>
        <v>-942.88584467989267</v>
      </c>
      <c r="E46" s="12">
        <f t="shared" si="2"/>
        <v>18808.736897978477</v>
      </c>
      <c r="G46" s="10">
        <f t="shared" si="3"/>
        <v>4.9487724985926983E-2</v>
      </c>
    </row>
    <row r="47" spans="1:7" x14ac:dyDescent="0.2">
      <c r="A47" s="3">
        <v>40179</v>
      </c>
      <c r="B47" s="5">
        <v>19587</v>
      </c>
      <c r="C47" s="10">
        <f t="shared" si="4"/>
        <v>19276.300567414095</v>
      </c>
      <c r="D47" s="10">
        <f t="shared" si="1"/>
        <v>-580.40317332966947</v>
      </c>
      <c r="E47" s="12">
        <f t="shared" si="2"/>
        <v>18551.33522471365</v>
      </c>
      <c r="G47" s="10">
        <f t="shared" si="3"/>
        <v>5.2875109781301374E-2</v>
      </c>
    </row>
    <row r="48" spans="1:7" x14ac:dyDescent="0.2">
      <c r="A48" s="3">
        <v>40210</v>
      </c>
      <c r="B48" s="5">
        <v>17627</v>
      </c>
      <c r="C48" s="10">
        <f t="shared" si="4"/>
        <v>17947.669218225328</v>
      </c>
      <c r="D48" s="10">
        <f t="shared" si="1"/>
        <v>-954.51726125921812</v>
      </c>
      <c r="E48" s="12">
        <f t="shared" si="2"/>
        <v>18695.897394084426</v>
      </c>
      <c r="G48" s="10">
        <f t="shared" si="3"/>
        <v>6.0639779547536521E-2</v>
      </c>
    </row>
    <row r="49" spans="1:7" x14ac:dyDescent="0.2">
      <c r="A49" s="3">
        <v>40238</v>
      </c>
      <c r="B49" s="5">
        <v>20641</v>
      </c>
      <c r="C49" s="10">
        <f t="shared" si="4"/>
        <v>19546.645587089832</v>
      </c>
      <c r="D49" s="10">
        <f t="shared" si="1"/>
        <v>322.22955380264267</v>
      </c>
      <c r="E49" s="12">
        <f t="shared" si="2"/>
        <v>16993.15195696611</v>
      </c>
      <c r="G49" s="10">
        <f t="shared" si="3"/>
        <v>0.17672826137463735</v>
      </c>
    </row>
    <row r="50" spans="1:7" x14ac:dyDescent="0.2">
      <c r="A50" s="3">
        <v>40269</v>
      </c>
      <c r="B50" s="5">
        <v>19979</v>
      </c>
      <c r="C50" s="10">
        <f t="shared" si="4"/>
        <v>19945.962542267742</v>
      </c>
      <c r="D50" s="10">
        <f t="shared" si="1"/>
        <v>360.77325449027637</v>
      </c>
      <c r="E50" s="12">
        <f t="shared" si="2"/>
        <v>19868.875140892473</v>
      </c>
      <c r="G50" s="10">
        <f t="shared" si="3"/>
        <v>5.5120305874932331E-3</v>
      </c>
    </row>
    <row r="51" spans="1:7" x14ac:dyDescent="0.2">
      <c r="A51" s="3">
        <v>40299</v>
      </c>
      <c r="B51" s="5">
        <v>22334</v>
      </c>
      <c r="C51" s="10">
        <f t="shared" si="4"/>
        <v>21725.820739027404</v>
      </c>
      <c r="D51" s="10">
        <f t="shared" si="1"/>
        <v>1070.3157256249692</v>
      </c>
      <c r="E51" s="12">
        <f t="shared" si="2"/>
        <v>20306.735796758017</v>
      </c>
      <c r="G51" s="10">
        <f t="shared" si="3"/>
        <v>9.0770314464134624E-2</v>
      </c>
    </row>
    <row r="52" spans="1:7" x14ac:dyDescent="0.2">
      <c r="A52" s="3">
        <v>40330</v>
      </c>
      <c r="B52" s="5">
        <v>23764</v>
      </c>
      <c r="C52" s="10">
        <f t="shared" si="4"/>
        <v>23473.640939395711</v>
      </c>
      <c r="D52" s="10">
        <f t="shared" si="1"/>
        <v>1409.0679629966382</v>
      </c>
      <c r="E52" s="12">
        <f t="shared" si="2"/>
        <v>22796.136464652373</v>
      </c>
      <c r="G52" s="10">
        <f t="shared" si="3"/>
        <v>4.0728140689598867E-2</v>
      </c>
    </row>
    <row r="53" spans="1:7" x14ac:dyDescent="0.2">
      <c r="A53" s="3">
        <v>40360</v>
      </c>
      <c r="B53" s="5">
        <v>23039</v>
      </c>
      <c r="C53" s="10">
        <f t="shared" si="4"/>
        <v>23592.112670717706</v>
      </c>
      <c r="D53" s="10">
        <f t="shared" si="1"/>
        <v>763.76984715931678</v>
      </c>
      <c r="E53" s="12">
        <f t="shared" si="2"/>
        <v>24882.708902392351</v>
      </c>
      <c r="G53" s="10">
        <f t="shared" si="3"/>
        <v>8.0025561109091148E-2</v>
      </c>
    </row>
    <row r="54" spans="1:7" x14ac:dyDescent="0.2">
      <c r="A54" s="3">
        <v>40391</v>
      </c>
      <c r="B54" s="5">
        <v>23888</v>
      </c>
      <c r="C54" s="10">
        <f t="shared" si="4"/>
        <v>24028.364755363109</v>
      </c>
      <c r="D54" s="10">
        <f t="shared" si="1"/>
        <v>600.01096590235966</v>
      </c>
      <c r="E54" s="12">
        <f t="shared" si="2"/>
        <v>24355.882517877024</v>
      </c>
      <c r="G54" s="10">
        <f t="shared" si="3"/>
        <v>1.9586508618428665E-2</v>
      </c>
    </row>
    <row r="55" spans="1:7" x14ac:dyDescent="0.2">
      <c r="A55" s="3">
        <v>40422</v>
      </c>
      <c r="B55" s="5">
        <v>21480</v>
      </c>
      <c r="C55" s="10">
        <f t="shared" si="4"/>
        <v>22424.512716379639</v>
      </c>
      <c r="D55" s="10">
        <f t="shared" si="1"/>
        <v>-501.9205365405553</v>
      </c>
      <c r="E55" s="12">
        <f t="shared" si="2"/>
        <v>24628.375721265467</v>
      </c>
      <c r="G55" s="10">
        <f t="shared" si="3"/>
        <v>0.14657242650211671</v>
      </c>
    </row>
    <row r="56" spans="1:7" x14ac:dyDescent="0.2">
      <c r="A56" s="3">
        <v>40452</v>
      </c>
      <c r="B56" s="5">
        <v>20628</v>
      </c>
      <c r="C56" s="10">
        <f t="shared" si="4"/>
        <v>21016.377653951724</v>
      </c>
      <c r="D56" s="10">
        <f t="shared" si="1"/>
        <v>-955.02779948423506</v>
      </c>
      <c r="E56" s="12">
        <f t="shared" si="2"/>
        <v>21922.592179839085</v>
      </c>
      <c r="G56" s="10">
        <f t="shared" si="3"/>
        <v>6.2758977110678904E-2</v>
      </c>
    </row>
    <row r="57" spans="1:7" x14ac:dyDescent="0.2">
      <c r="A57" s="3">
        <v>40483</v>
      </c>
      <c r="B57" s="5">
        <v>18979</v>
      </c>
      <c r="C57" s="10">
        <f t="shared" si="4"/>
        <v>19303.704956340247</v>
      </c>
      <c r="D57" s="10">
        <f t="shared" si="1"/>
        <v>-1333.8502485478559</v>
      </c>
      <c r="E57" s="12">
        <f t="shared" si="2"/>
        <v>20061.349854467488</v>
      </c>
      <c r="G57" s="10">
        <f t="shared" si="3"/>
        <v>5.7028813660755975E-2</v>
      </c>
    </row>
    <row r="58" spans="1:7" x14ac:dyDescent="0.2">
      <c r="A58" s="3">
        <v>40513</v>
      </c>
      <c r="B58" s="5">
        <v>19096</v>
      </c>
      <c r="C58" s="10">
        <f t="shared" si="4"/>
        <v>18758.156412337717</v>
      </c>
      <c r="D58" s="10">
        <f t="shared" si="1"/>
        <v>-939.69939627519273</v>
      </c>
      <c r="E58" s="12">
        <f t="shared" si="2"/>
        <v>17969.85470779239</v>
      </c>
      <c r="G58" s="10">
        <f t="shared" si="3"/>
        <v>5.8972836835337744E-2</v>
      </c>
    </row>
    <row r="59" spans="1:7" x14ac:dyDescent="0.2">
      <c r="A59" s="3">
        <v>40544</v>
      </c>
      <c r="B59" s="5">
        <v>19532</v>
      </c>
      <c r="C59" s="10">
        <f t="shared" si="4"/>
        <v>19017.93710481876</v>
      </c>
      <c r="D59" s="10">
        <f t="shared" si="1"/>
        <v>-339.9593518970749</v>
      </c>
      <c r="E59" s="12">
        <f t="shared" si="2"/>
        <v>17818.457016062526</v>
      </c>
      <c r="G59" s="10">
        <f t="shared" si="3"/>
        <v>8.7730031944371997E-2</v>
      </c>
    </row>
    <row r="60" spans="1:7" x14ac:dyDescent="0.2">
      <c r="A60" s="3">
        <v>40575</v>
      </c>
      <c r="B60" s="5">
        <v>19219</v>
      </c>
      <c r="C60" s="10">
        <f t="shared" si="4"/>
        <v>19056.693325876506</v>
      </c>
      <c r="D60" s="10">
        <f t="shared" si="1"/>
        <v>-150.60156541966481</v>
      </c>
      <c r="E60" s="12">
        <f t="shared" si="2"/>
        <v>18677.977752921684</v>
      </c>
      <c r="G60" s="10">
        <f t="shared" si="3"/>
        <v>2.8150384883621184E-2</v>
      </c>
    </row>
    <row r="61" spans="1:7" x14ac:dyDescent="0.2">
      <c r="A61" s="3">
        <v>40603</v>
      </c>
      <c r="B61" s="5">
        <v>22640</v>
      </c>
      <c r="C61" s="10">
        <f t="shared" si="4"/>
        <v>21519.827528137052</v>
      </c>
      <c r="D61" s="10">
        <f t="shared" si="1"/>
        <v>1156.2663184204405</v>
      </c>
      <c r="E61" s="12">
        <f t="shared" si="2"/>
        <v>18906.091760456842</v>
      </c>
      <c r="G61" s="10">
        <f t="shared" si="3"/>
        <v>0.16492527559819603</v>
      </c>
    </row>
    <row r="62" spans="1:7" x14ac:dyDescent="0.2">
      <c r="A62" s="3">
        <v>40634</v>
      </c>
      <c r="B62" s="5">
        <v>22707</v>
      </c>
      <c r="C62" s="10">
        <f t="shared" si="4"/>
        <v>22697.728153967248</v>
      </c>
      <c r="D62" s="10">
        <f t="shared" si="1"/>
        <v>1167.0834721253182</v>
      </c>
      <c r="E62" s="12">
        <f t="shared" si="2"/>
        <v>22676.093846557491</v>
      </c>
      <c r="G62" s="10">
        <f t="shared" si="3"/>
        <v>1.3610848391469191E-3</v>
      </c>
    </row>
    <row r="63" spans="1:7" x14ac:dyDescent="0.2">
      <c r="A63" s="3">
        <v>40664</v>
      </c>
      <c r="B63" s="5">
        <v>24646</v>
      </c>
      <c r="C63" s="10">
        <f t="shared" si="4"/>
        <v>24411.643487827769</v>
      </c>
      <c r="D63" s="10">
        <f t="shared" si="1"/>
        <v>1440.4994029929196</v>
      </c>
      <c r="E63" s="12">
        <f t="shared" si="2"/>
        <v>23864.811626092567</v>
      </c>
      <c r="G63" s="10">
        <f t="shared" si="3"/>
        <v>3.1696355348025354E-2</v>
      </c>
    </row>
    <row r="64" spans="1:7" x14ac:dyDescent="0.2">
      <c r="A64" s="3">
        <v>40695</v>
      </c>
      <c r="B64" s="5">
        <v>25018</v>
      </c>
      <c r="C64" s="10">
        <f t="shared" si="4"/>
        <v>25268.242867246205</v>
      </c>
      <c r="D64" s="10">
        <f t="shared" si="1"/>
        <v>1148.5493912056777</v>
      </c>
      <c r="E64" s="12">
        <f t="shared" si="2"/>
        <v>25852.142890820687</v>
      </c>
      <c r="G64" s="10">
        <f t="shared" si="3"/>
        <v>3.3341709601914106E-2</v>
      </c>
    </row>
    <row r="65" spans="1:7" x14ac:dyDescent="0.2">
      <c r="A65" s="3">
        <v>40725</v>
      </c>
      <c r="B65" s="5">
        <v>24727</v>
      </c>
      <c r="C65" s="10">
        <f t="shared" si="4"/>
        <v>25233.937677535563</v>
      </c>
      <c r="D65" s="10">
        <f t="shared" si="1"/>
        <v>557.12210074751806</v>
      </c>
      <c r="E65" s="12">
        <f t="shared" si="2"/>
        <v>26416.792258451882</v>
      </c>
      <c r="G65" s="10">
        <f t="shared" si="3"/>
        <v>6.8337940649972978E-2</v>
      </c>
    </row>
    <row r="66" spans="1:7" x14ac:dyDescent="0.2">
      <c r="A66" s="3">
        <v>40756</v>
      </c>
      <c r="B66" s="5">
        <v>25719</v>
      </c>
      <c r="C66" s="10">
        <f t="shared" si="4"/>
        <v>25740.617933484926</v>
      </c>
      <c r="D66" s="10">
        <f t="shared" si="1"/>
        <v>531.90117834844034</v>
      </c>
      <c r="E66" s="12">
        <f t="shared" si="2"/>
        <v>25791.059778283081</v>
      </c>
      <c r="G66" s="10">
        <f t="shared" si="3"/>
        <v>2.8018110456503346E-3</v>
      </c>
    </row>
    <row r="67" spans="1:7" x14ac:dyDescent="0.2">
      <c r="A67" s="3">
        <v>40787</v>
      </c>
      <c r="B67" s="5">
        <v>24122</v>
      </c>
      <c r="C67" s="10">
        <f t="shared" si="4"/>
        <v>24767.155733550011</v>
      </c>
      <c r="D67" s="10">
        <f t="shared" si="1"/>
        <v>-220.78051079323717</v>
      </c>
      <c r="E67" s="12">
        <f t="shared" si="2"/>
        <v>26272.519111833368</v>
      </c>
      <c r="G67" s="10">
        <f t="shared" si="3"/>
        <v>8.9151774804467621E-2</v>
      </c>
    </row>
    <row r="68" spans="1:7" x14ac:dyDescent="0.2">
      <c r="A68" s="3">
        <v>40817</v>
      </c>
      <c r="B68" s="5">
        <v>22944</v>
      </c>
      <c r="C68" s="10">
        <f t="shared" si="4"/>
        <v>23424.712566827031</v>
      </c>
      <c r="D68" s="10">
        <f t="shared" si="1"/>
        <v>-781.61183875810866</v>
      </c>
      <c r="E68" s="12">
        <f t="shared" si="2"/>
        <v>24546.375222756775</v>
      </c>
      <c r="G68" s="10">
        <f t="shared" si="3"/>
        <v>6.9838529583192768E-2</v>
      </c>
    </row>
    <row r="69" spans="1:7" x14ac:dyDescent="0.2">
      <c r="A69" s="3">
        <v>40848</v>
      </c>
      <c r="B69" s="5">
        <v>20891</v>
      </c>
      <c r="C69" s="10">
        <f t="shared" si="4"/>
        <v>21416.630218420676</v>
      </c>
      <c r="D69" s="10">
        <f t="shared" si="1"/>
        <v>-1394.8470935822318</v>
      </c>
      <c r="E69" s="12">
        <f t="shared" si="2"/>
        <v>22643.100728068923</v>
      </c>
      <c r="G69" s="10">
        <f t="shared" si="3"/>
        <v>8.3868686423288624E-2</v>
      </c>
    </row>
    <row r="70" spans="1:7" x14ac:dyDescent="0.2">
      <c r="A70" s="3">
        <v>40878</v>
      </c>
      <c r="B70" s="5">
        <v>20876</v>
      </c>
      <c r="C70" s="10">
        <f t="shared" si="4"/>
        <v>20619.734937451532</v>
      </c>
      <c r="D70" s="10">
        <f t="shared" si="1"/>
        <v>-1095.8711872756876</v>
      </c>
      <c r="E70" s="12">
        <f t="shared" si="2"/>
        <v>20021.783124838443</v>
      </c>
      <c r="G70" s="10">
        <f t="shared" si="3"/>
        <v>4.0918608697142998E-2</v>
      </c>
    </row>
    <row r="71" spans="1:7" x14ac:dyDescent="0.2">
      <c r="A71" s="3">
        <v>40909</v>
      </c>
      <c r="B71" s="5">
        <v>21289</v>
      </c>
      <c r="C71" s="10">
        <f t="shared" ref="C71:C102" si="5">$C$3*B71+(1-$C$3)*(C70+D70)</f>
        <v>20759.459125052752</v>
      </c>
      <c r="D71" s="10">
        <f t="shared" si="1"/>
        <v>-478.07349983723407</v>
      </c>
      <c r="E71" s="12">
        <f t="shared" si="2"/>
        <v>19523.863750175846</v>
      </c>
      <c r="G71" s="10">
        <f t="shared" si="3"/>
        <v>8.2913065424592716E-2</v>
      </c>
    </row>
    <row r="72" spans="1:7" x14ac:dyDescent="0.2">
      <c r="A72" s="3">
        <v>40940</v>
      </c>
      <c r="B72" s="5">
        <v>19148</v>
      </c>
      <c r="C72" s="10">
        <f t="shared" si="5"/>
        <v>19488.015687564653</v>
      </c>
      <c r="D72" s="10">
        <f t="shared" ref="D72:D124" si="6">$D$3*(C72-C71)+(1-$D$3)*D71</f>
        <v>-874.75846866266625</v>
      </c>
      <c r="E72" s="12">
        <f t="shared" ref="E72:E125" si="7">C71+D71</f>
        <v>20281.385625215516</v>
      </c>
      <c r="G72" s="10">
        <f t="shared" ref="G72:G130" si="8">ABS(E72-B72)/B72</f>
        <v>5.9190809756398399E-2</v>
      </c>
    </row>
    <row r="73" spans="1:7" x14ac:dyDescent="0.2">
      <c r="A73" s="3">
        <v>40969</v>
      </c>
      <c r="B73" s="5">
        <v>20729</v>
      </c>
      <c r="C73" s="10">
        <f t="shared" si="5"/>
        <v>20094.277165670595</v>
      </c>
      <c r="D73" s="10">
        <f t="shared" si="6"/>
        <v>-134.24849527836216</v>
      </c>
      <c r="E73" s="12">
        <f t="shared" si="7"/>
        <v>18613.257218901988</v>
      </c>
      <c r="G73" s="10">
        <f t="shared" si="8"/>
        <v>0.10206680404737381</v>
      </c>
    </row>
    <row r="74" spans="1:7" x14ac:dyDescent="0.2">
      <c r="A74" s="3">
        <v>41000</v>
      </c>
      <c r="B74" s="5">
        <v>21401</v>
      </c>
      <c r="C74" s="10">
        <f t="shared" si="5"/>
        <v>20968.708601117669</v>
      </c>
      <c r="D74" s="10">
        <f t="shared" si="6"/>
        <v>370.09147008435565</v>
      </c>
      <c r="E74" s="12">
        <f t="shared" si="7"/>
        <v>19960.028670392232</v>
      </c>
      <c r="G74" s="10">
        <f t="shared" si="8"/>
        <v>6.7331962506787912E-2</v>
      </c>
    </row>
    <row r="75" spans="1:7" x14ac:dyDescent="0.2">
      <c r="A75" s="3">
        <v>41030</v>
      </c>
      <c r="B75" s="5">
        <v>24053</v>
      </c>
      <c r="C75" s="10">
        <f t="shared" si="5"/>
        <v>23238.740021360609</v>
      </c>
      <c r="D75" s="10">
        <f t="shared" si="6"/>
        <v>1320.0614451636477</v>
      </c>
      <c r="E75" s="12">
        <f t="shared" si="7"/>
        <v>21338.800071202026</v>
      </c>
      <c r="G75" s="10">
        <f t="shared" si="8"/>
        <v>0.11284246991219284</v>
      </c>
    </row>
    <row r="76" spans="1:7" x14ac:dyDescent="0.2">
      <c r="A76" s="3">
        <v>41061</v>
      </c>
      <c r="B76" s="5">
        <v>23966</v>
      </c>
      <c r="C76" s="10">
        <f t="shared" si="5"/>
        <v>24143.840439957279</v>
      </c>
      <c r="D76" s="10">
        <f t="shared" si="6"/>
        <v>1112.5809318801589</v>
      </c>
      <c r="E76" s="12">
        <f t="shared" si="7"/>
        <v>24558.801466524255</v>
      </c>
      <c r="G76" s="10">
        <f t="shared" si="8"/>
        <v>2.4735102500386189E-2</v>
      </c>
    </row>
    <row r="77" spans="1:7" x14ac:dyDescent="0.2">
      <c r="A77" s="3">
        <v>41091</v>
      </c>
      <c r="B77" s="5">
        <v>23549</v>
      </c>
      <c r="C77" s="10">
        <f t="shared" si="5"/>
        <v>24061.22641155123</v>
      </c>
      <c r="D77" s="10">
        <f t="shared" si="6"/>
        <v>514.98345173705479</v>
      </c>
      <c r="E77" s="12">
        <f t="shared" si="7"/>
        <v>25256.421371837438</v>
      </c>
      <c r="G77" s="10">
        <f t="shared" si="8"/>
        <v>7.2505047850755344E-2</v>
      </c>
    </row>
    <row r="78" spans="1:7" x14ac:dyDescent="0.2">
      <c r="A78" s="3">
        <v>41122</v>
      </c>
      <c r="B78" s="5">
        <v>24487</v>
      </c>
      <c r="C78" s="10">
        <f t="shared" si="5"/>
        <v>24513.762958986485</v>
      </c>
      <c r="D78" s="10">
        <f t="shared" si="6"/>
        <v>483.75999958615478</v>
      </c>
      <c r="E78" s="12">
        <f t="shared" si="7"/>
        <v>24576.209863288284</v>
      </c>
      <c r="G78" s="10">
        <f t="shared" si="8"/>
        <v>3.6431520107928451E-3</v>
      </c>
    </row>
    <row r="79" spans="1:7" x14ac:dyDescent="0.2">
      <c r="A79" s="3">
        <v>41153</v>
      </c>
      <c r="B79" s="5">
        <v>22613</v>
      </c>
      <c r="C79" s="10">
        <f t="shared" si="5"/>
        <v>23328.35688757179</v>
      </c>
      <c r="D79" s="10">
        <f t="shared" si="6"/>
        <v>-350.82303591426984</v>
      </c>
      <c r="E79" s="12">
        <f t="shared" si="7"/>
        <v>24997.522958572641</v>
      </c>
      <c r="G79" s="10">
        <f t="shared" si="8"/>
        <v>0.10544920879903777</v>
      </c>
    </row>
    <row r="80" spans="1:7" x14ac:dyDescent="0.2">
      <c r="A80" s="3">
        <v>41183</v>
      </c>
      <c r="B80" s="5">
        <v>22113</v>
      </c>
      <c r="C80" s="10">
        <f t="shared" si="5"/>
        <v>22372.360155497256</v>
      </c>
      <c r="D80" s="10">
        <f t="shared" si="6"/>
        <v>-653.40988399440221</v>
      </c>
      <c r="E80" s="12">
        <f t="shared" si="7"/>
        <v>22977.533851657521</v>
      </c>
      <c r="G80" s="10">
        <f t="shared" si="8"/>
        <v>3.9096181054471178E-2</v>
      </c>
    </row>
    <row r="81" spans="1:7" x14ac:dyDescent="0.2">
      <c r="A81" s="3">
        <v>41214</v>
      </c>
      <c r="B81" s="5">
        <v>18885</v>
      </c>
      <c r="C81" s="10">
        <f t="shared" si="5"/>
        <v>19735.185081450858</v>
      </c>
      <c r="D81" s="10">
        <f t="shared" si="6"/>
        <v>-1645.2924790203999</v>
      </c>
      <c r="E81" s="12">
        <f t="shared" si="7"/>
        <v>21718.950271502854</v>
      </c>
      <c r="G81" s="10">
        <f t="shared" si="8"/>
        <v>0.15006355687068329</v>
      </c>
    </row>
    <row r="82" spans="1:7" x14ac:dyDescent="0.2">
      <c r="A82" s="3">
        <v>41244</v>
      </c>
      <c r="B82" s="5">
        <v>19703</v>
      </c>
      <c r="C82" s="10">
        <f t="shared" si="5"/>
        <v>19219.067780729136</v>
      </c>
      <c r="D82" s="10">
        <f t="shared" si="6"/>
        <v>-1080.7048898710609</v>
      </c>
      <c r="E82" s="12">
        <f t="shared" si="7"/>
        <v>18089.892602430456</v>
      </c>
      <c r="G82" s="10">
        <f t="shared" si="8"/>
        <v>8.1871156553293592E-2</v>
      </c>
    </row>
    <row r="83" spans="1:7" x14ac:dyDescent="0.2">
      <c r="A83" s="3">
        <v>41275</v>
      </c>
      <c r="B83" s="5">
        <v>19931</v>
      </c>
      <c r="C83" s="10">
        <f t="shared" si="5"/>
        <v>19393.208867257425</v>
      </c>
      <c r="D83" s="10">
        <f t="shared" si="6"/>
        <v>-453.28190167138609</v>
      </c>
      <c r="E83" s="12">
        <f t="shared" si="7"/>
        <v>18138.362890858076</v>
      </c>
      <c r="G83" s="10">
        <f t="shared" si="8"/>
        <v>8.9942155894933734E-2</v>
      </c>
    </row>
    <row r="84" spans="1:7" x14ac:dyDescent="0.2">
      <c r="A84" s="3">
        <v>41306</v>
      </c>
      <c r="B84" s="5">
        <v>20599</v>
      </c>
      <c r="C84" s="10">
        <f t="shared" si="5"/>
        <v>20101.278089675812</v>
      </c>
      <c r="D84" s="10">
        <f t="shared" si="6"/>
        <v>127.39366037350078</v>
      </c>
      <c r="E84" s="12">
        <f t="shared" si="7"/>
        <v>18939.926965586037</v>
      </c>
      <c r="G84" s="10">
        <f t="shared" si="8"/>
        <v>8.0541435720858437E-2</v>
      </c>
    </row>
    <row r="85" spans="1:7" x14ac:dyDescent="0.2">
      <c r="A85" s="3">
        <v>41334</v>
      </c>
      <c r="B85" s="5">
        <v>22609</v>
      </c>
      <c r="C85" s="10">
        <f t="shared" si="5"/>
        <v>21894.901525014793</v>
      </c>
      <c r="D85" s="10">
        <f t="shared" si="6"/>
        <v>960.50854785624085</v>
      </c>
      <c r="E85" s="12">
        <f t="shared" si="7"/>
        <v>20228.671750049314</v>
      </c>
      <c r="G85" s="10">
        <f t="shared" si="8"/>
        <v>0.10528233225488459</v>
      </c>
    </row>
    <row r="86" spans="1:7" x14ac:dyDescent="0.2">
      <c r="A86" s="3">
        <v>41365</v>
      </c>
      <c r="B86" s="5">
        <v>23844</v>
      </c>
      <c r="C86" s="10">
        <f t="shared" si="5"/>
        <v>23547.423021861308</v>
      </c>
      <c r="D86" s="10">
        <f t="shared" si="6"/>
        <v>1306.5150223513781</v>
      </c>
      <c r="E86" s="12">
        <f t="shared" si="7"/>
        <v>22855.410072871033</v>
      </c>
      <c r="G86" s="10">
        <f t="shared" si="8"/>
        <v>4.1460741785311492E-2</v>
      </c>
    </row>
    <row r="87" spans="1:7" x14ac:dyDescent="0.2">
      <c r="A87" s="3">
        <v>41395</v>
      </c>
      <c r="B87" s="5">
        <v>25482</v>
      </c>
      <c r="C87" s="10">
        <f t="shared" si="5"/>
        <v>25293.581413263804</v>
      </c>
      <c r="D87" s="10">
        <f t="shared" si="6"/>
        <v>1526.3367068769371</v>
      </c>
      <c r="E87" s="12">
        <f t="shared" si="7"/>
        <v>24853.938044212686</v>
      </c>
      <c r="G87" s="10">
        <f t="shared" si="8"/>
        <v>2.4647278698191437E-2</v>
      </c>
    </row>
    <row r="88" spans="1:7" x14ac:dyDescent="0.2">
      <c r="A88" s="3">
        <v>41426</v>
      </c>
      <c r="B88" s="5">
        <v>25716</v>
      </c>
      <c r="C88" s="10">
        <f t="shared" si="5"/>
        <v>26047.17543604222</v>
      </c>
      <c r="D88" s="10">
        <f t="shared" si="6"/>
        <v>1139.9653648276765</v>
      </c>
      <c r="E88" s="12">
        <f t="shared" si="7"/>
        <v>26819.918120140741</v>
      </c>
      <c r="G88" s="10">
        <f t="shared" si="8"/>
        <v>4.2927287297431206E-2</v>
      </c>
    </row>
    <row r="89" spans="1:7" x14ac:dyDescent="0.2">
      <c r="A89" s="3">
        <v>41456</v>
      </c>
      <c r="B89" s="5">
        <v>26537</v>
      </c>
      <c r="C89" s="10">
        <f t="shared" si="5"/>
        <v>26732.042240260969</v>
      </c>
      <c r="D89" s="10">
        <f t="shared" si="6"/>
        <v>912.41608452321282</v>
      </c>
      <c r="E89" s="12">
        <f t="shared" si="7"/>
        <v>27187.140800869896</v>
      </c>
      <c r="G89" s="10">
        <f t="shared" si="8"/>
        <v>2.4499408405995265E-2</v>
      </c>
    </row>
    <row r="90" spans="1:7" x14ac:dyDescent="0.2">
      <c r="A90" s="3">
        <v>41487</v>
      </c>
      <c r="B90" s="5">
        <v>27357</v>
      </c>
      <c r="C90" s="10">
        <f t="shared" si="5"/>
        <v>27443.237497435253</v>
      </c>
      <c r="D90" s="10">
        <f t="shared" si="6"/>
        <v>811.80567084874838</v>
      </c>
      <c r="E90" s="12">
        <f t="shared" si="7"/>
        <v>27644.458324784184</v>
      </c>
      <c r="G90" s="10">
        <f t="shared" si="8"/>
        <v>1.0507669875504763E-2</v>
      </c>
    </row>
    <row r="91" spans="1:7" x14ac:dyDescent="0.2">
      <c r="A91" s="3">
        <v>41518</v>
      </c>
      <c r="B91" s="5">
        <v>23730</v>
      </c>
      <c r="C91" s="10">
        <f t="shared" si="5"/>
        <v>25087.512950485201</v>
      </c>
      <c r="D91" s="10">
        <f t="shared" si="6"/>
        <v>-771.9594380506519</v>
      </c>
      <c r="E91" s="12">
        <f t="shared" si="7"/>
        <v>28255.043168284003</v>
      </c>
      <c r="G91" s="10">
        <f t="shared" si="8"/>
        <v>0.19068871337058588</v>
      </c>
    </row>
    <row r="92" spans="1:7" x14ac:dyDescent="0.2">
      <c r="A92" s="3">
        <v>41548</v>
      </c>
      <c r="B92" s="5">
        <v>23422</v>
      </c>
      <c r="C92" s="10">
        <f t="shared" si="5"/>
        <v>23690.066053730363</v>
      </c>
      <c r="D92" s="10">
        <f t="shared" si="6"/>
        <v>-1084.7031674027451</v>
      </c>
      <c r="E92" s="12">
        <f t="shared" si="7"/>
        <v>24315.553512434548</v>
      </c>
      <c r="G92" s="10">
        <f t="shared" si="8"/>
        <v>3.8150179849481165E-2</v>
      </c>
    </row>
    <row r="93" spans="1:7" x14ac:dyDescent="0.2">
      <c r="A93" s="3">
        <v>41579</v>
      </c>
      <c r="B93" s="5">
        <v>21191</v>
      </c>
      <c r="C93" s="10">
        <f t="shared" si="5"/>
        <v>21615.308865898285</v>
      </c>
      <c r="D93" s="10">
        <f t="shared" si="6"/>
        <v>-1579.7301776174113</v>
      </c>
      <c r="E93" s="12">
        <f t="shared" si="7"/>
        <v>22605.362886327617</v>
      </c>
      <c r="G93" s="10">
        <f t="shared" si="8"/>
        <v>6.6743565019471346E-2</v>
      </c>
    </row>
    <row r="94" spans="1:7" x14ac:dyDescent="0.2">
      <c r="A94" s="3">
        <v>41609</v>
      </c>
      <c r="B94" s="5">
        <v>21161</v>
      </c>
      <c r="C94" s="10">
        <f t="shared" si="5"/>
        <v>20823.373606484263</v>
      </c>
      <c r="D94" s="10">
        <f t="shared" si="6"/>
        <v>-1185.8327185157166</v>
      </c>
      <c r="E94" s="12">
        <f t="shared" si="7"/>
        <v>20035.578688280875</v>
      </c>
      <c r="G94" s="10">
        <f t="shared" si="8"/>
        <v>5.3183748958892531E-2</v>
      </c>
    </row>
    <row r="95" spans="1:7" x14ac:dyDescent="0.2">
      <c r="A95" s="3">
        <v>41640</v>
      </c>
      <c r="B95" s="5">
        <v>21054</v>
      </c>
      <c r="C95" s="10">
        <f t="shared" si="5"/>
        <v>20629.062266390563</v>
      </c>
      <c r="D95" s="10">
        <f t="shared" si="6"/>
        <v>-690.07202930470828</v>
      </c>
      <c r="E95" s="12">
        <f t="shared" si="7"/>
        <v>19637.540887968546</v>
      </c>
      <c r="G95" s="10">
        <f t="shared" si="8"/>
        <v>6.7277434788232851E-2</v>
      </c>
    </row>
    <row r="96" spans="1:7" x14ac:dyDescent="0.2">
      <c r="A96" s="3">
        <v>41671</v>
      </c>
      <c r="B96" s="5">
        <v>18852</v>
      </c>
      <c r="C96" s="10">
        <f t="shared" si="5"/>
        <v>19178.097071125758</v>
      </c>
      <c r="D96" s="10">
        <f t="shared" si="6"/>
        <v>-1070.518612284757</v>
      </c>
      <c r="E96" s="12">
        <f t="shared" si="7"/>
        <v>19938.990237085854</v>
      </c>
      <c r="G96" s="10">
        <f t="shared" si="8"/>
        <v>5.7659146885521664E-2</v>
      </c>
    </row>
    <row r="97" spans="1:7" x14ac:dyDescent="0.2">
      <c r="A97" s="3">
        <v>41699</v>
      </c>
      <c r="B97" s="5">
        <v>22121</v>
      </c>
      <c r="C97" s="10">
        <f t="shared" si="5"/>
        <v>20916.973537652302</v>
      </c>
      <c r="D97" s="10">
        <f t="shared" si="6"/>
        <v>334.17892712089372</v>
      </c>
      <c r="E97" s="12">
        <f t="shared" si="7"/>
        <v>18107.578458841002</v>
      </c>
      <c r="G97" s="10">
        <f t="shared" si="8"/>
        <v>0.1814303847547126</v>
      </c>
    </row>
    <row r="98" spans="1:7" x14ac:dyDescent="0.2">
      <c r="A98" s="3">
        <v>41730</v>
      </c>
      <c r="B98" s="5">
        <v>22323</v>
      </c>
      <c r="C98" s="10">
        <f t="shared" si="5"/>
        <v>22001.445739431958</v>
      </c>
      <c r="D98" s="10">
        <f t="shared" si="6"/>
        <v>709.32556445027467</v>
      </c>
      <c r="E98" s="12">
        <f t="shared" si="7"/>
        <v>21251.152464773197</v>
      </c>
      <c r="G98" s="10">
        <f t="shared" si="8"/>
        <v>4.8015389294754435E-2</v>
      </c>
    </row>
    <row r="99" spans="1:7" x14ac:dyDescent="0.2">
      <c r="A99" s="3">
        <v>41760</v>
      </c>
      <c r="B99" s="5">
        <v>24154</v>
      </c>
      <c r="C99" s="10">
        <f t="shared" si="5"/>
        <v>23721.03139116467</v>
      </c>
      <c r="D99" s="10">
        <f t="shared" si="6"/>
        <v>1214.4556080914933</v>
      </c>
      <c r="E99" s="12">
        <f t="shared" si="7"/>
        <v>22710.771303882233</v>
      </c>
      <c r="G99" s="10">
        <f t="shared" si="8"/>
        <v>5.9751125946748654E-2</v>
      </c>
    </row>
    <row r="100" spans="1:7" x14ac:dyDescent="0.2">
      <c r="A100" s="3">
        <v>41791</v>
      </c>
      <c r="B100" s="5">
        <v>24978</v>
      </c>
      <c r="C100" s="10">
        <f t="shared" si="5"/>
        <v>24965.24609977685</v>
      </c>
      <c r="D100" s="10">
        <f t="shared" si="6"/>
        <v>1229.335158351837</v>
      </c>
      <c r="E100" s="12">
        <f t="shared" si="7"/>
        <v>24935.486999256162</v>
      </c>
      <c r="G100" s="10">
        <f t="shared" si="8"/>
        <v>1.7020178054223056E-3</v>
      </c>
    </row>
    <row r="101" spans="1:7" x14ac:dyDescent="0.2">
      <c r="A101" s="3">
        <v>41821</v>
      </c>
      <c r="B101" s="5">
        <v>24652</v>
      </c>
      <c r="C101" s="10">
        <f t="shared" si="5"/>
        <v>25114.774377438604</v>
      </c>
      <c r="D101" s="10">
        <f t="shared" si="6"/>
        <v>689.43171800679511</v>
      </c>
      <c r="E101" s="12">
        <f t="shared" si="7"/>
        <v>26194.581258128688</v>
      </c>
      <c r="G101" s="10">
        <f t="shared" si="8"/>
        <v>6.2574284363487276E-2</v>
      </c>
    </row>
    <row r="102" spans="1:7" x14ac:dyDescent="0.2">
      <c r="A102" s="3">
        <v>41852</v>
      </c>
      <c r="B102" s="5">
        <v>25202</v>
      </c>
      <c r="C102" s="10">
        <f t="shared" si="5"/>
        <v>25382.66182863362</v>
      </c>
      <c r="D102" s="10">
        <f t="shared" si="6"/>
        <v>478.65958460090565</v>
      </c>
      <c r="E102" s="12">
        <f t="shared" si="7"/>
        <v>25804.206095445399</v>
      </c>
      <c r="G102" s="10">
        <f t="shared" si="8"/>
        <v>2.3895170837449374E-2</v>
      </c>
    </row>
    <row r="103" spans="1:7" x14ac:dyDescent="0.2">
      <c r="A103" s="3">
        <v>41883</v>
      </c>
      <c r="B103" s="5">
        <v>23334</v>
      </c>
      <c r="C103" s="10">
        <f t="shared" ref="C103:C124" si="9">$C$3*B103+(1-$C$3)*(C102+D102)</f>
        <v>24092.196423970359</v>
      </c>
      <c r="D103" s="10">
        <f t="shared" si="6"/>
        <v>-405.90291003117738</v>
      </c>
      <c r="E103" s="12">
        <f t="shared" si="7"/>
        <v>25861.321413234524</v>
      </c>
      <c r="G103" s="10">
        <f t="shared" si="8"/>
        <v>0.10831068026204353</v>
      </c>
    </row>
    <row r="104" spans="1:7" x14ac:dyDescent="0.2">
      <c r="A104" s="3">
        <v>41913</v>
      </c>
      <c r="B104" s="5">
        <v>23767</v>
      </c>
      <c r="C104" s="10">
        <f t="shared" si="9"/>
        <v>23742.788054181754</v>
      </c>
      <c r="D104" s="10">
        <f t="shared" si="6"/>
        <v>-377.65563990989136</v>
      </c>
      <c r="E104" s="12">
        <f t="shared" si="7"/>
        <v>23686.293513939181</v>
      </c>
      <c r="G104" s="10">
        <f t="shared" si="8"/>
        <v>3.3957372011957278E-3</v>
      </c>
    </row>
    <row r="105" spans="1:7" x14ac:dyDescent="0.2">
      <c r="A105" s="3">
        <v>41944</v>
      </c>
      <c r="B105" s="5">
        <v>20386</v>
      </c>
      <c r="C105" s="10">
        <f t="shared" si="9"/>
        <v>21279.739724281557</v>
      </c>
      <c r="D105" s="10">
        <f t="shared" si="6"/>
        <v>-1420.3519849050442</v>
      </c>
      <c r="E105" s="12">
        <f t="shared" si="7"/>
        <v>23365.132414271862</v>
      </c>
      <c r="G105" s="10">
        <f t="shared" si="8"/>
        <v>0.14613619220405485</v>
      </c>
    </row>
    <row r="106" spans="1:7" x14ac:dyDescent="0.2">
      <c r="A106" s="3">
        <v>41974</v>
      </c>
      <c r="B106" s="5">
        <v>20083</v>
      </c>
      <c r="C106" s="10">
        <f t="shared" si="9"/>
        <v>20015.916321812954</v>
      </c>
      <c r="D106" s="10">
        <f t="shared" si="6"/>
        <v>-1342.0876936868235</v>
      </c>
      <c r="E106" s="12">
        <f t="shared" si="7"/>
        <v>19859.387739376514</v>
      </c>
      <c r="G106" s="10">
        <f t="shared" si="8"/>
        <v>1.1134405249389323E-2</v>
      </c>
    </row>
    <row r="107" spans="1:7" x14ac:dyDescent="0.2">
      <c r="A107" s="3">
        <v>42005</v>
      </c>
      <c r="B107" s="5">
        <v>20454</v>
      </c>
      <c r="C107" s="10">
        <f t="shared" si="9"/>
        <v>19919.948588437841</v>
      </c>
      <c r="D107" s="10">
        <f t="shared" si="6"/>
        <v>-719.02771353096841</v>
      </c>
      <c r="E107" s="12">
        <f t="shared" si="7"/>
        <v>18673.828628126132</v>
      </c>
      <c r="G107" s="10">
        <f t="shared" si="8"/>
        <v>8.7032921280623274E-2</v>
      </c>
    </row>
    <row r="108" spans="1:7" x14ac:dyDescent="0.2">
      <c r="A108" s="3">
        <v>42036</v>
      </c>
      <c r="B108" s="5">
        <v>20260</v>
      </c>
      <c r="C108" s="10">
        <f t="shared" si="9"/>
        <v>19942.276262472064</v>
      </c>
      <c r="D108" s="10">
        <f t="shared" si="6"/>
        <v>-348.35001974837292</v>
      </c>
      <c r="E108" s="12">
        <f t="shared" si="7"/>
        <v>19200.920874906871</v>
      </c>
      <c r="G108" s="10">
        <f t="shared" si="8"/>
        <v>5.2274389195119883E-2</v>
      </c>
    </row>
    <row r="109" spans="1:7" x14ac:dyDescent="0.2">
      <c r="A109" s="3">
        <v>42064</v>
      </c>
      <c r="B109" s="5">
        <v>23104</v>
      </c>
      <c r="C109" s="10">
        <f t="shared" si="9"/>
        <v>22050.977872817108</v>
      </c>
      <c r="D109" s="10">
        <f t="shared" si="6"/>
        <v>880.17579529833563</v>
      </c>
      <c r="E109" s="12">
        <f t="shared" si="7"/>
        <v>19593.92624272369</v>
      </c>
      <c r="G109" s="10">
        <f t="shared" si="8"/>
        <v>0.15192493755524195</v>
      </c>
    </row>
    <row r="110" spans="1:7" x14ac:dyDescent="0.2">
      <c r="A110" s="3">
        <v>42095</v>
      </c>
      <c r="B110" s="5">
        <v>24016</v>
      </c>
      <c r="C110" s="10">
        <f t="shared" si="9"/>
        <v>23690.546100434636</v>
      </c>
      <c r="D110" s="10">
        <f t="shared" si="6"/>
        <v>1259.8720114579321</v>
      </c>
      <c r="E110" s="12">
        <f t="shared" si="7"/>
        <v>22931.153668115443</v>
      </c>
      <c r="G110" s="10">
        <f t="shared" si="8"/>
        <v>4.5171815951222397E-2</v>
      </c>
    </row>
    <row r="111" spans="1:7" x14ac:dyDescent="0.2">
      <c r="A111" s="3">
        <v>42125</v>
      </c>
      <c r="B111" s="5">
        <v>25709</v>
      </c>
      <c r="C111" s="10">
        <f t="shared" si="9"/>
        <v>25481.425433567772</v>
      </c>
      <c r="D111" s="10">
        <f t="shared" si="6"/>
        <v>1525.3756722955341</v>
      </c>
      <c r="E111" s="12">
        <f t="shared" si="7"/>
        <v>24950.41811189257</v>
      </c>
      <c r="G111" s="10">
        <f t="shared" si="8"/>
        <v>2.9506471978973516E-2</v>
      </c>
    </row>
    <row r="112" spans="1:7" x14ac:dyDescent="0.2">
      <c r="A112" s="3">
        <v>42156</v>
      </c>
      <c r="B112" s="5">
        <v>26039</v>
      </c>
      <c r="C112" s="10">
        <f t="shared" si="9"/>
        <v>26329.340331758991</v>
      </c>
      <c r="D112" s="10">
        <f t="shared" si="6"/>
        <v>1186.6452852433763</v>
      </c>
      <c r="E112" s="12">
        <f t="shared" si="7"/>
        <v>27006.801105863306</v>
      </c>
      <c r="G112" s="10">
        <f t="shared" si="8"/>
        <v>3.7167368403675467E-2</v>
      </c>
    </row>
    <row r="113" spans="1:7" x14ac:dyDescent="0.2">
      <c r="A113" s="3">
        <v>42186</v>
      </c>
      <c r="B113" s="5">
        <v>26764</v>
      </c>
      <c r="C113" s="10">
        <f t="shared" si="9"/>
        <v>26989.59568510071</v>
      </c>
      <c r="D113" s="10">
        <f t="shared" si="6"/>
        <v>923.45031929254787</v>
      </c>
      <c r="E113" s="12">
        <f t="shared" si="7"/>
        <v>27515.985617002367</v>
      </c>
      <c r="G113" s="10">
        <f t="shared" si="8"/>
        <v>2.8096906927304096E-2</v>
      </c>
    </row>
    <row r="114" spans="1:7" x14ac:dyDescent="0.2">
      <c r="A114" s="3">
        <v>42217</v>
      </c>
      <c r="B114" s="5">
        <v>27867</v>
      </c>
      <c r="C114" s="10">
        <f t="shared" si="9"/>
        <v>27880.813801317978</v>
      </c>
      <c r="D114" s="10">
        <f t="shared" si="6"/>
        <v>907.33421775490763</v>
      </c>
      <c r="E114" s="12">
        <f t="shared" si="7"/>
        <v>27913.046004393258</v>
      </c>
      <c r="G114" s="10">
        <f t="shared" si="8"/>
        <v>1.6523488137674684E-3</v>
      </c>
    </row>
    <row r="115" spans="1:7" x14ac:dyDescent="0.2">
      <c r="A115" s="3">
        <v>42248</v>
      </c>
      <c r="B115" s="5">
        <v>26188</v>
      </c>
      <c r="C115" s="10">
        <f t="shared" si="9"/>
        <v>26968.044405721866</v>
      </c>
      <c r="D115" s="10">
        <f t="shared" si="6"/>
        <v>-2.7175889206018269</v>
      </c>
      <c r="E115" s="12">
        <f t="shared" si="7"/>
        <v>28788.148019072887</v>
      </c>
      <c r="G115" s="10">
        <f t="shared" si="8"/>
        <v>9.9287766117034021E-2</v>
      </c>
    </row>
    <row r="116" spans="1:7" x14ac:dyDescent="0.2">
      <c r="A116" s="3">
        <v>42278</v>
      </c>
      <c r="B116" s="5">
        <v>25182</v>
      </c>
      <c r="C116" s="10">
        <f t="shared" si="9"/>
        <v>25716.998045040378</v>
      </c>
      <c r="D116" s="10">
        <f t="shared" si="6"/>
        <v>-626.88197480104509</v>
      </c>
      <c r="E116" s="12">
        <f t="shared" si="7"/>
        <v>26965.326816801266</v>
      </c>
      <c r="G116" s="10">
        <f t="shared" si="8"/>
        <v>7.0817521118309329E-2</v>
      </c>
    </row>
    <row r="117" spans="1:7" x14ac:dyDescent="0.2">
      <c r="A117" s="3">
        <v>42309</v>
      </c>
      <c r="B117" s="5">
        <v>22001</v>
      </c>
      <c r="C117" s="10">
        <f t="shared" si="9"/>
        <v>22927.734821071797</v>
      </c>
      <c r="D117" s="10">
        <f t="shared" si="6"/>
        <v>-1708.072599384813</v>
      </c>
      <c r="E117" s="12">
        <f t="shared" si="7"/>
        <v>25090.116070239332</v>
      </c>
      <c r="G117" s="10">
        <f t="shared" si="8"/>
        <v>0.14040798464794016</v>
      </c>
    </row>
    <row r="118" spans="1:7" x14ac:dyDescent="0.2">
      <c r="A118" s="3">
        <v>42339</v>
      </c>
      <c r="B118" s="5">
        <v>21606</v>
      </c>
      <c r="C118" s="10">
        <f t="shared" si="9"/>
        <v>21490.098666506095</v>
      </c>
      <c r="D118" s="10">
        <f t="shared" si="6"/>
        <v>-1572.8543769752573</v>
      </c>
      <c r="E118" s="12">
        <f t="shared" si="7"/>
        <v>21219.662221686984</v>
      </c>
      <c r="G118" s="10">
        <f t="shared" si="8"/>
        <v>1.788104129931576E-2</v>
      </c>
    </row>
    <row r="119" spans="1:7" x14ac:dyDescent="0.2">
      <c r="A119" s="3">
        <v>42370</v>
      </c>
      <c r="B119" s="5">
        <v>21245</v>
      </c>
      <c r="C119" s="10">
        <f t="shared" si="9"/>
        <v>20846.673286859252</v>
      </c>
      <c r="D119" s="10">
        <f t="shared" si="6"/>
        <v>-1108.1398783110506</v>
      </c>
      <c r="E119" s="12">
        <f t="shared" si="7"/>
        <v>19917.244289530838</v>
      </c>
      <c r="G119" s="10">
        <f t="shared" si="8"/>
        <v>6.2497326922530586E-2</v>
      </c>
    </row>
    <row r="120" spans="1:7" x14ac:dyDescent="0.2">
      <c r="A120" s="3">
        <v>42401</v>
      </c>
      <c r="B120" s="5">
        <v>20543</v>
      </c>
      <c r="C120" s="10">
        <f t="shared" si="9"/>
        <v>20301.660022564462</v>
      </c>
      <c r="D120" s="10">
        <f t="shared" si="6"/>
        <v>-826.57657130292034</v>
      </c>
      <c r="E120" s="12">
        <f t="shared" si="7"/>
        <v>19738.533408548203</v>
      </c>
      <c r="G120" s="10">
        <f t="shared" si="8"/>
        <v>3.9160131989086175E-2</v>
      </c>
    </row>
    <row r="121" spans="1:7" x14ac:dyDescent="0.2">
      <c r="A121" s="3">
        <v>42430</v>
      </c>
      <c r="B121" s="5">
        <v>23018</v>
      </c>
      <c r="C121" s="10">
        <f t="shared" si="9"/>
        <v>21955.125035378464</v>
      </c>
      <c r="D121" s="10">
        <f t="shared" si="6"/>
        <v>413.44422075554081</v>
      </c>
      <c r="E121" s="12">
        <f t="shared" si="7"/>
        <v>19475.08345126154</v>
      </c>
      <c r="G121" s="10">
        <f t="shared" si="8"/>
        <v>0.15391939129109652</v>
      </c>
    </row>
    <row r="122" spans="1:7" x14ac:dyDescent="0.2">
      <c r="A122" s="3">
        <v>42461</v>
      </c>
      <c r="B122" s="5">
        <v>24458</v>
      </c>
      <c r="C122" s="10">
        <f t="shared" si="9"/>
        <v>23831.170776840201</v>
      </c>
      <c r="D122" s="10">
        <f t="shared" si="6"/>
        <v>1144.7449811086392</v>
      </c>
      <c r="E122" s="12">
        <f t="shared" si="7"/>
        <v>22368.569256134004</v>
      </c>
      <c r="G122" s="10">
        <f t="shared" si="8"/>
        <v>8.5429337798102717E-2</v>
      </c>
    </row>
    <row r="123" spans="1:7" x14ac:dyDescent="0.2">
      <c r="A123" s="3">
        <v>42491</v>
      </c>
      <c r="B123" s="5">
        <v>26671</v>
      </c>
      <c r="C123" s="10">
        <f t="shared" si="9"/>
        <v>26162.474727384651</v>
      </c>
      <c r="D123" s="10">
        <f t="shared" si="6"/>
        <v>1738.0244658265447</v>
      </c>
      <c r="E123" s="12">
        <f t="shared" si="7"/>
        <v>24975.915757948842</v>
      </c>
      <c r="G123" s="10">
        <f t="shared" si="8"/>
        <v>6.3555331335576393E-2</v>
      </c>
    </row>
    <row r="124" spans="1:7" x14ac:dyDescent="0.2">
      <c r="A124" s="20">
        <v>42522</v>
      </c>
      <c r="B124" s="21">
        <v>26764</v>
      </c>
      <c r="C124" s="22">
        <f t="shared" si="9"/>
        <v>27104.949757963361</v>
      </c>
      <c r="D124" s="22">
        <f t="shared" si="6"/>
        <v>1340.249748202627</v>
      </c>
      <c r="E124" s="23">
        <f t="shared" si="7"/>
        <v>27900.499193211195</v>
      </c>
      <c r="F124" s="24"/>
      <c r="G124" s="10">
        <f t="shared" si="8"/>
        <v>4.246372714135388E-2</v>
      </c>
    </row>
    <row r="125" spans="1:7" x14ac:dyDescent="0.2">
      <c r="A125" s="25">
        <v>42552</v>
      </c>
      <c r="B125" s="28">
        <f>B124</f>
        <v>26764</v>
      </c>
      <c r="C125" s="26"/>
      <c r="D125" s="26"/>
      <c r="E125" s="61">
        <f t="shared" si="7"/>
        <v>28445.199506165987</v>
      </c>
      <c r="F125" s="27">
        <v>1</v>
      </c>
      <c r="G125" s="10">
        <f t="shared" si="8"/>
        <v>6.2815704161036739E-2</v>
      </c>
    </row>
    <row r="126" spans="1:7" x14ac:dyDescent="0.2">
      <c r="A126" s="25">
        <v>42583</v>
      </c>
      <c r="B126" s="28">
        <f t="shared" ref="B126:B130" si="10">B125</f>
        <v>26764</v>
      </c>
      <c r="C126" s="29"/>
      <c r="D126" s="29"/>
      <c r="E126" s="30">
        <f>$C$124+$D$124*F126</f>
        <v>29785.449254368614</v>
      </c>
      <c r="F126" s="31">
        <v>2</v>
      </c>
      <c r="G126" s="10">
        <f t="shared" si="8"/>
        <v>0.11289229017966723</v>
      </c>
    </row>
    <row r="127" spans="1:7" x14ac:dyDescent="0.2">
      <c r="A127" s="25">
        <v>42614</v>
      </c>
      <c r="B127" s="28">
        <f t="shared" si="10"/>
        <v>26764</v>
      </c>
      <c r="C127" s="29"/>
      <c r="D127" s="29"/>
      <c r="E127" s="30">
        <f t="shared" ref="E127:E130" si="11">$C$124+$D$124*F127</f>
        <v>31125.69900257124</v>
      </c>
      <c r="F127" s="31">
        <v>3</v>
      </c>
      <c r="G127" s="10">
        <f t="shared" si="8"/>
        <v>0.16296887619829772</v>
      </c>
    </row>
    <row r="128" spans="1:7" x14ac:dyDescent="0.2">
      <c r="A128" s="25">
        <v>42644</v>
      </c>
      <c r="B128" s="28">
        <f t="shared" si="10"/>
        <v>26764</v>
      </c>
      <c r="C128" s="29"/>
      <c r="D128" s="29"/>
      <c r="E128" s="30">
        <f t="shared" si="11"/>
        <v>32465.948750773867</v>
      </c>
      <c r="F128" s="31">
        <v>4</v>
      </c>
      <c r="G128" s="10">
        <f t="shared" si="8"/>
        <v>0.21304546221692822</v>
      </c>
    </row>
    <row r="129" spans="1:7" x14ac:dyDescent="0.2">
      <c r="A129" s="25">
        <v>42675</v>
      </c>
      <c r="B129" s="28">
        <f t="shared" si="10"/>
        <v>26764</v>
      </c>
      <c r="C129" s="29"/>
      <c r="D129" s="29"/>
      <c r="E129" s="30">
        <f t="shared" si="11"/>
        <v>33806.198498976497</v>
      </c>
      <c r="F129" s="31">
        <v>5</v>
      </c>
      <c r="G129" s="10">
        <f t="shared" si="8"/>
        <v>0.26312204823555885</v>
      </c>
    </row>
    <row r="130" spans="1:7" x14ac:dyDescent="0.2">
      <c r="A130" s="25">
        <v>42705</v>
      </c>
      <c r="B130" s="28">
        <f t="shared" si="10"/>
        <v>26764</v>
      </c>
      <c r="C130" s="22"/>
      <c r="D130" s="22"/>
      <c r="E130" s="32">
        <f t="shared" si="11"/>
        <v>35146.44824717912</v>
      </c>
      <c r="F130" s="33">
        <v>6</v>
      </c>
      <c r="G130" s="10">
        <f t="shared" si="8"/>
        <v>0.3131986342541892</v>
      </c>
    </row>
    <row r="131" spans="1:7" x14ac:dyDescent="0.2">
      <c r="A131" s="1"/>
      <c r="B131" s="6"/>
      <c r="E131" s="16"/>
    </row>
    <row r="132" spans="1:7" x14ac:dyDescent="0.2">
      <c r="A132" s="1"/>
      <c r="B132" s="6"/>
    </row>
    <row r="133" spans="1:7" x14ac:dyDescent="0.2">
      <c r="A133" s="1"/>
      <c r="B133" s="6"/>
    </row>
    <row r="134" spans="1:7" x14ac:dyDescent="0.2">
      <c r="A134" s="1"/>
      <c r="B134" s="6"/>
    </row>
    <row r="135" spans="1:7" x14ac:dyDescent="0.2">
      <c r="A135" s="1"/>
      <c r="B135" s="6"/>
    </row>
    <row r="136" spans="1:7" x14ac:dyDescent="0.2">
      <c r="A136" s="1"/>
      <c r="B136" s="6"/>
    </row>
    <row r="137" spans="1:7" x14ac:dyDescent="0.2">
      <c r="A137" s="1"/>
      <c r="B137" s="6"/>
    </row>
    <row r="138" spans="1:7" x14ac:dyDescent="0.2">
      <c r="A138" s="1"/>
      <c r="B138" s="6"/>
    </row>
    <row r="139" spans="1:7" x14ac:dyDescent="0.2">
      <c r="A139" s="1"/>
      <c r="B139" s="6"/>
    </row>
    <row r="140" spans="1:7" x14ac:dyDescent="0.2">
      <c r="A140" s="1"/>
      <c r="B140" s="6"/>
    </row>
    <row r="141" spans="1:7" x14ac:dyDescent="0.2">
      <c r="A141" s="1"/>
      <c r="B141" s="6"/>
    </row>
    <row r="142" spans="1:7" x14ac:dyDescent="0.2">
      <c r="A142" s="1"/>
      <c r="B142" s="6"/>
    </row>
    <row r="143" spans="1:7" x14ac:dyDescent="0.2">
      <c r="A143" s="1"/>
      <c r="B143" s="6"/>
    </row>
    <row r="144" spans="1:7" x14ac:dyDescent="0.2">
      <c r="A144" s="1"/>
      <c r="B144" s="6"/>
    </row>
    <row r="145" spans="1:2" x14ac:dyDescent="0.2">
      <c r="A145" s="1"/>
      <c r="B145" s="6"/>
    </row>
    <row r="146" spans="1:2" x14ac:dyDescent="0.2">
      <c r="A146" s="1"/>
      <c r="B146" s="6"/>
    </row>
    <row r="147" spans="1:2" x14ac:dyDescent="0.2">
      <c r="A147" s="1"/>
      <c r="B147" s="6"/>
    </row>
    <row r="148" spans="1:2" x14ac:dyDescent="0.2">
      <c r="A148" s="1"/>
      <c r="B148" s="6"/>
    </row>
    <row r="149" spans="1:2" x14ac:dyDescent="0.2">
      <c r="A149" s="1"/>
      <c r="B149" s="6"/>
    </row>
    <row r="150" spans="1:2" x14ac:dyDescent="0.2">
      <c r="A150" s="1"/>
      <c r="B150" s="6"/>
    </row>
    <row r="151" spans="1:2" x14ac:dyDescent="0.2">
      <c r="A151" s="1"/>
      <c r="B151" s="6"/>
    </row>
    <row r="152" spans="1:2" x14ac:dyDescent="0.2">
      <c r="A152" s="1"/>
      <c r="B152" s="6"/>
    </row>
    <row r="153" spans="1:2" x14ac:dyDescent="0.2">
      <c r="A153" s="1"/>
      <c r="B153" s="6"/>
    </row>
    <row r="154" spans="1:2" x14ac:dyDescent="0.2">
      <c r="A154" s="1"/>
      <c r="B154" s="6"/>
    </row>
    <row r="155" spans="1:2" x14ac:dyDescent="0.2">
      <c r="A155" s="1"/>
      <c r="B155" s="6"/>
    </row>
    <row r="156" spans="1:2" x14ac:dyDescent="0.2">
      <c r="A156" s="1"/>
      <c r="B156" s="6"/>
    </row>
    <row r="157" spans="1:2" x14ac:dyDescent="0.2">
      <c r="A157" s="1"/>
      <c r="B157" s="6"/>
    </row>
    <row r="158" spans="1:2" x14ac:dyDescent="0.2">
      <c r="A158" s="1"/>
      <c r="B158" s="6"/>
    </row>
    <row r="159" spans="1:2" x14ac:dyDescent="0.2">
      <c r="A159" s="1"/>
      <c r="B159" s="6"/>
    </row>
    <row r="160" spans="1:2" x14ac:dyDescent="0.2">
      <c r="A160" s="1"/>
      <c r="B160" s="6"/>
    </row>
    <row r="161" spans="1:2" x14ac:dyDescent="0.2">
      <c r="A161" s="1"/>
      <c r="B161" s="6"/>
    </row>
    <row r="162" spans="1:2" x14ac:dyDescent="0.2">
      <c r="A162" s="1"/>
      <c r="B162" s="6"/>
    </row>
    <row r="163" spans="1:2" x14ac:dyDescent="0.2">
      <c r="A163" s="1"/>
      <c r="B163" s="6"/>
    </row>
    <row r="164" spans="1:2" x14ac:dyDescent="0.2">
      <c r="A164" s="1"/>
      <c r="B164" s="6"/>
    </row>
    <row r="165" spans="1:2" x14ac:dyDescent="0.2">
      <c r="A165" s="1"/>
      <c r="B165" s="6"/>
    </row>
    <row r="166" spans="1:2" x14ac:dyDescent="0.2">
      <c r="A166" s="1"/>
      <c r="B166" s="6"/>
    </row>
    <row r="167" spans="1:2" x14ac:dyDescent="0.2">
      <c r="A167" s="1"/>
      <c r="B167" s="6"/>
    </row>
    <row r="168" spans="1:2" x14ac:dyDescent="0.2">
      <c r="A168" s="1"/>
      <c r="B168" s="6"/>
    </row>
    <row r="169" spans="1:2" x14ac:dyDescent="0.2">
      <c r="A169" s="1"/>
      <c r="B169" s="6"/>
    </row>
    <row r="170" spans="1:2" x14ac:dyDescent="0.2">
      <c r="A170" s="1"/>
      <c r="B170" s="6"/>
    </row>
    <row r="171" spans="1:2" x14ac:dyDescent="0.2">
      <c r="A171" s="1"/>
      <c r="B171" s="6"/>
    </row>
    <row r="172" spans="1:2" x14ac:dyDescent="0.2">
      <c r="A172" s="1"/>
      <c r="B172" s="6"/>
    </row>
    <row r="173" spans="1:2" x14ac:dyDescent="0.2">
      <c r="A173" s="1"/>
      <c r="B173" s="6"/>
    </row>
    <row r="174" spans="1:2" x14ac:dyDescent="0.2">
      <c r="A174" s="1"/>
      <c r="B174" s="6"/>
    </row>
    <row r="175" spans="1:2" x14ac:dyDescent="0.2">
      <c r="A175" s="1"/>
      <c r="B175" s="6"/>
    </row>
    <row r="176" spans="1:2" x14ac:dyDescent="0.2">
      <c r="A176" s="1"/>
      <c r="B176" s="6"/>
    </row>
    <row r="177" spans="1:2" x14ac:dyDescent="0.2">
      <c r="A177" s="1"/>
      <c r="B177" s="6"/>
    </row>
    <row r="178" spans="1:2" x14ac:dyDescent="0.2">
      <c r="A178" s="1"/>
      <c r="B178" s="6"/>
    </row>
    <row r="179" spans="1:2" x14ac:dyDescent="0.2">
      <c r="A179" s="1"/>
      <c r="B179" s="6"/>
    </row>
    <row r="180" spans="1:2" x14ac:dyDescent="0.2">
      <c r="A180" s="1"/>
      <c r="B180" s="6"/>
    </row>
    <row r="181" spans="1:2" x14ac:dyDescent="0.2">
      <c r="A181" s="1"/>
      <c r="B181" s="6"/>
    </row>
    <row r="182" spans="1:2" x14ac:dyDescent="0.2">
      <c r="A182" s="1"/>
      <c r="B182" s="6"/>
    </row>
    <row r="183" spans="1:2" x14ac:dyDescent="0.2">
      <c r="A183" s="1"/>
      <c r="B183" s="6"/>
    </row>
    <row r="184" spans="1:2" x14ac:dyDescent="0.2">
      <c r="A184" s="1"/>
      <c r="B184" s="6"/>
    </row>
    <row r="185" spans="1:2" x14ac:dyDescent="0.2">
      <c r="A185" s="1"/>
      <c r="B185" s="6"/>
    </row>
    <row r="186" spans="1:2" x14ac:dyDescent="0.2">
      <c r="A186" s="1"/>
      <c r="B186" s="6"/>
    </row>
    <row r="187" spans="1:2" x14ac:dyDescent="0.2">
      <c r="A187" s="1"/>
      <c r="B187" s="6"/>
    </row>
    <row r="188" spans="1:2" x14ac:dyDescent="0.2">
      <c r="A188" s="1"/>
      <c r="B188" s="6"/>
    </row>
    <row r="189" spans="1:2" x14ac:dyDescent="0.2">
      <c r="A189" s="1"/>
      <c r="B189" s="6"/>
    </row>
    <row r="190" spans="1:2" x14ac:dyDescent="0.2">
      <c r="A190" s="1"/>
      <c r="B190" s="6"/>
    </row>
    <row r="191" spans="1:2" x14ac:dyDescent="0.2">
      <c r="A191" s="1"/>
      <c r="B191" s="6"/>
    </row>
    <row r="192" spans="1:2" x14ac:dyDescent="0.2">
      <c r="A192" s="1"/>
      <c r="B192" s="6"/>
    </row>
    <row r="193" spans="1:2" x14ac:dyDescent="0.2">
      <c r="A193" s="1"/>
      <c r="B193" s="6"/>
    </row>
    <row r="194" spans="1:2" x14ac:dyDescent="0.2">
      <c r="A194" s="1"/>
      <c r="B194" s="6"/>
    </row>
    <row r="195" spans="1:2" x14ac:dyDescent="0.2">
      <c r="A195" s="1"/>
      <c r="B195" s="6"/>
    </row>
    <row r="196" spans="1:2" x14ac:dyDescent="0.2">
      <c r="A196" s="1"/>
      <c r="B196" s="6"/>
    </row>
    <row r="197" spans="1:2" x14ac:dyDescent="0.2">
      <c r="A197" s="1"/>
      <c r="B197" s="6"/>
    </row>
    <row r="198" spans="1:2" x14ac:dyDescent="0.2">
      <c r="A198" s="1"/>
      <c r="B198" s="6"/>
    </row>
    <row r="199" spans="1:2" x14ac:dyDescent="0.2">
      <c r="A199" s="1"/>
      <c r="B199" s="6"/>
    </row>
    <row r="200" spans="1:2" x14ac:dyDescent="0.2">
      <c r="A200" s="1"/>
      <c r="B200" s="6"/>
    </row>
    <row r="201" spans="1:2" x14ac:dyDescent="0.2">
      <c r="A201" s="1"/>
      <c r="B201" s="6"/>
    </row>
    <row r="202" spans="1:2" x14ac:dyDescent="0.2">
      <c r="A202" s="1"/>
      <c r="B202" s="6"/>
    </row>
    <row r="203" spans="1:2" x14ac:dyDescent="0.2">
      <c r="A203" s="1"/>
      <c r="B203" s="6"/>
    </row>
    <row r="204" spans="1:2" x14ac:dyDescent="0.2">
      <c r="A204" s="1"/>
      <c r="B204" s="6"/>
    </row>
    <row r="205" spans="1:2" x14ac:dyDescent="0.2">
      <c r="A205" s="1"/>
      <c r="B205" s="6"/>
    </row>
    <row r="206" spans="1:2" x14ac:dyDescent="0.2">
      <c r="A206" s="1"/>
      <c r="B206" s="6"/>
    </row>
    <row r="207" spans="1:2" x14ac:dyDescent="0.2">
      <c r="A207" s="1"/>
      <c r="B207" s="6"/>
    </row>
    <row r="208" spans="1:2" x14ac:dyDescent="0.2">
      <c r="A208" s="1"/>
      <c r="B208" s="6"/>
    </row>
    <row r="209" spans="1:2" x14ac:dyDescent="0.2">
      <c r="A209" s="1"/>
      <c r="B209" s="6"/>
    </row>
    <row r="210" spans="1:2" x14ac:dyDescent="0.2">
      <c r="A210" s="1"/>
      <c r="B210" s="6"/>
    </row>
    <row r="211" spans="1:2" x14ac:dyDescent="0.2">
      <c r="A211" s="1"/>
      <c r="B211" s="6"/>
    </row>
    <row r="212" spans="1:2" x14ac:dyDescent="0.2">
      <c r="A212" s="1"/>
      <c r="B212" s="6"/>
    </row>
    <row r="213" spans="1:2" x14ac:dyDescent="0.2">
      <c r="A213" s="1"/>
      <c r="B213" s="6"/>
    </row>
    <row r="214" spans="1:2" x14ac:dyDescent="0.2">
      <c r="A214" s="1"/>
      <c r="B214" s="6"/>
    </row>
    <row r="215" spans="1:2" x14ac:dyDescent="0.2">
      <c r="A215" s="1"/>
      <c r="B215" s="6"/>
    </row>
    <row r="216" spans="1:2" x14ac:dyDescent="0.2">
      <c r="A216" s="1"/>
      <c r="B216" s="6"/>
    </row>
    <row r="217" spans="1:2" x14ac:dyDescent="0.2">
      <c r="A217" s="1"/>
      <c r="B217" s="6"/>
    </row>
    <row r="218" spans="1:2" x14ac:dyDescent="0.2">
      <c r="A218" s="1"/>
      <c r="B218" s="6"/>
    </row>
    <row r="219" spans="1:2" x14ac:dyDescent="0.2">
      <c r="A219" s="1"/>
      <c r="B219" s="6"/>
    </row>
    <row r="220" spans="1:2" x14ac:dyDescent="0.2">
      <c r="A220" s="1"/>
      <c r="B220" s="6"/>
    </row>
    <row r="221" spans="1:2" x14ac:dyDescent="0.2">
      <c r="A221" s="1"/>
      <c r="B221" s="6"/>
    </row>
    <row r="222" spans="1:2" x14ac:dyDescent="0.2">
      <c r="A222" s="1"/>
      <c r="B222" s="6"/>
    </row>
    <row r="223" spans="1:2" x14ac:dyDescent="0.2">
      <c r="A223" s="1"/>
      <c r="B223" s="6"/>
    </row>
    <row r="224" spans="1:2" x14ac:dyDescent="0.2">
      <c r="A224" s="1"/>
      <c r="B224" s="6"/>
    </row>
    <row r="225" spans="1:2" x14ac:dyDescent="0.2">
      <c r="A225" s="1"/>
      <c r="B225" s="6"/>
    </row>
    <row r="226" spans="1:2" x14ac:dyDescent="0.2">
      <c r="A226" s="1"/>
      <c r="B226" s="6"/>
    </row>
    <row r="227" spans="1:2" x14ac:dyDescent="0.2">
      <c r="A227" s="1"/>
      <c r="B227" s="6"/>
    </row>
    <row r="228" spans="1:2" x14ac:dyDescent="0.2">
      <c r="A228" s="1"/>
      <c r="B228" s="6"/>
    </row>
    <row r="229" spans="1:2" x14ac:dyDescent="0.2">
      <c r="A229" s="1"/>
      <c r="B229" s="6"/>
    </row>
    <row r="230" spans="1:2" x14ac:dyDescent="0.2">
      <c r="A230" s="1"/>
      <c r="B230" s="6"/>
    </row>
    <row r="231" spans="1:2" x14ac:dyDescent="0.2">
      <c r="A231" s="1"/>
      <c r="B231" s="6"/>
    </row>
    <row r="232" spans="1:2" x14ac:dyDescent="0.2">
      <c r="A232" s="1"/>
      <c r="B232" s="6"/>
    </row>
    <row r="233" spans="1:2" x14ac:dyDescent="0.2">
      <c r="A233" s="1"/>
      <c r="B233" s="6"/>
    </row>
    <row r="234" spans="1:2" x14ac:dyDescent="0.2">
      <c r="A234" s="1"/>
      <c r="B234" s="6"/>
    </row>
    <row r="235" spans="1:2" x14ac:dyDescent="0.2">
      <c r="A235" s="1"/>
      <c r="B235" s="6"/>
    </row>
    <row r="236" spans="1:2" x14ac:dyDescent="0.2">
      <c r="A236" s="1"/>
      <c r="B236" s="6"/>
    </row>
    <row r="237" spans="1:2" x14ac:dyDescent="0.2">
      <c r="A237" s="1"/>
      <c r="B237" s="6"/>
    </row>
    <row r="238" spans="1:2" x14ac:dyDescent="0.2">
      <c r="A238" s="1"/>
      <c r="B238" s="6"/>
    </row>
    <row r="239" spans="1:2" x14ac:dyDescent="0.2">
      <c r="A239" s="1"/>
      <c r="B239" s="6"/>
    </row>
    <row r="240" spans="1:2" x14ac:dyDescent="0.2">
      <c r="A240" s="1"/>
      <c r="B240" s="6"/>
    </row>
    <row r="241" spans="1:2" x14ac:dyDescent="0.2">
      <c r="A241" s="1"/>
      <c r="B241" s="6"/>
    </row>
    <row r="242" spans="1:2" x14ac:dyDescent="0.2">
      <c r="A242" s="1"/>
      <c r="B242" s="6"/>
    </row>
    <row r="243" spans="1:2" x14ac:dyDescent="0.2">
      <c r="A243" s="1"/>
      <c r="B243" s="6"/>
    </row>
    <row r="244" spans="1:2" x14ac:dyDescent="0.2">
      <c r="A244" s="1"/>
      <c r="B244" s="6"/>
    </row>
    <row r="245" spans="1:2" x14ac:dyDescent="0.2">
      <c r="A245" s="1"/>
      <c r="B245" s="6"/>
    </row>
    <row r="246" spans="1:2" x14ac:dyDescent="0.2">
      <c r="A246" s="1"/>
      <c r="B246" s="6"/>
    </row>
    <row r="247" spans="1:2" x14ac:dyDescent="0.2">
      <c r="A247" s="1"/>
      <c r="B247" s="6"/>
    </row>
    <row r="248" spans="1:2" x14ac:dyDescent="0.2">
      <c r="A248" s="1"/>
      <c r="B248" s="6"/>
    </row>
    <row r="249" spans="1:2" x14ac:dyDescent="0.2">
      <c r="A249" s="1"/>
      <c r="B249" s="6"/>
    </row>
    <row r="250" spans="1:2" x14ac:dyDescent="0.2">
      <c r="A250" s="1"/>
      <c r="B250" s="6"/>
    </row>
    <row r="251" spans="1:2" x14ac:dyDescent="0.2">
      <c r="A251" s="1"/>
      <c r="B251" s="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2C7B-FBAF-AA4C-B48E-3B457DA1F613}">
  <dimension ref="A1:S251"/>
  <sheetViews>
    <sheetView tabSelected="1" zoomScale="150" zoomScaleNormal="150" workbookViewId="0">
      <selection activeCell="I130" sqref="I130"/>
    </sheetView>
  </sheetViews>
  <sheetFormatPr baseColWidth="10" defaultRowHeight="16" x14ac:dyDescent="0.2"/>
  <cols>
    <col min="1" max="1" width="16.6640625" customWidth="1"/>
    <col min="2" max="4" width="17.1640625" customWidth="1"/>
    <col min="5" max="5" width="14.5" style="50" customWidth="1"/>
  </cols>
  <sheetData>
    <row r="1" spans="1:19" x14ac:dyDescent="0.2">
      <c r="B1" s="35"/>
      <c r="C1" s="2"/>
      <c r="D1" s="4"/>
      <c r="G1" s="2" t="s">
        <v>15</v>
      </c>
      <c r="H1" s="35">
        <f>AVERAGE(H18:H124)</f>
        <v>8.2776794420416883E-2</v>
      </c>
    </row>
    <row r="2" spans="1:19" x14ac:dyDescent="0.2">
      <c r="B2" s="35"/>
      <c r="C2" s="36" t="s">
        <v>4</v>
      </c>
      <c r="D2" s="37" t="s">
        <v>5</v>
      </c>
      <c r="E2" s="51" t="s">
        <v>14</v>
      </c>
      <c r="G2" s="2" t="s">
        <v>16</v>
      </c>
      <c r="H2" s="35">
        <f>AVERAGE(H125:H130)</f>
        <v>7.2610892976565408E-2</v>
      </c>
      <c r="L2" s="1" t="s">
        <v>12</v>
      </c>
      <c r="S2" s="1" t="s">
        <v>11</v>
      </c>
    </row>
    <row r="3" spans="1:19" x14ac:dyDescent="0.2">
      <c r="B3" s="35"/>
      <c r="C3" s="36">
        <v>0.1</v>
      </c>
      <c r="D3" s="37">
        <v>0.5</v>
      </c>
      <c r="E3" s="51">
        <v>0.3</v>
      </c>
      <c r="G3" s="4"/>
      <c r="H3" s="4"/>
      <c r="J3" s="1"/>
    </row>
    <row r="4" spans="1:19" x14ac:dyDescent="0.2">
      <c r="A4" s="13" t="s">
        <v>0</v>
      </c>
      <c r="B4" s="38" t="s">
        <v>10</v>
      </c>
      <c r="C4" s="13" t="s">
        <v>1</v>
      </c>
      <c r="D4" s="13" t="s">
        <v>2</v>
      </c>
      <c r="E4" s="52" t="s">
        <v>13</v>
      </c>
      <c r="F4" s="15" t="s">
        <v>3</v>
      </c>
      <c r="G4" s="13" t="s">
        <v>7</v>
      </c>
      <c r="H4" s="13" t="s">
        <v>9</v>
      </c>
      <c r="K4" s="42"/>
      <c r="L4" s="42"/>
      <c r="M4" s="42"/>
      <c r="N4" s="42"/>
    </row>
    <row r="5" spans="1:19" x14ac:dyDescent="0.2">
      <c r="A5" s="3">
        <v>38899</v>
      </c>
      <c r="B5" s="35">
        <v>20964</v>
      </c>
      <c r="C5" s="47"/>
      <c r="D5" s="47"/>
      <c r="E5" s="50">
        <f>B5/AVERAGE($B$5:$B$16)</f>
        <v>1.0594388807937538</v>
      </c>
      <c r="G5" s="4"/>
      <c r="H5" s="4"/>
    </row>
    <row r="6" spans="1:19" x14ac:dyDescent="0.2">
      <c r="A6" s="3">
        <v>38930</v>
      </c>
      <c r="B6" s="35">
        <v>20875</v>
      </c>
      <c r="C6" s="48"/>
      <c r="D6" s="48"/>
      <c r="E6" s="50">
        <f t="shared" ref="E6:E16" si="0">B6/AVERAGE($B$5:$B$16)</f>
        <v>1.0549411675524523</v>
      </c>
      <c r="G6" s="4"/>
      <c r="H6" s="4"/>
    </row>
    <row r="7" spans="1:19" x14ac:dyDescent="0.2">
      <c r="A7" s="3">
        <v>38961</v>
      </c>
      <c r="B7" s="35">
        <v>19460</v>
      </c>
      <c r="C7" s="48"/>
      <c r="D7" s="48"/>
      <c r="E7" s="50">
        <f t="shared" si="0"/>
        <v>0.98343258062614236</v>
      </c>
      <c r="G7" s="4"/>
      <c r="H7" s="35"/>
    </row>
    <row r="8" spans="1:19" x14ac:dyDescent="0.2">
      <c r="A8" s="3">
        <v>38991</v>
      </c>
      <c r="B8" s="35">
        <v>19539</v>
      </c>
      <c r="C8" s="48"/>
      <c r="D8" s="48"/>
      <c r="E8" s="50">
        <f t="shared" si="0"/>
        <v>0.98742493282909538</v>
      </c>
      <c r="G8" s="4"/>
      <c r="H8" s="35"/>
    </row>
    <row r="9" spans="1:19" x14ac:dyDescent="0.2">
      <c r="A9" s="3">
        <v>39022</v>
      </c>
      <c r="B9" s="35">
        <v>17931</v>
      </c>
      <c r="C9" s="48"/>
      <c r="D9" s="48"/>
      <c r="E9" s="50">
        <f t="shared" si="0"/>
        <v>0.90616287786265981</v>
      </c>
      <c r="G9" s="4"/>
      <c r="H9" s="35"/>
    </row>
    <row r="10" spans="1:19" x14ac:dyDescent="0.2">
      <c r="A10" s="3">
        <v>39052</v>
      </c>
      <c r="B10" s="35">
        <v>17971</v>
      </c>
      <c r="C10" s="48"/>
      <c r="D10" s="48"/>
      <c r="E10" s="50">
        <f t="shared" si="0"/>
        <v>0.9081843220160537</v>
      </c>
      <c r="G10" s="4"/>
      <c r="H10" s="35"/>
    </row>
    <row r="11" spans="1:19" x14ac:dyDescent="0.2">
      <c r="A11" s="3">
        <v>39083</v>
      </c>
      <c r="B11" s="35">
        <v>18474</v>
      </c>
      <c r="C11" s="48"/>
      <c r="D11" s="48"/>
      <c r="E11" s="50">
        <f t="shared" si="0"/>
        <v>0.9336039822449822</v>
      </c>
      <c r="G11" s="4"/>
      <c r="H11" s="35"/>
    </row>
    <row r="12" spans="1:19" x14ac:dyDescent="0.2">
      <c r="A12" s="3">
        <v>39114</v>
      </c>
      <c r="B12" s="35">
        <v>17538</v>
      </c>
      <c r="C12" s="48"/>
      <c r="D12" s="48"/>
      <c r="E12" s="50">
        <f t="shared" si="0"/>
        <v>0.88630218905556446</v>
      </c>
      <c r="G12" s="4"/>
      <c r="H12" s="35"/>
    </row>
    <row r="13" spans="1:19" x14ac:dyDescent="0.2">
      <c r="A13" s="3">
        <v>39142</v>
      </c>
      <c r="B13" s="35">
        <v>20716</v>
      </c>
      <c r="C13" s="48"/>
      <c r="D13" s="48"/>
      <c r="E13" s="50">
        <f t="shared" si="0"/>
        <v>1.0469059270427115</v>
      </c>
      <c r="G13" s="4"/>
      <c r="H13" s="35"/>
    </row>
    <row r="14" spans="1:19" x14ac:dyDescent="0.2">
      <c r="A14" s="3">
        <v>39173</v>
      </c>
      <c r="B14" s="35">
        <v>19613</v>
      </c>
      <c r="C14" s="48"/>
      <c r="D14" s="48"/>
      <c r="E14" s="50">
        <f t="shared" si="0"/>
        <v>0.99116460451287414</v>
      </c>
      <c r="G14" s="4"/>
      <c r="H14" s="35"/>
    </row>
    <row r="15" spans="1:19" x14ac:dyDescent="0.2">
      <c r="A15" s="3">
        <v>39203</v>
      </c>
      <c r="B15" s="35">
        <v>22052</v>
      </c>
      <c r="C15" s="48"/>
      <c r="D15" s="48"/>
      <c r="E15" s="50">
        <f t="shared" si="0"/>
        <v>1.1144221617660683</v>
      </c>
      <c r="G15" s="4"/>
      <c r="H15" s="35"/>
    </row>
    <row r="16" spans="1:19" x14ac:dyDescent="0.2">
      <c r="A16" s="43">
        <v>39234</v>
      </c>
      <c r="B16" s="44">
        <v>22321</v>
      </c>
      <c r="C16" s="48"/>
      <c r="D16" s="48"/>
      <c r="E16" s="50">
        <f t="shared" si="0"/>
        <v>1.1280163736976425</v>
      </c>
      <c r="F16" s="19"/>
      <c r="G16" s="4"/>
      <c r="H16" s="35"/>
    </row>
    <row r="17" spans="1:12" x14ac:dyDescent="0.2">
      <c r="A17" s="45">
        <v>39264</v>
      </c>
      <c r="B17" s="46">
        <v>22495</v>
      </c>
      <c r="C17" s="49">
        <f>B17/E5</f>
        <v>21232.93793328245</v>
      </c>
      <c r="D17" s="49">
        <f>C17-(B16/E16)</f>
        <v>1445.104599949118</v>
      </c>
      <c r="E17" s="53">
        <f>$E$3*(B17/C17) + (1-$E$3)*E5</f>
        <v>1.0594388807937538</v>
      </c>
      <c r="F17" s="19"/>
      <c r="G17" s="4"/>
      <c r="H17" s="35"/>
    </row>
    <row r="18" spans="1:12" x14ac:dyDescent="0.2">
      <c r="A18" s="3">
        <v>39295</v>
      </c>
      <c r="B18" s="35">
        <v>22833</v>
      </c>
      <c r="C18" s="35">
        <f>$C$3*(B18/E6)+(1-$C$3)*(C17+D17)</f>
        <v>22574.624380507215</v>
      </c>
      <c r="D18" s="35">
        <f>$D$3*(C18-C17)+(1-$D$3)*D17</f>
        <v>1393.3955235869416</v>
      </c>
      <c r="E18" s="53">
        <f t="shared" ref="E18:E81" si="1">$E$3*(B18/C18) + (1-$E$3)*E6</f>
        <v>1.0418924374675584</v>
      </c>
      <c r="F18" s="12">
        <f>(C17+D17)*E6</f>
        <v>23924.000667811484</v>
      </c>
      <c r="G18" s="4"/>
      <c r="H18" s="35">
        <f>ABS(F18-B18)/B18</f>
        <v>4.7781748688804984E-2</v>
      </c>
      <c r="I18" s="59"/>
    </row>
    <row r="19" spans="1:12" x14ac:dyDescent="0.2">
      <c r="A19" s="3">
        <v>39326</v>
      </c>
      <c r="B19" s="35">
        <v>21380</v>
      </c>
      <c r="C19" s="35">
        <f t="shared" ref="C19:C82" si="2">$C$3*(B19/E7)+(1-$C$3)*(C18+D18)</f>
        <v>23745.235779392176</v>
      </c>
      <c r="D19" s="35">
        <f t="shared" ref="D19:D82" si="3">$D$3*(C19-C18)+(1-$D$3)*D18</f>
        <v>1282.0034612359514</v>
      </c>
      <c r="E19" s="53">
        <f t="shared" si="1"/>
        <v>0.95852014953777442</v>
      </c>
      <c r="F19" s="12">
        <f t="shared" ref="F19:F82" si="4">(C18+D18)*E7</f>
        <v>23570.931666782064</v>
      </c>
      <c r="G19" s="4"/>
      <c r="H19" s="35">
        <f t="shared" ref="H19:H82" si="5">ABS(F19-B19)/B19</f>
        <v>0.10247575616380093</v>
      </c>
      <c r="L19" s="1"/>
    </row>
    <row r="20" spans="1:12" x14ac:dyDescent="0.2">
      <c r="A20" s="3">
        <v>39356</v>
      </c>
      <c r="B20" s="35">
        <v>21529</v>
      </c>
      <c r="C20" s="35">
        <f t="shared" si="2"/>
        <v>24704.832957352119</v>
      </c>
      <c r="D20" s="35">
        <f t="shared" si="3"/>
        <v>1120.8003195979468</v>
      </c>
      <c r="E20" s="53">
        <f t="shared" si="1"/>
        <v>0.95263212898686445</v>
      </c>
      <c r="F20" s="12">
        <f t="shared" si="4"/>
        <v>24712.52002607493</v>
      </c>
      <c r="G20" s="4"/>
      <c r="H20" s="35">
        <f t="shared" si="5"/>
        <v>0.14787124465023596</v>
      </c>
    </row>
    <row r="21" spans="1:12" x14ac:dyDescent="0.2">
      <c r="A21" s="3">
        <v>39387</v>
      </c>
      <c r="B21" s="35">
        <v>19622</v>
      </c>
      <c r="C21" s="35">
        <f t="shared" si="2"/>
        <v>25408.46432584681</v>
      </c>
      <c r="D21" s="35">
        <f t="shared" si="3"/>
        <v>912.21584404631881</v>
      </c>
      <c r="E21" s="53">
        <f t="shared" si="1"/>
        <v>0.86599271513323606</v>
      </c>
      <c r="F21" s="12">
        <f t="shared" si="4"/>
        <v>23402.230172866744</v>
      </c>
      <c r="G21" s="4"/>
      <c r="H21" s="35">
        <f t="shared" si="5"/>
        <v>0.19265264360751932</v>
      </c>
    </row>
    <row r="22" spans="1:12" x14ac:dyDescent="0.2">
      <c r="A22" s="3">
        <v>39417</v>
      </c>
      <c r="B22" s="35">
        <v>19486</v>
      </c>
      <c r="C22" s="35">
        <f t="shared" si="2"/>
        <v>25834.211843145498</v>
      </c>
      <c r="D22" s="35">
        <f t="shared" si="3"/>
        <v>668.98168067250378</v>
      </c>
      <c r="E22" s="53">
        <f t="shared" si="1"/>
        <v>0.862010362558012</v>
      </c>
      <c r="F22" s="12">
        <f t="shared" si="4"/>
        <v>23904.029075095779</v>
      </c>
      <c r="G22" s="4"/>
      <c r="H22" s="35">
        <f t="shared" si="5"/>
        <v>0.22672837293932974</v>
      </c>
    </row>
    <row r="23" spans="1:12" x14ac:dyDescent="0.2">
      <c r="A23" s="3">
        <v>39448</v>
      </c>
      <c r="B23" s="35">
        <v>20065</v>
      </c>
      <c r="C23" s="35">
        <f t="shared" si="2"/>
        <v>26002.072373413754</v>
      </c>
      <c r="D23" s="35">
        <f t="shared" si="3"/>
        <v>418.42110547037959</v>
      </c>
      <c r="E23" s="53">
        <f t="shared" si="1"/>
        <v>0.8850235661846082</v>
      </c>
      <c r="F23" s="12">
        <f t="shared" si="4"/>
        <v>24743.487016045907</v>
      </c>
      <c r="G23" s="4"/>
      <c r="H23" s="35">
        <f t="shared" si="5"/>
        <v>0.23316655948397244</v>
      </c>
    </row>
    <row r="24" spans="1:12" x14ac:dyDescent="0.2">
      <c r="A24" s="3">
        <v>39479</v>
      </c>
      <c r="B24" s="35">
        <v>19528</v>
      </c>
      <c r="C24" s="35">
        <f t="shared" si="2"/>
        <v>25981.755850309972</v>
      </c>
      <c r="D24" s="35">
        <f t="shared" si="3"/>
        <v>199.05229118329882</v>
      </c>
      <c r="E24" s="53">
        <f t="shared" si="1"/>
        <v>0.84589282905156926</v>
      </c>
      <c r="F24" s="12">
        <f t="shared" si="4"/>
        <v>23416.541206263275</v>
      </c>
      <c r="G24" s="4"/>
      <c r="H24" s="35">
        <f t="shared" si="5"/>
        <v>0.199126444401028</v>
      </c>
    </row>
    <row r="25" spans="1:12" x14ac:dyDescent="0.2">
      <c r="A25" s="3">
        <v>39508</v>
      </c>
      <c r="B25" s="35">
        <v>19950</v>
      </c>
      <c r="C25" s="35">
        <f t="shared" si="2"/>
        <v>25468.342672970513</v>
      </c>
      <c r="D25" s="35">
        <f t="shared" si="3"/>
        <v>-157.18044307807975</v>
      </c>
      <c r="E25" s="53">
        <f t="shared" si="1"/>
        <v>0.96783177232656548</v>
      </c>
      <c r="F25" s="12">
        <f t="shared" si="4"/>
        <v>27408.84321809738</v>
      </c>
      <c r="G25" s="4"/>
      <c r="H25" s="35">
        <f t="shared" si="5"/>
        <v>0.37387685303746265</v>
      </c>
    </row>
    <row r="26" spans="1:12" x14ac:dyDescent="0.2">
      <c r="A26" s="3">
        <v>39539</v>
      </c>
      <c r="B26" s="35">
        <v>20989</v>
      </c>
      <c r="C26" s="35">
        <f t="shared" si="2"/>
        <v>24897.655928043932</v>
      </c>
      <c r="D26" s="35">
        <f t="shared" si="3"/>
        <v>-363.93359400233038</v>
      </c>
      <c r="E26" s="53">
        <f t="shared" si="1"/>
        <v>0.94671854940779321</v>
      </c>
      <c r="F26" s="12">
        <f t="shared" si="4"/>
        <v>25087.528101352531</v>
      </c>
      <c r="G26" s="4"/>
      <c r="H26" s="35">
        <f t="shared" si="5"/>
        <v>0.19527028926354428</v>
      </c>
    </row>
    <row r="27" spans="1:12" x14ac:dyDescent="0.2">
      <c r="A27" s="3">
        <v>39569</v>
      </c>
      <c r="B27" s="35">
        <v>22417</v>
      </c>
      <c r="C27" s="35">
        <f t="shared" si="2"/>
        <v>24091.885833601951</v>
      </c>
      <c r="D27" s="35">
        <f t="shared" si="3"/>
        <v>-584.85184422215582</v>
      </c>
      <c r="E27" s="53">
        <f t="shared" si="1"/>
        <v>1.0592392899604519</v>
      </c>
      <c r="F27" s="12">
        <f t="shared" si="4"/>
        <v>27340.923879671114</v>
      </c>
      <c r="G27" s="4"/>
      <c r="H27" s="35">
        <f t="shared" si="5"/>
        <v>0.21965133067186127</v>
      </c>
    </row>
    <row r="28" spans="1:12" x14ac:dyDescent="0.2">
      <c r="A28" s="3">
        <v>39600</v>
      </c>
      <c r="B28" s="35">
        <v>22493</v>
      </c>
      <c r="C28" s="35">
        <f t="shared" si="2"/>
        <v>23150.36192939019</v>
      </c>
      <c r="D28" s="35">
        <f t="shared" si="3"/>
        <v>-763.18787421695833</v>
      </c>
      <c r="E28" s="53">
        <f t="shared" si="1"/>
        <v>1.0810928656623529</v>
      </c>
      <c r="F28" s="12">
        <f t="shared" si="4"/>
        <v>26516.31923708742</v>
      </c>
      <c r="G28" s="4"/>
      <c r="H28" s="35">
        <f t="shared" si="5"/>
        <v>0.17886983670863915</v>
      </c>
    </row>
    <row r="29" spans="1:12" x14ac:dyDescent="0.2">
      <c r="A29" s="3">
        <v>39630</v>
      </c>
      <c r="B29" s="35">
        <v>22140</v>
      </c>
      <c r="C29" s="35">
        <f t="shared" si="2"/>
        <v>22238.242139066326</v>
      </c>
      <c r="D29" s="35">
        <f t="shared" si="3"/>
        <v>-837.65383227041139</v>
      </c>
      <c r="E29" s="53">
        <f t="shared" si="1"/>
        <v>1.0402819030917489</v>
      </c>
      <c r="F29" s="12">
        <f t="shared" si="4"/>
        <v>23717.842625147692</v>
      </c>
      <c r="G29" s="4"/>
      <c r="H29" s="35">
        <f t="shared" si="5"/>
        <v>7.1266604568549788E-2</v>
      </c>
    </row>
    <row r="30" spans="1:12" x14ac:dyDescent="0.2">
      <c r="A30" s="3">
        <v>39661</v>
      </c>
      <c r="B30" s="35">
        <v>22422</v>
      </c>
      <c r="C30" s="35">
        <f t="shared" si="2"/>
        <v>21412.575041827437</v>
      </c>
      <c r="D30" s="35">
        <f t="shared" si="3"/>
        <v>-831.66046475465032</v>
      </c>
      <c r="E30" s="53">
        <f t="shared" si="1"/>
        <v>1.0434672129954037</v>
      </c>
      <c r="F30" s="12">
        <f t="shared" si="4"/>
        <v>22297.111114207324</v>
      </c>
      <c r="G30" s="4"/>
      <c r="H30" s="35">
        <f t="shared" si="5"/>
        <v>5.5699262239173961E-3</v>
      </c>
    </row>
    <row r="31" spans="1:12" x14ac:dyDescent="0.2">
      <c r="A31" s="3">
        <v>39692</v>
      </c>
      <c r="B31" s="35">
        <v>20565</v>
      </c>
      <c r="C31" s="35">
        <f t="shared" si="2"/>
        <v>20668.317922987218</v>
      </c>
      <c r="D31" s="35">
        <f t="shared" si="3"/>
        <v>-787.95879179743417</v>
      </c>
      <c r="E31" s="53">
        <f t="shared" si="1"/>
        <v>0.96946444819681665</v>
      </c>
      <c r="F31" s="12">
        <f t="shared" si="4"/>
        <v>19727.221318039967</v>
      </c>
      <c r="G31" s="4"/>
      <c r="H31" s="35">
        <f t="shared" si="5"/>
        <v>4.0738083246293862E-2</v>
      </c>
    </row>
    <row r="32" spans="1:12" x14ac:dyDescent="0.2">
      <c r="A32" s="3">
        <v>39722</v>
      </c>
      <c r="B32" s="35">
        <v>20617</v>
      </c>
      <c r="C32" s="35">
        <f t="shared" si="2"/>
        <v>20056.537438089443</v>
      </c>
      <c r="D32" s="35">
        <f t="shared" si="3"/>
        <v>-699.8696383476049</v>
      </c>
      <c r="E32" s="53">
        <f t="shared" si="1"/>
        <v>0.97522573037360494</v>
      </c>
      <c r="F32" s="12">
        <f t="shared" si="4"/>
        <v>18938.668844168773</v>
      </c>
      <c r="G32" s="4"/>
      <c r="H32" s="35">
        <f t="shared" si="5"/>
        <v>8.1405207150954409E-2</v>
      </c>
    </row>
    <row r="33" spans="1:8" x14ac:dyDescent="0.2">
      <c r="A33" s="3">
        <v>39753</v>
      </c>
      <c r="B33" s="35">
        <v>18596</v>
      </c>
      <c r="C33" s="35">
        <f t="shared" si="2"/>
        <v>19568.363194418158</v>
      </c>
      <c r="D33" s="35">
        <f t="shared" si="3"/>
        <v>-594.02194100944484</v>
      </c>
      <c r="E33" s="53">
        <f t="shared" si="1"/>
        <v>0.89128772846919824</v>
      </c>
      <c r="F33" s="12">
        <f t="shared" si="4"/>
        <v>16762.733303830515</v>
      </c>
      <c r="G33" s="4"/>
      <c r="H33" s="35">
        <f t="shared" si="5"/>
        <v>9.8583926444906697E-2</v>
      </c>
    </row>
    <row r="34" spans="1:8" x14ac:dyDescent="0.2">
      <c r="A34" s="3">
        <v>39783</v>
      </c>
      <c r="B34" s="35">
        <v>18210</v>
      </c>
      <c r="C34" s="35">
        <f t="shared" si="2"/>
        <v>19189.410734864621</v>
      </c>
      <c r="D34" s="35">
        <f t="shared" si="3"/>
        <v>-486.4872002814908</v>
      </c>
      <c r="E34" s="53">
        <f t="shared" si="1"/>
        <v>0.88809551626416372</v>
      </c>
      <c r="F34" s="12">
        <f t="shared" si="4"/>
        <v>16356.078783150289</v>
      </c>
      <c r="G34" s="4"/>
      <c r="H34" s="35">
        <f t="shared" si="5"/>
        <v>0.10180786473639268</v>
      </c>
    </row>
    <row r="35" spans="1:8" x14ac:dyDescent="0.2">
      <c r="A35" s="3">
        <v>39814</v>
      </c>
      <c r="B35" s="35">
        <v>18327</v>
      </c>
      <c r="C35" s="35">
        <f t="shared" si="2"/>
        <v>18903.423496747419</v>
      </c>
      <c r="D35" s="35">
        <f t="shared" si="3"/>
        <v>-386.23721919934673</v>
      </c>
      <c r="E35" s="53">
        <f t="shared" si="1"/>
        <v>0.91036857404657778</v>
      </c>
      <c r="F35" s="12">
        <f t="shared" si="4"/>
        <v>16552.528084654798</v>
      </c>
      <c r="G35" s="4"/>
      <c r="H35" s="35">
        <f t="shared" si="5"/>
        <v>9.6822825085677008E-2</v>
      </c>
    </row>
    <row r="36" spans="1:8" x14ac:dyDescent="0.2">
      <c r="A36" s="3">
        <v>39845</v>
      </c>
      <c r="B36" s="35">
        <v>17275</v>
      </c>
      <c r="C36" s="35">
        <f t="shared" si="2"/>
        <v>18707.688532475186</v>
      </c>
      <c r="D36" s="35">
        <f t="shared" si="3"/>
        <v>-290.98609173578984</v>
      </c>
      <c r="E36" s="53">
        <f t="shared" si="1"/>
        <v>0.86915011847668466</v>
      </c>
      <c r="F36" s="12">
        <f t="shared" si="4"/>
        <v>15663.555086390037</v>
      </c>
      <c r="G36" s="4"/>
      <c r="H36" s="35">
        <f t="shared" si="5"/>
        <v>9.3281905274093371E-2</v>
      </c>
    </row>
    <row r="37" spans="1:8" x14ac:dyDescent="0.2">
      <c r="A37" s="3">
        <v>39873</v>
      </c>
      <c r="B37" s="35">
        <v>19951</v>
      </c>
      <c r="C37" s="35">
        <f t="shared" si="2"/>
        <v>18636.444166231187</v>
      </c>
      <c r="D37" s="35">
        <f t="shared" si="3"/>
        <v>-181.11522898989404</v>
      </c>
      <c r="E37" s="53">
        <f t="shared" si="1"/>
        <v>0.99864329187920009</v>
      </c>
      <c r="F37" s="12">
        <f t="shared" si="4"/>
        <v>17824.269763631793</v>
      </c>
      <c r="G37" s="4"/>
      <c r="H37" s="35">
        <f t="shared" si="5"/>
        <v>0.10659767612491637</v>
      </c>
    </row>
    <row r="38" spans="1:8" x14ac:dyDescent="0.2">
      <c r="A38" s="3">
        <v>39904</v>
      </c>
      <c r="B38" s="35">
        <v>19849</v>
      </c>
      <c r="C38" s="35">
        <f t="shared" si="2"/>
        <v>18706.406489400608</v>
      </c>
      <c r="D38" s="35">
        <f t="shared" si="3"/>
        <v>-55.57645291023681</v>
      </c>
      <c r="E38" s="53">
        <f t="shared" si="1"/>
        <v>0.98102708405234318</v>
      </c>
      <c r="F38" s="12">
        <f t="shared" si="4"/>
        <v>17472.00224030875</v>
      </c>
      <c r="G38" s="4"/>
      <c r="H38" s="35">
        <f t="shared" si="5"/>
        <v>0.11975403091799337</v>
      </c>
    </row>
    <row r="39" spans="1:8" x14ac:dyDescent="0.2">
      <c r="A39" s="3">
        <v>39934</v>
      </c>
      <c r="B39" s="35">
        <v>21524</v>
      </c>
      <c r="C39" s="35">
        <f t="shared" si="2"/>
        <v>18817.771354824672</v>
      </c>
      <c r="D39" s="35">
        <f t="shared" si="3"/>
        <v>27.894206256913691</v>
      </c>
      <c r="E39" s="53">
        <f t="shared" si="1"/>
        <v>1.0846112195285516</v>
      </c>
      <c r="F39" s="12">
        <f t="shared" si="4"/>
        <v>19755.691965025129</v>
      </c>
      <c r="G39" s="4"/>
      <c r="H39" s="35">
        <f t="shared" si="5"/>
        <v>8.2155177242839189E-2</v>
      </c>
    </row>
    <row r="40" spans="1:8" x14ac:dyDescent="0.2">
      <c r="A40" s="3">
        <v>39965</v>
      </c>
      <c r="B40" s="35">
        <v>22484</v>
      </c>
      <c r="C40" s="35">
        <f t="shared" si="2"/>
        <v>19040.84633419336</v>
      </c>
      <c r="D40" s="35">
        <f t="shared" si="3"/>
        <v>125.48459281280095</v>
      </c>
      <c r="E40" s="53">
        <f t="shared" si="1"/>
        <v>1.1110139653645239</v>
      </c>
      <c r="F40" s="12">
        <f t="shared" si="4"/>
        <v>20373.914586744006</v>
      </c>
      <c r="G40" s="4"/>
      <c r="H40" s="35">
        <f t="shared" si="5"/>
        <v>9.3848310498843374E-2</v>
      </c>
    </row>
    <row r="41" spans="1:8" x14ac:dyDescent="0.2">
      <c r="A41" s="3">
        <v>39995</v>
      </c>
      <c r="B41" s="35">
        <v>23918</v>
      </c>
      <c r="C41" s="35">
        <f t="shared" si="2"/>
        <v>19548.882308140473</v>
      </c>
      <c r="D41" s="35">
        <f t="shared" si="3"/>
        <v>316.76028337995712</v>
      </c>
      <c r="E41" s="53">
        <f t="shared" si="1"/>
        <v>1.0952464496992991</v>
      </c>
      <c r="F41" s="12">
        <f t="shared" si="4"/>
        <v>19938.387212032216</v>
      </c>
      <c r="G41" s="4"/>
      <c r="H41" s="35">
        <f t="shared" si="5"/>
        <v>0.16638568391871328</v>
      </c>
    </row>
    <row r="42" spans="1:8" x14ac:dyDescent="0.2">
      <c r="A42" s="3">
        <v>40026</v>
      </c>
      <c r="B42" s="35">
        <v>24089</v>
      </c>
      <c r="C42" s="35">
        <f t="shared" si="2"/>
        <v>20187.631940952746</v>
      </c>
      <c r="D42" s="35">
        <f t="shared" si="3"/>
        <v>477.75495809611482</v>
      </c>
      <c r="E42" s="53">
        <f t="shared" si="1"/>
        <v>1.0884036568107303</v>
      </c>
      <c r="F42" s="12">
        <f t="shared" si="4"/>
        <v>20729.146709336612</v>
      </c>
      <c r="G42" s="4"/>
      <c r="H42" s="35">
        <f t="shared" si="5"/>
        <v>0.1394766611591759</v>
      </c>
    </row>
    <row r="43" spans="1:8" x14ac:dyDescent="0.2">
      <c r="A43" s="3">
        <v>40057</v>
      </c>
      <c r="B43" s="35">
        <v>21933</v>
      </c>
      <c r="C43" s="35">
        <f t="shared" si="2"/>
        <v>20861.231326007612</v>
      </c>
      <c r="D43" s="35">
        <f t="shared" si="3"/>
        <v>575.67717157549032</v>
      </c>
      <c r="E43" s="53">
        <f t="shared" si="1"/>
        <v>0.99403794326700767</v>
      </c>
      <c r="F43" s="12">
        <f t="shared" si="4"/>
        <v>20034.357906860125</v>
      </c>
      <c r="G43" s="4"/>
      <c r="H43" s="35">
        <f t="shared" si="5"/>
        <v>8.6565544756297602E-2</v>
      </c>
    </row>
    <row r="44" spans="1:8" x14ac:dyDescent="0.2">
      <c r="A44" s="3">
        <v>40087</v>
      </c>
      <c r="B44" s="35">
        <v>21889</v>
      </c>
      <c r="C44" s="35">
        <f t="shared" si="2"/>
        <v>21537.723644566122</v>
      </c>
      <c r="D44" s="35">
        <f t="shared" si="3"/>
        <v>626.08474506700031</v>
      </c>
      <c r="E44" s="53">
        <f t="shared" si="1"/>
        <v>0.98755095669852877</v>
      </c>
      <c r="F44" s="12">
        <f t="shared" si="4"/>
        <v>20905.82474650762</v>
      </c>
      <c r="G44" s="4"/>
      <c r="H44" s="35">
        <f t="shared" si="5"/>
        <v>4.4916407944281596E-2</v>
      </c>
    </row>
    <row r="45" spans="1:8" x14ac:dyDescent="0.2">
      <c r="A45" s="3">
        <v>40118</v>
      </c>
      <c r="B45" s="35">
        <v>19453</v>
      </c>
      <c r="C45" s="35">
        <f t="shared" si="2"/>
        <v>22129.99995446705</v>
      </c>
      <c r="D45" s="35">
        <f t="shared" si="3"/>
        <v>609.18052748396417</v>
      </c>
      <c r="E45" s="53">
        <f t="shared" si="1"/>
        <v>0.88761130653971243</v>
      </c>
      <c r="F45" s="12">
        <f t="shared" si="4"/>
        <v>19754.330433822666</v>
      </c>
      <c r="G45" s="4"/>
      <c r="H45" s="35">
        <f t="shared" si="5"/>
        <v>1.5490178061104521E-2</v>
      </c>
    </row>
    <row r="46" spans="1:8" x14ac:dyDescent="0.2">
      <c r="A46" s="3">
        <v>40148</v>
      </c>
      <c r="B46" s="35">
        <v>19788</v>
      </c>
      <c r="C46" s="35">
        <f t="shared" si="2"/>
        <v>22693.401146046639</v>
      </c>
      <c r="D46" s="35">
        <f t="shared" si="3"/>
        <v>586.29085953177662</v>
      </c>
      <c r="E46" s="53">
        <f t="shared" si="1"/>
        <v>0.88325832410993521</v>
      </c>
      <c r="F46" s="12">
        <f t="shared" si="4"/>
        <v>20194.56422954228</v>
      </c>
      <c r="G46" s="4"/>
      <c r="H46" s="35">
        <f t="shared" si="5"/>
        <v>2.0545999067226622E-2</v>
      </c>
    </row>
    <row r="47" spans="1:8" x14ac:dyDescent="0.2">
      <c r="A47" s="3">
        <v>40179</v>
      </c>
      <c r="B47" s="35">
        <v>19587</v>
      </c>
      <c r="C47" s="35">
        <f t="shared" si="2"/>
        <v>23103.268954393461</v>
      </c>
      <c r="D47" s="35">
        <f t="shared" si="3"/>
        <v>498.07933393929937</v>
      </c>
      <c r="E47" s="53">
        <f t="shared" si="1"/>
        <v>0.89159863265846706</v>
      </c>
      <c r="F47" s="12">
        <f t="shared" si="4"/>
        <v>21193.100015361939</v>
      </c>
      <c r="G47" s="4"/>
      <c r="H47" s="35">
        <f t="shared" si="5"/>
        <v>8.1998264939089127E-2</v>
      </c>
    </row>
    <row r="48" spans="1:8" x14ac:dyDescent="0.2">
      <c r="A48" s="3">
        <v>40210</v>
      </c>
      <c r="B48" s="35">
        <v>17627</v>
      </c>
      <c r="C48" s="35">
        <f t="shared" si="2"/>
        <v>23269.286588097104</v>
      </c>
      <c r="D48" s="35">
        <f t="shared" si="3"/>
        <v>332.04848382147111</v>
      </c>
      <c r="E48" s="53">
        <f t="shared" si="1"/>
        <v>0.83566172786687676</v>
      </c>
      <c r="F48" s="12">
        <f t="shared" si="4"/>
        <v>20513.114661013919</v>
      </c>
      <c r="G48" s="4"/>
      <c r="H48" s="35">
        <f t="shared" si="5"/>
        <v>0.16373260685391267</v>
      </c>
    </row>
    <row r="49" spans="1:8" x14ac:dyDescent="0.2">
      <c r="A49" s="3">
        <v>40238</v>
      </c>
      <c r="B49" s="35">
        <v>20641</v>
      </c>
      <c r="C49" s="35">
        <f t="shared" si="2"/>
        <v>23308.105750420364</v>
      </c>
      <c r="D49" s="35">
        <f t="shared" si="3"/>
        <v>185.43382307236539</v>
      </c>
      <c r="E49" s="53">
        <f t="shared" si="1"/>
        <v>0.9647218293336548</v>
      </c>
      <c r="F49" s="12">
        <f t="shared" si="4"/>
        <v>23569.314948964784</v>
      </c>
      <c r="G49" s="4"/>
      <c r="H49" s="35">
        <f t="shared" si="5"/>
        <v>0.1418688507807172</v>
      </c>
    </row>
    <row r="50" spans="1:8" x14ac:dyDescent="0.2">
      <c r="A50" s="3">
        <v>40269</v>
      </c>
      <c r="B50" s="35">
        <v>19979</v>
      </c>
      <c r="C50" s="35">
        <f t="shared" si="2"/>
        <v>23180.724701025036</v>
      </c>
      <c r="D50" s="35">
        <f t="shared" si="3"/>
        <v>29.026386838518761</v>
      </c>
      <c r="E50" s="53">
        <f t="shared" si="1"/>
        <v>0.94528291994243596</v>
      </c>
      <c r="F50" s="12">
        <f t="shared" si="4"/>
        <v>23047.798621851904</v>
      </c>
      <c r="G50" s="4"/>
      <c r="H50" s="35">
        <f t="shared" si="5"/>
        <v>0.15360121236557903</v>
      </c>
    </row>
    <row r="51" spans="1:8" x14ac:dyDescent="0.2">
      <c r="A51" s="3">
        <v>40299</v>
      </c>
      <c r="B51" s="35">
        <v>22334</v>
      </c>
      <c r="C51" s="35">
        <f t="shared" si="2"/>
        <v>22947.947007172217</v>
      </c>
      <c r="D51" s="35">
        <f t="shared" si="3"/>
        <v>-101.87565350714993</v>
      </c>
      <c r="E51" s="53">
        <f t="shared" si="1"/>
        <v>1.0512016846146843</v>
      </c>
      <c r="F51" s="12">
        <f t="shared" si="4"/>
        <v>25173.556432361816</v>
      </c>
      <c r="G51" s="4"/>
      <c r="H51" s="35">
        <f t="shared" si="5"/>
        <v>0.12714052262746559</v>
      </c>
    </row>
    <row r="52" spans="1:8" x14ac:dyDescent="0.2">
      <c r="A52" s="3">
        <v>40330</v>
      </c>
      <c r="B52" s="35">
        <v>23764</v>
      </c>
      <c r="C52" s="35">
        <f t="shared" si="2"/>
        <v>22700.411228942394</v>
      </c>
      <c r="D52" s="35">
        <f t="shared" si="3"/>
        <v>-174.70571586848664</v>
      </c>
      <c r="E52" s="53">
        <f t="shared" si="1"/>
        <v>1.091765760384664</v>
      </c>
      <c r="F52" s="12">
        <f t="shared" si="4"/>
        <v>25382.304327636281</v>
      </c>
      <c r="G52" s="4"/>
      <c r="H52" s="35">
        <f t="shared" si="5"/>
        <v>6.809898702391351E-2</v>
      </c>
    </row>
    <row r="53" spans="1:8" x14ac:dyDescent="0.2">
      <c r="A53" s="3">
        <v>40360</v>
      </c>
      <c r="B53" s="35">
        <v>23039</v>
      </c>
      <c r="C53" s="35">
        <f t="shared" si="2"/>
        <v>22376.679785520599</v>
      </c>
      <c r="D53" s="35">
        <f t="shared" si="3"/>
        <v>-249.21857964514089</v>
      </c>
      <c r="E53" s="53">
        <f t="shared" si="1"/>
        <v>1.0755521191923212</v>
      </c>
      <c r="F53" s="12">
        <f t="shared" si="4"/>
        <v>24671.198990166125</v>
      </c>
      <c r="G53" s="4"/>
      <c r="H53" s="35">
        <f t="shared" si="5"/>
        <v>7.0845044931035439E-2</v>
      </c>
    </row>
    <row r="54" spans="1:8" x14ac:dyDescent="0.2">
      <c r="A54" s="3">
        <v>40391</v>
      </c>
      <c r="B54" s="35">
        <v>23888</v>
      </c>
      <c r="C54" s="35">
        <f t="shared" si="2"/>
        <v>22109.48904167072</v>
      </c>
      <c r="D54" s="35">
        <f t="shared" si="3"/>
        <v>-258.20466174750959</v>
      </c>
      <c r="E54" s="53">
        <f t="shared" si="1"/>
        <v>1.0860148808036587</v>
      </c>
      <c r="F54" s="12">
        <f t="shared" si="4"/>
        <v>24083.609692412418</v>
      </c>
      <c r="G54" s="4"/>
      <c r="H54" s="35">
        <f t="shared" si="5"/>
        <v>8.188617398376492E-3</v>
      </c>
    </row>
    <row r="55" spans="1:8" x14ac:dyDescent="0.2">
      <c r="A55" s="3">
        <v>40422</v>
      </c>
      <c r="B55" s="35">
        <v>21480</v>
      </c>
      <c r="C55" s="35">
        <f t="shared" si="2"/>
        <v>21827.039250811817</v>
      </c>
      <c r="D55" s="35">
        <f t="shared" si="3"/>
        <v>-270.32722630320666</v>
      </c>
      <c r="E55" s="53">
        <f t="shared" si="1"/>
        <v>0.99105670698489723</v>
      </c>
      <c r="F55" s="12">
        <f t="shared" si="4"/>
        <v>21721.00578276136</v>
      </c>
      <c r="G55" s="4"/>
      <c r="H55" s="35">
        <f t="shared" si="5"/>
        <v>1.1220008508443204E-2</v>
      </c>
    </row>
    <row r="56" spans="1:8" x14ac:dyDescent="0.2">
      <c r="A56" s="3">
        <v>40452</v>
      </c>
      <c r="B56" s="35">
        <v>20628</v>
      </c>
      <c r="C56" s="35">
        <f t="shared" si="2"/>
        <v>21489.844428603916</v>
      </c>
      <c r="D56" s="35">
        <f t="shared" si="3"/>
        <v>-303.76102425555376</v>
      </c>
      <c r="E56" s="53">
        <f t="shared" si="1"/>
        <v>0.97925425040903202</v>
      </c>
      <c r="F56" s="12">
        <f t="shared" si="4"/>
        <v>21288.351583078158</v>
      </c>
      <c r="G56" s="4"/>
      <c r="H56" s="35">
        <f t="shared" si="5"/>
        <v>3.2012390104622743E-2</v>
      </c>
    </row>
    <row r="57" spans="1:8" x14ac:dyDescent="0.2">
      <c r="A57" s="3">
        <v>40483</v>
      </c>
      <c r="B57" s="35">
        <v>18979</v>
      </c>
      <c r="C57" s="35">
        <f t="shared" si="2"/>
        <v>21205.685771705008</v>
      </c>
      <c r="D57" s="35">
        <f t="shared" si="3"/>
        <v>-293.95984057723081</v>
      </c>
      <c r="E57" s="53">
        <f t="shared" si="1"/>
        <v>0.88982665879653877</v>
      </c>
      <c r="F57" s="12">
        <f t="shared" si="4"/>
        <v>18805.007170992969</v>
      </c>
      <c r="G57" s="4"/>
      <c r="H57" s="35">
        <f t="shared" si="5"/>
        <v>9.1676499819290328E-3</v>
      </c>
    </row>
    <row r="58" spans="1:8" x14ac:dyDescent="0.2">
      <c r="A58" s="3">
        <v>40513</v>
      </c>
      <c r="B58" s="35">
        <v>19096</v>
      </c>
      <c r="C58" s="35">
        <f t="shared" si="2"/>
        <v>20982.548246949842</v>
      </c>
      <c r="D58" s="35">
        <f t="shared" si="3"/>
        <v>-258.54868266619837</v>
      </c>
      <c r="E58" s="53">
        <f t="shared" si="1"/>
        <v>0.8913077220174328</v>
      </c>
      <c r="F58" s="12">
        <f t="shared" si="4"/>
        <v>18470.456000174196</v>
      </c>
      <c r="G58" s="4"/>
      <c r="H58" s="35">
        <f t="shared" si="5"/>
        <v>3.2757855039055525E-2</v>
      </c>
    </row>
    <row r="59" spans="1:8" x14ac:dyDescent="0.2">
      <c r="A59" s="3">
        <v>40544</v>
      </c>
      <c r="B59" s="35">
        <v>19532</v>
      </c>
      <c r="C59" s="35">
        <f t="shared" si="2"/>
        <v>20842.271428623077</v>
      </c>
      <c r="D59" s="35">
        <f t="shared" si="3"/>
        <v>-199.41275049648186</v>
      </c>
      <c r="E59" s="53">
        <f t="shared" si="1"/>
        <v>0.9052592256892199</v>
      </c>
      <c r="F59" s="12">
        <f t="shared" si="4"/>
        <v>18477.489674729964</v>
      </c>
      <c r="G59" s="4"/>
      <c r="H59" s="35">
        <f t="shared" si="5"/>
        <v>5.3988855481775316E-2</v>
      </c>
    </row>
    <row r="60" spans="1:8" x14ac:dyDescent="0.2">
      <c r="A60" s="3">
        <v>40575</v>
      </c>
      <c r="B60" s="35">
        <v>19219</v>
      </c>
      <c r="C60" s="35">
        <f t="shared" si="2"/>
        <v>20878.426849227351</v>
      </c>
      <c r="D60" s="35">
        <f t="shared" si="3"/>
        <v>-81.628664946103584</v>
      </c>
      <c r="E60" s="53">
        <f t="shared" si="1"/>
        <v>0.86111907324294434</v>
      </c>
      <c r="F60" s="12">
        <f t="shared" si="4"/>
        <v>17250.44695107502</v>
      </c>
      <c r="G60" s="4"/>
      <c r="H60" s="35">
        <f t="shared" si="5"/>
        <v>0.10242744413991256</v>
      </c>
    </row>
    <row r="61" spans="1:8" x14ac:dyDescent="0.2">
      <c r="A61" s="3">
        <v>40603</v>
      </c>
      <c r="B61" s="35">
        <v>22640</v>
      </c>
      <c r="C61" s="35">
        <f t="shared" si="2"/>
        <v>21063.908840744494</v>
      </c>
      <c r="D61" s="35">
        <f t="shared" si="3"/>
        <v>51.926663285519652</v>
      </c>
      <c r="E61" s="53">
        <f t="shared" si="1"/>
        <v>0.9977525552227674</v>
      </c>
      <c r="F61" s="12">
        <f t="shared" si="4"/>
        <v>20063.125188622635</v>
      </c>
      <c r="G61" s="4"/>
      <c r="H61" s="35">
        <f t="shared" si="5"/>
        <v>0.11381955880642074</v>
      </c>
    </row>
    <row r="62" spans="1:8" x14ac:dyDescent="0.2">
      <c r="A62" s="3">
        <v>40634</v>
      </c>
      <c r="B62" s="35">
        <v>22707</v>
      </c>
      <c r="C62" s="35">
        <f t="shared" si="2"/>
        <v>21406.389929565768</v>
      </c>
      <c r="D62" s="35">
        <f t="shared" si="3"/>
        <v>197.20387605339693</v>
      </c>
      <c r="E62" s="53">
        <f t="shared" si="1"/>
        <v>0.97992545280417176</v>
      </c>
      <c r="F62" s="12">
        <f t="shared" si="4"/>
        <v>19960.43864227365</v>
      </c>
      <c r="G62" s="4"/>
      <c r="H62" s="35">
        <f t="shared" si="5"/>
        <v>0.12095659302093409</v>
      </c>
    </row>
    <row r="63" spans="1:8" x14ac:dyDescent="0.2">
      <c r="A63" s="3">
        <v>40664</v>
      </c>
      <c r="B63" s="35">
        <v>24646</v>
      </c>
      <c r="C63" s="35">
        <f t="shared" si="2"/>
        <v>21787.789267454969</v>
      </c>
      <c r="D63" s="35">
        <f t="shared" si="3"/>
        <v>289.30160697129895</v>
      </c>
      <c r="E63" s="53">
        <f t="shared" si="1"/>
        <v>1.0751963983044934</v>
      </c>
      <c r="F63" s="12">
        <f t="shared" si="4"/>
        <v>22709.734202198226</v>
      </c>
      <c r="G63" s="4"/>
      <c r="H63" s="35">
        <f t="shared" si="5"/>
        <v>7.8563085198481458E-2</v>
      </c>
    </row>
    <row r="64" spans="1:8" x14ac:dyDescent="0.2">
      <c r="A64" s="3">
        <v>40695</v>
      </c>
      <c r="B64" s="35">
        <v>25018</v>
      </c>
      <c r="C64" s="35">
        <f t="shared" si="2"/>
        <v>22160.898970228642</v>
      </c>
      <c r="D64" s="35">
        <f t="shared" si="3"/>
        <v>331.20565487248564</v>
      </c>
      <c r="E64" s="53">
        <f t="shared" si="1"/>
        <v>1.1029136287910888</v>
      </c>
      <c r="F64" s="12">
        <f t="shared" si="4"/>
        <v>24103.01190559932</v>
      </c>
      <c r="G64" s="4"/>
      <c r="H64" s="35">
        <f t="shared" si="5"/>
        <v>3.6573191078450716E-2</v>
      </c>
    </row>
    <row r="65" spans="1:8" x14ac:dyDescent="0.2">
      <c r="A65" s="3">
        <v>40725</v>
      </c>
      <c r="B65" s="35">
        <v>24727</v>
      </c>
      <c r="C65" s="35">
        <f t="shared" si="2"/>
        <v>22541.899441718593</v>
      </c>
      <c r="D65" s="35">
        <f t="shared" si="3"/>
        <v>356.10306318121854</v>
      </c>
      <c r="E65" s="53">
        <f t="shared" si="1"/>
        <v>1.0819670038752061</v>
      </c>
      <c r="F65" s="12">
        <f t="shared" si="4"/>
        <v>24191.430794622927</v>
      </c>
      <c r="G65" s="4"/>
      <c r="H65" s="35">
        <f t="shared" si="5"/>
        <v>2.1659287636068777E-2</v>
      </c>
    </row>
    <row r="66" spans="1:8" x14ac:dyDescent="0.2">
      <c r="A66" s="3">
        <v>40756</v>
      </c>
      <c r="B66" s="35">
        <v>25719</v>
      </c>
      <c r="C66" s="35">
        <f t="shared" si="2"/>
        <v>22976.401848596583</v>
      </c>
      <c r="D66" s="35">
        <f t="shared" si="3"/>
        <v>395.30273502960398</v>
      </c>
      <c r="E66" s="53">
        <f t="shared" si="1"/>
        <v>1.0960201769786064</v>
      </c>
      <c r="F66" s="12">
        <f t="shared" si="4"/>
        <v>24867.571461000647</v>
      </c>
      <c r="G66" s="4"/>
      <c r="H66" s="35">
        <f t="shared" si="5"/>
        <v>3.3105040592532872E-2</v>
      </c>
    </row>
    <row r="67" spans="1:8" x14ac:dyDescent="0.2">
      <c r="A67" s="3">
        <v>40787</v>
      </c>
      <c r="B67" s="35">
        <v>24122</v>
      </c>
      <c r="C67" s="35">
        <f t="shared" si="2"/>
        <v>23468.501811470607</v>
      </c>
      <c r="D67" s="35">
        <f t="shared" si="3"/>
        <v>443.70134895181434</v>
      </c>
      <c r="E67" s="53">
        <f t="shared" si="1"/>
        <v>1.0020934218607422</v>
      </c>
      <c r="F67" s="12">
        <f t="shared" si="4"/>
        <v>23162.684581272395</v>
      </c>
      <c r="G67" s="4"/>
      <c r="H67" s="35">
        <f t="shared" si="5"/>
        <v>3.9769315095249357E-2</v>
      </c>
    </row>
    <row r="68" spans="1:8" x14ac:dyDescent="0.2">
      <c r="A68" s="3">
        <v>40817</v>
      </c>
      <c r="B68" s="35">
        <v>22944</v>
      </c>
      <c r="C68" s="35">
        <f t="shared" si="2"/>
        <v>23863.990290139678</v>
      </c>
      <c r="D68" s="35">
        <f t="shared" si="3"/>
        <v>419.59491381044262</v>
      </c>
      <c r="E68" s="53">
        <f t="shared" si="1"/>
        <v>0.97391255459655857</v>
      </c>
      <c r="F68" s="12">
        <f t="shared" si="4"/>
        <v>23416.126581487944</v>
      </c>
      <c r="G68" s="4"/>
      <c r="H68" s="35">
        <f t="shared" si="5"/>
        <v>2.0577344032773028E-2</v>
      </c>
    </row>
    <row r="69" spans="1:8" x14ac:dyDescent="0.2">
      <c r="A69" s="3">
        <v>40848</v>
      </c>
      <c r="B69" s="35">
        <v>20891</v>
      </c>
      <c r="C69" s="35">
        <f t="shared" si="2"/>
        <v>24202.987316873783</v>
      </c>
      <c r="D69" s="35">
        <f t="shared" si="3"/>
        <v>379.29597027227385</v>
      </c>
      <c r="E69" s="53">
        <f t="shared" si="1"/>
        <v>0.88182603479977939</v>
      </c>
      <c r="F69" s="12">
        <f t="shared" si="4"/>
        <v>21608.181485632002</v>
      </c>
      <c r="G69" s="4"/>
      <c r="H69" s="35">
        <f t="shared" si="5"/>
        <v>3.4329686737446824E-2</v>
      </c>
    </row>
    <row r="70" spans="1:8" x14ac:dyDescent="0.2">
      <c r="A70" s="3">
        <v>40878</v>
      </c>
      <c r="B70" s="35">
        <v>20876</v>
      </c>
      <c r="C70" s="35">
        <f t="shared" si="2"/>
        <v>24466.231457558839</v>
      </c>
      <c r="D70" s="35">
        <f t="shared" si="3"/>
        <v>321.2700554786648</v>
      </c>
      <c r="E70" s="53">
        <f t="shared" si="1"/>
        <v>0.87989271073868824</v>
      </c>
      <c r="F70" s="12">
        <f t="shared" si="4"/>
        <v>21910.378918653361</v>
      </c>
      <c r="G70" s="4"/>
      <c r="H70" s="35">
        <f t="shared" si="5"/>
        <v>4.9548712332504373E-2</v>
      </c>
    </row>
    <row r="71" spans="1:8" x14ac:dyDescent="0.2">
      <c r="A71" s="3">
        <v>40909</v>
      </c>
      <c r="B71" s="35">
        <v>21289</v>
      </c>
      <c r="C71" s="35">
        <f t="shared" si="2"/>
        <v>24660.453437323384</v>
      </c>
      <c r="D71" s="35">
        <f t="shared" si="3"/>
        <v>257.74601762160478</v>
      </c>
      <c r="E71" s="53">
        <f t="shared" si="1"/>
        <v>0.89266696350984964</v>
      </c>
      <c r="F71" s="12">
        <f t="shared" si="4"/>
        <v>22439.114426462696</v>
      </c>
      <c r="G71" s="4"/>
      <c r="H71" s="35">
        <f t="shared" si="5"/>
        <v>5.4023882120470497E-2</v>
      </c>
    </row>
    <row r="72" spans="1:8" x14ac:dyDescent="0.2">
      <c r="A72" s="3">
        <v>40940</v>
      </c>
      <c r="B72" s="35">
        <v>19148</v>
      </c>
      <c r="C72" s="35">
        <f t="shared" si="2"/>
        <v>24649.997658783694</v>
      </c>
      <c r="D72" s="35">
        <f t="shared" si="3"/>
        <v>123.64511954095735</v>
      </c>
      <c r="E72" s="53">
        <f t="shared" si="1"/>
        <v>0.83582191295743136</v>
      </c>
      <c r="F72" s="12">
        <f t="shared" si="4"/>
        <v>21457.536821525067</v>
      </c>
      <c r="G72" s="4"/>
      <c r="H72" s="35">
        <f t="shared" si="5"/>
        <v>0.12061504185946664</v>
      </c>
    </row>
    <row r="73" spans="1:8" x14ac:dyDescent="0.2">
      <c r="A73" s="3">
        <v>40969</v>
      </c>
      <c r="B73" s="35">
        <v>20729</v>
      </c>
      <c r="C73" s="35">
        <f t="shared" si="2"/>
        <v>24373.84772258973</v>
      </c>
      <c r="D73" s="35">
        <f t="shared" si="3"/>
        <v>-76.252408326503371</v>
      </c>
      <c r="E73" s="53">
        <f t="shared" si="1"/>
        <v>0.95356500363036223</v>
      </c>
      <c r="F73" s="12">
        <f t="shared" si="4"/>
        <v>24717.965384249481</v>
      </c>
      <c r="G73" s="4"/>
      <c r="H73" s="35">
        <f t="shared" si="5"/>
        <v>0.19243404815714607</v>
      </c>
    </row>
    <row r="74" spans="1:8" x14ac:dyDescent="0.2">
      <c r="A74" s="3">
        <v>41000</v>
      </c>
      <c r="B74" s="35">
        <v>21401</v>
      </c>
      <c r="C74" s="35">
        <f t="shared" si="2"/>
        <v>24051.77742235229</v>
      </c>
      <c r="D74" s="35">
        <f t="shared" si="3"/>
        <v>-199.16135428197137</v>
      </c>
      <c r="E74" s="53">
        <f t="shared" si="1"/>
        <v>0.95288442989005273</v>
      </c>
      <c r="F74" s="12">
        <f t="shared" si="4"/>
        <v>23809.832090381915</v>
      </c>
      <c r="G74" s="4"/>
      <c r="H74" s="35">
        <f t="shared" si="5"/>
        <v>0.11255698754179314</v>
      </c>
    </row>
    <row r="75" spans="1:8" x14ac:dyDescent="0.2">
      <c r="A75" s="3">
        <v>41030</v>
      </c>
      <c r="B75" s="35">
        <v>24053</v>
      </c>
      <c r="C75" s="35">
        <f t="shared" si="2"/>
        <v>23704.434127632132</v>
      </c>
      <c r="D75" s="35">
        <f t="shared" si="3"/>
        <v>-273.25232450106478</v>
      </c>
      <c r="E75" s="53">
        <f t="shared" si="1"/>
        <v>1.0570488796990438</v>
      </c>
      <c r="F75" s="12">
        <f t="shared" si="4"/>
        <v>25646.246886529094</v>
      </c>
      <c r="G75" s="4"/>
      <c r="H75" s="35">
        <f t="shared" si="5"/>
        <v>6.6239009126890361E-2</v>
      </c>
    </row>
    <row r="76" spans="1:8" x14ac:dyDescent="0.2">
      <c r="A76" s="3">
        <v>41061</v>
      </c>
      <c r="B76" s="35">
        <v>23966</v>
      </c>
      <c r="C76" s="35">
        <f t="shared" si="2"/>
        <v>23261.035229512974</v>
      </c>
      <c r="D76" s="35">
        <f t="shared" si="3"/>
        <v>-358.3256113101113</v>
      </c>
      <c r="E76" s="53">
        <f t="shared" si="1"/>
        <v>1.0811315444029013</v>
      </c>
      <c r="F76" s="12">
        <f t="shared" si="4"/>
        <v>25842.569749355014</v>
      </c>
      <c r="G76" s="4"/>
      <c r="H76" s="35">
        <f t="shared" si="5"/>
        <v>7.8301333111700497E-2</v>
      </c>
    </row>
    <row r="77" spans="1:8" x14ac:dyDescent="0.2">
      <c r="A77" s="3">
        <v>41091</v>
      </c>
      <c r="B77" s="35">
        <v>23549</v>
      </c>
      <c r="C77" s="35">
        <f t="shared" si="2"/>
        <v>22788.937562139978</v>
      </c>
      <c r="D77" s="35">
        <f t="shared" si="3"/>
        <v>-415.21163934155391</v>
      </c>
      <c r="E77" s="53">
        <f t="shared" si="1"/>
        <v>1.0673825789639506</v>
      </c>
      <c r="F77" s="12">
        <f t="shared" si="4"/>
        <v>24779.976106230813</v>
      </c>
      <c r="G77" s="4"/>
      <c r="H77" s="35">
        <f t="shared" si="5"/>
        <v>5.2272967269557664E-2</v>
      </c>
    </row>
    <row r="78" spans="1:8" x14ac:dyDescent="0.2">
      <c r="A78" s="3">
        <v>41122</v>
      </c>
      <c r="B78" s="35">
        <v>24487</v>
      </c>
      <c r="C78" s="35">
        <f t="shared" si="2"/>
        <v>22370.527528616214</v>
      </c>
      <c r="D78" s="35">
        <f t="shared" si="3"/>
        <v>-416.81083643265873</v>
      </c>
      <c r="E78" s="53">
        <f t="shared" si="1"/>
        <v>1.0955970818015475</v>
      </c>
      <c r="F78" s="12">
        <f t="shared" si="4"/>
        <v>24522.055045576366</v>
      </c>
      <c r="G78" s="4"/>
      <c r="H78" s="35">
        <f t="shared" si="5"/>
        <v>1.4315777995003861E-3</v>
      </c>
    </row>
    <row r="79" spans="1:8" x14ac:dyDescent="0.2">
      <c r="A79" s="3">
        <v>41153</v>
      </c>
      <c r="B79" s="35">
        <v>22613</v>
      </c>
      <c r="C79" s="35">
        <f t="shared" si="2"/>
        <v>22014.921057364361</v>
      </c>
      <c r="D79" s="35">
        <f t="shared" si="3"/>
        <v>-386.20865384225579</v>
      </c>
      <c r="E79" s="53">
        <f t="shared" si="1"/>
        <v>1.0096154896100651</v>
      </c>
      <c r="F79" s="12">
        <f t="shared" si="4"/>
        <v>21999.675082631515</v>
      </c>
      <c r="G79" s="4"/>
      <c r="H79" s="35">
        <f t="shared" si="5"/>
        <v>2.7122669144672769E-2</v>
      </c>
    </row>
    <row r="80" spans="1:8" x14ac:dyDescent="0.2">
      <c r="A80" s="3">
        <v>41183</v>
      </c>
      <c r="B80" s="35">
        <v>22113</v>
      </c>
      <c r="C80" s="35">
        <f t="shared" si="2"/>
        <v>21736.37355292436</v>
      </c>
      <c r="D80" s="35">
        <f t="shared" si="3"/>
        <v>-332.37807914112835</v>
      </c>
      <c r="E80" s="53">
        <f t="shared" si="1"/>
        <v>0.98693689239295335</v>
      </c>
      <c r="F80" s="12">
        <f t="shared" si="4"/>
        <v>21064.474549548486</v>
      </c>
      <c r="G80" s="4"/>
      <c r="H80" s="35">
        <f t="shared" si="5"/>
        <v>4.741669834267237E-2</v>
      </c>
    </row>
    <row r="81" spans="1:8" x14ac:dyDescent="0.2">
      <c r="A81" s="3">
        <v>41214</v>
      </c>
      <c r="B81" s="35">
        <v>18885</v>
      </c>
      <c r="C81" s="35">
        <f t="shared" si="2"/>
        <v>21405.174792840608</v>
      </c>
      <c r="D81" s="35">
        <f t="shared" si="3"/>
        <v>-331.78841961244063</v>
      </c>
      <c r="E81" s="53">
        <f t="shared" si="1"/>
        <v>0.88195721226023593</v>
      </c>
      <c r="F81" s="12">
        <f t="shared" si="4"/>
        <v>18874.600457518693</v>
      </c>
      <c r="G81" s="4"/>
      <c r="H81" s="35">
        <f t="shared" si="5"/>
        <v>5.5067738847272628E-4</v>
      </c>
    </row>
    <row r="82" spans="1:8" x14ac:dyDescent="0.2">
      <c r="A82" s="3">
        <v>41244</v>
      </c>
      <c r="B82" s="35">
        <v>19703</v>
      </c>
      <c r="C82" s="35">
        <f t="shared" si="2"/>
        <v>21205.298017165089</v>
      </c>
      <c r="D82" s="35">
        <f t="shared" si="3"/>
        <v>-265.83259764397968</v>
      </c>
      <c r="E82" s="53">
        <f t="shared" ref="E82:E124" si="6">$E$3*(B82/C82) + (1-$E$3)*E70</f>
        <v>0.89467127472976193</v>
      </c>
      <c r="F82" s="12">
        <f t="shared" si="4"/>
        <v>18542.319060383466</v>
      </c>
      <c r="G82" s="4"/>
      <c r="H82" s="35">
        <f t="shared" si="5"/>
        <v>5.8908843303889437E-2</v>
      </c>
    </row>
    <row r="83" spans="1:8" x14ac:dyDescent="0.2">
      <c r="A83" s="3">
        <v>41275</v>
      </c>
      <c r="B83" s="35">
        <v>19931</v>
      </c>
      <c r="C83" s="35">
        <f t="shared" ref="C83:C124" si="7">$C$3*(B83/E71)+(1-$C$3)*(C82+D82)</f>
        <v>21078.266454743123</v>
      </c>
      <c r="D83" s="35">
        <f t="shared" ref="D83:D124" si="8">$D$3*(C83-C82)+(1-$D$3)*D82</f>
        <v>-196.43208003297266</v>
      </c>
      <c r="E83" s="53">
        <f t="shared" si="6"/>
        <v>0.90853821018263281</v>
      </c>
      <c r="F83" s="12">
        <f t="shared" ref="F83:F125" si="9">(C82+D82)*E71</f>
        <v>18691.969013563408</v>
      </c>
      <c r="G83" s="4"/>
      <c r="H83" s="35">
        <f t="shared" ref="H83:H130" si="10">ABS(F83-B83)/B83</f>
        <v>6.2166022098067923E-2</v>
      </c>
    </row>
    <row r="84" spans="1:8" x14ac:dyDescent="0.2">
      <c r="A84" s="3">
        <v>41306</v>
      </c>
      <c r="B84" s="35">
        <v>20599</v>
      </c>
      <c r="C84" s="35">
        <f t="shared" si="7"/>
        <v>21258.17115149309</v>
      </c>
      <c r="D84" s="35">
        <f t="shared" si="8"/>
        <v>-8.2636916415027741</v>
      </c>
      <c r="E84" s="53">
        <f t="shared" si="6"/>
        <v>0.87577297039329727</v>
      </c>
      <c r="F84" s="12">
        <f t="shared" si="9"/>
        <v>17453.494753130486</v>
      </c>
      <c r="G84" s="4"/>
      <c r="H84" s="35">
        <f t="shared" si="10"/>
        <v>0.15270184217047011</v>
      </c>
    </row>
    <row r="85" spans="1:8" x14ac:dyDescent="0.2">
      <c r="A85" s="3">
        <v>41334</v>
      </c>
      <c r="B85" s="35">
        <v>22609</v>
      </c>
      <c r="C85" s="35">
        <f t="shared" si="7"/>
        <v>21495.913962499111</v>
      </c>
      <c r="D85" s="35">
        <f t="shared" si="8"/>
        <v>114.73955968225908</v>
      </c>
      <c r="E85" s="53">
        <f t="shared" si="6"/>
        <v>0.9830298879055055</v>
      </c>
      <c r="F85" s="12">
        <f t="shared" si="9"/>
        <v>20263.168084098241</v>
      </c>
      <c r="G85" s="4"/>
      <c r="H85" s="35">
        <f t="shared" si="10"/>
        <v>0.10375655340358969</v>
      </c>
    </row>
    <row r="86" spans="1:8" x14ac:dyDescent="0.2">
      <c r="A86" s="3">
        <v>41365</v>
      </c>
      <c r="B86" s="35">
        <v>23844</v>
      </c>
      <c r="C86" s="35">
        <f t="shared" si="7"/>
        <v>21951.885327106542</v>
      </c>
      <c r="D86" s="35">
        <f t="shared" si="8"/>
        <v>285.35546214484486</v>
      </c>
      <c r="E86" s="53">
        <f t="shared" si="6"/>
        <v>0.9928772171353657</v>
      </c>
      <c r="F86" s="12">
        <f t="shared" si="9"/>
        <v>20592.455261035258</v>
      </c>
      <c r="G86" s="4"/>
      <c r="H86" s="35">
        <f t="shared" si="10"/>
        <v>0.13636741901378718</v>
      </c>
    </row>
    <row r="87" spans="1:8" x14ac:dyDescent="0.2">
      <c r="A87" s="3">
        <v>41395</v>
      </c>
      <c r="B87" s="35">
        <v>25482</v>
      </c>
      <c r="C87" s="35">
        <f t="shared" si="7"/>
        <v>22424.190472854156</v>
      </c>
      <c r="D87" s="35">
        <f t="shared" si="8"/>
        <v>378.83030394622944</v>
      </c>
      <c r="E87" s="53">
        <f t="shared" si="6"/>
        <v>1.0808428434276061</v>
      </c>
      <c r="F87" s="12">
        <f t="shared" si="9"/>
        <v>23505.850463876061</v>
      </c>
      <c r="G87" s="4"/>
      <c r="H87" s="35">
        <f t="shared" si="10"/>
        <v>7.7550801982730538E-2</v>
      </c>
    </row>
    <row r="88" spans="1:8" x14ac:dyDescent="0.2">
      <c r="A88" s="3">
        <v>41426</v>
      </c>
      <c r="B88" s="35">
        <v>25716</v>
      </c>
      <c r="C88" s="35">
        <f t="shared" si="7"/>
        <v>22901.337668581895</v>
      </c>
      <c r="D88" s="35">
        <f t="shared" si="8"/>
        <v>427.9887498369842</v>
      </c>
      <c r="E88" s="53">
        <f t="shared" si="6"/>
        <v>1.0936632329616809</v>
      </c>
      <c r="F88" s="12">
        <f t="shared" si="9"/>
        <v>24653.065069473647</v>
      </c>
      <c r="G88" s="4"/>
      <c r="H88" s="35">
        <f t="shared" si="10"/>
        <v>4.1333602835835787E-2</v>
      </c>
    </row>
    <row r="89" spans="1:8" x14ac:dyDescent="0.2">
      <c r="A89" s="3">
        <v>41456</v>
      </c>
      <c r="B89" s="35">
        <v>26537</v>
      </c>
      <c r="C89" s="35">
        <f t="shared" si="7"/>
        <v>23482.568885951365</v>
      </c>
      <c r="D89" s="35">
        <f t="shared" si="8"/>
        <v>504.60998360322708</v>
      </c>
      <c r="E89" s="53">
        <f t="shared" si="6"/>
        <v>1.0861894872153128</v>
      </c>
      <c r="F89" s="12">
        <f t="shared" si="9"/>
        <v>24901.316597983765</v>
      </c>
      <c r="G89" s="4"/>
      <c r="H89" s="35">
        <f t="shared" si="10"/>
        <v>6.1637841580292986E-2</v>
      </c>
    </row>
    <row r="90" spans="1:8" x14ac:dyDescent="0.2">
      <c r="A90" s="3">
        <v>41487</v>
      </c>
      <c r="B90" s="35">
        <v>27357</v>
      </c>
      <c r="C90" s="35">
        <f t="shared" si="7"/>
        <v>24085.455585306128</v>
      </c>
      <c r="D90" s="35">
        <f t="shared" si="8"/>
        <v>553.74834147899537</v>
      </c>
      <c r="E90" s="53">
        <f t="shared" si="6"/>
        <v>1.1076671687896757</v>
      </c>
      <c r="F90" s="12">
        <f t="shared" si="9"/>
        <v>26280.283170135754</v>
      </c>
      <c r="G90" s="4"/>
      <c r="H90" s="35">
        <f t="shared" si="10"/>
        <v>3.9358000872326875E-2</v>
      </c>
    </row>
    <row r="91" spans="1:8" x14ac:dyDescent="0.2">
      <c r="A91" s="3">
        <v>41518</v>
      </c>
      <c r="B91" s="35">
        <v>23730</v>
      </c>
      <c r="C91" s="35">
        <f t="shared" si="7"/>
        <v>24525.683289677421</v>
      </c>
      <c r="D91" s="35">
        <f t="shared" si="8"/>
        <v>496.98802292514415</v>
      </c>
      <c r="E91" s="53">
        <f t="shared" si="6"/>
        <v>0.99699798496794312</v>
      </c>
      <c r="F91" s="12">
        <f t="shared" si="9"/>
        <v>24876.121936143401</v>
      </c>
      <c r="G91" s="4"/>
      <c r="H91" s="35">
        <f t="shared" si="10"/>
        <v>4.8298438101281135E-2</v>
      </c>
    </row>
    <row r="92" spans="1:8" x14ac:dyDescent="0.2">
      <c r="A92" s="3">
        <v>41548</v>
      </c>
      <c r="B92" s="35">
        <v>23422</v>
      </c>
      <c r="C92" s="35">
        <f t="shared" si="7"/>
        <v>24893.605566408623</v>
      </c>
      <c r="D92" s="35">
        <f t="shared" si="8"/>
        <v>432.45514982817315</v>
      </c>
      <c r="E92" s="53">
        <f t="shared" si="6"/>
        <v>0.97312108276534892</v>
      </c>
      <c r="F92" s="12">
        <f t="shared" si="9"/>
        <v>24695.797464630279</v>
      </c>
      <c r="G92" s="4"/>
      <c r="H92" s="35">
        <f t="shared" si="10"/>
        <v>5.4384658211522462E-2</v>
      </c>
    </row>
    <row r="93" spans="1:8" x14ac:dyDescent="0.2">
      <c r="A93" s="3">
        <v>41579</v>
      </c>
      <c r="B93" s="35">
        <v>21191</v>
      </c>
      <c r="C93" s="35">
        <f t="shared" si="7"/>
        <v>25196.178915747856</v>
      </c>
      <c r="D93" s="35">
        <f t="shared" si="8"/>
        <v>367.51424958370291</v>
      </c>
      <c r="E93" s="53">
        <f t="shared" si="6"/>
        <v>0.86968211626742142</v>
      </c>
      <c r="F93" s="12">
        <f t="shared" si="9"/>
        <v>22336.501906825677</v>
      </c>
      <c r="G93" s="4"/>
      <c r="H93" s="35">
        <f t="shared" si="10"/>
        <v>5.4056057138675714E-2</v>
      </c>
    </row>
    <row r="94" spans="1:8" x14ac:dyDescent="0.2">
      <c r="A94" s="3">
        <v>41609</v>
      </c>
      <c r="B94" s="35">
        <v>21161</v>
      </c>
      <c r="C94" s="35">
        <f t="shared" si="7"/>
        <v>25372.550116557108</v>
      </c>
      <c r="D94" s="35">
        <f t="shared" si="8"/>
        <v>271.94272519647723</v>
      </c>
      <c r="E94" s="53">
        <f t="shared" si="6"/>
        <v>0.87647335908248247</v>
      </c>
      <c r="F94" s="12">
        <f t="shared" si="9"/>
        <v>22871.101951027689</v>
      </c>
      <c r="G94" s="4"/>
      <c r="H94" s="35">
        <f t="shared" si="10"/>
        <v>8.0813853363625968E-2</v>
      </c>
    </row>
    <row r="95" spans="1:8" x14ac:dyDescent="0.2">
      <c r="A95" s="3">
        <v>41640</v>
      </c>
      <c r="B95" s="35">
        <v>21054</v>
      </c>
      <c r="C95" s="35">
        <f t="shared" si="7"/>
        <v>25397.39243339136</v>
      </c>
      <c r="D95" s="35">
        <f t="shared" si="8"/>
        <v>148.39252101536482</v>
      </c>
      <c r="E95" s="53">
        <f t="shared" si="6"/>
        <v>0.88467156950243209</v>
      </c>
      <c r="F95" s="12">
        <f t="shared" si="9"/>
        <v>23299.001627488142</v>
      </c>
      <c r="G95" s="4"/>
      <c r="H95" s="35">
        <f t="shared" si="10"/>
        <v>0.10663064631367634</v>
      </c>
    </row>
    <row r="96" spans="1:8" x14ac:dyDescent="0.2">
      <c r="A96" s="3">
        <v>41671</v>
      </c>
      <c r="B96" s="35">
        <v>18852</v>
      </c>
      <c r="C96" s="35">
        <f t="shared" si="7"/>
        <v>25143.819137972783</v>
      </c>
      <c r="D96" s="35">
        <f t="shared" si="8"/>
        <v>-52.590387201606035</v>
      </c>
      <c r="E96" s="53">
        <f t="shared" si="6"/>
        <v>0.83797110955295906</v>
      </c>
      <c r="F96" s="12">
        <f t="shared" si="9"/>
        <v>22372.30797054918</v>
      </c>
      <c r="G96" s="4"/>
      <c r="H96" s="35">
        <f t="shared" si="10"/>
        <v>0.18673392587254298</v>
      </c>
    </row>
    <row r="97" spans="1:8" x14ac:dyDescent="0.2">
      <c r="A97" s="3">
        <v>41699</v>
      </c>
      <c r="B97" s="35">
        <v>22121</v>
      </c>
      <c r="C97" s="35">
        <f t="shared" si="7"/>
        <v>24832.393509077428</v>
      </c>
      <c r="D97" s="35">
        <f t="shared" si="8"/>
        <v>-182.00800804848041</v>
      </c>
      <c r="E97" s="53">
        <f t="shared" si="6"/>
        <v>0.95536459249026473</v>
      </c>
      <c r="F97" s="12">
        <f t="shared" si="9"/>
        <v>24665.427786281987</v>
      </c>
      <c r="G97" s="4"/>
      <c r="H97" s="35">
        <f t="shared" si="10"/>
        <v>0.11502318097201696</v>
      </c>
    </row>
    <row r="98" spans="1:8" x14ac:dyDescent="0.2">
      <c r="A98" s="3">
        <v>41730</v>
      </c>
      <c r="B98" s="35">
        <v>22323</v>
      </c>
      <c r="C98" s="35">
        <f t="shared" si="7"/>
        <v>24433.661205170498</v>
      </c>
      <c r="D98" s="35">
        <f t="shared" si="8"/>
        <v>-290.37015597770551</v>
      </c>
      <c r="E98" s="53">
        <f t="shared" si="6"/>
        <v>0.9690990507088596</v>
      </c>
      <c r="F98" s="12">
        <f t="shared" si="9"/>
        <v>24474.806157575589</v>
      </c>
      <c r="G98" s="4"/>
      <c r="H98" s="35">
        <f t="shared" si="10"/>
        <v>9.6394129712654625E-2</v>
      </c>
    </row>
    <row r="99" spans="1:8" x14ac:dyDescent="0.2">
      <c r="A99" s="3">
        <v>41760</v>
      </c>
      <c r="B99" s="35">
        <v>24154</v>
      </c>
      <c r="C99" s="35">
        <f t="shared" si="7"/>
        <v>23963.69941298839</v>
      </c>
      <c r="D99" s="35">
        <f t="shared" si="8"/>
        <v>-380.16597407990685</v>
      </c>
      <c r="E99" s="53">
        <f t="shared" si="6"/>
        <v>1.0589723511158227</v>
      </c>
      <c r="F99" s="12">
        <f t="shared" si="9"/>
        <v>26095.103347309807</v>
      </c>
      <c r="G99" s="4"/>
      <c r="H99" s="35">
        <f t="shared" si="10"/>
        <v>8.0363639451428617E-2</v>
      </c>
    </row>
    <row r="100" spans="1:8" x14ac:dyDescent="0.2">
      <c r="A100" s="3">
        <v>41791</v>
      </c>
      <c r="B100" s="35">
        <v>24978</v>
      </c>
      <c r="C100" s="35">
        <f t="shared" si="7"/>
        <v>23509.064132369665</v>
      </c>
      <c r="D100" s="35">
        <f t="shared" si="8"/>
        <v>-417.40062734931553</v>
      </c>
      <c r="E100" s="53">
        <f t="shared" si="6"/>
        <v>1.0843094057044533</v>
      </c>
      <c r="F100" s="12">
        <f t="shared" si="9"/>
        <v>25792.443425456557</v>
      </c>
      <c r="G100" s="4"/>
      <c r="H100" s="35">
        <f t="shared" si="10"/>
        <v>3.2606430677258255E-2</v>
      </c>
    </row>
    <row r="101" spans="1:8" x14ac:dyDescent="0.2">
      <c r="A101" s="3">
        <v>41821</v>
      </c>
      <c r="B101" s="35">
        <v>24652</v>
      </c>
      <c r="C101" s="35">
        <f t="shared" si="7"/>
        <v>23052.082736975102</v>
      </c>
      <c r="D101" s="35">
        <f t="shared" si="8"/>
        <v>-437.19101137193934</v>
      </c>
      <c r="E101" s="53">
        <f t="shared" si="6"/>
        <v>1.0811539778637089</v>
      </c>
      <c r="F101" s="12">
        <f t="shared" si="9"/>
        <v>25081.92214146661</v>
      </c>
      <c r="G101" s="4"/>
      <c r="H101" s="35">
        <f t="shared" si="10"/>
        <v>1.7439645524363535E-2</v>
      </c>
    </row>
    <row r="102" spans="1:8" x14ac:dyDescent="0.2">
      <c r="A102" s="3">
        <v>41852</v>
      </c>
      <c r="B102" s="35">
        <v>25202</v>
      </c>
      <c r="C102" s="35">
        <f t="shared" si="7"/>
        <v>22628.634744634994</v>
      </c>
      <c r="D102" s="35">
        <f t="shared" si="8"/>
        <v>-430.31950185602398</v>
      </c>
      <c r="E102" s="53">
        <f t="shared" si="6"/>
        <v>1.1094835075177594</v>
      </c>
      <c r="F102" s="12">
        <f t="shared" si="9"/>
        <v>25049.77309018392</v>
      </c>
      <c r="G102" s="4"/>
      <c r="H102" s="35">
        <f t="shared" si="10"/>
        <v>6.0402710029394324E-3</v>
      </c>
    </row>
    <row r="103" spans="1:8" x14ac:dyDescent="0.2">
      <c r="A103" s="3">
        <v>41883</v>
      </c>
      <c r="B103" s="35">
        <v>23334</v>
      </c>
      <c r="C103" s="35">
        <f t="shared" si="7"/>
        <v>22318.909712516524</v>
      </c>
      <c r="D103" s="35">
        <f t="shared" si="8"/>
        <v>-370.02226698724661</v>
      </c>
      <c r="E103" s="53">
        <f t="shared" si="6"/>
        <v>1.0115429426367228</v>
      </c>
      <c r="F103" s="12">
        <f t="shared" si="9"/>
        <v>22131.675566733807</v>
      </c>
      <c r="G103" s="4"/>
      <c r="H103" s="35">
        <f t="shared" si="10"/>
        <v>5.1526717805185245E-2</v>
      </c>
    </row>
    <row r="104" spans="1:8" x14ac:dyDescent="0.2">
      <c r="A104" s="3">
        <v>41913</v>
      </c>
      <c r="B104" s="35">
        <v>23767</v>
      </c>
      <c r="C104" s="35">
        <f t="shared" si="7"/>
        <v>22196.346361604621</v>
      </c>
      <c r="D104" s="35">
        <f t="shared" si="8"/>
        <v>-246.292808949575</v>
      </c>
      <c r="E104" s="53">
        <f t="shared" si="6"/>
        <v>1.0024133008608849</v>
      </c>
      <c r="F104" s="12">
        <f t="shared" si="9"/>
        <v>21358.925116488226</v>
      </c>
      <c r="G104" s="4"/>
      <c r="H104" s="35">
        <f t="shared" si="10"/>
        <v>0.10132010281111516</v>
      </c>
    </row>
    <row r="105" spans="1:8" x14ac:dyDescent="0.2">
      <c r="A105" s="3">
        <v>41944</v>
      </c>
      <c r="B105" s="35">
        <v>20386</v>
      </c>
      <c r="C105" s="35">
        <f t="shared" si="7"/>
        <v>22099.123074713043</v>
      </c>
      <c r="D105" s="35">
        <f t="shared" si="8"/>
        <v>-171.75804792057653</v>
      </c>
      <c r="E105" s="53">
        <f t="shared" si="6"/>
        <v>0.88552149422985904</v>
      </c>
      <c r="F105" s="12">
        <f t="shared" si="9"/>
        <v>19089.569025856272</v>
      </c>
      <c r="G105" s="4"/>
      <c r="H105" s="35">
        <f t="shared" si="10"/>
        <v>6.3594181013623477E-2</v>
      </c>
    </row>
    <row r="106" spans="1:8" x14ac:dyDescent="0.2">
      <c r="A106" s="3">
        <v>41974</v>
      </c>
      <c r="B106" s="35">
        <v>20083</v>
      </c>
      <c r="C106" s="35">
        <f t="shared" si="7"/>
        <v>22025.970273624407</v>
      </c>
      <c r="D106" s="35">
        <f t="shared" si="8"/>
        <v>-122.45542450460621</v>
      </c>
      <c r="E106" s="53">
        <f t="shared" si="6"/>
        <v>0.88706754182534575</v>
      </c>
      <c r="F106" s="12">
        <f t="shared" si="9"/>
        <v>19218.751280860542</v>
      </c>
      <c r="G106" s="4"/>
      <c r="H106" s="35">
        <f t="shared" si="10"/>
        <v>4.3033845498155532E-2</v>
      </c>
    </row>
    <row r="107" spans="1:8" x14ac:dyDescent="0.2">
      <c r="A107" s="3">
        <v>42005</v>
      </c>
      <c r="B107" s="35">
        <v>20454</v>
      </c>
      <c r="C107" s="35">
        <f t="shared" si="7"/>
        <v>22025.207822865399</v>
      </c>
      <c r="D107" s="35">
        <f t="shared" si="8"/>
        <v>-61.608937631807137</v>
      </c>
      <c r="E107" s="53">
        <f t="shared" si="6"/>
        <v>0.89786905895888847</v>
      </c>
      <c r="F107" s="12">
        <f t="shared" si="9"/>
        <v>19377.416859190642</v>
      </c>
      <c r="G107" s="4"/>
      <c r="H107" s="35">
        <f t="shared" si="10"/>
        <v>5.2634357133536626E-2</v>
      </c>
    </row>
    <row r="108" spans="1:8" x14ac:dyDescent="0.2">
      <c r="A108" s="3">
        <v>42036</v>
      </c>
      <c r="B108" s="35">
        <v>20260</v>
      </c>
      <c r="C108" s="35">
        <f t="shared" si="7"/>
        <v>22184.983447447717</v>
      </c>
      <c r="D108" s="35">
        <f t="shared" si="8"/>
        <v>49.083343475255639</v>
      </c>
      <c r="E108" s="53">
        <f t="shared" si="6"/>
        <v>0.86054887900340615</v>
      </c>
      <c r="F108" s="12">
        <f t="shared" si="9"/>
        <v>18404.861327635328</v>
      </c>
      <c r="G108" s="4"/>
      <c r="H108" s="35">
        <f t="shared" si="10"/>
        <v>9.1566568231227635E-2</v>
      </c>
    </row>
    <row r="109" spans="1:8" x14ac:dyDescent="0.2">
      <c r="A109" s="3">
        <v>42064</v>
      </c>
      <c r="B109" s="35">
        <v>23104</v>
      </c>
      <c r="C109" s="35">
        <f t="shared" si="7"/>
        <v>22429.003871020752</v>
      </c>
      <c r="D109" s="35">
        <f t="shared" si="8"/>
        <v>146.55188352414498</v>
      </c>
      <c r="E109" s="53">
        <f t="shared" si="6"/>
        <v>0.97778365130943912</v>
      </c>
      <c r="F109" s="12">
        <f t="shared" si="9"/>
        <v>21241.640159111455</v>
      </c>
      <c r="G109" s="4"/>
      <c r="H109" s="35">
        <f t="shared" si="10"/>
        <v>8.0607680093860129E-2</v>
      </c>
    </row>
    <row r="110" spans="1:8" x14ac:dyDescent="0.2">
      <c r="A110" s="3">
        <v>42095</v>
      </c>
      <c r="B110" s="35">
        <v>24016</v>
      </c>
      <c r="C110" s="35">
        <f t="shared" si="7"/>
        <v>22796.178233483632</v>
      </c>
      <c r="D110" s="35">
        <f t="shared" si="8"/>
        <v>256.86312299351238</v>
      </c>
      <c r="E110" s="53">
        <f t="shared" si="6"/>
        <v>0.99442231271926085</v>
      </c>
      <c r="F110" s="12">
        <f t="shared" si="9"/>
        <v>21877.949650954393</v>
      </c>
      <c r="G110" s="4"/>
      <c r="H110" s="35">
        <f t="shared" si="10"/>
        <v>8.9026080489907011E-2</v>
      </c>
    </row>
    <row r="111" spans="1:8" x14ac:dyDescent="0.2">
      <c r="A111" s="3">
        <v>42125</v>
      </c>
      <c r="B111" s="35">
        <v>25709</v>
      </c>
      <c r="C111" s="35">
        <f t="shared" si="7"/>
        <v>23175.46821615814</v>
      </c>
      <c r="D111" s="35">
        <f t="shared" si="8"/>
        <v>318.07655283401061</v>
      </c>
      <c r="E111" s="53">
        <f t="shared" si="6"/>
        <v>1.0740765111359185</v>
      </c>
      <c r="F111" s="12">
        <f t="shared" si="9"/>
        <v>24412.533405638897</v>
      </c>
      <c r="G111" s="4"/>
      <c r="H111" s="35">
        <f t="shared" si="10"/>
        <v>5.0428511196900054E-2</v>
      </c>
    </row>
    <row r="112" spans="1:8" x14ac:dyDescent="0.2">
      <c r="A112" s="3">
        <v>42156</v>
      </c>
      <c r="B112" s="35">
        <v>26039</v>
      </c>
      <c r="C112" s="35">
        <f t="shared" si="7"/>
        <v>23545.626622259508</v>
      </c>
      <c r="D112" s="35">
        <f t="shared" si="8"/>
        <v>344.11747946768895</v>
      </c>
      <c r="E112" s="53">
        <f t="shared" si="6"/>
        <v>1.0907852018057771</v>
      </c>
      <c r="F112" s="12">
        <f t="shared" si="9"/>
        <v>25474.271566356845</v>
      </c>
      <c r="G112" s="4"/>
      <c r="H112" s="35">
        <f t="shared" si="10"/>
        <v>2.1687792681867771E-2</v>
      </c>
    </row>
    <row r="113" spans="1:8" x14ac:dyDescent="0.2">
      <c r="A113" s="3">
        <v>42186</v>
      </c>
      <c r="B113" s="35">
        <v>26764</v>
      </c>
      <c r="C113" s="35">
        <f t="shared" si="7"/>
        <v>23976.272769560437</v>
      </c>
      <c r="D113" s="35">
        <f t="shared" si="8"/>
        <v>387.38181338430923</v>
      </c>
      <c r="E113" s="53">
        <f t="shared" si="6"/>
        <v>1.0916888595227965</v>
      </c>
      <c r="F113" s="12">
        <f t="shared" si="9"/>
        <v>25828.491865728436</v>
      </c>
      <c r="G113" s="4"/>
      <c r="H113" s="35">
        <f t="shared" si="10"/>
        <v>3.4953973033610967E-2</v>
      </c>
    </row>
    <row r="114" spans="1:8" x14ac:dyDescent="0.2">
      <c r="A114" s="3">
        <v>42217</v>
      </c>
      <c r="B114" s="35">
        <v>27867</v>
      </c>
      <c r="C114" s="35">
        <f t="shared" si="7"/>
        <v>24438.998384966064</v>
      </c>
      <c r="D114" s="35">
        <f t="shared" si="8"/>
        <v>425.05371439496798</v>
      </c>
      <c r="E114" s="53">
        <f t="shared" si="6"/>
        <v>1.1187187593858121</v>
      </c>
      <c r="F114" s="12">
        <f t="shared" si="9"/>
        <v>27031.072942636671</v>
      </c>
      <c r="G114" s="4"/>
      <c r="H114" s="35">
        <f t="shared" si="10"/>
        <v>2.999702362519573E-2</v>
      </c>
    </row>
    <row r="115" spans="1:8" x14ac:dyDescent="0.2">
      <c r="A115" s="3">
        <v>42248</v>
      </c>
      <c r="B115" s="35">
        <v>26188</v>
      </c>
      <c r="C115" s="35">
        <f t="shared" si="7"/>
        <v>24966.563177223594</v>
      </c>
      <c r="D115" s="35">
        <f t="shared" si="8"/>
        <v>476.30925332624895</v>
      </c>
      <c r="E115" s="53">
        <f t="shared" si="6"/>
        <v>1.0227569316374634</v>
      </c>
      <c r="F115" s="12">
        <f t="shared" si="9"/>
        <v>25151.056426460447</v>
      </c>
      <c r="G115" s="4"/>
      <c r="H115" s="35">
        <f t="shared" si="10"/>
        <v>3.9596134624238305E-2</v>
      </c>
    </row>
    <row r="116" spans="1:8" x14ac:dyDescent="0.2">
      <c r="A116" s="3">
        <v>42278</v>
      </c>
      <c r="B116" s="35">
        <v>25182</v>
      </c>
      <c r="C116" s="35">
        <f t="shared" si="7"/>
        <v>25410.722644008394</v>
      </c>
      <c r="D116" s="35">
        <f t="shared" si="8"/>
        <v>460.23436005552463</v>
      </c>
      <c r="E116" s="53">
        <f t="shared" si="6"/>
        <v>0.99898900199023533</v>
      </c>
      <c r="F116" s="12">
        <f t="shared" si="9"/>
        <v>25504.273736489875</v>
      </c>
      <c r="G116" s="4"/>
      <c r="H116" s="35">
        <f t="shared" si="10"/>
        <v>1.2797781609477995E-2</v>
      </c>
    </row>
    <row r="117" spans="1:8" x14ac:dyDescent="0.2">
      <c r="A117" s="3">
        <v>42309</v>
      </c>
      <c r="B117" s="35">
        <v>22001</v>
      </c>
      <c r="C117" s="35">
        <f t="shared" si="7"/>
        <v>25768.385975657086</v>
      </c>
      <c r="D117" s="35">
        <f t="shared" si="8"/>
        <v>408.94884585210798</v>
      </c>
      <c r="E117" s="53">
        <f t="shared" si="6"/>
        <v>0.87600448776510209</v>
      </c>
      <c r="F117" s="12">
        <f t="shared" si="9"/>
        <v>22909.288503395121</v>
      </c>
      <c r="G117" s="4"/>
      <c r="H117" s="35">
        <f t="shared" si="10"/>
        <v>4.1283964519572773E-2</v>
      </c>
    </row>
    <row r="118" spans="1:8" x14ac:dyDescent="0.2">
      <c r="A118" s="3">
        <v>42339</v>
      </c>
      <c r="B118" s="35">
        <v>21606</v>
      </c>
      <c r="C118" s="35">
        <f t="shared" si="7"/>
        <v>25995.267056034223</v>
      </c>
      <c r="D118" s="35">
        <f t="shared" si="8"/>
        <v>317.91496311462276</v>
      </c>
      <c r="E118" s="53">
        <f t="shared" si="6"/>
        <v>0.87029266919153381</v>
      </c>
      <c r="F118" s="12">
        <f t="shared" si="9"/>
        <v>23221.064051655187</v>
      </c>
      <c r="G118" s="4"/>
      <c r="H118" s="35">
        <f t="shared" si="10"/>
        <v>7.4750719784096392E-2</v>
      </c>
    </row>
    <row r="119" spans="1:8" x14ac:dyDescent="0.2">
      <c r="A119" s="3">
        <v>42370</v>
      </c>
      <c r="B119" s="35">
        <v>21245</v>
      </c>
      <c r="C119" s="35">
        <f t="shared" si="7"/>
        <v>26048.021753964105</v>
      </c>
      <c r="D119" s="35">
        <f t="shared" si="8"/>
        <v>185.3348305222525</v>
      </c>
      <c r="E119" s="53">
        <f t="shared" si="6"/>
        <v>0.87319103004508447</v>
      </c>
      <c r="F119" s="12">
        <f t="shared" si="9"/>
        <v>23625.791977747118</v>
      </c>
      <c r="G119" s="4"/>
      <c r="H119" s="35">
        <f t="shared" si="10"/>
        <v>0.11206363745573632</v>
      </c>
    </row>
    <row r="120" spans="1:8" x14ac:dyDescent="0.2">
      <c r="A120" s="3">
        <v>42401</v>
      </c>
      <c r="B120" s="35">
        <v>20543</v>
      </c>
      <c r="C120" s="35">
        <f t="shared" si="7"/>
        <v>25997.218271967762</v>
      </c>
      <c r="D120" s="35">
        <f t="shared" si="8"/>
        <v>67.265674262954661</v>
      </c>
      <c r="E120" s="53">
        <f t="shared" si="6"/>
        <v>0.83944419362496203</v>
      </c>
      <c r="F120" s="12">
        <f t="shared" si="9"/>
        <v>22575.085601276358</v>
      </c>
      <c r="G120" s="4"/>
      <c r="H120" s="35">
        <f t="shared" si="10"/>
        <v>9.8918639014572263E-2</v>
      </c>
    </row>
    <row r="121" spans="1:8" x14ac:dyDescent="0.2">
      <c r="A121" s="3">
        <v>42430</v>
      </c>
      <c r="B121" s="35">
        <v>23018</v>
      </c>
      <c r="C121" s="35">
        <f t="shared" si="7"/>
        <v>25812.135046846139</v>
      </c>
      <c r="D121" s="35">
        <f t="shared" si="8"/>
        <v>-58.908775429334369</v>
      </c>
      <c r="E121" s="53">
        <f t="shared" si="6"/>
        <v>0.95197388799268201</v>
      </c>
      <c r="F121" s="12">
        <f t="shared" si="9"/>
        <v>25485.426282441731</v>
      </c>
      <c r="G121" s="4"/>
      <c r="H121" s="35">
        <f t="shared" si="10"/>
        <v>0.10719551144503132</v>
      </c>
    </row>
    <row r="122" spans="1:8" x14ac:dyDescent="0.2">
      <c r="A122" s="3">
        <v>42461</v>
      </c>
      <c r="B122" s="35">
        <v>24458</v>
      </c>
      <c r="C122" s="35">
        <f t="shared" si="7"/>
        <v>25637.422068908949</v>
      </c>
      <c r="D122" s="35">
        <f t="shared" si="8"/>
        <v>-116.81087668326211</v>
      </c>
      <c r="E122" s="53">
        <f t="shared" si="6"/>
        <v>0.98229444108920538</v>
      </c>
      <c r="F122" s="12">
        <f t="shared" si="9"/>
        <v>25609.582828804723</v>
      </c>
      <c r="G122" s="4"/>
      <c r="H122" s="35">
        <f t="shared" si="10"/>
        <v>4.7084096361301959E-2</v>
      </c>
    </row>
    <row r="123" spans="1:8" x14ac:dyDescent="0.2">
      <c r="A123" s="3">
        <v>42491</v>
      </c>
      <c r="B123" s="35">
        <v>26671</v>
      </c>
      <c r="C123" s="35">
        <f t="shared" si="7"/>
        <v>25451.706507714956</v>
      </c>
      <c r="D123" s="35">
        <f t="shared" si="8"/>
        <v>-151.26321893862729</v>
      </c>
      <c r="E123" s="53">
        <f t="shared" si="6"/>
        <v>1.0662254054185876</v>
      </c>
      <c r="F123" s="12">
        <f t="shared" si="9"/>
        <v>27411.08903140204</v>
      </c>
      <c r="G123" s="4"/>
      <c r="H123" s="35">
        <f t="shared" si="10"/>
        <v>2.7748829492783917E-2</v>
      </c>
    </row>
    <row r="124" spans="1:8" x14ac:dyDescent="0.2">
      <c r="A124" s="20">
        <v>42522</v>
      </c>
      <c r="B124" s="39">
        <v>26764</v>
      </c>
      <c r="C124" s="39">
        <f t="shared" si="7"/>
        <v>25224.044274823453</v>
      </c>
      <c r="D124" s="39">
        <f t="shared" si="8"/>
        <v>-189.46272591506548</v>
      </c>
      <c r="E124" s="54">
        <f t="shared" si="6"/>
        <v>1.0818649721649685</v>
      </c>
      <c r="F124" s="23">
        <f t="shared" si="9"/>
        <v>27597.349138523507</v>
      </c>
      <c r="G124" s="56"/>
      <c r="H124" s="35">
        <f t="shared" si="10"/>
        <v>3.1136942853217251E-2</v>
      </c>
    </row>
    <row r="125" spans="1:8" x14ac:dyDescent="0.2">
      <c r="A125" s="25">
        <v>42552</v>
      </c>
      <c r="B125" s="40">
        <f>B124</f>
        <v>26764</v>
      </c>
      <c r="C125" s="35"/>
      <c r="D125" s="35"/>
      <c r="F125" s="23">
        <f t="shared" si="9"/>
        <v>27329.973779758242</v>
      </c>
      <c r="G125" s="57">
        <v>1</v>
      </c>
      <c r="H125" s="35">
        <f t="shared" si="10"/>
        <v>2.1146830808483112E-2</v>
      </c>
    </row>
    <row r="126" spans="1:8" x14ac:dyDescent="0.2">
      <c r="A126" s="25">
        <v>42583</v>
      </c>
      <c r="B126" s="40">
        <f t="shared" ref="B126:B130" si="11">B125</f>
        <v>26764</v>
      </c>
      <c r="C126" s="35"/>
      <c r="D126" s="35"/>
      <c r="F126" s="17">
        <f>($C$124+G126*$D$124)*E113</f>
        <v>27123.139432581942</v>
      </c>
      <c r="G126" s="57">
        <v>2</v>
      </c>
      <c r="H126" s="35">
        <f t="shared" si="10"/>
        <v>1.341875028328882E-2</v>
      </c>
    </row>
    <row r="127" spans="1:8" x14ac:dyDescent="0.2">
      <c r="A127" s="25">
        <v>42614</v>
      </c>
      <c r="B127" s="40">
        <f t="shared" si="11"/>
        <v>26764</v>
      </c>
      <c r="C127" s="35"/>
      <c r="D127" s="35"/>
      <c r="F127" s="17">
        <f t="shared" ref="F127:F130" si="12">($C$124+G127*$D$124)*E114</f>
        <v>27582.745000766619</v>
      </c>
      <c r="G127" s="57">
        <v>3</v>
      </c>
      <c r="H127" s="35">
        <f t="shared" si="10"/>
        <v>3.0591279359087557E-2</v>
      </c>
    </row>
    <row r="128" spans="1:8" x14ac:dyDescent="0.2">
      <c r="A128" s="25">
        <v>42644</v>
      </c>
      <c r="B128" s="40">
        <f t="shared" si="11"/>
        <v>26764</v>
      </c>
      <c r="C128" s="35"/>
      <c r="D128" s="35"/>
      <c r="F128" s="17">
        <f t="shared" si="12"/>
        <v>25022.96886113971</v>
      </c>
      <c r="G128" s="57">
        <v>4</v>
      </c>
      <c r="H128" s="35">
        <f t="shared" si="10"/>
        <v>6.5051230715150551E-2</v>
      </c>
    </row>
    <row r="129" spans="1:8" x14ac:dyDescent="0.2">
      <c r="A129" s="25">
        <v>42675</v>
      </c>
      <c r="B129" s="40">
        <f t="shared" si="11"/>
        <v>26764</v>
      </c>
      <c r="C129" s="35"/>
      <c r="D129" s="35"/>
      <c r="F129" s="17">
        <f t="shared" si="12"/>
        <v>24252.186918882184</v>
      </c>
      <c r="G129" s="57">
        <v>5</v>
      </c>
      <c r="H129" s="35">
        <f t="shared" si="10"/>
        <v>9.3850436448879693E-2</v>
      </c>
    </row>
    <row r="130" spans="1:8" x14ac:dyDescent="0.2">
      <c r="A130" s="25">
        <v>42705</v>
      </c>
      <c r="B130" s="40">
        <f t="shared" si="11"/>
        <v>26764</v>
      </c>
      <c r="C130" s="39"/>
      <c r="D130" s="39"/>
      <c r="E130" s="55"/>
      <c r="F130" s="62">
        <f t="shared" si="12"/>
        <v>21100.554795336131</v>
      </c>
      <c r="G130" s="58">
        <v>6</v>
      </c>
      <c r="H130" s="35">
        <f t="shared" si="10"/>
        <v>0.21160683024450266</v>
      </c>
    </row>
    <row r="131" spans="1:8" x14ac:dyDescent="0.2">
      <c r="A131" s="1"/>
      <c r="B131" s="41"/>
      <c r="C131" s="4"/>
      <c r="D131" s="4"/>
      <c r="G131" s="4"/>
      <c r="H131" s="4"/>
    </row>
    <row r="132" spans="1:8" x14ac:dyDescent="0.2">
      <c r="A132" s="1"/>
      <c r="B132" s="41"/>
      <c r="C132" s="4"/>
      <c r="D132" s="4"/>
      <c r="G132" s="4"/>
      <c r="H132" s="4"/>
    </row>
    <row r="133" spans="1:8" x14ac:dyDescent="0.2">
      <c r="A133" s="1"/>
      <c r="B133" s="41"/>
      <c r="C133" s="4"/>
      <c r="D133" s="4"/>
      <c r="G133" s="4"/>
      <c r="H133" s="4"/>
    </row>
    <row r="134" spans="1:8" x14ac:dyDescent="0.2">
      <c r="A134" s="1"/>
      <c r="B134" s="41"/>
      <c r="C134" s="4"/>
      <c r="D134" s="4"/>
      <c r="G134" s="4"/>
      <c r="H134" s="4"/>
    </row>
    <row r="135" spans="1:8" x14ac:dyDescent="0.2">
      <c r="A135" s="1"/>
      <c r="B135" s="41"/>
      <c r="C135" s="4"/>
      <c r="D135" s="4"/>
      <c r="G135" s="4"/>
      <c r="H135" s="4"/>
    </row>
    <row r="136" spans="1:8" x14ac:dyDescent="0.2">
      <c r="A136" s="1"/>
      <c r="B136" s="41"/>
      <c r="C136" s="4"/>
      <c r="D136" s="4"/>
      <c r="G136" s="4"/>
      <c r="H136" s="4"/>
    </row>
    <row r="137" spans="1:8" x14ac:dyDescent="0.2">
      <c r="A137" s="1"/>
      <c r="B137" s="41"/>
      <c r="C137" s="4"/>
      <c r="D137" s="4"/>
      <c r="G137" s="4"/>
      <c r="H137" s="4"/>
    </row>
    <row r="138" spans="1:8" x14ac:dyDescent="0.2">
      <c r="A138" s="1"/>
      <c r="B138" s="41"/>
      <c r="C138" s="4"/>
      <c r="D138" s="4"/>
      <c r="G138" s="4"/>
      <c r="H138" s="4"/>
    </row>
    <row r="139" spans="1:8" x14ac:dyDescent="0.2">
      <c r="A139" s="1"/>
      <c r="B139" s="41"/>
      <c r="C139" s="4"/>
      <c r="D139" s="4"/>
      <c r="G139" s="4"/>
      <c r="H139" s="4"/>
    </row>
    <row r="140" spans="1:8" x14ac:dyDescent="0.2">
      <c r="A140" s="1"/>
      <c r="B140" s="41"/>
      <c r="C140" s="4"/>
      <c r="D140" s="4"/>
      <c r="G140" s="4"/>
      <c r="H140" s="4"/>
    </row>
    <row r="141" spans="1:8" x14ac:dyDescent="0.2">
      <c r="A141" s="1"/>
      <c r="B141" s="41"/>
      <c r="C141" s="4"/>
      <c r="D141" s="4"/>
      <c r="G141" s="4"/>
      <c r="H141" s="4"/>
    </row>
    <row r="142" spans="1:8" x14ac:dyDescent="0.2">
      <c r="A142" s="1"/>
      <c r="B142" s="41"/>
      <c r="C142" s="4"/>
      <c r="D142" s="4"/>
      <c r="G142" s="4"/>
      <c r="H142" s="4"/>
    </row>
    <row r="143" spans="1:8" x14ac:dyDescent="0.2">
      <c r="A143" s="1"/>
      <c r="B143" s="41"/>
      <c r="C143" s="4"/>
      <c r="D143" s="4"/>
      <c r="G143" s="4"/>
      <c r="H143" s="4"/>
    </row>
    <row r="144" spans="1:8" x14ac:dyDescent="0.2">
      <c r="A144" s="1"/>
      <c r="B144" s="41"/>
      <c r="C144" s="4"/>
      <c r="D144" s="4"/>
      <c r="G144" s="4"/>
      <c r="H144" s="4"/>
    </row>
    <row r="145" spans="1:8" x14ac:dyDescent="0.2">
      <c r="A145" s="1"/>
      <c r="B145" s="41"/>
      <c r="C145" s="4"/>
      <c r="D145" s="4"/>
      <c r="G145" s="4"/>
      <c r="H145" s="4"/>
    </row>
    <row r="146" spans="1:8" x14ac:dyDescent="0.2">
      <c r="A146" s="1"/>
      <c r="B146" s="41"/>
      <c r="C146" s="4"/>
      <c r="D146" s="4"/>
      <c r="G146" s="4"/>
      <c r="H146" s="4"/>
    </row>
    <row r="147" spans="1:8" x14ac:dyDescent="0.2">
      <c r="A147" s="1"/>
      <c r="B147" s="41"/>
      <c r="C147" s="4"/>
      <c r="D147" s="4"/>
      <c r="G147" s="4"/>
      <c r="H147" s="4"/>
    </row>
    <row r="148" spans="1:8" x14ac:dyDescent="0.2">
      <c r="A148" s="1"/>
      <c r="B148" s="41"/>
      <c r="C148" s="4"/>
      <c r="D148" s="4"/>
      <c r="G148" s="4"/>
      <c r="H148" s="4"/>
    </row>
    <row r="149" spans="1:8" x14ac:dyDescent="0.2">
      <c r="A149" s="1"/>
      <c r="B149" s="41"/>
      <c r="C149" s="4"/>
      <c r="D149" s="4"/>
      <c r="G149" s="4"/>
      <c r="H149" s="4"/>
    </row>
    <row r="150" spans="1:8" x14ac:dyDescent="0.2">
      <c r="A150" s="1"/>
      <c r="B150" s="41"/>
      <c r="C150" s="4"/>
      <c r="D150" s="4"/>
      <c r="G150" s="4"/>
      <c r="H150" s="4"/>
    </row>
    <row r="151" spans="1:8" x14ac:dyDescent="0.2">
      <c r="A151" s="1"/>
      <c r="B151" s="41"/>
      <c r="C151" s="4"/>
      <c r="D151" s="4"/>
      <c r="G151" s="4"/>
      <c r="H151" s="4"/>
    </row>
    <row r="152" spans="1:8" x14ac:dyDescent="0.2">
      <c r="A152" s="1"/>
      <c r="B152" s="41"/>
      <c r="C152" s="4"/>
      <c r="D152" s="4"/>
      <c r="G152" s="4"/>
      <c r="H152" s="4"/>
    </row>
    <row r="153" spans="1:8" x14ac:dyDescent="0.2">
      <c r="A153" s="1"/>
      <c r="B153" s="41"/>
      <c r="C153" s="4"/>
      <c r="D153" s="4"/>
      <c r="G153" s="4"/>
      <c r="H153" s="4"/>
    </row>
    <row r="154" spans="1:8" x14ac:dyDescent="0.2">
      <c r="A154" s="1"/>
      <c r="B154" s="41"/>
      <c r="C154" s="4"/>
      <c r="D154" s="4"/>
      <c r="G154" s="4"/>
      <c r="H154" s="4"/>
    </row>
    <row r="155" spans="1:8" x14ac:dyDescent="0.2">
      <c r="A155" s="1"/>
      <c r="B155" s="41"/>
      <c r="C155" s="4"/>
      <c r="D155" s="4"/>
      <c r="G155" s="4"/>
      <c r="H155" s="4"/>
    </row>
    <row r="156" spans="1:8" x14ac:dyDescent="0.2">
      <c r="A156" s="1"/>
      <c r="B156" s="41"/>
      <c r="C156" s="4"/>
      <c r="D156" s="4"/>
      <c r="G156" s="4"/>
      <c r="H156" s="4"/>
    </row>
    <row r="157" spans="1:8" x14ac:dyDescent="0.2">
      <c r="A157" s="1"/>
      <c r="B157" s="41"/>
      <c r="C157" s="4"/>
      <c r="D157" s="4"/>
      <c r="G157" s="4"/>
      <c r="H157" s="4"/>
    </row>
    <row r="158" spans="1:8" x14ac:dyDescent="0.2">
      <c r="A158" s="1"/>
      <c r="B158" s="41"/>
      <c r="C158" s="4"/>
      <c r="D158" s="4"/>
      <c r="G158" s="4"/>
      <c r="H158" s="4"/>
    </row>
    <row r="159" spans="1:8" x14ac:dyDescent="0.2">
      <c r="A159" s="1"/>
      <c r="B159" s="41"/>
      <c r="C159" s="4"/>
      <c r="D159" s="4"/>
      <c r="G159" s="4"/>
      <c r="H159" s="4"/>
    </row>
    <row r="160" spans="1:8" x14ac:dyDescent="0.2">
      <c r="A160" s="1"/>
      <c r="B160" s="41"/>
      <c r="C160" s="4"/>
      <c r="D160" s="4"/>
      <c r="G160" s="4"/>
      <c r="H160" s="4"/>
    </row>
    <row r="161" spans="1:8" x14ac:dyDescent="0.2">
      <c r="A161" s="1"/>
      <c r="B161" s="41"/>
      <c r="C161" s="4"/>
      <c r="D161" s="4"/>
      <c r="G161" s="4"/>
      <c r="H161" s="4"/>
    </row>
    <row r="162" spans="1:8" x14ac:dyDescent="0.2">
      <c r="A162" s="1"/>
      <c r="B162" s="41"/>
      <c r="C162" s="4"/>
      <c r="D162" s="4"/>
      <c r="G162" s="4"/>
      <c r="H162" s="4"/>
    </row>
    <row r="163" spans="1:8" x14ac:dyDescent="0.2">
      <c r="A163" s="1"/>
      <c r="B163" s="41"/>
      <c r="C163" s="4"/>
      <c r="D163" s="4"/>
      <c r="G163" s="4"/>
      <c r="H163" s="4"/>
    </row>
    <row r="164" spans="1:8" x14ac:dyDescent="0.2">
      <c r="A164" s="1"/>
      <c r="B164" s="41"/>
      <c r="C164" s="4"/>
      <c r="D164" s="4"/>
      <c r="G164" s="4"/>
      <c r="H164" s="4"/>
    </row>
    <row r="165" spans="1:8" x14ac:dyDescent="0.2">
      <c r="A165" s="1"/>
      <c r="B165" s="41"/>
      <c r="C165" s="4"/>
      <c r="D165" s="4"/>
      <c r="G165" s="4"/>
      <c r="H165" s="4"/>
    </row>
    <row r="166" spans="1:8" x14ac:dyDescent="0.2">
      <c r="A166" s="1"/>
      <c r="B166" s="41"/>
      <c r="C166" s="4"/>
      <c r="D166" s="4"/>
      <c r="G166" s="4"/>
      <c r="H166" s="4"/>
    </row>
    <row r="167" spans="1:8" x14ac:dyDescent="0.2">
      <c r="A167" s="1"/>
      <c r="B167" s="41"/>
      <c r="C167" s="4"/>
      <c r="D167" s="4"/>
      <c r="G167" s="4"/>
      <c r="H167" s="4"/>
    </row>
    <row r="168" spans="1:8" x14ac:dyDescent="0.2">
      <c r="A168" s="1"/>
      <c r="B168" s="41"/>
      <c r="C168" s="4"/>
      <c r="D168" s="4"/>
      <c r="G168" s="4"/>
      <c r="H168" s="4"/>
    </row>
    <row r="169" spans="1:8" x14ac:dyDescent="0.2">
      <c r="A169" s="1"/>
      <c r="B169" s="41"/>
      <c r="C169" s="4"/>
      <c r="D169" s="4"/>
      <c r="G169" s="4"/>
      <c r="H169" s="4"/>
    </row>
    <row r="170" spans="1:8" x14ac:dyDescent="0.2">
      <c r="A170" s="1"/>
      <c r="B170" s="41"/>
      <c r="C170" s="4"/>
      <c r="D170" s="4"/>
      <c r="G170" s="4"/>
      <c r="H170" s="4"/>
    </row>
    <row r="171" spans="1:8" x14ac:dyDescent="0.2">
      <c r="A171" s="1"/>
      <c r="B171" s="41"/>
      <c r="C171" s="4"/>
      <c r="D171" s="4"/>
      <c r="G171" s="4"/>
      <c r="H171" s="4"/>
    </row>
    <row r="172" spans="1:8" x14ac:dyDescent="0.2">
      <c r="A172" s="1"/>
      <c r="B172" s="41"/>
      <c r="C172" s="4"/>
      <c r="D172" s="4"/>
      <c r="G172" s="4"/>
      <c r="H172" s="4"/>
    </row>
    <row r="173" spans="1:8" x14ac:dyDescent="0.2">
      <c r="A173" s="1"/>
      <c r="B173" s="41"/>
      <c r="C173" s="4"/>
      <c r="D173" s="4"/>
      <c r="G173" s="4"/>
      <c r="H173" s="4"/>
    </row>
    <row r="174" spans="1:8" x14ac:dyDescent="0.2">
      <c r="A174" s="1"/>
      <c r="B174" s="41"/>
      <c r="C174" s="4"/>
      <c r="D174" s="4"/>
      <c r="G174" s="4"/>
      <c r="H174" s="4"/>
    </row>
    <row r="175" spans="1:8" x14ac:dyDescent="0.2">
      <c r="A175" s="1"/>
      <c r="B175" s="41"/>
      <c r="C175" s="4"/>
      <c r="D175" s="4"/>
      <c r="G175" s="4"/>
      <c r="H175" s="4"/>
    </row>
    <row r="176" spans="1:8" x14ac:dyDescent="0.2">
      <c r="A176" s="1"/>
      <c r="B176" s="41"/>
      <c r="C176" s="4"/>
      <c r="D176" s="4"/>
      <c r="G176" s="4"/>
      <c r="H176" s="4"/>
    </row>
    <row r="177" spans="1:8" x14ac:dyDescent="0.2">
      <c r="A177" s="1"/>
      <c r="B177" s="41"/>
      <c r="C177" s="4"/>
      <c r="D177" s="4"/>
      <c r="G177" s="4"/>
      <c r="H177" s="4"/>
    </row>
    <row r="178" spans="1:8" x14ac:dyDescent="0.2">
      <c r="A178" s="1"/>
      <c r="B178" s="41"/>
      <c r="C178" s="4"/>
      <c r="D178" s="4"/>
      <c r="G178" s="4"/>
      <c r="H178" s="4"/>
    </row>
    <row r="179" spans="1:8" x14ac:dyDescent="0.2">
      <c r="A179" s="1"/>
      <c r="B179" s="41"/>
      <c r="C179" s="4"/>
      <c r="D179" s="4"/>
      <c r="G179" s="4"/>
      <c r="H179" s="4"/>
    </row>
    <row r="180" spans="1:8" x14ac:dyDescent="0.2">
      <c r="A180" s="1"/>
      <c r="B180" s="41"/>
      <c r="C180" s="4"/>
      <c r="D180" s="4"/>
      <c r="G180" s="4"/>
      <c r="H180" s="4"/>
    </row>
    <row r="181" spans="1:8" x14ac:dyDescent="0.2">
      <c r="A181" s="1"/>
      <c r="B181" s="41"/>
      <c r="C181" s="4"/>
      <c r="D181" s="4"/>
      <c r="G181" s="4"/>
      <c r="H181" s="4"/>
    </row>
    <row r="182" spans="1:8" x14ac:dyDescent="0.2">
      <c r="A182" s="1"/>
      <c r="B182" s="41"/>
      <c r="C182" s="4"/>
      <c r="D182" s="4"/>
      <c r="G182" s="4"/>
      <c r="H182" s="4"/>
    </row>
    <row r="183" spans="1:8" x14ac:dyDescent="0.2">
      <c r="A183" s="1"/>
      <c r="B183" s="41"/>
      <c r="C183" s="4"/>
      <c r="D183" s="4"/>
      <c r="G183" s="4"/>
      <c r="H183" s="4"/>
    </row>
    <row r="184" spans="1:8" x14ac:dyDescent="0.2">
      <c r="A184" s="1"/>
      <c r="B184" s="41"/>
      <c r="C184" s="4"/>
      <c r="D184" s="4"/>
      <c r="G184" s="4"/>
      <c r="H184" s="4"/>
    </row>
    <row r="185" spans="1:8" x14ac:dyDescent="0.2">
      <c r="A185" s="1"/>
      <c r="B185" s="41"/>
      <c r="C185" s="4"/>
      <c r="D185" s="4"/>
      <c r="G185" s="4"/>
      <c r="H185" s="4"/>
    </row>
    <row r="186" spans="1:8" x14ac:dyDescent="0.2">
      <c r="A186" s="1"/>
      <c r="B186" s="41"/>
      <c r="C186" s="4"/>
      <c r="D186" s="4"/>
      <c r="G186" s="4"/>
      <c r="H186" s="4"/>
    </row>
    <row r="187" spans="1:8" x14ac:dyDescent="0.2">
      <c r="A187" s="1"/>
      <c r="B187" s="41"/>
      <c r="C187" s="4"/>
      <c r="D187" s="4"/>
      <c r="G187" s="4"/>
      <c r="H187" s="4"/>
    </row>
    <row r="188" spans="1:8" x14ac:dyDescent="0.2">
      <c r="A188" s="1"/>
      <c r="B188" s="41"/>
      <c r="C188" s="4"/>
      <c r="D188" s="4"/>
      <c r="G188" s="4"/>
      <c r="H188" s="4"/>
    </row>
    <row r="189" spans="1:8" x14ac:dyDescent="0.2">
      <c r="A189" s="1"/>
      <c r="B189" s="41"/>
      <c r="C189" s="4"/>
      <c r="D189" s="4"/>
      <c r="G189" s="4"/>
      <c r="H189" s="4"/>
    </row>
    <row r="190" spans="1:8" x14ac:dyDescent="0.2">
      <c r="A190" s="1"/>
      <c r="B190" s="41"/>
      <c r="C190" s="4"/>
      <c r="D190" s="4"/>
      <c r="G190" s="4"/>
      <c r="H190" s="4"/>
    </row>
    <row r="191" spans="1:8" x14ac:dyDescent="0.2">
      <c r="A191" s="1"/>
      <c r="B191" s="41"/>
      <c r="C191" s="4"/>
      <c r="D191" s="4"/>
      <c r="G191" s="4"/>
      <c r="H191" s="4"/>
    </row>
    <row r="192" spans="1:8" x14ac:dyDescent="0.2">
      <c r="A192" s="1"/>
      <c r="B192" s="41"/>
      <c r="C192" s="4"/>
      <c r="D192" s="4"/>
      <c r="G192" s="4"/>
      <c r="H192" s="4"/>
    </row>
    <row r="193" spans="1:8" x14ac:dyDescent="0.2">
      <c r="A193" s="1"/>
      <c r="B193" s="41"/>
      <c r="C193" s="4"/>
      <c r="D193" s="4"/>
      <c r="G193" s="4"/>
      <c r="H193" s="4"/>
    </row>
    <row r="194" spans="1:8" x14ac:dyDescent="0.2">
      <c r="A194" s="1"/>
      <c r="B194" s="41"/>
      <c r="C194" s="4"/>
      <c r="D194" s="4"/>
      <c r="G194" s="4"/>
      <c r="H194" s="4"/>
    </row>
    <row r="195" spans="1:8" x14ac:dyDescent="0.2">
      <c r="A195" s="1"/>
      <c r="B195" s="41"/>
      <c r="C195" s="4"/>
      <c r="D195" s="4"/>
      <c r="G195" s="4"/>
      <c r="H195" s="4"/>
    </row>
    <row r="196" spans="1:8" x14ac:dyDescent="0.2">
      <c r="A196" s="1"/>
      <c r="B196" s="41"/>
      <c r="C196" s="4"/>
      <c r="D196" s="4"/>
      <c r="G196" s="4"/>
      <c r="H196" s="4"/>
    </row>
    <row r="197" spans="1:8" x14ac:dyDescent="0.2">
      <c r="A197" s="1"/>
      <c r="B197" s="41"/>
      <c r="C197" s="4"/>
      <c r="D197" s="4"/>
      <c r="G197" s="4"/>
      <c r="H197" s="4"/>
    </row>
    <row r="198" spans="1:8" x14ac:dyDescent="0.2">
      <c r="A198" s="1"/>
      <c r="B198" s="41"/>
      <c r="C198" s="4"/>
      <c r="D198" s="4"/>
      <c r="G198" s="4"/>
      <c r="H198" s="4"/>
    </row>
    <row r="199" spans="1:8" x14ac:dyDescent="0.2">
      <c r="A199" s="1"/>
      <c r="B199" s="41"/>
      <c r="C199" s="4"/>
      <c r="D199" s="4"/>
      <c r="G199" s="4"/>
      <c r="H199" s="4"/>
    </row>
    <row r="200" spans="1:8" x14ac:dyDescent="0.2">
      <c r="A200" s="1"/>
      <c r="B200" s="41"/>
      <c r="C200" s="4"/>
      <c r="D200" s="4"/>
      <c r="G200" s="4"/>
      <c r="H200" s="4"/>
    </row>
    <row r="201" spans="1:8" x14ac:dyDescent="0.2">
      <c r="A201" s="1"/>
      <c r="B201" s="41"/>
      <c r="C201" s="4"/>
      <c r="D201" s="4"/>
      <c r="G201" s="4"/>
      <c r="H201" s="4"/>
    </row>
    <row r="202" spans="1:8" x14ac:dyDescent="0.2">
      <c r="A202" s="1"/>
      <c r="B202" s="41"/>
      <c r="C202" s="4"/>
      <c r="D202" s="4"/>
      <c r="G202" s="4"/>
      <c r="H202" s="4"/>
    </row>
    <row r="203" spans="1:8" x14ac:dyDescent="0.2">
      <c r="A203" s="1"/>
      <c r="B203" s="41"/>
      <c r="C203" s="4"/>
      <c r="D203" s="4"/>
      <c r="G203" s="4"/>
      <c r="H203" s="4"/>
    </row>
    <row r="204" spans="1:8" x14ac:dyDescent="0.2">
      <c r="A204" s="1"/>
      <c r="B204" s="41"/>
      <c r="C204" s="4"/>
      <c r="D204" s="4"/>
      <c r="G204" s="4"/>
      <c r="H204" s="4"/>
    </row>
    <row r="205" spans="1:8" x14ac:dyDescent="0.2">
      <c r="A205" s="1"/>
      <c r="B205" s="41"/>
      <c r="C205" s="4"/>
      <c r="D205" s="4"/>
      <c r="G205" s="4"/>
      <c r="H205" s="4"/>
    </row>
    <row r="206" spans="1:8" x14ac:dyDescent="0.2">
      <c r="A206" s="1"/>
      <c r="B206" s="41"/>
      <c r="C206" s="4"/>
      <c r="D206" s="4"/>
      <c r="G206" s="4"/>
      <c r="H206" s="4"/>
    </row>
    <row r="207" spans="1:8" x14ac:dyDescent="0.2">
      <c r="A207" s="1"/>
      <c r="B207" s="41"/>
      <c r="C207" s="4"/>
      <c r="D207" s="4"/>
      <c r="G207" s="4"/>
      <c r="H207" s="4"/>
    </row>
    <row r="208" spans="1:8" x14ac:dyDescent="0.2">
      <c r="A208" s="1"/>
      <c r="B208" s="41"/>
      <c r="C208" s="4"/>
      <c r="D208" s="4"/>
      <c r="G208" s="4"/>
      <c r="H208" s="4"/>
    </row>
    <row r="209" spans="1:8" x14ac:dyDescent="0.2">
      <c r="A209" s="1"/>
      <c r="B209" s="41"/>
      <c r="C209" s="4"/>
      <c r="D209" s="4"/>
      <c r="G209" s="4"/>
      <c r="H209" s="4"/>
    </row>
    <row r="210" spans="1:8" x14ac:dyDescent="0.2">
      <c r="A210" s="1"/>
      <c r="B210" s="41"/>
      <c r="C210" s="4"/>
      <c r="D210" s="4"/>
      <c r="G210" s="4"/>
      <c r="H210" s="4"/>
    </row>
    <row r="211" spans="1:8" x14ac:dyDescent="0.2">
      <c r="A211" s="1"/>
      <c r="B211" s="41"/>
      <c r="C211" s="4"/>
      <c r="D211" s="4"/>
      <c r="G211" s="4"/>
      <c r="H211" s="4"/>
    </row>
    <row r="212" spans="1:8" x14ac:dyDescent="0.2">
      <c r="A212" s="1"/>
      <c r="B212" s="41"/>
      <c r="C212" s="4"/>
      <c r="D212" s="4"/>
      <c r="G212" s="4"/>
      <c r="H212" s="4"/>
    </row>
    <row r="213" spans="1:8" x14ac:dyDescent="0.2">
      <c r="A213" s="1"/>
      <c r="B213" s="41"/>
      <c r="C213" s="4"/>
      <c r="D213" s="4"/>
      <c r="G213" s="4"/>
      <c r="H213" s="4"/>
    </row>
    <row r="214" spans="1:8" x14ac:dyDescent="0.2">
      <c r="A214" s="1"/>
      <c r="B214" s="41"/>
      <c r="C214" s="4"/>
      <c r="D214" s="4"/>
      <c r="G214" s="4"/>
      <c r="H214" s="4"/>
    </row>
    <row r="215" spans="1:8" x14ac:dyDescent="0.2">
      <c r="A215" s="1"/>
      <c r="B215" s="41"/>
      <c r="C215" s="4"/>
      <c r="D215" s="4"/>
      <c r="G215" s="4"/>
      <c r="H215" s="4"/>
    </row>
    <row r="216" spans="1:8" x14ac:dyDescent="0.2">
      <c r="A216" s="1"/>
      <c r="B216" s="41"/>
      <c r="C216" s="4"/>
      <c r="D216" s="4"/>
      <c r="G216" s="4"/>
      <c r="H216" s="4"/>
    </row>
    <row r="217" spans="1:8" x14ac:dyDescent="0.2">
      <c r="A217" s="1"/>
      <c r="B217" s="41"/>
      <c r="C217" s="4"/>
      <c r="D217" s="4"/>
      <c r="G217" s="4"/>
      <c r="H217" s="4"/>
    </row>
    <row r="218" spans="1:8" x14ac:dyDescent="0.2">
      <c r="A218" s="1"/>
      <c r="B218" s="41"/>
      <c r="C218" s="4"/>
      <c r="D218" s="4"/>
      <c r="G218" s="4"/>
      <c r="H218" s="4"/>
    </row>
    <row r="219" spans="1:8" x14ac:dyDescent="0.2">
      <c r="A219" s="1"/>
      <c r="B219" s="41"/>
      <c r="C219" s="4"/>
      <c r="D219" s="4"/>
      <c r="G219" s="4"/>
      <c r="H219" s="4"/>
    </row>
    <row r="220" spans="1:8" x14ac:dyDescent="0.2">
      <c r="A220" s="1"/>
      <c r="B220" s="41"/>
      <c r="C220" s="4"/>
      <c r="D220" s="4"/>
      <c r="G220" s="4"/>
      <c r="H220" s="4"/>
    </row>
    <row r="221" spans="1:8" x14ac:dyDescent="0.2">
      <c r="A221" s="1"/>
      <c r="B221" s="41"/>
      <c r="C221" s="4"/>
      <c r="D221" s="4"/>
      <c r="G221" s="4"/>
      <c r="H221" s="4"/>
    </row>
    <row r="222" spans="1:8" x14ac:dyDescent="0.2">
      <c r="A222" s="1"/>
      <c r="B222" s="41"/>
      <c r="C222" s="4"/>
      <c r="D222" s="4"/>
      <c r="G222" s="4"/>
      <c r="H222" s="4"/>
    </row>
    <row r="223" spans="1:8" x14ac:dyDescent="0.2">
      <c r="A223" s="1"/>
      <c r="B223" s="41"/>
      <c r="C223" s="4"/>
      <c r="D223" s="4"/>
      <c r="G223" s="4"/>
      <c r="H223" s="4"/>
    </row>
    <row r="224" spans="1:8" x14ac:dyDescent="0.2">
      <c r="A224" s="1"/>
      <c r="B224" s="41"/>
      <c r="C224" s="4"/>
      <c r="D224" s="4"/>
      <c r="G224" s="4"/>
      <c r="H224" s="4"/>
    </row>
    <row r="225" spans="1:8" x14ac:dyDescent="0.2">
      <c r="A225" s="1"/>
      <c r="B225" s="41"/>
      <c r="C225" s="4"/>
      <c r="D225" s="4"/>
      <c r="G225" s="4"/>
      <c r="H225" s="4"/>
    </row>
    <row r="226" spans="1:8" x14ac:dyDescent="0.2">
      <c r="A226" s="1"/>
      <c r="B226" s="41"/>
      <c r="C226" s="4"/>
      <c r="D226" s="4"/>
      <c r="G226" s="4"/>
      <c r="H226" s="4"/>
    </row>
    <row r="227" spans="1:8" x14ac:dyDescent="0.2">
      <c r="A227" s="1"/>
      <c r="B227" s="41"/>
      <c r="C227" s="4"/>
      <c r="D227" s="4"/>
      <c r="G227" s="4"/>
      <c r="H227" s="4"/>
    </row>
    <row r="228" spans="1:8" x14ac:dyDescent="0.2">
      <c r="A228" s="1"/>
      <c r="B228" s="41"/>
      <c r="C228" s="4"/>
      <c r="D228" s="4"/>
      <c r="G228" s="4"/>
      <c r="H228" s="4"/>
    </row>
    <row r="229" spans="1:8" x14ac:dyDescent="0.2">
      <c r="A229" s="1"/>
      <c r="B229" s="41"/>
      <c r="C229" s="4"/>
      <c r="D229" s="4"/>
      <c r="G229" s="4"/>
      <c r="H229" s="4"/>
    </row>
    <row r="230" spans="1:8" x14ac:dyDescent="0.2">
      <c r="A230" s="1"/>
      <c r="B230" s="41"/>
      <c r="C230" s="4"/>
      <c r="D230" s="4"/>
      <c r="G230" s="4"/>
      <c r="H230" s="4"/>
    </row>
    <row r="231" spans="1:8" x14ac:dyDescent="0.2">
      <c r="A231" s="1"/>
      <c r="B231" s="41"/>
      <c r="C231" s="4"/>
      <c r="D231" s="4"/>
      <c r="G231" s="4"/>
      <c r="H231" s="4"/>
    </row>
    <row r="232" spans="1:8" x14ac:dyDescent="0.2">
      <c r="A232" s="1"/>
      <c r="B232" s="41"/>
      <c r="C232" s="4"/>
      <c r="D232" s="4"/>
      <c r="G232" s="4"/>
      <c r="H232" s="4"/>
    </row>
    <row r="233" spans="1:8" x14ac:dyDescent="0.2">
      <c r="A233" s="1"/>
      <c r="B233" s="41"/>
      <c r="C233" s="4"/>
      <c r="D233" s="4"/>
      <c r="G233" s="4"/>
      <c r="H233" s="4"/>
    </row>
    <row r="234" spans="1:8" x14ac:dyDescent="0.2">
      <c r="A234" s="1"/>
      <c r="B234" s="41"/>
      <c r="C234" s="4"/>
      <c r="D234" s="4"/>
      <c r="G234" s="4"/>
      <c r="H234" s="4"/>
    </row>
    <row r="235" spans="1:8" x14ac:dyDescent="0.2">
      <c r="A235" s="1"/>
      <c r="B235" s="41"/>
      <c r="C235" s="4"/>
      <c r="D235" s="4"/>
      <c r="G235" s="4"/>
      <c r="H235" s="4"/>
    </row>
    <row r="236" spans="1:8" x14ac:dyDescent="0.2">
      <c r="A236" s="1"/>
      <c r="B236" s="41"/>
      <c r="C236" s="4"/>
      <c r="D236" s="4"/>
      <c r="G236" s="4"/>
      <c r="H236" s="4"/>
    </row>
    <row r="237" spans="1:8" x14ac:dyDescent="0.2">
      <c r="A237" s="1"/>
      <c r="B237" s="41"/>
      <c r="C237" s="4"/>
      <c r="D237" s="4"/>
      <c r="G237" s="4"/>
      <c r="H237" s="4"/>
    </row>
    <row r="238" spans="1:8" x14ac:dyDescent="0.2">
      <c r="A238" s="1"/>
      <c r="B238" s="41"/>
      <c r="C238" s="4"/>
      <c r="D238" s="4"/>
      <c r="G238" s="4"/>
      <c r="H238" s="4"/>
    </row>
    <row r="239" spans="1:8" x14ac:dyDescent="0.2">
      <c r="A239" s="1"/>
      <c r="B239" s="41"/>
      <c r="C239" s="4"/>
      <c r="D239" s="4"/>
      <c r="G239" s="4"/>
      <c r="H239" s="4"/>
    </row>
    <row r="240" spans="1:8" x14ac:dyDescent="0.2">
      <c r="A240" s="1"/>
      <c r="B240" s="41"/>
      <c r="C240" s="4"/>
      <c r="D240" s="4"/>
      <c r="G240" s="4"/>
      <c r="H240" s="4"/>
    </row>
    <row r="241" spans="1:8" x14ac:dyDescent="0.2">
      <c r="A241" s="1"/>
      <c r="B241" s="41"/>
      <c r="C241" s="4"/>
      <c r="D241" s="4"/>
      <c r="G241" s="4"/>
      <c r="H241" s="4"/>
    </row>
    <row r="242" spans="1:8" x14ac:dyDescent="0.2">
      <c r="A242" s="1"/>
      <c r="B242" s="41"/>
      <c r="C242" s="4"/>
      <c r="D242" s="4"/>
      <c r="G242" s="4"/>
      <c r="H242" s="4"/>
    </row>
    <row r="243" spans="1:8" x14ac:dyDescent="0.2">
      <c r="A243" s="1"/>
      <c r="B243" s="41"/>
      <c r="C243" s="4"/>
      <c r="D243" s="4"/>
      <c r="G243" s="4"/>
      <c r="H243" s="4"/>
    </row>
    <row r="244" spans="1:8" x14ac:dyDescent="0.2">
      <c r="A244" s="1"/>
      <c r="B244" s="41"/>
      <c r="C244" s="4"/>
      <c r="D244" s="4"/>
      <c r="G244" s="4"/>
      <c r="H244" s="4"/>
    </row>
    <row r="245" spans="1:8" x14ac:dyDescent="0.2">
      <c r="A245" s="1"/>
      <c r="B245" s="41"/>
      <c r="C245" s="4"/>
      <c r="D245" s="4"/>
      <c r="G245" s="4"/>
      <c r="H245" s="4"/>
    </row>
    <row r="246" spans="1:8" x14ac:dyDescent="0.2">
      <c r="A246" s="1"/>
      <c r="B246" s="41"/>
      <c r="C246" s="4"/>
      <c r="D246" s="4"/>
      <c r="G246" s="4"/>
      <c r="H246" s="4"/>
    </row>
    <row r="247" spans="1:8" x14ac:dyDescent="0.2">
      <c r="A247" s="1"/>
      <c r="B247" s="41"/>
      <c r="C247" s="4"/>
      <c r="D247" s="4"/>
      <c r="G247" s="4"/>
      <c r="H247" s="4"/>
    </row>
    <row r="248" spans="1:8" x14ac:dyDescent="0.2">
      <c r="A248" s="1"/>
      <c r="B248" s="41"/>
      <c r="C248" s="4"/>
      <c r="D248" s="4"/>
      <c r="G248" s="4"/>
      <c r="H248" s="4"/>
    </row>
    <row r="249" spans="1:8" x14ac:dyDescent="0.2">
      <c r="A249" s="1"/>
      <c r="B249" s="41"/>
      <c r="C249" s="4"/>
      <c r="D249" s="4"/>
      <c r="G249" s="4"/>
      <c r="H249" s="4"/>
    </row>
    <row r="250" spans="1:8" x14ac:dyDescent="0.2">
      <c r="A250" s="1"/>
      <c r="B250" s="41"/>
      <c r="C250" s="4"/>
      <c r="D250" s="4"/>
      <c r="G250" s="4"/>
      <c r="H250" s="4"/>
    </row>
    <row r="251" spans="1:8" x14ac:dyDescent="0.2">
      <c r="A251" s="1"/>
      <c r="B251" s="41"/>
      <c r="C251" s="4"/>
      <c r="D251" s="4"/>
      <c r="G251" s="4"/>
      <c r="H251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Holt</vt:lpstr>
      <vt:lpstr>Holt-Winters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Ramirez Rangel</dc:creator>
  <cp:lastModifiedBy>Eduardo Ramirez Rangel</cp:lastModifiedBy>
  <dcterms:created xsi:type="dcterms:W3CDTF">2022-11-09T04:05:04Z</dcterms:created>
  <dcterms:modified xsi:type="dcterms:W3CDTF">2022-11-09T23:13:50Z</dcterms:modified>
</cp:coreProperties>
</file>