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4820\Downloads\EC2_empirical_exercise-master\"/>
    </mc:Choice>
  </mc:AlternateContent>
  <xr:revisionPtr revIDLastSave="0" documentId="13_ncr:1_{BDC6FA7C-D8F4-4D26-823F-99FB4CB25DD2}" xr6:coauthVersionLast="45" xr6:coauthVersionMax="45" xr10:uidLastSave="{00000000-0000-0000-0000-000000000000}"/>
  <bookViews>
    <workbookView xWindow="690" yWindow="1950" windowWidth="21600" windowHeight="11505" xr2:uid="{4B8951A8-36DD-4BCD-9D63-6618C6502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" i="1" l="1"/>
  <c r="U2" i="1"/>
  <c r="B2" i="1"/>
  <c r="AD5" i="1"/>
  <c r="AC5" i="1"/>
  <c r="AB5" i="1"/>
  <c r="AA5" i="1"/>
  <c r="Z5" i="1"/>
  <c r="Y5" i="1"/>
  <c r="X5" i="1"/>
  <c r="W5" i="1"/>
  <c r="V5" i="1"/>
  <c r="U5" i="1"/>
  <c r="AB4" i="1"/>
  <c r="Y4" i="1"/>
  <c r="U4" i="1"/>
  <c r="U3" i="1"/>
  <c r="I4" i="1"/>
  <c r="F4" i="1"/>
  <c r="E5" i="1"/>
  <c r="D5" i="1"/>
  <c r="C5" i="1"/>
  <c r="AI3" i="1" l="1"/>
  <c r="AF3" i="1"/>
  <c r="K15" i="1"/>
  <c r="J15" i="1"/>
  <c r="I15" i="1"/>
  <c r="H15" i="1"/>
  <c r="G15" i="1"/>
  <c r="F15" i="1"/>
  <c r="B15" i="1"/>
  <c r="K14" i="1"/>
  <c r="J14" i="1"/>
  <c r="I14" i="1"/>
  <c r="H14" i="1"/>
  <c r="G14" i="1"/>
  <c r="F14" i="1"/>
  <c r="B14" i="1"/>
  <c r="K13" i="1"/>
  <c r="J13" i="1"/>
  <c r="I13" i="1"/>
  <c r="H13" i="1"/>
  <c r="G13" i="1"/>
  <c r="F13" i="1"/>
  <c r="B13" i="1"/>
  <c r="K12" i="1"/>
  <c r="J12" i="1"/>
  <c r="I12" i="1"/>
  <c r="H12" i="1"/>
  <c r="G12" i="1"/>
  <c r="F12" i="1"/>
  <c r="B12" i="1"/>
  <c r="K11" i="1"/>
  <c r="J11" i="1"/>
  <c r="I11" i="1"/>
  <c r="H11" i="1"/>
  <c r="G11" i="1"/>
  <c r="F11" i="1"/>
  <c r="B11" i="1"/>
  <c r="K10" i="1"/>
  <c r="J10" i="1"/>
  <c r="I10" i="1"/>
  <c r="H10" i="1"/>
  <c r="G10" i="1"/>
  <c r="F10" i="1"/>
  <c r="B10" i="1"/>
  <c r="K9" i="1"/>
  <c r="J9" i="1"/>
  <c r="I9" i="1"/>
  <c r="H9" i="1"/>
  <c r="G9" i="1"/>
  <c r="F9" i="1"/>
  <c r="B9" i="1"/>
  <c r="K8" i="1"/>
  <c r="J8" i="1"/>
  <c r="I8" i="1"/>
  <c r="H8" i="1"/>
  <c r="G8" i="1"/>
  <c r="F8" i="1"/>
  <c r="B8" i="1"/>
  <c r="K7" i="1"/>
  <c r="J7" i="1"/>
  <c r="I7" i="1"/>
  <c r="H7" i="1"/>
  <c r="G7" i="1"/>
  <c r="F7" i="1"/>
  <c r="B7" i="1"/>
  <c r="K6" i="1"/>
  <c r="J6" i="1"/>
  <c r="I6" i="1"/>
  <c r="H6" i="1"/>
  <c r="G6" i="1"/>
  <c r="F6" i="1"/>
  <c r="B6" i="1"/>
  <c r="K5" i="1"/>
  <c r="J5" i="1"/>
  <c r="I5" i="1"/>
  <c r="H5" i="1"/>
  <c r="G5" i="1"/>
  <c r="F5" i="1"/>
  <c r="B5" i="1"/>
  <c r="B4" i="1"/>
  <c r="B3" i="1"/>
  <c r="AF11" i="1"/>
  <c r="AF10" i="1"/>
  <c r="AF9" i="1"/>
  <c r="AF8" i="1"/>
  <c r="AF7" i="1"/>
  <c r="AF6" i="1"/>
  <c r="AF5" i="1"/>
  <c r="AF4" i="1"/>
  <c r="AL3" i="1"/>
  <c r="AK3" i="1"/>
  <c r="AJ3" i="1"/>
  <c r="AH3" i="1"/>
  <c r="AG3" i="1"/>
</calcChain>
</file>

<file path=xl/sharedStrings.xml><?xml version="1.0" encoding="utf-8"?>
<sst xmlns="http://schemas.openxmlformats.org/spreadsheetml/2006/main" count="164" uniqueCount="90">
  <si>
    <t>Zimbabwe</t>
  </si>
  <si>
    <t>Item</t>
  </si>
  <si>
    <t>Obs</t>
  </si>
  <si>
    <t>Sign</t>
  </si>
  <si>
    <t>alpha</t>
  </si>
  <si>
    <t>EC6</t>
  </si>
  <si>
    <t>+</t>
  </si>
  <si>
    <t>EC7</t>
  </si>
  <si>
    <t>EC8</t>
  </si>
  <si>
    <t>EC9</t>
  </si>
  <si>
    <t>EC10</t>
  </si>
  <si>
    <t>-</t>
  </si>
  <si>
    <t>EC11</t>
  </si>
  <si>
    <t>EC12</t>
  </si>
  <si>
    <t>EC13</t>
  </si>
  <si>
    <t>EC14</t>
  </si>
  <si>
    <t>EC15</t>
  </si>
  <si>
    <t>Test scale</t>
  </si>
  <si>
    <t>Item-test correlation</t>
  </si>
  <si>
    <t>Item-rest correlation</t>
  </si>
  <si>
    <t>Average interitem covariance</t>
  </si>
  <si>
    <t>Table 2: Chronbach's Alpha</t>
  </si>
  <si>
    <t>Lower middle income</t>
  </si>
  <si>
    <t>Sub-Saharan Africa</t>
  </si>
  <si>
    <t>Country</t>
  </si>
  <si>
    <t>Year</t>
  </si>
  <si>
    <t>Stunting Rate</t>
  </si>
  <si>
    <t>0.26***</t>
  </si>
  <si>
    <t>1.05***</t>
  </si>
  <si>
    <t>0.69***</t>
  </si>
  <si>
    <t>0.08</t>
  </si>
  <si>
    <t>0.35***</t>
  </si>
  <si>
    <t>-0.12</t>
  </si>
  <si>
    <t>(0.04)</t>
  </si>
  <si>
    <t>(0.11)</t>
  </si>
  <si>
    <t>(0.07)</t>
  </si>
  <si>
    <t>(0.08)</t>
  </si>
  <si>
    <t>(0.09)</t>
  </si>
  <si>
    <t>38.83***</t>
  </si>
  <si>
    <t>-32.28***</t>
  </si>
  <si>
    <t>-20.42***</t>
  </si>
  <si>
    <t>61.45***</t>
  </si>
  <si>
    <t>63.36***</t>
  </si>
  <si>
    <t>66.64***</t>
  </si>
  <si>
    <t>(1.95)</t>
  </si>
  <si>
    <t>(5.06)</t>
  </si>
  <si>
    <t>(3.32)</t>
  </si>
  <si>
    <t>(3.82)</t>
  </si>
  <si>
    <t>(4.62)</t>
  </si>
  <si>
    <t>(3.47)</t>
  </si>
  <si>
    <t>2491</t>
  </si>
  <si>
    <t>0.02</t>
  </si>
  <si>
    <t>0.04</t>
  </si>
  <si>
    <t>0.00</t>
  </si>
  <si>
    <t>0.01</t>
  </si>
  <si>
    <t>All</t>
  </si>
  <si>
    <t>2517</t>
  </si>
  <si>
    <t>0.10</t>
  </si>
  <si>
    <t>0.11</t>
  </si>
  <si>
    <t>0.18</t>
  </si>
  <si>
    <t>0.92</t>
  </si>
  <si>
    <t>1.00</t>
  </si>
  <si>
    <t>0.39</t>
  </si>
  <si>
    <t>0.87</t>
  </si>
  <si>
    <t>0.74</t>
  </si>
  <si>
    <t>0.96</t>
  </si>
  <si>
    <t>0.49</t>
  </si>
  <si>
    <t>0.37</t>
  </si>
  <si>
    <t>Index - Math</t>
  </si>
  <si>
    <t>1224</t>
  </si>
  <si>
    <t>1293</t>
  </si>
  <si>
    <t>0.25</t>
  </si>
  <si>
    <t>Index - Literacy and Math</t>
  </si>
  <si>
    <t>0.13</t>
  </si>
  <si>
    <t>0.17</t>
  </si>
  <si>
    <t>Index - Physical</t>
  </si>
  <si>
    <t>0.65</t>
  </si>
  <si>
    <t>0.50</t>
  </si>
  <si>
    <t>Index - Learning</t>
  </si>
  <si>
    <t>0.80</t>
  </si>
  <si>
    <t>0.77</t>
  </si>
  <si>
    <t>0.83</t>
  </si>
  <si>
    <t>Index - Socio-emotional</t>
  </si>
  <si>
    <t>0.61</t>
  </si>
  <si>
    <t>0.67</t>
  </si>
  <si>
    <t>0.60</t>
  </si>
  <si>
    <t>Index - Overall</t>
  </si>
  <si>
    <t>0.51</t>
  </si>
  <si>
    <t>0.53</t>
  </si>
  <si>
    <t>Table 5: Stunting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</si>
</sst>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0" xfId="0" applyFont="1"/>
    <xf numFmtId="0" fontId="0" fillId="0" borderId="1" xfId="0" applyFont="1" applyBorder="1"/>
    <xf numFmtId="0" fontId="0" fillId="0" borderId="5" xfId="0" applyFont="1" applyBorder="1"/>
    <xf numFmtId="164" fontId="0" fillId="0" borderId="0" xfId="0" applyNumberFormat="1" applyAlignment="1">
      <alignment vertical="center"/>
    </xf>
    <xf numFmtId="164" fontId="0" fillId="0" borderId="4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4" xfId="0" applyNumberFormat="1" applyBorder="1" applyAlignment="1">
      <alignment vertical="center"/>
    </xf>
    <xf numFmtId="165" fontId="0" fillId="0" borderId="0" xfId="0" applyNumberFormat="1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014B-477D-42C6-8942-2BAA852F52E2}">
  <dimension ref="B2:AP16"/>
  <sheetViews>
    <sheetView showGridLines="0" tabSelected="1" workbookViewId="0">
      <selection activeCell="AN3" sqref="AN3"/>
    </sheetView>
  </sheetViews>
  <sheetFormatPr defaultRowHeight="15.75" x14ac:dyDescent="0.25"/>
  <cols>
    <col min="13" max="13" width="9" style="5"/>
    <col min="18" max="18" width="14.75" customWidth="1"/>
    <col min="21" max="21" width="21" bestFit="1" customWidth="1"/>
    <col min="22" max="22" width="4.875" bestFit="1" customWidth="1"/>
    <col min="23" max="23" width="5.25" bestFit="1" customWidth="1"/>
    <col min="24" max="24" width="6.625" bestFit="1" customWidth="1"/>
    <col min="25" max="25" width="4.875" bestFit="1" customWidth="1"/>
    <col min="26" max="26" width="5.25" bestFit="1" customWidth="1"/>
    <col min="27" max="27" width="6.625" bestFit="1" customWidth="1"/>
    <col min="28" max="28" width="4.875" bestFit="1" customWidth="1"/>
    <col min="29" max="29" width="5.25" bestFit="1" customWidth="1"/>
    <col min="30" max="30" width="6.625" bestFit="1" customWidth="1"/>
    <col min="32" max="32" width="21.25" customWidth="1"/>
    <col min="35" max="35" width="13.5" customWidth="1"/>
    <col min="38" max="38" width="13.625" customWidth="1"/>
    <col min="40" max="40" width="17.5" bestFit="1" customWidth="1"/>
    <col min="42" max="42" width="10.75" customWidth="1"/>
  </cols>
  <sheetData>
    <row r="2" spans="2:42" x14ac:dyDescent="0.25">
      <c r="B2" s="4" t="str">
        <f>"Table 1: Summary statistics for survey responses"</f>
        <v>Table 1: Summary statistics for survey responses</v>
      </c>
      <c r="C2" s="4"/>
      <c r="D2" s="4"/>
      <c r="E2" s="4"/>
      <c r="M2" s="6" t="s">
        <v>21</v>
      </c>
      <c r="U2" s="4" t="str">
        <f>"Table 3: Summary statistics for child development indices"</f>
        <v>Table 3: Summary statistics for child development indices</v>
      </c>
      <c r="AF2" s="8" t="str">
        <f>"Table 4: Association between children's age and their development"</f>
        <v>Table 4: Association between children's age and their development</v>
      </c>
      <c r="AG2" s="9"/>
      <c r="AH2" s="9"/>
      <c r="AI2" s="9"/>
      <c r="AJ2" s="9"/>
      <c r="AK2" s="9"/>
      <c r="AL2" s="9"/>
      <c r="AN2" s="4" t="s">
        <v>89</v>
      </c>
    </row>
    <row r="3" spans="2:42" x14ac:dyDescent="0.25">
      <c r="B3" s="10" t="str">
        <f>""</f>
        <v/>
      </c>
      <c r="C3" s="10"/>
      <c r="D3" s="10"/>
      <c r="E3" s="10"/>
      <c r="F3" s="24"/>
      <c r="G3" s="24"/>
      <c r="H3" s="24"/>
      <c r="I3" s="24"/>
      <c r="J3" s="24"/>
      <c r="K3" s="24"/>
      <c r="M3" s="22" t="s">
        <v>1</v>
      </c>
      <c r="N3" s="22" t="s">
        <v>2</v>
      </c>
      <c r="O3" s="22" t="s">
        <v>3</v>
      </c>
      <c r="P3" s="20" t="s">
        <v>18</v>
      </c>
      <c r="Q3" s="20" t="s">
        <v>19</v>
      </c>
      <c r="R3" s="20" t="s">
        <v>20</v>
      </c>
      <c r="S3" s="22" t="s">
        <v>4</v>
      </c>
      <c r="U3" s="10" t="str">
        <f>""</f>
        <v/>
      </c>
      <c r="V3" s="10"/>
      <c r="W3" s="10"/>
      <c r="X3" s="10"/>
      <c r="Y3" s="24"/>
      <c r="Z3" s="24"/>
      <c r="AA3" s="24"/>
      <c r="AB3" s="24"/>
      <c r="AC3" s="24"/>
      <c r="AD3" s="24"/>
      <c r="AF3" t="str">
        <f>""</f>
        <v/>
      </c>
      <c r="AG3" s="10" t="str">
        <f>"Overall"</f>
        <v>Overall</v>
      </c>
      <c r="AH3" s="10" t="str">
        <f>"Math"</f>
        <v>Math</v>
      </c>
      <c r="AI3" s="10" t="str">
        <f>"Literacy &amp; Math"</f>
        <v>Literacy &amp; Math</v>
      </c>
      <c r="AJ3" s="10" t="str">
        <f>"Physical"</f>
        <v>Physical</v>
      </c>
      <c r="AK3" s="10" t="str">
        <f>"Learning"</f>
        <v>Learning</v>
      </c>
      <c r="AL3" s="10" t="str">
        <f>"Socio-emotional"</f>
        <v>Socio-emotional</v>
      </c>
      <c r="AN3" s="13" t="s">
        <v>24</v>
      </c>
      <c r="AO3" s="13" t="s">
        <v>25</v>
      </c>
      <c r="AP3" s="13" t="s">
        <v>26</v>
      </c>
    </row>
    <row r="4" spans="2:42" x14ac:dyDescent="0.25">
      <c r="B4" t="str">
        <f>""</f>
        <v/>
      </c>
      <c r="C4" s="25" t="s">
        <v>55</v>
      </c>
      <c r="D4" s="25"/>
      <c r="E4" s="25"/>
      <c r="F4" s="25" t="str">
        <f>"Three years old"</f>
        <v>Three years old</v>
      </c>
      <c r="G4" s="25"/>
      <c r="H4" s="25"/>
      <c r="I4" s="25" t="str">
        <f>"Four years old"</f>
        <v>Four years old</v>
      </c>
      <c r="J4" s="25"/>
      <c r="K4" s="25"/>
      <c r="M4" s="26"/>
      <c r="N4" s="23"/>
      <c r="O4" s="23"/>
      <c r="P4" s="21"/>
      <c r="Q4" s="21"/>
      <c r="R4" s="21"/>
      <c r="S4" s="23"/>
      <c r="U4" t="str">
        <f>""</f>
        <v/>
      </c>
      <c r="V4" s="25" t="s">
        <v>55</v>
      </c>
      <c r="W4" s="25"/>
      <c r="X4" s="25"/>
      <c r="Y4" s="25" t="str">
        <f>"Three years old"</f>
        <v>Three years old</v>
      </c>
      <c r="Z4" s="25"/>
      <c r="AA4" s="25"/>
      <c r="AB4" s="25" t="str">
        <f>"Four years old"</f>
        <v>Four years old</v>
      </c>
      <c r="AC4" s="25"/>
      <c r="AD4" s="25"/>
      <c r="AF4" t="str">
        <f>"Age at interview (Months)"</f>
        <v>Age at interview (Months)</v>
      </c>
      <c r="AG4" t="s">
        <v>27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N4" s="12" t="s">
        <v>22</v>
      </c>
      <c r="AO4" s="12">
        <v>2020</v>
      </c>
      <c r="AP4" s="19">
        <v>29.05349</v>
      </c>
    </row>
    <row r="5" spans="2:42" x14ac:dyDescent="0.25">
      <c r="B5" t="str">
        <f>""</f>
        <v/>
      </c>
      <c r="C5" s="10" t="str">
        <f>"N"</f>
        <v>N</v>
      </c>
      <c r="D5" s="10" t="str">
        <f>"Mean"</f>
        <v>Mean</v>
      </c>
      <c r="E5" s="10" t="str">
        <f>"Median"</f>
        <v>Median</v>
      </c>
      <c r="F5" s="10" t="str">
        <f>"N"</f>
        <v>N</v>
      </c>
      <c r="G5" s="10" t="str">
        <f>"Mean"</f>
        <v>Mean</v>
      </c>
      <c r="H5" s="10" t="str">
        <f>"Median"</f>
        <v>Median</v>
      </c>
      <c r="I5" s="10" t="str">
        <f>"N"</f>
        <v>N</v>
      </c>
      <c r="J5" s="10" t="str">
        <f>"Mean"</f>
        <v>Mean</v>
      </c>
      <c r="K5" s="10" t="str">
        <f>"Median"</f>
        <v>Median</v>
      </c>
      <c r="M5" s="7" t="s">
        <v>5</v>
      </c>
      <c r="N5" s="2">
        <v>2517</v>
      </c>
      <c r="O5" s="1" t="s">
        <v>6</v>
      </c>
      <c r="P5" s="17">
        <v>0.43609999999999999</v>
      </c>
      <c r="Q5" s="17">
        <v>0.26</v>
      </c>
      <c r="R5" s="15">
        <v>1.0580900000000001E-2</v>
      </c>
      <c r="S5" s="17">
        <v>0.39889999999999998</v>
      </c>
      <c r="U5" t="str">
        <f>""</f>
        <v/>
      </c>
      <c r="V5" s="10" t="str">
        <f>"N"</f>
        <v>N</v>
      </c>
      <c r="W5" s="10" t="str">
        <f>"Mean"</f>
        <v>Mean</v>
      </c>
      <c r="X5" s="10" t="str">
        <f>"Median"</f>
        <v>Median</v>
      </c>
      <c r="Y5" s="10" t="str">
        <f>"N"</f>
        <v>N</v>
      </c>
      <c r="Z5" s="10" t="str">
        <f>"Mean"</f>
        <v>Mean</v>
      </c>
      <c r="AA5" s="10" t="str">
        <f>"Median"</f>
        <v>Median</v>
      </c>
      <c r="AB5" s="10" t="str">
        <f>"N"</f>
        <v>N</v>
      </c>
      <c r="AC5" s="10" t="str">
        <f>"Mean"</f>
        <v>Mean</v>
      </c>
      <c r="AD5" s="10" t="str">
        <f>"Median"</f>
        <v>Median</v>
      </c>
      <c r="AF5" t="str">
        <f>""</f>
        <v/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35</v>
      </c>
      <c r="AN5" s="12" t="s">
        <v>23</v>
      </c>
      <c r="AO5" s="12">
        <v>2020</v>
      </c>
      <c r="AP5" s="19">
        <v>32.369038000000003</v>
      </c>
    </row>
    <row r="6" spans="2:42" ht="16.5" thickBot="1" x14ac:dyDescent="0.3">
      <c r="B6" t="str">
        <f>"EC6"</f>
        <v>EC6</v>
      </c>
      <c r="C6" t="s">
        <v>56</v>
      </c>
      <c r="D6" t="s">
        <v>57</v>
      </c>
      <c r="E6" t="s">
        <v>53</v>
      </c>
      <c r="F6" t="str">
        <f t="shared" ref="F6:F15" si="0">"1224"</f>
        <v>1224</v>
      </c>
      <c r="G6" t="str">
        <f>"0.06"</f>
        <v>0.06</v>
      </c>
      <c r="H6" t="str">
        <f>"0.00"</f>
        <v>0.00</v>
      </c>
      <c r="I6" t="str">
        <f t="shared" ref="I6:I15" si="1">"1293"</f>
        <v>1293</v>
      </c>
      <c r="J6" t="str">
        <f>"0.14"</f>
        <v>0.14</v>
      </c>
      <c r="K6" t="str">
        <f>"0.00"</f>
        <v>0.00</v>
      </c>
      <c r="M6" s="7" t="s">
        <v>7</v>
      </c>
      <c r="N6" s="2">
        <v>2517</v>
      </c>
      <c r="O6" s="1" t="s">
        <v>6</v>
      </c>
      <c r="P6" s="17">
        <v>0.39090000000000003</v>
      </c>
      <c r="Q6" s="17">
        <v>0.2074</v>
      </c>
      <c r="R6" s="15">
        <v>1.1182599999999999E-2</v>
      </c>
      <c r="S6" s="17">
        <v>0.41360000000000002</v>
      </c>
      <c r="U6" t="s">
        <v>86</v>
      </c>
      <c r="V6" s="5" t="s">
        <v>56</v>
      </c>
      <c r="W6" s="5" t="s">
        <v>87</v>
      </c>
      <c r="X6" s="5" t="s">
        <v>77</v>
      </c>
      <c r="Y6" s="5" t="s">
        <v>69</v>
      </c>
      <c r="Z6" s="5" t="s">
        <v>77</v>
      </c>
      <c r="AA6" s="5" t="s">
        <v>77</v>
      </c>
      <c r="AB6" s="5" t="s">
        <v>70</v>
      </c>
      <c r="AC6" s="5" t="s">
        <v>88</v>
      </c>
      <c r="AD6" s="5" t="s">
        <v>77</v>
      </c>
      <c r="AF6" t="str">
        <f>"Constant"</f>
        <v>Constant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N6" s="14" t="s">
        <v>0</v>
      </c>
      <c r="AO6" s="14">
        <v>2020</v>
      </c>
      <c r="AP6" s="14">
        <v>23</v>
      </c>
    </row>
    <row r="7" spans="2:42" ht="16.5" thickTop="1" x14ac:dyDescent="0.25">
      <c r="B7" t="str">
        <f>"EC7"</f>
        <v>EC7</v>
      </c>
      <c r="C7" t="s">
        <v>56</v>
      </c>
      <c r="D7" t="s">
        <v>58</v>
      </c>
      <c r="E7" t="s">
        <v>53</v>
      </c>
      <c r="F7" t="str">
        <f t="shared" si="0"/>
        <v>1224</v>
      </c>
      <c r="G7" t="str">
        <f>"0.08"</f>
        <v>0.08</v>
      </c>
      <c r="H7" t="str">
        <f>"0.00"</f>
        <v>0.00</v>
      </c>
      <c r="I7" t="str">
        <f t="shared" si="1"/>
        <v>1293</v>
      </c>
      <c r="J7" t="str">
        <f>"0.13"</f>
        <v>0.13</v>
      </c>
      <c r="K7" t="str">
        <f>"0.00"</f>
        <v>0.00</v>
      </c>
      <c r="M7" s="7" t="s">
        <v>8</v>
      </c>
      <c r="N7" s="2">
        <v>2517</v>
      </c>
      <c r="O7" s="1" t="s">
        <v>6</v>
      </c>
      <c r="P7" s="17">
        <v>0.50529999999999997</v>
      </c>
      <c r="Q7" s="17">
        <v>0.28849999999999998</v>
      </c>
      <c r="R7" s="15">
        <v>9.4249999999999994E-3</v>
      </c>
      <c r="S7" s="17">
        <v>0.37990000000000002</v>
      </c>
      <c r="U7" t="s">
        <v>68</v>
      </c>
      <c r="V7" t="s">
        <v>56</v>
      </c>
      <c r="W7" t="s">
        <v>59</v>
      </c>
      <c r="X7" t="s">
        <v>53</v>
      </c>
      <c r="Y7" t="s">
        <v>69</v>
      </c>
      <c r="Z7" t="s">
        <v>58</v>
      </c>
      <c r="AA7" t="s">
        <v>53</v>
      </c>
      <c r="AB7" t="s">
        <v>70</v>
      </c>
      <c r="AC7" t="s">
        <v>71</v>
      </c>
      <c r="AD7" t="s">
        <v>53</v>
      </c>
      <c r="AF7" t="str">
        <f>""</f>
        <v/>
      </c>
      <c r="AG7" t="s">
        <v>44</v>
      </c>
      <c r="AH7" t="s">
        <v>45</v>
      </c>
      <c r="AI7" t="s">
        <v>46</v>
      </c>
      <c r="AJ7" t="s">
        <v>47</v>
      </c>
      <c r="AK7" t="s">
        <v>48</v>
      </c>
      <c r="AL7" t="s">
        <v>49</v>
      </c>
    </row>
    <row r="8" spans="2:42" x14ac:dyDescent="0.25">
      <c r="B8" t="str">
        <f>"EC8"</f>
        <v>EC8</v>
      </c>
      <c r="C8" t="s">
        <v>56</v>
      </c>
      <c r="D8" t="s">
        <v>59</v>
      </c>
      <c r="E8" t="s">
        <v>53</v>
      </c>
      <c r="F8" t="str">
        <f t="shared" si="0"/>
        <v>1224</v>
      </c>
      <c r="G8" t="str">
        <f>"0.11"</f>
        <v>0.11</v>
      </c>
      <c r="H8" t="str">
        <f>"0.00"</f>
        <v>0.00</v>
      </c>
      <c r="I8" t="str">
        <f t="shared" si="1"/>
        <v>1293</v>
      </c>
      <c r="J8" t="str">
        <f>"0.25"</f>
        <v>0.25</v>
      </c>
      <c r="K8" t="str">
        <f>"0.00"</f>
        <v>0.00</v>
      </c>
      <c r="M8" s="7" t="s">
        <v>9</v>
      </c>
      <c r="N8" s="2">
        <v>2517</v>
      </c>
      <c r="O8" s="1" t="s">
        <v>6</v>
      </c>
      <c r="P8" s="17">
        <v>0.29239999999999999</v>
      </c>
      <c r="Q8" s="17">
        <v>0.123</v>
      </c>
      <c r="R8" s="15">
        <v>1.23918E-2</v>
      </c>
      <c r="S8" s="17">
        <v>0.437</v>
      </c>
      <c r="U8" t="s">
        <v>72</v>
      </c>
      <c r="V8" t="s">
        <v>56</v>
      </c>
      <c r="W8" t="s">
        <v>73</v>
      </c>
      <c r="X8" t="s">
        <v>53</v>
      </c>
      <c r="Y8" t="s">
        <v>69</v>
      </c>
      <c r="Z8" t="s">
        <v>30</v>
      </c>
      <c r="AA8" t="s">
        <v>53</v>
      </c>
      <c r="AB8" t="s">
        <v>70</v>
      </c>
      <c r="AC8" t="s">
        <v>74</v>
      </c>
      <c r="AD8" t="s">
        <v>53</v>
      </c>
      <c r="AF8" t="str">
        <f>"N"</f>
        <v>N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</row>
    <row r="9" spans="2:42" ht="16.5" thickBot="1" x14ac:dyDescent="0.3">
      <c r="B9" t="str">
        <f>"EC9"</f>
        <v>EC9</v>
      </c>
      <c r="C9" t="s">
        <v>56</v>
      </c>
      <c r="D9" t="s">
        <v>60</v>
      </c>
      <c r="E9" t="s">
        <v>61</v>
      </c>
      <c r="F9" t="str">
        <f t="shared" si="0"/>
        <v>1224</v>
      </c>
      <c r="G9" t="str">
        <f>"0.91"</f>
        <v>0.91</v>
      </c>
      <c r="H9" t="str">
        <f>"1.00"</f>
        <v>1.00</v>
      </c>
      <c r="I9" t="str">
        <f t="shared" si="1"/>
        <v>1293</v>
      </c>
      <c r="J9" t="str">
        <f>"0.93"</f>
        <v>0.93</v>
      </c>
      <c r="K9" t="str">
        <f>"1.00"</f>
        <v>1.00</v>
      </c>
      <c r="M9" s="7" t="s">
        <v>10</v>
      </c>
      <c r="N9" s="2">
        <v>2517</v>
      </c>
      <c r="O9" s="1" t="s">
        <v>11</v>
      </c>
      <c r="P9" s="17">
        <v>0.41339999999999999</v>
      </c>
      <c r="Q9" s="17">
        <v>0.1132</v>
      </c>
      <c r="R9" s="15">
        <v>1.1601E-2</v>
      </c>
      <c r="S9" s="17">
        <v>0.45229999999999998</v>
      </c>
      <c r="U9" t="s">
        <v>75</v>
      </c>
      <c r="V9" t="s">
        <v>56</v>
      </c>
      <c r="W9" t="s">
        <v>76</v>
      </c>
      <c r="X9" t="s">
        <v>77</v>
      </c>
      <c r="Y9" t="s">
        <v>69</v>
      </c>
      <c r="Z9" t="s">
        <v>76</v>
      </c>
      <c r="AA9" t="s">
        <v>77</v>
      </c>
      <c r="AB9" t="s">
        <v>70</v>
      </c>
      <c r="AC9" t="s">
        <v>76</v>
      </c>
      <c r="AD9" t="s">
        <v>77</v>
      </c>
      <c r="AF9" s="11" t="str">
        <f>"r2"</f>
        <v>r2</v>
      </c>
      <c r="AG9" s="11" t="s">
        <v>51</v>
      </c>
      <c r="AH9" s="11" t="s">
        <v>52</v>
      </c>
      <c r="AI9" s="11" t="s">
        <v>52</v>
      </c>
      <c r="AJ9" s="11" t="s">
        <v>53</v>
      </c>
      <c r="AK9" s="11" t="s">
        <v>54</v>
      </c>
      <c r="AL9" s="11" t="s">
        <v>53</v>
      </c>
    </row>
    <row r="10" spans="2:42" ht="16.5" thickTop="1" x14ac:dyDescent="0.25">
      <c r="B10" t="str">
        <f>"EC10"</f>
        <v>EC10</v>
      </c>
      <c r="C10" t="s">
        <v>56</v>
      </c>
      <c r="D10" t="s">
        <v>62</v>
      </c>
      <c r="E10" t="s">
        <v>53</v>
      </c>
      <c r="F10" t="str">
        <f t="shared" si="0"/>
        <v>1224</v>
      </c>
      <c r="G10" t="str">
        <f>"0.40"</f>
        <v>0.40</v>
      </c>
      <c r="H10" t="str">
        <f>"0.00"</f>
        <v>0.00</v>
      </c>
      <c r="I10" t="str">
        <f t="shared" si="1"/>
        <v>1293</v>
      </c>
      <c r="J10" t="str">
        <f>"0.38"</f>
        <v>0.38</v>
      </c>
      <c r="K10" t="str">
        <f>"0.00"</f>
        <v>0.00</v>
      </c>
      <c r="M10" s="7" t="s">
        <v>12</v>
      </c>
      <c r="N10" s="2">
        <v>2517</v>
      </c>
      <c r="O10" s="1" t="s">
        <v>6</v>
      </c>
      <c r="P10" s="17">
        <v>0.46239999999999998</v>
      </c>
      <c r="Q10" s="17">
        <v>0.26690000000000003</v>
      </c>
      <c r="R10" s="15">
        <v>1.0149200000000001E-2</v>
      </c>
      <c r="S10" s="17">
        <v>0.3926</v>
      </c>
      <c r="U10" t="s">
        <v>78</v>
      </c>
      <c r="V10" t="s">
        <v>56</v>
      </c>
      <c r="W10" t="s">
        <v>79</v>
      </c>
      <c r="X10" t="s">
        <v>61</v>
      </c>
      <c r="Y10" t="s">
        <v>69</v>
      </c>
      <c r="Z10" t="s">
        <v>80</v>
      </c>
      <c r="AA10" t="s">
        <v>61</v>
      </c>
      <c r="AB10" t="s">
        <v>70</v>
      </c>
      <c r="AC10" t="s">
        <v>81</v>
      </c>
      <c r="AD10" t="s">
        <v>61</v>
      </c>
      <c r="AF10" t="str">
        <f>"Standard errors in parentheses"</f>
        <v>Standard errors in parentheses</v>
      </c>
    </row>
    <row r="11" spans="2:42" ht="16.5" thickBot="1" x14ac:dyDescent="0.3">
      <c r="B11" t="str">
        <f>"EC11"</f>
        <v>EC11</v>
      </c>
      <c r="C11" t="s">
        <v>56</v>
      </c>
      <c r="D11" t="s">
        <v>63</v>
      </c>
      <c r="E11" t="s">
        <v>61</v>
      </c>
      <c r="F11" t="str">
        <f t="shared" si="0"/>
        <v>1224</v>
      </c>
      <c r="G11" t="str">
        <f>"0.84"</f>
        <v>0.84</v>
      </c>
      <c r="H11" t="str">
        <f>"1.00"</f>
        <v>1.00</v>
      </c>
      <c r="I11" t="str">
        <f t="shared" si="1"/>
        <v>1293</v>
      </c>
      <c r="J11" t="str">
        <f>"0.89"</f>
        <v>0.89</v>
      </c>
      <c r="K11" t="str">
        <f>"1.00"</f>
        <v>1.00</v>
      </c>
      <c r="M11" s="7" t="s">
        <v>13</v>
      </c>
      <c r="N11" s="2">
        <v>2517</v>
      </c>
      <c r="O11" s="1" t="s">
        <v>6</v>
      </c>
      <c r="P11" s="17">
        <v>0.48089999999999999</v>
      </c>
      <c r="Q11" s="17">
        <v>0.22420000000000001</v>
      </c>
      <c r="R11" s="15">
        <v>9.9386000000000006E-3</v>
      </c>
      <c r="S11" s="17">
        <v>0.40200000000000002</v>
      </c>
      <c r="U11" s="11" t="s">
        <v>82</v>
      </c>
      <c r="V11" s="11" t="s">
        <v>56</v>
      </c>
      <c r="W11" s="11" t="s">
        <v>83</v>
      </c>
      <c r="X11" s="11" t="s">
        <v>84</v>
      </c>
      <c r="Y11" s="11" t="s">
        <v>69</v>
      </c>
      <c r="Z11" s="11" t="s">
        <v>83</v>
      </c>
      <c r="AA11" s="11" t="s">
        <v>84</v>
      </c>
      <c r="AB11" s="11" t="s">
        <v>70</v>
      </c>
      <c r="AC11" s="11" t="s">
        <v>85</v>
      </c>
      <c r="AD11" s="11" t="s">
        <v>84</v>
      </c>
      <c r="AF11" t="str">
        <f>"* p&lt;0.05  ** p&lt;0.01 *** p&lt;0.001"</f>
        <v>* p&lt;0.05  ** p&lt;0.01 *** p&lt;0.001</v>
      </c>
    </row>
    <row r="12" spans="2:42" ht="16.5" thickTop="1" x14ac:dyDescent="0.25">
      <c r="B12" t="str">
        <f>"EC12"</f>
        <v>EC12</v>
      </c>
      <c r="C12" t="s">
        <v>56</v>
      </c>
      <c r="D12" t="s">
        <v>64</v>
      </c>
      <c r="E12" t="s">
        <v>61</v>
      </c>
      <c r="F12" t="str">
        <f t="shared" si="0"/>
        <v>1224</v>
      </c>
      <c r="G12" t="str">
        <f>"0.71"</f>
        <v>0.71</v>
      </c>
      <c r="H12" t="str">
        <f>"1.00"</f>
        <v>1.00</v>
      </c>
      <c r="I12" t="str">
        <f t="shared" si="1"/>
        <v>1293</v>
      </c>
      <c r="J12" t="str">
        <f>"0.77"</f>
        <v>0.77</v>
      </c>
      <c r="K12" t="str">
        <f>"1.00"</f>
        <v>1.00</v>
      </c>
      <c r="M12" s="7" t="s">
        <v>14</v>
      </c>
      <c r="N12" s="2">
        <v>2517</v>
      </c>
      <c r="O12" s="1" t="s">
        <v>6</v>
      </c>
      <c r="P12" s="17">
        <v>0.2445</v>
      </c>
      <c r="Q12" s="17">
        <v>0.1237</v>
      </c>
      <c r="R12" s="15">
        <v>1.2781499999999999E-2</v>
      </c>
      <c r="S12" s="17">
        <v>0.43830000000000002</v>
      </c>
    </row>
    <row r="13" spans="2:42" x14ac:dyDescent="0.25">
      <c r="B13" t="str">
        <f>"EC13"</f>
        <v>EC13</v>
      </c>
      <c r="C13" t="s">
        <v>56</v>
      </c>
      <c r="D13" t="s">
        <v>65</v>
      </c>
      <c r="E13" t="s">
        <v>61</v>
      </c>
      <c r="F13" t="str">
        <f t="shared" si="0"/>
        <v>1224</v>
      </c>
      <c r="G13" t="str">
        <f>"0.96"</f>
        <v>0.96</v>
      </c>
      <c r="H13" t="str">
        <f>"1.00"</f>
        <v>1.00</v>
      </c>
      <c r="I13" t="str">
        <f t="shared" si="1"/>
        <v>1293</v>
      </c>
      <c r="J13" t="str">
        <f>"0.96"</f>
        <v>0.96</v>
      </c>
      <c r="K13" t="str">
        <f>"1.00"</f>
        <v>1.00</v>
      </c>
      <c r="M13" s="7" t="s">
        <v>15</v>
      </c>
      <c r="N13" s="2">
        <v>2517</v>
      </c>
      <c r="O13" s="1" t="s">
        <v>11</v>
      </c>
      <c r="P13" s="17">
        <v>0.436</v>
      </c>
      <c r="Q13" s="17">
        <v>0.13009999999999999</v>
      </c>
      <c r="R13" s="15">
        <v>1.1228200000000001E-2</v>
      </c>
      <c r="S13" s="17">
        <v>0.44619999999999999</v>
      </c>
    </row>
    <row r="14" spans="2:42" x14ac:dyDescent="0.25">
      <c r="B14" t="str">
        <f>"EC14"</f>
        <v>EC14</v>
      </c>
      <c r="C14" t="s">
        <v>56</v>
      </c>
      <c r="D14" t="s">
        <v>66</v>
      </c>
      <c r="E14" t="s">
        <v>53</v>
      </c>
      <c r="F14" t="str">
        <f t="shared" si="0"/>
        <v>1224</v>
      </c>
      <c r="G14" t="str">
        <f>"0.51"</f>
        <v>0.51</v>
      </c>
      <c r="H14" t="str">
        <f>"1.00"</f>
        <v>1.00</v>
      </c>
      <c r="I14" t="str">
        <f t="shared" si="1"/>
        <v>1293</v>
      </c>
      <c r="J14" t="str">
        <f>"0.47"</f>
        <v>0.47</v>
      </c>
      <c r="K14" t="str">
        <f>"0.00"</f>
        <v>0.00</v>
      </c>
      <c r="M14" s="7" t="s">
        <v>16</v>
      </c>
      <c r="N14" s="2">
        <v>2517</v>
      </c>
      <c r="O14" s="1" t="s">
        <v>11</v>
      </c>
      <c r="P14" s="17">
        <v>0.43149999999999999</v>
      </c>
      <c r="Q14" s="17">
        <v>0.13619999999999999</v>
      </c>
      <c r="R14" s="15">
        <v>1.1187600000000001E-2</v>
      </c>
      <c r="S14" s="17">
        <v>0.44180000000000003</v>
      </c>
    </row>
    <row r="15" spans="2:42" ht="16.5" thickBot="1" x14ac:dyDescent="0.3">
      <c r="B15" s="11" t="str">
        <f>"EC15"</f>
        <v>EC15</v>
      </c>
      <c r="C15" s="11" t="s">
        <v>56</v>
      </c>
      <c r="D15" s="11" t="s">
        <v>67</v>
      </c>
      <c r="E15" s="11" t="s">
        <v>53</v>
      </c>
      <c r="F15" s="11" t="str">
        <f t="shared" si="0"/>
        <v>1224</v>
      </c>
      <c r="G15" s="11" t="str">
        <f>"0.38"</f>
        <v>0.38</v>
      </c>
      <c r="H15" s="11" t="str">
        <f>"0.00"</f>
        <v>0.00</v>
      </c>
      <c r="I15" s="11" t="str">
        <f t="shared" si="1"/>
        <v>1293</v>
      </c>
      <c r="J15" s="11" t="str">
        <f>"0.37"</f>
        <v>0.37</v>
      </c>
      <c r="K15" s="11" t="str">
        <f>"0.00"</f>
        <v>0.00</v>
      </c>
      <c r="M15" s="3" t="s">
        <v>17</v>
      </c>
      <c r="N15" s="3"/>
      <c r="O15" s="3"/>
      <c r="P15" s="18"/>
      <c r="Q15" s="18"/>
      <c r="R15" s="16">
        <v>1.10466E-2</v>
      </c>
      <c r="S15" s="18">
        <v>0.44650000000000001</v>
      </c>
    </row>
    <row r="16" spans="2:42" ht="16.5" thickTop="1" x14ac:dyDescent="0.25"/>
  </sheetData>
  <mergeCells count="15">
    <mergeCell ref="C4:E4"/>
    <mergeCell ref="Y3:AD3"/>
    <mergeCell ref="V4:X4"/>
    <mergeCell ref="Y4:AA4"/>
    <mergeCell ref="AB4:AD4"/>
    <mergeCell ref="P3:P4"/>
    <mergeCell ref="Q3:Q4"/>
    <mergeCell ref="R3:R4"/>
    <mergeCell ref="S3:S4"/>
    <mergeCell ref="F3:K3"/>
    <mergeCell ref="F4:H4"/>
    <mergeCell ref="I4:K4"/>
    <mergeCell ref="M3:M4"/>
    <mergeCell ref="N3:N4"/>
    <mergeCell ref="O3:O4"/>
  </mergeCells>
  <pageMargins left="0.7" right="0.7" top="0.75" bottom="0.75" header="0.3" footer="0.3"/>
  <pageSetup orientation="portrait" r:id="rId1"/>
  <ignoredErrors>
    <ignoredError sqref="AF4:AF9 H9:K9 H10:K10" formula="1"/>
    <ignoredError sqref="AG4:AL9 C6:E15 V7:AD11 V6:A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 Man Pradhan</dc:creator>
  <cp:lastModifiedBy>Tejesh Man Pradhan</cp:lastModifiedBy>
  <dcterms:created xsi:type="dcterms:W3CDTF">2021-05-19T18:13:54Z</dcterms:created>
  <dcterms:modified xsi:type="dcterms:W3CDTF">2021-05-19T23:15:11Z</dcterms:modified>
</cp:coreProperties>
</file>