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art\Documents\PGP_BABI\Handouts\Finance and Risk Analytics\grp assignment\"/>
    </mc:Choice>
  </mc:AlternateContent>
  <xr:revisionPtr revIDLastSave="0" documentId="13_ncr:1_{11AC3278-F7F5-4504-97D0-998994B963D6}" xr6:coauthVersionLast="46" xr6:coauthVersionMax="46" xr10:uidLastSave="{00000000-0000-0000-0000-000000000000}"/>
  <bookViews>
    <workbookView xWindow="-110" yWindow="-110" windowWidth="19420" windowHeight="10420" firstSheet="7" activeTab="16" xr2:uid="{00000000-000D-0000-FFFF-FFFF00000000}"/>
  </bookViews>
  <sheets>
    <sheet name="AllNewData" sheetId="7" r:id="rId1"/>
    <sheet name="AllReturns" sheetId="19" r:id="rId2"/>
    <sheet name="AllReturns -5 Stocks" sheetId="21" r:id="rId3"/>
    <sheet name="Optimisation-Variance minimise" sheetId="22" r:id="rId4"/>
    <sheet name="Optimisation (2)" sheetId="23" r:id="rId5"/>
    <sheet name="Calculations" sheetId="20" r:id="rId6"/>
    <sheet name="EicherMotor" sheetId="9" r:id="rId7"/>
    <sheet name="HDFC" sheetId="10" r:id="rId8"/>
    <sheet name="Hindustan Uni" sheetId="11" r:id="rId9"/>
    <sheet name="Infy" sheetId="12" r:id="rId10"/>
    <sheet name="ITC" sheetId="13" r:id="rId11"/>
    <sheet name="ONGC" sheetId="14" r:id="rId12"/>
    <sheet name="Reliance" sheetId="2" r:id="rId13"/>
    <sheet name="SBI" sheetId="15" r:id="rId14"/>
    <sheet name="Sun Pharma" sheetId="16" r:id="rId15"/>
    <sheet name="TCS" sheetId="18" r:id="rId16"/>
    <sheet name="Worse CAse" sheetId="24" r:id="rId17"/>
  </sheets>
  <definedNames>
    <definedName name="solver_adj" localSheetId="4" hidden="1">'Optimisation (2)'!$D$3:$D$7</definedName>
    <definedName name="solver_adj" localSheetId="3" hidden="1">'Optimisation-Variance minimise'!$D$3:$D$7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1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lhs1" localSheetId="4" hidden="1">'Optimisation (2)'!$B$10</definedName>
    <definedName name="solver_lhs1" localSheetId="3" hidden="1">'Optimisation-Variance minimise'!$B$10</definedName>
    <definedName name="solver_lhs2" localSheetId="4" hidden="1">'Optimisation (2)'!$B$11</definedName>
    <definedName name="solver_lhs2" localSheetId="3" hidden="1">'Optimisation-Variance minimise'!$B$11</definedName>
    <definedName name="solver_lhs3" localSheetId="4" hidden="1">'Optimisation (2)'!$D$3:$D$7</definedName>
    <definedName name="solver_lhs3" localSheetId="3" hidden="1">'Optimisation-Variance minimise'!$D$3:$D$7</definedName>
    <definedName name="solver_lhs4" localSheetId="4" hidden="1">'Optimisation (2)'!$D$3:$D$7</definedName>
    <definedName name="solver_lhs4" localSheetId="3" hidden="1">'Optimisation-Variance minimise'!$D$3:$D$7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4</definedName>
    <definedName name="solver_num" localSheetId="3" hidden="1">4</definedName>
    <definedName name="solver_nwt" localSheetId="4" hidden="1">1</definedName>
    <definedName name="solver_nwt" localSheetId="3" hidden="1">1</definedName>
    <definedName name="solver_opt" localSheetId="4" hidden="1">'Optimisation (2)'!$A$6</definedName>
    <definedName name="solver_opt" localSheetId="3" hidden="1">'Optimisation-Variance minimise'!$A$6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el1" localSheetId="4" hidden="1">2</definedName>
    <definedName name="solver_rel1" localSheetId="3" hidden="1">2</definedName>
    <definedName name="solver_rel2" localSheetId="4" hidden="1">2</definedName>
    <definedName name="solver_rel2" localSheetId="3" hidden="1">3</definedName>
    <definedName name="solver_rel3" localSheetId="4" hidden="1">1</definedName>
    <definedName name="solver_rel3" localSheetId="3" hidden="1">1</definedName>
    <definedName name="solver_rel4" localSheetId="4" hidden="1">3</definedName>
    <definedName name="solver_rel4" localSheetId="3" hidden="1">3</definedName>
    <definedName name="solver_rhs1" localSheetId="4" hidden="1">'Optimisation (2)'!$C$10</definedName>
    <definedName name="solver_rhs1" localSheetId="3" hidden="1">'Optimisation-Variance minimise'!$C$10</definedName>
    <definedName name="solver_rhs2" localSheetId="4" hidden="1">'Optimisation (2)'!$C$11</definedName>
    <definedName name="solver_rhs2" localSheetId="3" hidden="1">'Optimisation-Variance minimise'!$C$11</definedName>
    <definedName name="solver_rhs3" localSheetId="4" hidden="1">0.3</definedName>
    <definedName name="solver_rhs3" localSheetId="3" hidden="1">0.3</definedName>
    <definedName name="solver_rhs4" localSheetId="4" hidden="1">0</definedName>
    <definedName name="solver_rhs4" localSheetId="3" hidden="1">0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2</definedName>
    <definedName name="solver_typ" localSheetId="3" hidden="1">2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5" i="9" l="1"/>
  <c r="N36" i="9" s="1"/>
  <c r="N35" i="10"/>
  <c r="N36" i="10" s="1"/>
  <c r="N35" i="11"/>
  <c r="N41" i="11" s="1"/>
  <c r="N34" i="11"/>
  <c r="N34" i="12"/>
  <c r="N35" i="13"/>
  <c r="N36" i="13" s="1"/>
  <c r="N35" i="14"/>
  <c r="N36" i="14" s="1"/>
  <c r="N35" i="2"/>
  <c r="N36" i="2" s="1"/>
  <c r="N38" i="15"/>
  <c r="N39" i="15" s="1"/>
  <c r="N36" i="15"/>
  <c r="N35" i="15"/>
  <c r="N35" i="16"/>
  <c r="N36" i="16" s="1"/>
  <c r="N43" i="18"/>
  <c r="N42" i="18"/>
  <c r="N35" i="18"/>
  <c r="B11" i="23" a="1"/>
  <c r="B11" i="23" s="1"/>
  <c r="A6" i="23"/>
  <c r="P10" i="23"/>
  <c r="B10" i="23"/>
  <c r="G7" i="23"/>
  <c r="E7" i="23"/>
  <c r="G6" i="23"/>
  <c r="E6" i="23"/>
  <c r="G5" i="23"/>
  <c r="E5" i="23"/>
  <c r="G4" i="23"/>
  <c r="E4" i="23"/>
  <c r="G3" i="23"/>
  <c r="E3" i="23"/>
  <c r="B11" i="22"/>
  <c r="B10" i="22"/>
  <c r="A6" i="22" a="1"/>
  <c r="A6" i="22" s="1"/>
  <c r="Q44" i="21"/>
  <c r="Q43" i="21"/>
  <c r="P47" i="21"/>
  <c r="G3" i="22"/>
  <c r="E3" i="22"/>
  <c r="E4" i="22"/>
  <c r="E5" i="22"/>
  <c r="E6" i="22"/>
  <c r="E7" i="22"/>
  <c r="P10" i="22"/>
  <c r="G7" i="22"/>
  <c r="G6" i="22"/>
  <c r="G5" i="22"/>
  <c r="G4" i="22"/>
  <c r="Q42" i="21" a="1"/>
  <c r="Q42" i="21" s="1"/>
  <c r="Q41" i="21" a="1"/>
  <c r="Q41" i="21" s="1"/>
  <c r="F110" i="21"/>
  <c r="E110" i="21"/>
  <c r="D110" i="21"/>
  <c r="C110" i="21"/>
  <c r="B110" i="21"/>
  <c r="F108" i="21"/>
  <c r="E108" i="21"/>
  <c r="K33" i="21" s="1"/>
  <c r="D108" i="21"/>
  <c r="J102" i="21" s="1"/>
  <c r="C108" i="21"/>
  <c r="I101" i="21" s="1"/>
  <c r="B108" i="21"/>
  <c r="I105" i="21"/>
  <c r="L102" i="21"/>
  <c r="I99" i="21"/>
  <c r="I97" i="21"/>
  <c r="I93" i="21"/>
  <c r="H93" i="21"/>
  <c r="L92" i="21"/>
  <c r="I91" i="21"/>
  <c r="I89" i="21"/>
  <c r="L87" i="21"/>
  <c r="I87" i="21"/>
  <c r="H87" i="21"/>
  <c r="I83" i="21"/>
  <c r="L76" i="21"/>
  <c r="K72" i="21"/>
  <c r="L71" i="21"/>
  <c r="K71" i="21"/>
  <c r="J71" i="21"/>
  <c r="I71" i="21"/>
  <c r="H70" i="21"/>
  <c r="J69" i="21"/>
  <c r="I69" i="21"/>
  <c r="K67" i="21"/>
  <c r="J67" i="21"/>
  <c r="I66" i="21"/>
  <c r="I65" i="21"/>
  <c r="I64" i="21"/>
  <c r="H64" i="21"/>
  <c r="I63" i="21"/>
  <c r="H62" i="21"/>
  <c r="L60" i="21"/>
  <c r="K60" i="21"/>
  <c r="I60" i="21"/>
  <c r="I59" i="21"/>
  <c r="K58" i="21"/>
  <c r="I57" i="21"/>
  <c r="H56" i="21"/>
  <c r="K55" i="21"/>
  <c r="I55" i="21"/>
  <c r="I54" i="21"/>
  <c r="I53" i="21"/>
  <c r="I52" i="21"/>
  <c r="I51" i="21"/>
  <c r="I49" i="21"/>
  <c r="I48" i="21"/>
  <c r="I47" i="21"/>
  <c r="I46" i="21"/>
  <c r="H45" i="21"/>
  <c r="L43" i="21"/>
  <c r="I43" i="21"/>
  <c r="H43" i="21"/>
  <c r="I42" i="21"/>
  <c r="H42" i="21"/>
  <c r="L41" i="21"/>
  <c r="K41" i="21"/>
  <c r="J41" i="21"/>
  <c r="L40" i="21"/>
  <c r="I40" i="21"/>
  <c r="H40" i="21"/>
  <c r="H39" i="21"/>
  <c r="I38" i="21"/>
  <c r="L37" i="21"/>
  <c r="L36" i="21"/>
  <c r="I36" i="21"/>
  <c r="H36" i="21"/>
  <c r="J35" i="21"/>
  <c r="H35" i="21"/>
  <c r="I34" i="21"/>
  <c r="L33" i="21"/>
  <c r="L32" i="21"/>
  <c r="J32" i="21"/>
  <c r="I32" i="21"/>
  <c r="H32" i="21"/>
  <c r="H31" i="21"/>
  <c r="I30" i="21"/>
  <c r="L29" i="21"/>
  <c r="K29" i="21"/>
  <c r="L28" i="21"/>
  <c r="I28" i="21"/>
  <c r="H28" i="21"/>
  <c r="H27" i="21"/>
  <c r="J26" i="21"/>
  <c r="I26" i="21"/>
  <c r="L25" i="21"/>
  <c r="K25" i="21"/>
  <c r="J25" i="21"/>
  <c r="L24" i="21"/>
  <c r="I24" i="21"/>
  <c r="H24" i="21"/>
  <c r="H23" i="21"/>
  <c r="I22" i="21"/>
  <c r="L21" i="21"/>
  <c r="L20" i="21"/>
  <c r="I20" i="21"/>
  <c r="H20" i="21"/>
  <c r="J19" i="21"/>
  <c r="H19" i="21"/>
  <c r="I18" i="21"/>
  <c r="L17" i="21"/>
  <c r="L16" i="21"/>
  <c r="J16" i="21"/>
  <c r="I16" i="21"/>
  <c r="H16" i="21"/>
  <c r="I15" i="21"/>
  <c r="I14" i="21"/>
  <c r="I13" i="21"/>
  <c r="I10" i="21"/>
  <c r="I9" i="21"/>
  <c r="I8" i="21"/>
  <c r="I7" i="21"/>
  <c r="I6" i="21"/>
  <c r="I5" i="21"/>
  <c r="L4" i="21"/>
  <c r="H4" i="21"/>
  <c r="K3" i="21"/>
  <c r="J3" i="21"/>
  <c r="Z55" i="19"/>
  <c r="Z53" i="19"/>
  <c r="Z50" i="19"/>
  <c r="Z47" i="19"/>
  <c r="AA42" i="19" a="1"/>
  <c r="AA42" i="19" s="1"/>
  <c r="AA41" i="19" a="1"/>
  <c r="AA41" i="19" s="1"/>
  <c r="M60" i="20" a="1"/>
  <c r="M60" i="20" s="1"/>
  <c r="G53" i="20" a="1"/>
  <c r="G53" i="20" s="1"/>
  <c r="N42" i="9" l="1"/>
  <c r="N43" i="9" s="1"/>
  <c r="N38" i="9"/>
  <c r="N39" i="9" s="1"/>
  <c r="N42" i="10"/>
  <c r="N43" i="10" s="1"/>
  <c r="N38" i="10"/>
  <c r="N39" i="10" s="1"/>
  <c r="N42" i="11"/>
  <c r="N37" i="11"/>
  <c r="N38" i="11" s="1"/>
  <c r="N38" i="13"/>
  <c r="N42" i="13"/>
  <c r="N43" i="13" s="1"/>
  <c r="N39" i="13"/>
  <c r="N42" i="14"/>
  <c r="N43" i="14" s="1"/>
  <c r="N38" i="14"/>
  <c r="N39" i="14" s="1"/>
  <c r="N42" i="2"/>
  <c r="N43" i="2" s="1"/>
  <c r="N38" i="2"/>
  <c r="N39" i="2" s="1"/>
  <c r="N42" i="15"/>
  <c r="N43" i="15" s="1"/>
  <c r="N38" i="16"/>
  <c r="N39" i="16" s="1"/>
  <c r="N42" i="16"/>
  <c r="N43" i="16" s="1"/>
  <c r="J6" i="21"/>
  <c r="J10" i="21"/>
  <c r="J15" i="21"/>
  <c r="J21" i="21"/>
  <c r="K21" i="21"/>
  <c r="J24" i="21"/>
  <c r="J27" i="21"/>
  <c r="J33" i="21"/>
  <c r="J34" i="21"/>
  <c r="K37" i="21"/>
  <c r="J40" i="21"/>
  <c r="J42" i="21"/>
  <c r="J59" i="21"/>
  <c r="J61" i="21"/>
  <c r="K65" i="21"/>
  <c r="I68" i="21"/>
  <c r="I70" i="21"/>
  <c r="K73" i="21"/>
  <c r="I77" i="21"/>
  <c r="I81" i="21"/>
  <c r="J83" i="21"/>
  <c r="J87" i="21"/>
  <c r="J89" i="21"/>
  <c r="I95" i="21"/>
  <c r="J97" i="21"/>
  <c r="J104" i="21"/>
  <c r="J75" i="21"/>
  <c r="J79" i="21"/>
  <c r="J82" i="21"/>
  <c r="J88" i="21"/>
  <c r="J96" i="21"/>
  <c r="J105" i="21"/>
  <c r="J8" i="21"/>
  <c r="J13" i="21"/>
  <c r="J22" i="21"/>
  <c r="J28" i="21"/>
  <c r="J31" i="21"/>
  <c r="J37" i="21"/>
  <c r="J38" i="21"/>
  <c r="J43" i="21"/>
  <c r="J45" i="21"/>
  <c r="J47" i="21"/>
  <c r="J51" i="21"/>
  <c r="J53" i="21"/>
  <c r="J63" i="21"/>
  <c r="J65" i="21"/>
  <c r="J73" i="21"/>
  <c r="J80" i="21"/>
  <c r="J91" i="21"/>
  <c r="J94" i="21"/>
  <c r="J99" i="21"/>
  <c r="J103" i="21"/>
  <c r="J106" i="21"/>
  <c r="D112" i="21"/>
  <c r="J5" i="21"/>
  <c r="J11" i="21"/>
  <c r="J17" i="21"/>
  <c r="J18" i="21"/>
  <c r="J4" i="21"/>
  <c r="K5" i="21"/>
  <c r="J7" i="21"/>
  <c r="J9" i="21"/>
  <c r="J12" i="21"/>
  <c r="J14" i="21"/>
  <c r="K17" i="21"/>
  <c r="J20" i="21"/>
  <c r="J23" i="21"/>
  <c r="J29" i="21"/>
  <c r="J30" i="21"/>
  <c r="J36" i="21"/>
  <c r="J39" i="21"/>
  <c r="J44" i="21"/>
  <c r="J46" i="21"/>
  <c r="J52" i="21"/>
  <c r="J57" i="21"/>
  <c r="J72" i="21"/>
  <c r="J74" i="21"/>
  <c r="J78" i="21"/>
  <c r="J81" i="21"/>
  <c r="J86" i="21"/>
  <c r="J90" i="21"/>
  <c r="J95" i="21"/>
  <c r="J98" i="21"/>
  <c r="E112" i="21"/>
  <c r="K104" i="21"/>
  <c r="K98" i="21"/>
  <c r="K92" i="21"/>
  <c r="K88" i="21"/>
  <c r="K87" i="21"/>
  <c r="K83" i="21"/>
  <c r="K74" i="21"/>
  <c r="K69" i="21"/>
  <c r="K68" i="21"/>
  <c r="K63" i="21"/>
  <c r="K59" i="21"/>
  <c r="K53" i="21"/>
  <c r="K49" i="21"/>
  <c r="K40" i="21"/>
  <c r="K38" i="21"/>
  <c r="K36" i="21"/>
  <c r="K34" i="21"/>
  <c r="K32" i="21"/>
  <c r="K30" i="21"/>
  <c r="K28" i="21"/>
  <c r="K26" i="21"/>
  <c r="K24" i="21"/>
  <c r="K22" i="21"/>
  <c r="K20" i="21"/>
  <c r="K18" i="21"/>
  <c r="K16" i="21"/>
  <c r="K15" i="21"/>
  <c r="K8" i="21"/>
  <c r="K7" i="21"/>
  <c r="K106" i="21"/>
  <c r="K101" i="21"/>
  <c r="K100" i="21"/>
  <c r="K96" i="21"/>
  <c r="K93" i="21"/>
  <c r="K90" i="21"/>
  <c r="K86" i="21"/>
  <c r="K81" i="21"/>
  <c r="K77" i="21"/>
  <c r="K12" i="21"/>
  <c r="K14" i="21"/>
  <c r="K48" i="21"/>
  <c r="K50" i="21"/>
  <c r="K56" i="21"/>
  <c r="K62" i="21"/>
  <c r="K75" i="21"/>
  <c r="K78" i="21"/>
  <c r="K79" i="21"/>
  <c r="K99" i="21"/>
  <c r="K105" i="21"/>
  <c r="H103" i="21"/>
  <c r="H82" i="21"/>
  <c r="H52" i="21"/>
  <c r="H47" i="21"/>
  <c r="H14" i="21"/>
  <c r="H6" i="21"/>
  <c r="H80" i="21"/>
  <c r="H75" i="21"/>
  <c r="L103" i="21"/>
  <c r="L93" i="21"/>
  <c r="L77" i="21"/>
  <c r="L70" i="21"/>
  <c r="L52" i="21"/>
  <c r="L47" i="21"/>
  <c r="L14" i="21"/>
  <c r="L6" i="21"/>
  <c r="L82" i="21"/>
  <c r="L75" i="21"/>
  <c r="L8" i="21"/>
  <c r="K9" i="21"/>
  <c r="K10" i="21"/>
  <c r="K11" i="21"/>
  <c r="L12" i="21"/>
  <c r="K13" i="21"/>
  <c r="H17" i="21"/>
  <c r="L18" i="21"/>
  <c r="K19" i="21"/>
  <c r="H21" i="21"/>
  <c r="L22" i="21"/>
  <c r="K23" i="21"/>
  <c r="H25" i="21"/>
  <c r="L26" i="21"/>
  <c r="K27" i="21"/>
  <c r="H29" i="21"/>
  <c r="L30" i="21"/>
  <c r="K31" i="21"/>
  <c r="H33" i="21"/>
  <c r="L34" i="21"/>
  <c r="K35" i="21"/>
  <c r="H37" i="21"/>
  <c r="L38" i="21"/>
  <c r="K39" i="21"/>
  <c r="H41" i="21"/>
  <c r="K45" i="21"/>
  <c r="K47" i="21"/>
  <c r="K52" i="21"/>
  <c r="L62" i="21"/>
  <c r="K64" i="21"/>
  <c r="K66" i="21"/>
  <c r="L68" i="21"/>
  <c r="K82" i="21"/>
  <c r="K85" i="21"/>
  <c r="K91" i="21"/>
  <c r="K97" i="21"/>
  <c r="H100" i="21"/>
  <c r="K4" i="21"/>
  <c r="K6" i="21"/>
  <c r="H8" i="21"/>
  <c r="H10" i="21"/>
  <c r="L10" i="21"/>
  <c r="H12" i="21"/>
  <c r="H18" i="21"/>
  <c r="L19" i="21"/>
  <c r="H22" i="21"/>
  <c r="L23" i="21"/>
  <c r="H26" i="21"/>
  <c r="L27" i="21"/>
  <c r="H30" i="21"/>
  <c r="L31" i="21"/>
  <c r="H34" i="21"/>
  <c r="L35" i="21"/>
  <c r="H38" i="21"/>
  <c r="L39" i="21"/>
  <c r="K42" i="21"/>
  <c r="K43" i="21"/>
  <c r="K44" i="21"/>
  <c r="L45" i="21"/>
  <c r="K46" i="21"/>
  <c r="K51" i="21"/>
  <c r="K54" i="21"/>
  <c r="K57" i="21"/>
  <c r="K61" i="21"/>
  <c r="K70" i="21"/>
  <c r="K76" i="21"/>
  <c r="K80" i="21"/>
  <c r="K84" i="21"/>
  <c r="K89" i="21"/>
  <c r="H91" i="21"/>
  <c r="L91" i="21"/>
  <c r="K94" i="21"/>
  <c r="K95" i="21"/>
  <c r="H98" i="21"/>
  <c r="K102" i="21"/>
  <c r="K103" i="21"/>
  <c r="C112" i="21"/>
  <c r="I3" i="21"/>
  <c r="I4" i="21"/>
  <c r="I11" i="21"/>
  <c r="I12" i="21"/>
  <c r="I17" i="21"/>
  <c r="I19" i="21"/>
  <c r="I21" i="21"/>
  <c r="I23" i="21"/>
  <c r="I25" i="21"/>
  <c r="I27" i="21"/>
  <c r="I29" i="21"/>
  <c r="I31" i="21"/>
  <c r="I33" i="21"/>
  <c r="I35" i="21"/>
  <c r="I37" i="21"/>
  <c r="I39" i="21"/>
  <c r="I41" i="21"/>
  <c r="I44" i="21"/>
  <c r="I45" i="21"/>
  <c r="I50" i="21"/>
  <c r="I56" i="21"/>
  <c r="I58" i="21"/>
  <c r="I61" i="21"/>
  <c r="I62" i="21"/>
  <c r="I67" i="21"/>
  <c r="I73" i="21"/>
  <c r="I75" i="21"/>
  <c r="I79" i="21"/>
  <c r="I85" i="21"/>
  <c r="I103" i="21"/>
  <c r="P50" i="21"/>
  <c r="H71" i="21"/>
  <c r="H77" i="21"/>
  <c r="H84" i="21"/>
  <c r="L86" i="21"/>
  <c r="H96" i="21"/>
  <c r="L98" i="21"/>
  <c r="H54" i="21"/>
  <c r="H49" i="21"/>
  <c r="H55" i="21"/>
  <c r="H50" i="21"/>
  <c r="H48" i="21"/>
  <c r="H105" i="21"/>
  <c r="H102" i="21"/>
  <c r="H97" i="21"/>
  <c r="H94" i="21"/>
  <c r="H89" i="21"/>
  <c r="H86" i="21"/>
  <c r="H81" i="21"/>
  <c r="H78" i="21"/>
  <c r="H73" i="21"/>
  <c r="H69" i="21"/>
  <c r="H67" i="21"/>
  <c r="H65" i="21"/>
  <c r="H63" i="21"/>
  <c r="H61" i="21"/>
  <c r="H59" i="21"/>
  <c r="H57" i="21"/>
  <c r="H106" i="21"/>
  <c r="H101" i="21"/>
  <c r="H99" i="21"/>
  <c r="H92" i="21"/>
  <c r="H90" i="21"/>
  <c r="H85" i="21"/>
  <c r="H83" i="21"/>
  <c r="H76" i="21"/>
  <c r="H74" i="21"/>
  <c r="H66" i="21"/>
  <c r="H58" i="21"/>
  <c r="H53" i="21"/>
  <c r="H51" i="21"/>
  <c r="H46" i="21"/>
  <c r="H44" i="21"/>
  <c r="H104" i="21"/>
  <c r="H95" i="21"/>
  <c r="H88" i="21"/>
  <c r="H79" i="21"/>
  <c r="H72" i="21"/>
  <c r="H68" i="21"/>
  <c r="H60" i="21"/>
  <c r="H15" i="21"/>
  <c r="H13" i="21"/>
  <c r="H11" i="21"/>
  <c r="H9" i="21"/>
  <c r="H7" i="21"/>
  <c r="H5" i="21"/>
  <c r="H3" i="21"/>
  <c r="L54" i="21"/>
  <c r="L49" i="21"/>
  <c r="L55" i="21"/>
  <c r="L50" i="21"/>
  <c r="L48" i="21"/>
  <c r="L105" i="21"/>
  <c r="L104" i="21"/>
  <c r="L97" i="21"/>
  <c r="L96" i="21"/>
  <c r="L89" i="21"/>
  <c r="L88" i="21"/>
  <c r="L81" i="21"/>
  <c r="L80" i="21"/>
  <c r="L73" i="21"/>
  <c r="L72" i="21"/>
  <c r="L69" i="21"/>
  <c r="L67" i="21"/>
  <c r="L65" i="21"/>
  <c r="L63" i="21"/>
  <c r="L61" i="21"/>
  <c r="L59" i="21"/>
  <c r="L57" i="21"/>
  <c r="L42" i="21"/>
  <c r="F112" i="21"/>
  <c r="L100" i="21"/>
  <c r="L99" i="21"/>
  <c r="L94" i="21"/>
  <c r="L84" i="21"/>
  <c r="L83" i="21"/>
  <c r="L78" i="21"/>
  <c r="L64" i="21"/>
  <c r="L56" i="21"/>
  <c r="L53" i="21"/>
  <c r="L51" i="21"/>
  <c r="L46" i="21"/>
  <c r="L44" i="21"/>
  <c r="L106" i="21"/>
  <c r="L101" i="21"/>
  <c r="L95" i="21"/>
  <c r="L90" i="21"/>
  <c r="L85" i="21"/>
  <c r="L79" i="21"/>
  <c r="L74" i="21"/>
  <c r="L66" i="21"/>
  <c r="L58" i="21"/>
  <c r="L15" i="21"/>
  <c r="L13" i="21"/>
  <c r="L11" i="21"/>
  <c r="L9" i="21"/>
  <c r="L7" i="21"/>
  <c r="L5" i="21"/>
  <c r="L3" i="21"/>
  <c r="B112" i="21"/>
  <c r="J55" i="21"/>
  <c r="J50" i="21"/>
  <c r="J48" i="21"/>
  <c r="J54" i="21"/>
  <c r="J49" i="21"/>
  <c r="J101" i="21"/>
  <c r="J100" i="21"/>
  <c r="J93" i="21"/>
  <c r="J92" i="21"/>
  <c r="J85" i="21"/>
  <c r="J84" i="21"/>
  <c r="J77" i="21"/>
  <c r="J76" i="21"/>
  <c r="J70" i="21"/>
  <c r="J68" i="21"/>
  <c r="J66" i="21"/>
  <c r="J64" i="21"/>
  <c r="J62" i="21"/>
  <c r="J60" i="21"/>
  <c r="J58" i="21"/>
  <c r="J56" i="21"/>
  <c r="I72" i="21"/>
  <c r="I74" i="21"/>
  <c r="I76" i="21"/>
  <c r="I78" i="21"/>
  <c r="I80" i="21"/>
  <c r="I82" i="21"/>
  <c r="I84" i="21"/>
  <c r="I86" i="21"/>
  <c r="I88" i="21"/>
  <c r="I90" i="21"/>
  <c r="I92" i="21"/>
  <c r="I94" i="21"/>
  <c r="I96" i="21"/>
  <c r="I98" i="21"/>
  <c r="I100" i="21"/>
  <c r="I102" i="21"/>
  <c r="I104" i="21"/>
  <c r="I106" i="21"/>
  <c r="Y17" i="19"/>
  <c r="Z17" i="19"/>
  <c r="AA17" i="19"/>
  <c r="AB17" i="19"/>
  <c r="AC17" i="19"/>
  <c r="AD17" i="19"/>
  <c r="AE17" i="19"/>
  <c r="AF17" i="19"/>
  <c r="AG17" i="19"/>
  <c r="AH17" i="19"/>
  <c r="Y18" i="19"/>
  <c r="Z18" i="19"/>
  <c r="AA18" i="19"/>
  <c r="AB18" i="19"/>
  <c r="AC18" i="19"/>
  <c r="AD18" i="19"/>
  <c r="AE18" i="19"/>
  <c r="AF18" i="19"/>
  <c r="AG18" i="19"/>
  <c r="AH18" i="19"/>
  <c r="Y19" i="19"/>
  <c r="Z19" i="19"/>
  <c r="AA19" i="19"/>
  <c r="AB19" i="19"/>
  <c r="AC19" i="19"/>
  <c r="AD19" i="19"/>
  <c r="AE19" i="19"/>
  <c r="AF19" i="19"/>
  <c r="AG19" i="19"/>
  <c r="AH19" i="19"/>
  <c r="Y20" i="19"/>
  <c r="Z20" i="19"/>
  <c r="AA20" i="19"/>
  <c r="AB20" i="19"/>
  <c r="AC20" i="19"/>
  <c r="AD20" i="19"/>
  <c r="AE20" i="19"/>
  <c r="AF20" i="19"/>
  <c r="AG20" i="19"/>
  <c r="AH20" i="19"/>
  <c r="Y21" i="19"/>
  <c r="Z21" i="19"/>
  <c r="AA21" i="19"/>
  <c r="AB21" i="19"/>
  <c r="AC21" i="19"/>
  <c r="AD21" i="19"/>
  <c r="AE21" i="19"/>
  <c r="AF21" i="19"/>
  <c r="AG21" i="19"/>
  <c r="AH21" i="19"/>
  <c r="Y22" i="19"/>
  <c r="Z22" i="19"/>
  <c r="AA22" i="19"/>
  <c r="AB22" i="19"/>
  <c r="AC22" i="19"/>
  <c r="AD22" i="19"/>
  <c r="AE22" i="19"/>
  <c r="AF22" i="19"/>
  <c r="AG22" i="19"/>
  <c r="AH22" i="19"/>
  <c r="Y23" i="19"/>
  <c r="Z23" i="19"/>
  <c r="AA23" i="19"/>
  <c r="AB23" i="19"/>
  <c r="AC23" i="19"/>
  <c r="AD23" i="19"/>
  <c r="AE23" i="19"/>
  <c r="AF23" i="19"/>
  <c r="AG23" i="19"/>
  <c r="AH23" i="19"/>
  <c r="Y24" i="19"/>
  <c r="Z24" i="19"/>
  <c r="AA24" i="19"/>
  <c r="AB24" i="19"/>
  <c r="AC24" i="19"/>
  <c r="AD24" i="19"/>
  <c r="AE24" i="19"/>
  <c r="AF24" i="19"/>
  <c r="AG24" i="19"/>
  <c r="AH24" i="19"/>
  <c r="Y25" i="19"/>
  <c r="Z25" i="19"/>
  <c r="AA25" i="19"/>
  <c r="AB25" i="19"/>
  <c r="AC25" i="19"/>
  <c r="AD25" i="19"/>
  <c r="AE25" i="19"/>
  <c r="AF25" i="19"/>
  <c r="AG25" i="19"/>
  <c r="AH25" i="19"/>
  <c r="Z16" i="19"/>
  <c r="AA16" i="19"/>
  <c r="AB16" i="19"/>
  <c r="AC16" i="19"/>
  <c r="AD16" i="19"/>
  <c r="AE16" i="19"/>
  <c r="AF16" i="19"/>
  <c r="AG16" i="19"/>
  <c r="AH16" i="19"/>
  <c r="Y16" i="19"/>
  <c r="Y2" i="19" a="1"/>
  <c r="AB2" i="19" s="1"/>
  <c r="V4" i="19"/>
  <c r="V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18" i="19"/>
  <c r="V19" i="19"/>
  <c r="V20" i="19"/>
  <c r="V21" i="19"/>
  <c r="V22" i="19"/>
  <c r="V23" i="19"/>
  <c r="V24" i="19"/>
  <c r="V25" i="19"/>
  <c r="V26" i="19"/>
  <c r="V27" i="19"/>
  <c r="V28" i="19"/>
  <c r="V29" i="19"/>
  <c r="V30" i="19"/>
  <c r="V31" i="19"/>
  <c r="V32" i="19"/>
  <c r="V33" i="19"/>
  <c r="V34" i="19"/>
  <c r="V35" i="19"/>
  <c r="V36" i="19"/>
  <c r="V37" i="19"/>
  <c r="V38" i="19"/>
  <c r="V39" i="19"/>
  <c r="V40" i="19"/>
  <c r="V41" i="19"/>
  <c r="V42" i="19"/>
  <c r="V43" i="19"/>
  <c r="V44" i="19"/>
  <c r="V45" i="19"/>
  <c r="V46" i="19"/>
  <c r="V47" i="19"/>
  <c r="V48" i="19"/>
  <c r="V49" i="19"/>
  <c r="V50" i="19"/>
  <c r="V51" i="19"/>
  <c r="V52" i="19"/>
  <c r="V53" i="19"/>
  <c r="V54" i="19"/>
  <c r="V55" i="19"/>
  <c r="V56" i="19"/>
  <c r="V57" i="19"/>
  <c r="V58" i="19"/>
  <c r="V59" i="19"/>
  <c r="V60" i="19"/>
  <c r="V61" i="19"/>
  <c r="V62" i="19"/>
  <c r="V63" i="19"/>
  <c r="V64" i="19"/>
  <c r="V65" i="19"/>
  <c r="V66" i="19"/>
  <c r="V67" i="19"/>
  <c r="V68" i="19"/>
  <c r="V69" i="19"/>
  <c r="V70" i="19"/>
  <c r="V71" i="19"/>
  <c r="V72" i="19"/>
  <c r="V73" i="19"/>
  <c r="V74" i="19"/>
  <c r="V75" i="19"/>
  <c r="V76" i="19"/>
  <c r="V77" i="19"/>
  <c r="V78" i="19"/>
  <c r="V79" i="19"/>
  <c r="V80" i="19"/>
  <c r="V81" i="19"/>
  <c r="V82" i="19"/>
  <c r="V83" i="19"/>
  <c r="V84" i="19"/>
  <c r="V85" i="19"/>
  <c r="V86" i="19"/>
  <c r="V87" i="19"/>
  <c r="V88" i="19"/>
  <c r="V89" i="19"/>
  <c r="V90" i="19"/>
  <c r="V91" i="19"/>
  <c r="V92" i="19"/>
  <c r="V93" i="19"/>
  <c r="V94" i="19"/>
  <c r="V95" i="19"/>
  <c r="V96" i="19"/>
  <c r="V97" i="19"/>
  <c r="V98" i="19"/>
  <c r="V99" i="19"/>
  <c r="V100" i="19"/>
  <c r="V101" i="19"/>
  <c r="V102" i="19"/>
  <c r="V103" i="19"/>
  <c r="V104" i="19"/>
  <c r="V105" i="19"/>
  <c r="V106" i="19"/>
  <c r="U4" i="19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23" i="19"/>
  <c r="U24" i="19"/>
  <c r="U25" i="19"/>
  <c r="U26" i="19"/>
  <c r="U27" i="19"/>
  <c r="U28" i="19"/>
  <c r="U29" i="19"/>
  <c r="U30" i="19"/>
  <c r="U31" i="19"/>
  <c r="U32" i="19"/>
  <c r="U33" i="19"/>
  <c r="U34" i="19"/>
  <c r="U35" i="19"/>
  <c r="U36" i="19"/>
  <c r="U37" i="19"/>
  <c r="U38" i="19"/>
  <c r="U39" i="19"/>
  <c r="U40" i="19"/>
  <c r="U41" i="19"/>
  <c r="U42" i="19"/>
  <c r="U43" i="19"/>
  <c r="U44" i="19"/>
  <c r="U45" i="19"/>
  <c r="U46" i="19"/>
  <c r="U47" i="19"/>
  <c r="U48" i="19"/>
  <c r="U49" i="19"/>
  <c r="U50" i="19"/>
  <c r="U51" i="19"/>
  <c r="U52" i="19"/>
  <c r="U53" i="19"/>
  <c r="U54" i="19"/>
  <c r="U55" i="19"/>
  <c r="U56" i="19"/>
  <c r="U57" i="19"/>
  <c r="U58" i="19"/>
  <c r="U59" i="19"/>
  <c r="U60" i="19"/>
  <c r="U61" i="19"/>
  <c r="U62" i="19"/>
  <c r="U63" i="19"/>
  <c r="U64" i="19"/>
  <c r="U65" i="19"/>
  <c r="U66" i="19"/>
  <c r="U67" i="19"/>
  <c r="U68" i="19"/>
  <c r="U69" i="19"/>
  <c r="U70" i="19"/>
  <c r="U71" i="19"/>
  <c r="U72" i="19"/>
  <c r="U73" i="19"/>
  <c r="U74" i="19"/>
  <c r="U75" i="19"/>
  <c r="U76" i="19"/>
  <c r="U77" i="19"/>
  <c r="U78" i="19"/>
  <c r="U79" i="19"/>
  <c r="U80" i="19"/>
  <c r="U81" i="19"/>
  <c r="U82" i="19"/>
  <c r="U83" i="19"/>
  <c r="U84" i="19"/>
  <c r="U85" i="19"/>
  <c r="U86" i="19"/>
  <c r="U87" i="19"/>
  <c r="U88" i="19"/>
  <c r="U89" i="19"/>
  <c r="U90" i="19"/>
  <c r="U91" i="19"/>
  <c r="U92" i="19"/>
  <c r="U93" i="19"/>
  <c r="U94" i="19"/>
  <c r="U95" i="19"/>
  <c r="U96" i="19"/>
  <c r="U97" i="19"/>
  <c r="U98" i="19"/>
  <c r="U99" i="19"/>
  <c r="U100" i="19"/>
  <c r="U101" i="19"/>
  <c r="U102" i="19"/>
  <c r="U103" i="19"/>
  <c r="U104" i="19"/>
  <c r="U105" i="19"/>
  <c r="U106" i="19"/>
  <c r="T4" i="19"/>
  <c r="T5" i="19"/>
  <c r="T6" i="19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3" i="19"/>
  <c r="T34" i="19"/>
  <c r="T35" i="19"/>
  <c r="T36" i="19"/>
  <c r="T37" i="19"/>
  <c r="T38" i="19"/>
  <c r="T39" i="19"/>
  <c r="T40" i="19"/>
  <c r="T41" i="19"/>
  <c r="T42" i="19"/>
  <c r="T43" i="19"/>
  <c r="T44" i="19"/>
  <c r="T45" i="19"/>
  <c r="T46" i="19"/>
  <c r="T47" i="19"/>
  <c r="T48" i="19"/>
  <c r="T49" i="19"/>
  <c r="T50" i="19"/>
  <c r="T51" i="19"/>
  <c r="T52" i="19"/>
  <c r="T53" i="19"/>
  <c r="T54" i="19"/>
  <c r="T55" i="19"/>
  <c r="T56" i="19"/>
  <c r="T57" i="19"/>
  <c r="T58" i="19"/>
  <c r="T59" i="19"/>
  <c r="T60" i="19"/>
  <c r="T61" i="19"/>
  <c r="T62" i="19"/>
  <c r="T63" i="19"/>
  <c r="T64" i="19"/>
  <c r="T65" i="19"/>
  <c r="T66" i="19"/>
  <c r="T67" i="19"/>
  <c r="T68" i="19"/>
  <c r="T69" i="19"/>
  <c r="T70" i="19"/>
  <c r="T71" i="19"/>
  <c r="T72" i="19"/>
  <c r="T73" i="19"/>
  <c r="T74" i="19"/>
  <c r="T75" i="19"/>
  <c r="T76" i="19"/>
  <c r="T77" i="19"/>
  <c r="T78" i="19"/>
  <c r="T79" i="19"/>
  <c r="T80" i="19"/>
  <c r="T81" i="19"/>
  <c r="T82" i="19"/>
  <c r="T83" i="19"/>
  <c r="T84" i="19"/>
  <c r="T85" i="19"/>
  <c r="T86" i="19"/>
  <c r="T87" i="19"/>
  <c r="T88" i="19"/>
  <c r="T89" i="19"/>
  <c r="T90" i="19"/>
  <c r="T91" i="19"/>
  <c r="T92" i="19"/>
  <c r="T93" i="19"/>
  <c r="T94" i="19"/>
  <c r="T95" i="19"/>
  <c r="T96" i="19"/>
  <c r="T97" i="19"/>
  <c r="T98" i="19"/>
  <c r="T99" i="19"/>
  <c r="T100" i="19"/>
  <c r="T101" i="19"/>
  <c r="T102" i="19"/>
  <c r="T103" i="19"/>
  <c r="T104" i="19"/>
  <c r="T105" i="19"/>
  <c r="T106" i="19"/>
  <c r="S4" i="19"/>
  <c r="S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79" i="19"/>
  <c r="S80" i="19"/>
  <c r="S81" i="19"/>
  <c r="S82" i="19"/>
  <c r="S83" i="19"/>
  <c r="S84" i="19"/>
  <c r="S85" i="19"/>
  <c r="S86" i="19"/>
  <c r="S87" i="19"/>
  <c r="S88" i="19"/>
  <c r="S89" i="19"/>
  <c r="S90" i="19"/>
  <c r="S91" i="19"/>
  <c r="S92" i="19"/>
  <c r="S93" i="19"/>
  <c r="S94" i="19"/>
  <c r="S95" i="19"/>
  <c r="S96" i="19"/>
  <c r="S97" i="19"/>
  <c r="S98" i="19"/>
  <c r="S99" i="19"/>
  <c r="S100" i="19"/>
  <c r="S101" i="19"/>
  <c r="S102" i="19"/>
  <c r="S103" i="19"/>
  <c r="S104" i="19"/>
  <c r="S105" i="19"/>
  <c r="S106" i="19"/>
  <c r="R4" i="19"/>
  <c r="R5" i="19"/>
  <c r="R6" i="19"/>
  <c r="R7" i="19"/>
  <c r="R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79" i="19"/>
  <c r="R80" i="19"/>
  <c r="R81" i="19"/>
  <c r="R82" i="19"/>
  <c r="R83" i="19"/>
  <c r="R84" i="19"/>
  <c r="R85" i="19"/>
  <c r="R86" i="19"/>
  <c r="R87" i="19"/>
  <c r="R88" i="19"/>
  <c r="R89" i="19"/>
  <c r="R90" i="19"/>
  <c r="R91" i="19"/>
  <c r="R92" i="19"/>
  <c r="R93" i="19"/>
  <c r="R94" i="19"/>
  <c r="R95" i="19"/>
  <c r="R96" i="19"/>
  <c r="R97" i="19"/>
  <c r="R98" i="19"/>
  <c r="R99" i="19"/>
  <c r="R100" i="19"/>
  <c r="R101" i="19"/>
  <c r="R102" i="19"/>
  <c r="R103" i="19"/>
  <c r="R104" i="19"/>
  <c r="R105" i="19"/>
  <c r="R106" i="19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P4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O4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N4" i="19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V3" i="19"/>
  <c r="U3" i="19"/>
  <c r="T3" i="19"/>
  <c r="S3" i="19"/>
  <c r="R3" i="19"/>
  <c r="Q3" i="19"/>
  <c r="P3" i="19"/>
  <c r="O3" i="19"/>
  <c r="N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3" i="19"/>
  <c r="O2" i="21" l="1" a="1"/>
  <c r="U11" i="21" s="1"/>
  <c r="W10" i="21"/>
  <c r="S10" i="21"/>
  <c r="Q9" i="21"/>
  <c r="W8" i="21"/>
  <c r="U7" i="21"/>
  <c r="Q7" i="21"/>
  <c r="O6" i="21"/>
  <c r="O20" i="21" s="1"/>
  <c r="U5" i="21"/>
  <c r="U19" i="21" s="1"/>
  <c r="P11" i="21"/>
  <c r="U10" i="21"/>
  <c r="O9" i="21"/>
  <c r="T8" i="21"/>
  <c r="X6" i="21"/>
  <c r="X20" i="21" s="1"/>
  <c r="R6" i="21"/>
  <c r="R20" i="21" s="1"/>
  <c r="W4" i="21"/>
  <c r="W18" i="21" s="1"/>
  <c r="S4" i="21"/>
  <c r="S18" i="21" s="1"/>
  <c r="Q3" i="21"/>
  <c r="Q17" i="21" s="1"/>
  <c r="W2" i="21"/>
  <c r="W16" i="21" s="1"/>
  <c r="X11" i="21"/>
  <c r="S11" i="21"/>
  <c r="W9" i="21"/>
  <c r="R9" i="21"/>
  <c r="V7" i="21"/>
  <c r="P7" i="21"/>
  <c r="T5" i="21"/>
  <c r="T19" i="21" s="1"/>
  <c r="O5" i="21"/>
  <c r="O19" i="21" s="1"/>
  <c r="W3" i="21"/>
  <c r="W17" i="21" s="1"/>
  <c r="S3" i="21"/>
  <c r="S17" i="21" s="1"/>
  <c r="Q2" i="21"/>
  <c r="Q16" i="21" s="1"/>
  <c r="W11" i="21"/>
  <c r="Q10" i="21"/>
  <c r="V9" i="21"/>
  <c r="P8" i="21"/>
  <c r="T7" i="21"/>
  <c r="X5" i="21"/>
  <c r="X19" i="21" s="1"/>
  <c r="S5" i="21"/>
  <c r="S19" i="21" s="1"/>
  <c r="P4" i="21"/>
  <c r="P18" i="21" s="1"/>
  <c r="V3" i="21"/>
  <c r="V17" i="21" s="1"/>
  <c r="T2" i="21"/>
  <c r="T16" i="21" s="1"/>
  <c r="P2" i="21"/>
  <c r="P16" i="21" s="1"/>
  <c r="T10" i="21"/>
  <c r="X9" i="21"/>
  <c r="R8" i="21"/>
  <c r="W7" i="21"/>
  <c r="Q6" i="21"/>
  <c r="Q20" i="21" s="1"/>
  <c r="V5" i="21"/>
  <c r="V19" i="21" s="1"/>
  <c r="R4" i="21"/>
  <c r="R18" i="21" s="1"/>
  <c r="X3" i="21"/>
  <c r="X17" i="21" s="1"/>
  <c r="V2" i="21"/>
  <c r="V16" i="21" s="1"/>
  <c r="R2" i="21"/>
  <c r="R16" i="21" s="1"/>
  <c r="AG11" i="19"/>
  <c r="AC11" i="19"/>
  <c r="Y11" i="19"/>
  <c r="AE10" i="19"/>
  <c r="AA10" i="19"/>
  <c r="AG9" i="19"/>
  <c r="AC9" i="19"/>
  <c r="Y9" i="19"/>
  <c r="AE8" i="19"/>
  <c r="AA8" i="19"/>
  <c r="AG7" i="19"/>
  <c r="AC7" i="19"/>
  <c r="Y7" i="19"/>
  <c r="AE6" i="19"/>
  <c r="AA6" i="19"/>
  <c r="AG5" i="19"/>
  <c r="AC5" i="19"/>
  <c r="Y5" i="19"/>
  <c r="AE4" i="19"/>
  <c r="AA4" i="19"/>
  <c r="AG3" i="19"/>
  <c r="AC3" i="19"/>
  <c r="Y3" i="19"/>
  <c r="AE2" i="19"/>
  <c r="AA2" i="19"/>
  <c r="AF11" i="19"/>
  <c r="AB11" i="19"/>
  <c r="AH10" i="19"/>
  <c r="AD10" i="19"/>
  <c r="Z10" i="19"/>
  <c r="AF9" i="19"/>
  <c r="AB9" i="19"/>
  <c r="AH8" i="19"/>
  <c r="AD8" i="19"/>
  <c r="Z8" i="19"/>
  <c r="AF7" i="19"/>
  <c r="AB7" i="19"/>
  <c r="AH6" i="19"/>
  <c r="AD6" i="19"/>
  <c r="Z6" i="19"/>
  <c r="AF5" i="19"/>
  <c r="AB5" i="19"/>
  <c r="AH4" i="19"/>
  <c r="AD4" i="19"/>
  <c r="Z4" i="19"/>
  <c r="AF3" i="19"/>
  <c r="AB3" i="19"/>
  <c r="AH2" i="19"/>
  <c r="AD2" i="19"/>
  <c r="Z2" i="19"/>
  <c r="AE11" i="19"/>
  <c r="AA11" i="19"/>
  <c r="AG10" i="19"/>
  <c r="AC10" i="19"/>
  <c r="Y10" i="19"/>
  <c r="AE9" i="19"/>
  <c r="AA9" i="19"/>
  <c r="AG8" i="19"/>
  <c r="AC8" i="19"/>
  <c r="Y8" i="19"/>
  <c r="AE7" i="19"/>
  <c r="AA7" i="19"/>
  <c r="AC6" i="19"/>
  <c r="Y6" i="19"/>
  <c r="AE5" i="19"/>
  <c r="AA5" i="19"/>
  <c r="AG4" i="19"/>
  <c r="AC4" i="19"/>
  <c r="Y4" i="19"/>
  <c r="AE3" i="19"/>
  <c r="AA3" i="19"/>
  <c r="AG2" i="19"/>
  <c r="AC2" i="19"/>
  <c r="Y2" i="19"/>
  <c r="AG6" i="19"/>
  <c r="AH11" i="19"/>
  <c r="AD11" i="19"/>
  <c r="Z11" i="19"/>
  <c r="AF10" i="19"/>
  <c r="AB10" i="19"/>
  <c r="AH9" i="19"/>
  <c r="AD9" i="19"/>
  <c r="Z9" i="19"/>
  <c r="AF8" i="19"/>
  <c r="AB8" i="19"/>
  <c r="AH7" i="19"/>
  <c r="AD7" i="19"/>
  <c r="Z7" i="19"/>
  <c r="AF6" i="19"/>
  <c r="AB6" i="19"/>
  <c r="AH5" i="19"/>
  <c r="AD5" i="19"/>
  <c r="Z5" i="19"/>
  <c r="AF4" i="19"/>
  <c r="AB4" i="19"/>
  <c r="AH3" i="19"/>
  <c r="AD3" i="19"/>
  <c r="Z3" i="19"/>
  <c r="AF2" i="19"/>
  <c r="F112" i="19"/>
  <c r="J112" i="19"/>
  <c r="C110" i="19"/>
  <c r="D110" i="19"/>
  <c r="E110" i="19"/>
  <c r="E112" i="19" s="1"/>
  <c r="F110" i="19"/>
  <c r="G110" i="19"/>
  <c r="H110" i="19"/>
  <c r="I110" i="19"/>
  <c r="I112" i="19" s="1"/>
  <c r="J110" i="19"/>
  <c r="K110" i="19"/>
  <c r="C108" i="19"/>
  <c r="C112" i="19" s="1"/>
  <c r="D108" i="19"/>
  <c r="D112" i="19" s="1"/>
  <c r="E108" i="19"/>
  <c r="F108" i="19"/>
  <c r="G108" i="19"/>
  <c r="G112" i="19" s="1"/>
  <c r="H108" i="19"/>
  <c r="H112" i="19" s="1"/>
  <c r="I108" i="19"/>
  <c r="J108" i="19"/>
  <c r="K108" i="19"/>
  <c r="K112" i="19" s="1"/>
  <c r="B112" i="19"/>
  <c r="B110" i="19"/>
  <c r="B108" i="1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K26" i="9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K26" i="16" s="1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G4" i="15" s="1"/>
  <c r="F12" i="15" s="1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G4" i="14" s="1"/>
  <c r="F12" i="14" s="1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K26" i="13" s="1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K26" i="11" s="1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106" i="9"/>
  <c r="C4" i="2"/>
  <c r="C5" i="2"/>
  <c r="C6" i="2"/>
  <c r="J17" i="2" s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G5" i="2" s="1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3" i="2"/>
  <c r="J5" i="2" s="1" a="1"/>
  <c r="J5" i="2" s="1"/>
  <c r="K26" i="12" l="1"/>
  <c r="K26" i="18"/>
  <c r="P3" i="21"/>
  <c r="P17" i="21" s="1"/>
  <c r="V4" i="21"/>
  <c r="V18" i="21" s="1"/>
  <c r="V6" i="21"/>
  <c r="V20" i="21" s="1"/>
  <c r="X8" i="21"/>
  <c r="O11" i="21"/>
  <c r="X2" i="21"/>
  <c r="X16" i="21" s="1"/>
  <c r="T4" i="21"/>
  <c r="T18" i="21" s="1"/>
  <c r="T6" i="21"/>
  <c r="T20" i="21" s="1"/>
  <c r="U8" i="21"/>
  <c r="V10" i="21"/>
  <c r="U2" i="21"/>
  <c r="U16" i="21" s="1"/>
  <c r="Q4" i="21"/>
  <c r="Q18" i="21" s="1"/>
  <c r="P6" i="21"/>
  <c r="P20" i="21" s="1"/>
  <c r="Q8" i="21"/>
  <c r="R10" i="21"/>
  <c r="O2" i="21"/>
  <c r="O16" i="21" s="1"/>
  <c r="P53" i="21" s="1"/>
  <c r="P55" i="21" s="1"/>
  <c r="U3" i="21"/>
  <c r="U17" i="21" s="1"/>
  <c r="R5" i="21"/>
  <c r="R19" i="21" s="1"/>
  <c r="S7" i="21"/>
  <c r="T9" i="21"/>
  <c r="V11" i="21"/>
  <c r="S6" i="21"/>
  <c r="S20" i="21" s="1"/>
  <c r="O8" i="21"/>
  <c r="U9" i="21"/>
  <c r="Q11" i="21"/>
  <c r="T3" i="21"/>
  <c r="T17" i="21" s="1"/>
  <c r="P5" i="21"/>
  <c r="P19" i="21" s="1"/>
  <c r="R7" i="21"/>
  <c r="S9" i="21"/>
  <c r="T11" i="21"/>
  <c r="R3" i="21"/>
  <c r="R17" i="21" s="1"/>
  <c r="X4" i="21"/>
  <c r="X18" i="21" s="1"/>
  <c r="O7" i="21"/>
  <c r="P9" i="21"/>
  <c r="R11" i="21"/>
  <c r="O3" i="21"/>
  <c r="O17" i="21" s="1"/>
  <c r="U4" i="21"/>
  <c r="U18" i="21" s="1"/>
  <c r="U6" i="21"/>
  <c r="U20" i="21" s="1"/>
  <c r="V8" i="21"/>
  <c r="X10" i="21"/>
  <c r="S2" i="21"/>
  <c r="S16" i="21" s="1"/>
  <c r="O4" i="21"/>
  <c r="O18" i="21" s="1"/>
  <c r="W5" i="21"/>
  <c r="W19" i="21" s="1"/>
  <c r="X7" i="21"/>
  <c r="P10" i="21"/>
  <c r="Q5" i="21"/>
  <c r="Q19" i="21" s="1"/>
  <c r="W6" i="21"/>
  <c r="W20" i="21" s="1"/>
  <c r="S8" i="21"/>
  <c r="O10" i="21"/>
  <c r="G5" i="18"/>
  <c r="J18" i="18"/>
  <c r="J5" i="18" a="1"/>
  <c r="J17" i="18"/>
  <c r="N36" i="18" s="1"/>
  <c r="N38" i="18" s="1"/>
  <c r="N39" i="18" s="1"/>
  <c r="G4" i="18"/>
  <c r="F12" i="18" s="1"/>
  <c r="G5" i="16"/>
  <c r="J18" i="16"/>
  <c r="J5" i="16" a="1"/>
  <c r="J17" i="16"/>
  <c r="G4" i="16"/>
  <c r="F12" i="16" s="1"/>
  <c r="G5" i="15"/>
  <c r="G8" i="15" s="1"/>
  <c r="G10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J18" i="15"/>
  <c r="J5" i="15" a="1"/>
  <c r="J17" i="15"/>
  <c r="K26" i="15"/>
  <c r="J18" i="2"/>
  <c r="J19" i="2" s="1"/>
  <c r="G4" i="2"/>
  <c r="G5" i="14"/>
  <c r="G8" i="14" s="1"/>
  <c r="G10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J5" i="14" a="1"/>
  <c r="J17" i="14"/>
  <c r="K26" i="14"/>
  <c r="J18" i="14"/>
  <c r="G5" i="13"/>
  <c r="J18" i="13"/>
  <c r="J5" i="13" a="1"/>
  <c r="J17" i="13"/>
  <c r="G4" i="13"/>
  <c r="F12" i="13" s="1"/>
  <c r="G5" i="12"/>
  <c r="J18" i="12"/>
  <c r="J5" i="12" a="1"/>
  <c r="J17" i="12"/>
  <c r="N35" i="12" s="1"/>
  <c r="G4" i="12"/>
  <c r="F12" i="12" s="1"/>
  <c r="G5" i="11"/>
  <c r="J5" i="11" a="1"/>
  <c r="J17" i="11"/>
  <c r="J18" i="11"/>
  <c r="J19" i="11" s="1"/>
  <c r="G4" i="11"/>
  <c r="F12" i="11" s="1"/>
  <c r="G4" i="10"/>
  <c r="F12" i="10" s="1"/>
  <c r="J5" i="10" a="1"/>
  <c r="J14" i="10" s="1"/>
  <c r="K26" i="10"/>
  <c r="G5" i="10"/>
  <c r="J18" i="10"/>
  <c r="J17" i="10"/>
  <c r="J18" i="9"/>
  <c r="J5" i="9" a="1"/>
  <c r="J17" i="9"/>
  <c r="G5" i="9"/>
  <c r="G4" i="9"/>
  <c r="F12" i="9" s="1"/>
  <c r="J15" i="2"/>
  <c r="J11" i="2"/>
  <c r="J7" i="2"/>
  <c r="J12" i="2"/>
  <c r="J8" i="2"/>
  <c r="J14" i="2"/>
  <c r="J10" i="2"/>
  <c r="J6" i="2"/>
  <c r="J13" i="2"/>
  <c r="J9" i="2"/>
  <c r="K26" i="2"/>
  <c r="F12" i="2"/>
  <c r="N41" i="12" l="1"/>
  <c r="N42" i="12" s="1"/>
  <c r="N37" i="12"/>
  <c r="N38" i="12" s="1"/>
  <c r="K28" i="18"/>
  <c r="K28" i="10"/>
  <c r="K28" i="12"/>
  <c r="K28" i="13"/>
  <c r="G8" i="10"/>
  <c r="G10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G8" i="9"/>
  <c r="G10" i="9" s="1"/>
  <c r="K28" i="9"/>
  <c r="J14" i="18"/>
  <c r="J10" i="18"/>
  <c r="J6" i="18"/>
  <c r="J13" i="18"/>
  <c r="J9" i="18"/>
  <c r="J5" i="18"/>
  <c r="J12" i="18"/>
  <c r="J8" i="18"/>
  <c r="J15" i="18"/>
  <c r="J11" i="18"/>
  <c r="J7" i="18"/>
  <c r="J19" i="18"/>
  <c r="G8" i="18"/>
  <c r="G10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J19" i="16"/>
  <c r="G8" i="16"/>
  <c r="G10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K28" i="16"/>
  <c r="J14" i="16"/>
  <c r="J10" i="16"/>
  <c r="J6" i="16"/>
  <c r="J7" i="16"/>
  <c r="J13" i="16"/>
  <c r="J9" i="16"/>
  <c r="J5" i="16"/>
  <c r="J15" i="16"/>
  <c r="J12" i="16"/>
  <c r="J8" i="16"/>
  <c r="J11" i="16"/>
  <c r="J19" i="15"/>
  <c r="J14" i="15"/>
  <c r="J10" i="15"/>
  <c r="J6" i="15"/>
  <c r="J13" i="15"/>
  <c r="J9" i="15"/>
  <c r="J5" i="15"/>
  <c r="J15" i="15"/>
  <c r="J7" i="15"/>
  <c r="J12" i="15"/>
  <c r="J8" i="15"/>
  <c r="J11" i="15"/>
  <c r="K28" i="15"/>
  <c r="K28" i="14"/>
  <c r="J14" i="14"/>
  <c r="J10" i="14"/>
  <c r="J6" i="14"/>
  <c r="J9" i="14"/>
  <c r="J15" i="14"/>
  <c r="J7" i="14"/>
  <c r="J13" i="14"/>
  <c r="J5" i="14"/>
  <c r="J12" i="14"/>
  <c r="J8" i="14"/>
  <c r="J11" i="14"/>
  <c r="J19" i="14"/>
  <c r="J14" i="13"/>
  <c r="J10" i="13"/>
  <c r="J6" i="13"/>
  <c r="J11" i="13"/>
  <c r="J13" i="13"/>
  <c r="J9" i="13"/>
  <c r="J5" i="13"/>
  <c r="J7" i="13"/>
  <c r="J12" i="13"/>
  <c r="J8" i="13"/>
  <c r="J15" i="13"/>
  <c r="J19" i="13"/>
  <c r="G8" i="13"/>
  <c r="G10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J19" i="12"/>
  <c r="J14" i="12"/>
  <c r="J10" i="12"/>
  <c r="J6" i="12"/>
  <c r="J13" i="12"/>
  <c r="J9" i="12"/>
  <c r="J5" i="12"/>
  <c r="J12" i="12"/>
  <c r="J8" i="12"/>
  <c r="J15" i="12"/>
  <c r="J11" i="12"/>
  <c r="J7" i="12"/>
  <c r="G8" i="12"/>
  <c r="G10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K28" i="11"/>
  <c r="J14" i="11"/>
  <c r="J10" i="11"/>
  <c r="J6" i="11"/>
  <c r="J13" i="11"/>
  <c r="J9" i="11"/>
  <c r="J5" i="11"/>
  <c r="J11" i="11"/>
  <c r="J12" i="11"/>
  <c r="J8" i="11"/>
  <c r="J15" i="11"/>
  <c r="J7" i="11"/>
  <c r="G8" i="11"/>
  <c r="G10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J8" i="10"/>
  <c r="J11" i="10"/>
  <c r="J13" i="10"/>
  <c r="J12" i="10"/>
  <c r="J7" i="10"/>
  <c r="J10" i="10"/>
  <c r="J9" i="10"/>
  <c r="J6" i="10"/>
  <c r="J5" i="10"/>
  <c r="J15" i="10"/>
  <c r="J19" i="10"/>
  <c r="J14" i="9"/>
  <c r="J10" i="9"/>
  <c r="J6" i="9"/>
  <c r="J13" i="9"/>
  <c r="J9" i="9"/>
  <c r="J5" i="9"/>
  <c r="J15" i="9"/>
  <c r="J11" i="9"/>
  <c r="J12" i="9"/>
  <c r="J8" i="9"/>
  <c r="J7" i="9"/>
  <c r="F13" i="9"/>
  <c r="F14" i="9" s="1"/>
  <c r="F15" i="9" s="1"/>
  <c r="F16" i="9" s="1"/>
  <c r="F17" i="9" s="1"/>
  <c r="F18" i="9" s="1"/>
  <c r="F19" i="9" s="1"/>
  <c r="F20" i="9" s="1"/>
  <c r="F21" i="9" s="1"/>
  <c r="F22" i="9" s="1"/>
  <c r="J19" i="9"/>
  <c r="G8" i="2"/>
  <c r="G10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K2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<sst xmlns="http://schemas.openxmlformats.org/spreadsheetml/2006/main" count="569" uniqueCount="112">
  <si>
    <t>Date</t>
  </si>
  <si>
    <t>Adj Close</t>
  </si>
  <si>
    <t>Returns</t>
  </si>
  <si>
    <t>MIN</t>
  </si>
  <si>
    <t>MAX</t>
  </si>
  <si>
    <t>RANGE</t>
  </si>
  <si>
    <t>BIN</t>
  </si>
  <si>
    <t>FREQ</t>
  </si>
  <si>
    <t>FREQ-DISTRIBUTION</t>
  </si>
  <si>
    <t>MEAN</t>
  </si>
  <si>
    <t>STDEV</t>
  </si>
  <si>
    <t>COV</t>
  </si>
  <si>
    <t>VAR(99)</t>
  </si>
  <si>
    <t>WORST 1% RETURN SCENARIO</t>
  </si>
  <si>
    <t>HISTORICAL SIMULATION</t>
  </si>
  <si>
    <t>PARAMETRIC METHOD</t>
  </si>
  <si>
    <t>EICHERMOT.BO</t>
  </si>
  <si>
    <t>HDFC.BO</t>
  </si>
  <si>
    <t>HINDUNILVR.BO</t>
  </si>
  <si>
    <t>INFY.BO</t>
  </si>
  <si>
    <t>ITC.BO</t>
  </si>
  <si>
    <t>ONGC.BO</t>
  </si>
  <si>
    <t>RELIANCE.BO</t>
  </si>
  <si>
    <t>SBIN.BO</t>
  </si>
  <si>
    <t>SUNPHARMA.BO</t>
  </si>
  <si>
    <t>TCS.BO</t>
  </si>
  <si>
    <t>Sharpe's Ratio</t>
  </si>
  <si>
    <t>X-M</t>
  </si>
  <si>
    <t>NORMAL NOTATION</t>
  </si>
  <si>
    <t>PORTFOLIO MEAN</t>
  </si>
  <si>
    <t>W(1)MEAN(STOCK1)+W(2)MEAN(STOCK2)</t>
  </si>
  <si>
    <t>PORTFOLIO VARIANCE</t>
  </si>
  <si>
    <t>W(1)^2*VAR(STOCK1)+W(2)^2VAR(STOCK2)+2*W(1)W(2)COV(STOCK1,STOCK2)</t>
  </si>
  <si>
    <t>MATRIX NOTATION</t>
  </si>
  <si>
    <t>WEIGHT VECTOR</t>
  </si>
  <si>
    <t>2X1</t>
  </si>
  <si>
    <t>MEAN VECTOR</t>
  </si>
  <si>
    <t>A C C Ltd.</t>
  </si>
  <si>
    <t>Bharat Heavy Electricals Ltd.</t>
  </si>
  <si>
    <t>VARIANCE - MATRIX</t>
  </si>
  <si>
    <t>2X2</t>
  </si>
  <si>
    <t xml:space="preserve">PORTFOLIO MEAN = </t>
  </si>
  <si>
    <t>1X2</t>
  </si>
  <si>
    <t>10X1</t>
  </si>
  <si>
    <t>W</t>
  </si>
  <si>
    <t>M</t>
  </si>
  <si>
    <t>Portfolio Mean</t>
  </si>
  <si>
    <t>Portfolio Variance</t>
  </si>
  <si>
    <t>Normality method VAR</t>
  </si>
  <si>
    <t>VAR at 99%</t>
  </si>
  <si>
    <t>PRINCIPAL</t>
  </si>
  <si>
    <t>Benchmark Number</t>
  </si>
  <si>
    <t>Worst 1% scenario</t>
  </si>
  <si>
    <t>Caution Money</t>
  </si>
  <si>
    <t>Securities</t>
  </si>
  <si>
    <t>Weights</t>
  </si>
  <si>
    <t>Weight^2</t>
  </si>
  <si>
    <t>σ</t>
  </si>
  <si>
    <r>
      <t>σ</t>
    </r>
    <r>
      <rPr>
        <b/>
        <vertAlign val="superscript"/>
        <sz val="11"/>
        <color indexed="8"/>
        <rFont val="Calibri"/>
        <family val="2"/>
      </rPr>
      <t>2</t>
    </r>
  </si>
  <si>
    <t>E(Ri)</t>
  </si>
  <si>
    <t>Covariance Matrix</t>
  </si>
  <si>
    <r>
      <t>Weight</t>
    </r>
    <r>
      <rPr>
        <b/>
        <i/>
        <vertAlign val="superscript"/>
        <sz val="11"/>
        <color indexed="8"/>
        <rFont val="Calibri"/>
        <family val="2"/>
      </rPr>
      <t>T</t>
    </r>
  </si>
  <si>
    <t>Objective</t>
  </si>
  <si>
    <t>Constraints:</t>
  </si>
  <si>
    <t>Formula</t>
  </si>
  <si>
    <t>Value</t>
  </si>
  <si>
    <t>sum of weights</t>
  </si>
  <si>
    <t>Weight</t>
  </si>
  <si>
    <t>Mean</t>
  </si>
  <si>
    <t>Minimum Variance</t>
  </si>
  <si>
    <t>Return</t>
  </si>
  <si>
    <t>Change in risk</t>
  </si>
  <si>
    <t>Sharp Ratio</t>
  </si>
  <si>
    <t>Portfolio SD</t>
  </si>
  <si>
    <t>Variance</t>
  </si>
  <si>
    <t>Mean maximise</t>
  </si>
  <si>
    <t>Variance- minimise</t>
  </si>
  <si>
    <t>Historical Simulation</t>
  </si>
  <si>
    <t xml:space="preserve">Worst 1% return scenario: </t>
  </si>
  <si>
    <t>% loss on weekly basis</t>
  </si>
  <si>
    <t>Stocks</t>
  </si>
  <si>
    <t>Total 
Investment</t>
  </si>
  <si>
    <t>Avg weekly
returns</t>
  </si>
  <si>
    <t>Parametric Method(normality)</t>
  </si>
  <si>
    <t>weekly caution deposit  
to cover for worst 1% loss</t>
  </si>
  <si>
    <t>weekly caution deposit
to cover for worst 1% loss</t>
  </si>
  <si>
    <t>Worst 1% loss: HIST</t>
  </si>
  <si>
    <t>Worst 1% loss: PARAM</t>
  </si>
  <si>
    <t>s</t>
  </si>
  <si>
    <t>Worst 1% return scenario</t>
  </si>
  <si>
    <t>Eicher Motors</t>
  </si>
  <si>
    <t>HDFC</t>
  </si>
  <si>
    <t>Hindustan Uni</t>
  </si>
  <si>
    <t>Infosys</t>
  </si>
  <si>
    <t>ITC</t>
  </si>
  <si>
    <t>ONGC</t>
  </si>
  <si>
    <t>Reliance</t>
  </si>
  <si>
    <t>SBI</t>
  </si>
  <si>
    <t>Sun Pharma</t>
  </si>
  <si>
    <t>TCS</t>
  </si>
  <si>
    <t>Mean Returns</t>
  </si>
  <si>
    <t>Standard Deviation</t>
  </si>
  <si>
    <t>Covariance</t>
  </si>
  <si>
    <t>Historical Simulation(% loss)</t>
  </si>
  <si>
    <t>Parametric Method(% loss)</t>
  </si>
  <si>
    <t>Sample Scenario</t>
  </si>
  <si>
    <t>Stocks purchased</t>
  </si>
  <si>
    <t>Total Investment</t>
  </si>
  <si>
    <t>Avg returns</t>
  </si>
  <si>
    <t>Worst 1% loss using Historic
method</t>
  </si>
  <si>
    <t>weekly caution deposit 
to cover for worst 1% loss</t>
  </si>
  <si>
    <t>Worst 1% loss Parametric 
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</si>
</sst>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00000"/>
    <numFmt numFmtId="166" formatCode="0.00000000000000000%"/>
    <numFmt numFmtId="167" formatCode="0.00000%"/>
    <numFmt numFmtId="168" formatCode="0.000%"/>
  </numFmts>
  <fonts count="10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sz val="11"/>
      <color rgb="FFFF0000"/>
      <name val="Verdana"/>
      <family val="2"/>
      <scheme val="minor"/>
    </font>
    <font>
      <b/>
      <sz val="11"/>
      <color theme="1"/>
      <name val="Verdana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indexed="8"/>
      <name val="Calibri"/>
      <family val="2"/>
    </font>
    <font>
      <b/>
      <i/>
      <sz val="11"/>
      <color theme="1"/>
      <name val="Verdana"/>
      <family val="2"/>
      <scheme val="minor"/>
    </font>
    <font>
      <b/>
      <i/>
      <vertAlign val="superscript"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3CA6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1" applyFont="1"/>
    <xf numFmtId="164" fontId="0" fillId="2" borderId="0" xfId="0" applyNumberFormat="1" applyFill="1"/>
    <xf numFmtId="10" fontId="0" fillId="2" borderId="0" xfId="0" applyNumberFormat="1" applyFill="1"/>
    <xf numFmtId="164" fontId="0" fillId="0" borderId="0" xfId="1" applyNumberFormat="1" applyFont="1"/>
    <xf numFmtId="10" fontId="0" fillId="0" borderId="0" xfId="1" applyNumberFormat="1" applyFont="1"/>
    <xf numFmtId="0" fontId="0" fillId="3" borderId="0" xfId="0" applyFill="1"/>
    <xf numFmtId="0" fontId="0" fillId="4" borderId="0" xfId="0" applyFill="1"/>
    <xf numFmtId="10" fontId="0" fillId="4" borderId="0" xfId="0" applyNumberFormat="1" applyFill="1"/>
    <xf numFmtId="10" fontId="0" fillId="4" borderId="0" xfId="1" applyNumberFormat="1" applyFont="1" applyFill="1"/>
    <xf numFmtId="0" fontId="0" fillId="0" borderId="0" xfId="0" applyFill="1"/>
    <xf numFmtId="0" fontId="0" fillId="6" borderId="0" xfId="0" applyFill="1"/>
    <xf numFmtId="0" fontId="0" fillId="0" borderId="0" xfId="0" applyFill="1"/>
    <xf numFmtId="0" fontId="0" fillId="5" borderId="0" xfId="0" applyFill="1"/>
    <xf numFmtId="0" fontId="0" fillId="7" borderId="0" xfId="0" applyFill="1"/>
    <xf numFmtId="10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0" fontId="0" fillId="8" borderId="0" xfId="0" applyFill="1"/>
    <xf numFmtId="15" fontId="0" fillId="0" borderId="0" xfId="0" applyNumberFormat="1"/>
    <xf numFmtId="166" fontId="0" fillId="0" borderId="0" xfId="0" applyNumberForma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4" borderId="0" xfId="0" applyFont="1" applyFill="1"/>
    <xf numFmtId="0" fontId="3" fillId="8" borderId="0" xfId="0" applyFont="1" applyFill="1"/>
    <xf numFmtId="0" fontId="0" fillId="12" borderId="0" xfId="0" applyFill="1"/>
    <xf numFmtId="0" fontId="3" fillId="13" borderId="0" xfId="0" applyFont="1" applyFill="1"/>
    <xf numFmtId="0" fontId="0" fillId="15" borderId="0" xfId="0" applyFill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17" borderId="0" xfId="0" applyFill="1"/>
    <xf numFmtId="0" fontId="0" fillId="8" borderId="0" xfId="0" applyFill="1" applyAlignment="1">
      <alignment horizontal="center" vertical="center"/>
    </xf>
    <xf numFmtId="10" fontId="0" fillId="5" borderId="0" xfId="0" applyNumberFormat="1" applyFill="1"/>
    <xf numFmtId="168" fontId="0" fillId="0" borderId="0" xfId="1" applyNumberFormat="1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18" borderId="0" xfId="0" applyFill="1"/>
    <xf numFmtId="0" fontId="0" fillId="0" borderId="6" xfId="0" applyBorder="1"/>
    <xf numFmtId="10" fontId="0" fillId="0" borderId="6" xfId="0" applyNumberFormat="1" applyBorder="1"/>
    <xf numFmtId="0" fontId="6" fillId="0" borderId="1" xfId="0" applyFont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9" xfId="0" applyBorder="1"/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  <xf numFmtId="167" fontId="2" fillId="5" borderId="0" xfId="0" applyNumberFormat="1" applyFont="1" applyFill="1"/>
    <xf numFmtId="10" fontId="0" fillId="0" borderId="6" xfId="1" applyNumberFormat="1" applyFont="1" applyBorder="1"/>
    <xf numFmtId="0" fontId="0" fillId="0" borderId="0" xfId="0" applyAlignment="1">
      <alignment wrapText="1"/>
    </xf>
    <xf numFmtId="2" fontId="0" fillId="2" borderId="0" xfId="0" applyNumberFormat="1" applyFill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9" fillId="0" borderId="11" xfId="0" applyFont="1" applyBorder="1"/>
    <xf numFmtId="0" fontId="4" fillId="0" borderId="11" xfId="0" applyFont="1" applyBorder="1" applyAlignment="1">
      <alignment horizontal="center"/>
    </xf>
    <xf numFmtId="0" fontId="9" fillId="0" borderId="6" xfId="0" applyFont="1" applyBorder="1"/>
    <xf numFmtId="10" fontId="8" fillId="0" borderId="6" xfId="0" applyNumberFormat="1" applyFont="1" applyBorder="1" applyAlignment="1">
      <alignment horizontal="right" vertical="center"/>
    </xf>
    <xf numFmtId="0" fontId="9" fillId="0" borderId="10" xfId="0" applyFont="1" applyBorder="1"/>
    <xf numFmtId="0" fontId="4" fillId="0" borderId="10" xfId="0" applyFont="1" applyBorder="1" applyAlignment="1">
      <alignment horizontal="center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19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right" vertical="center"/>
    </xf>
    <xf numFmtId="2" fontId="8" fillId="0" borderId="6" xfId="0" applyNumberFormat="1" applyFont="1" applyBorder="1" applyAlignment="1">
      <alignment horizontal="right" vertical="center"/>
    </xf>
    <xf numFmtId="0" fontId="8" fillId="20" borderId="6" xfId="0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</a:t>
            </a:r>
            <a:r>
              <a:rPr lang="en-US" baseline="0"/>
              <a:t> of Eicher Motors returns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EicherMotor!$J$4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EicherMotor!$I$5:$I$15</c:f>
              <c:numCache>
                <c:formatCode>0.00%</c:formatCode>
                <c:ptCount val="11"/>
                <c:pt idx="0">
                  <c:v>-0.11881680565261221</c:v>
                </c:pt>
                <c:pt idx="1">
                  <c:v>-8.7986614190416132E-2</c:v>
                </c:pt>
                <c:pt idx="2">
                  <c:v>-5.7156422728220052E-2</c:v>
                </c:pt>
                <c:pt idx="3">
                  <c:v>-2.6326231266023976E-2</c:v>
                </c:pt>
                <c:pt idx="4">
                  <c:v>4.5039601961721007E-3</c:v>
                </c:pt>
                <c:pt idx="5">
                  <c:v>3.5334151658368174E-2</c:v>
                </c:pt>
                <c:pt idx="6">
                  <c:v>6.6164343120564253E-2</c:v>
                </c:pt>
                <c:pt idx="7">
                  <c:v>9.6994534582760333E-2</c:v>
                </c:pt>
                <c:pt idx="8">
                  <c:v>0.1278247260449564</c:v>
                </c:pt>
                <c:pt idx="9">
                  <c:v>0.15865491750715247</c:v>
                </c:pt>
                <c:pt idx="10">
                  <c:v>0.18948510896934853</c:v>
                </c:pt>
              </c:numCache>
            </c:numRef>
          </c:xVal>
          <c:yVal>
            <c:numRef>
              <c:f>EicherMotor!$J$5:$J$15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19</c:v>
                </c:pt>
                <c:pt idx="4">
                  <c:v>24</c:v>
                </c:pt>
                <c:pt idx="5">
                  <c:v>24</c:v>
                </c:pt>
                <c:pt idx="6">
                  <c:v>12</c:v>
                </c:pt>
                <c:pt idx="7">
                  <c:v>9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BD-4D6A-9D45-A64FEB6FB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03680"/>
        <c:axId val="677004336"/>
      </c:scatterChart>
      <c:valAx>
        <c:axId val="6770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4336"/>
        <c:crosses val="autoZero"/>
        <c:crossBetween val="midCat"/>
      </c:valAx>
      <c:valAx>
        <c:axId val="6770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FREQ distribution of HDFC stock returns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HDFC!$J$4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HDFC!$I$5:$I$15</c:f>
              <c:numCache>
                <c:formatCode>0.00%</c:formatCode>
                <c:ptCount val="11"/>
                <c:pt idx="0">
                  <c:v>-0.15209092992715556</c:v>
                </c:pt>
                <c:pt idx="1">
                  <c:v>-0.11549645558421617</c:v>
                </c:pt>
                <c:pt idx="2">
                  <c:v>-7.8901981241276786E-2</c:v>
                </c:pt>
                <c:pt idx="3">
                  <c:v>-4.2307506898337399E-2</c:v>
                </c:pt>
                <c:pt idx="4">
                  <c:v>-5.7130325553980121E-3</c:v>
                </c:pt>
                <c:pt idx="5">
                  <c:v>3.0881441787541375E-2</c:v>
                </c:pt>
                <c:pt idx="6">
                  <c:v>6.7475916130480762E-2</c:v>
                </c:pt>
                <c:pt idx="7">
                  <c:v>0.10407039047342015</c:v>
                </c:pt>
                <c:pt idx="8">
                  <c:v>0.14066486481635954</c:v>
                </c:pt>
                <c:pt idx="9">
                  <c:v>0.17725933915929892</c:v>
                </c:pt>
                <c:pt idx="10">
                  <c:v>0.21385381350223831</c:v>
                </c:pt>
              </c:numCache>
            </c:numRef>
          </c:xVal>
          <c:yVal>
            <c:numRef>
              <c:f>HDFC!$J$5:$J$15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30</c:v>
                </c:pt>
                <c:pt idx="5">
                  <c:v>37</c:v>
                </c:pt>
                <c:pt idx="6">
                  <c:v>15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F3-4E69-8AED-0F6A1B7D8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65352"/>
        <c:axId val="688868304"/>
      </c:scatterChart>
      <c:valAx>
        <c:axId val="68886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68304"/>
        <c:crosses val="autoZero"/>
        <c:crossBetween val="midCat"/>
      </c:valAx>
      <c:valAx>
        <c:axId val="6888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6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FREQ distribution</a:t>
            </a:r>
            <a:r>
              <a:rPr lang="en-US" sz="1400" baseline="0"/>
              <a:t> OF Hindustan uniliver stock returns</a:t>
            </a:r>
            <a:endParaRPr lang="en-US" sz="1400"/>
          </a:p>
        </c:rich>
      </c:tx>
      <c:layout>
        <c:manualLayout>
          <c:xMode val="edge"/>
          <c:yMode val="edge"/>
          <c:x val="0.19747610210646044"/>
          <c:y val="2.247792252078396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A7-4AA9-BB0A-1AC3302A4B0F}"/>
            </c:ext>
          </c:extLst>
        </c:ser>
        <c:ser>
          <c:idx val="0"/>
          <c:order val="1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A7-4AA9-BB0A-1AC3302A4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36096"/>
        <c:axId val="628639048"/>
      </c:scatterChart>
      <c:valAx>
        <c:axId val="62863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9048"/>
        <c:crosses val="autoZero"/>
        <c:crossBetween val="midCat"/>
      </c:valAx>
      <c:valAx>
        <c:axId val="6286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6096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FREQ</a:t>
            </a:r>
            <a:r>
              <a:rPr lang="en-US" baseline="0"/>
              <a:t> distribution of Infosys stock returns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Infy!$J$4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Infy!$I$5:$I$15</c:f>
              <c:numCache>
                <c:formatCode>0.00%</c:formatCode>
                <c:ptCount val="11"/>
                <c:pt idx="0">
                  <c:v>-0.15473777586355242</c:v>
                </c:pt>
                <c:pt idx="1">
                  <c:v>-0.12363340395485618</c:v>
                </c:pt>
                <c:pt idx="2">
                  <c:v>-9.2529032046159948E-2</c:v>
                </c:pt>
                <c:pt idx="3">
                  <c:v>-6.1424660137463713E-2</c:v>
                </c:pt>
                <c:pt idx="4">
                  <c:v>-3.0320288228767475E-2</c:v>
                </c:pt>
                <c:pt idx="5">
                  <c:v>7.8408367992876399E-4</c:v>
                </c:pt>
                <c:pt idx="6">
                  <c:v>3.1888455588625006E-2</c:v>
                </c:pt>
                <c:pt idx="7">
                  <c:v>6.2992827497321241E-2</c:v>
                </c:pt>
                <c:pt idx="8">
                  <c:v>9.4097199406017476E-2</c:v>
                </c:pt>
                <c:pt idx="9">
                  <c:v>0.12520157131471371</c:v>
                </c:pt>
                <c:pt idx="10">
                  <c:v>0.15630594322340996</c:v>
                </c:pt>
              </c:numCache>
            </c:numRef>
          </c:xVal>
          <c:yVal>
            <c:numRef>
              <c:f>Infy!$J$5:$J$15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30</c:v>
                </c:pt>
                <c:pt idx="6">
                  <c:v>42</c:v>
                </c:pt>
                <c:pt idx="7">
                  <c:v>14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EC-4A4E-AA01-77723280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763616"/>
        <c:axId val="706764272"/>
      </c:scatterChart>
      <c:valAx>
        <c:axId val="70676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4272"/>
        <c:crosses val="autoZero"/>
        <c:crossBetween val="midCat"/>
      </c:valAx>
      <c:valAx>
        <c:axId val="7067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 ITC stock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ITC!$J$4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ITC!$I$5:$I$15</c:f>
              <c:numCache>
                <c:formatCode>0.00%</c:formatCode>
                <c:ptCount val="11"/>
                <c:pt idx="0">
                  <c:v>-0.13093600974484143</c:v>
                </c:pt>
                <c:pt idx="1">
                  <c:v>-0.10259025616375449</c:v>
                </c:pt>
                <c:pt idx="2">
                  <c:v>-7.4244502582667543E-2</c:v>
                </c:pt>
                <c:pt idx="3">
                  <c:v>-4.5898749001580599E-2</c:v>
                </c:pt>
                <c:pt idx="4">
                  <c:v>-1.7552995420493659E-2</c:v>
                </c:pt>
                <c:pt idx="5">
                  <c:v>1.0792758160593281E-2</c:v>
                </c:pt>
                <c:pt idx="6">
                  <c:v>3.9138511741680218E-2</c:v>
                </c:pt>
                <c:pt idx="7">
                  <c:v>6.7484265322767162E-2</c:v>
                </c:pt>
                <c:pt idx="8">
                  <c:v>9.5830018903854106E-2</c:v>
                </c:pt>
                <c:pt idx="9">
                  <c:v>0.12417577248494105</c:v>
                </c:pt>
                <c:pt idx="10">
                  <c:v>0.15252152606602798</c:v>
                </c:pt>
              </c:numCache>
            </c:numRef>
          </c:xVal>
          <c:yVal>
            <c:numRef>
              <c:f>ITC!$J$5:$J$15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19</c:v>
                </c:pt>
                <c:pt idx="5">
                  <c:v>38</c:v>
                </c:pt>
                <c:pt idx="6">
                  <c:v>15</c:v>
                </c:pt>
                <c:pt idx="7">
                  <c:v>11</c:v>
                </c:pt>
                <c:pt idx="8">
                  <c:v>5</c:v>
                </c:pt>
                <c:pt idx="9">
                  <c:v>0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8-4ADC-8ED2-A705A890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763288"/>
        <c:axId val="706759352"/>
      </c:scatterChart>
      <c:valAx>
        <c:axId val="70676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59352"/>
        <c:crosses val="autoZero"/>
        <c:crossBetween val="midCat"/>
      </c:valAx>
      <c:valAx>
        <c:axId val="7067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 ONGC</a:t>
            </a:r>
            <a:r>
              <a:rPr lang="en-US" baseline="0"/>
              <a:t> stock returns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ONGC!$J$4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ONGC!$I$5:$I$15</c:f>
              <c:numCache>
                <c:formatCode>0.00%</c:formatCode>
                <c:ptCount val="11"/>
                <c:pt idx="0">
                  <c:v>-0.26079641138306553</c:v>
                </c:pt>
                <c:pt idx="1">
                  <c:v>-0.21644754024820165</c:v>
                </c:pt>
                <c:pt idx="2">
                  <c:v>-0.17209866911333777</c:v>
                </c:pt>
                <c:pt idx="3">
                  <c:v>-0.12774979797847388</c:v>
                </c:pt>
                <c:pt idx="4">
                  <c:v>-8.3400926843610002E-2</c:v>
                </c:pt>
                <c:pt idx="5">
                  <c:v>-3.9052055708746113E-2</c:v>
                </c:pt>
                <c:pt idx="6">
                  <c:v>5.2968154261177763E-3</c:v>
                </c:pt>
                <c:pt idx="7">
                  <c:v>4.9645686560981665E-2</c:v>
                </c:pt>
                <c:pt idx="8">
                  <c:v>9.3994557695845554E-2</c:v>
                </c:pt>
                <c:pt idx="9">
                  <c:v>0.13834342883070944</c:v>
                </c:pt>
                <c:pt idx="10">
                  <c:v>0.18269229996557332</c:v>
                </c:pt>
              </c:numCache>
            </c:numRef>
          </c:xVal>
          <c:yVal>
            <c:numRef>
              <c:f>ONGC!$J$5:$J$15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16</c:v>
                </c:pt>
                <c:pt idx="6">
                  <c:v>43</c:v>
                </c:pt>
                <c:pt idx="7">
                  <c:v>24</c:v>
                </c:pt>
                <c:pt idx="8">
                  <c:v>8</c:v>
                </c:pt>
                <c:pt idx="9">
                  <c:v>5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E6-4D21-AF15-058947F1E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05440"/>
        <c:axId val="794704784"/>
      </c:scatterChart>
      <c:valAx>
        <c:axId val="79470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4784"/>
        <c:crosses val="autoZero"/>
        <c:crossBetween val="midCat"/>
      </c:valAx>
      <c:valAx>
        <c:axId val="7947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FREQ distribution</a:t>
            </a:r>
            <a:r>
              <a:rPr lang="en-US" sz="1400" baseline="0"/>
              <a:t> of Reliance stock returns</a:t>
            </a:r>
            <a:endParaRPr lang="en-US" sz="1400"/>
          </a:p>
        </c:rich>
      </c:tx>
      <c:layout>
        <c:manualLayout>
          <c:xMode val="edge"/>
          <c:yMode val="edge"/>
          <c:x val="0.10190419784262501"/>
          <c:y val="2.24779770208739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9D-4E73-8CEA-1ABE2D8C3D2A}"/>
            </c:ext>
          </c:extLst>
        </c:ser>
        <c:ser>
          <c:idx val="0"/>
          <c:order val="1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9D-4E73-8CEA-1ABE2D8C3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36096"/>
        <c:axId val="628639048"/>
      </c:scatterChart>
      <c:valAx>
        <c:axId val="62863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9048"/>
        <c:crosses val="autoZero"/>
        <c:crossBetween val="midCat"/>
      </c:valAx>
      <c:valAx>
        <c:axId val="6286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6096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SBI stock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SBI!$J$4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SBI!$I$5:$I$15</c:f>
              <c:numCache>
                <c:formatCode>0.00%</c:formatCode>
                <c:ptCount val="11"/>
                <c:pt idx="0">
                  <c:v>-0.13457174862132504</c:v>
                </c:pt>
                <c:pt idx="1">
                  <c:v>-8.1759847716276743E-2</c:v>
                </c:pt>
                <c:pt idx="2">
                  <c:v>-2.8947946811228448E-2</c:v>
                </c:pt>
                <c:pt idx="3">
                  <c:v>2.3863954093819847E-2</c:v>
                </c:pt>
                <c:pt idx="4">
                  <c:v>7.6675854998868143E-2</c:v>
                </c:pt>
                <c:pt idx="5">
                  <c:v>0.12948775590391642</c:v>
                </c:pt>
                <c:pt idx="6">
                  <c:v>0.18229965680896471</c:v>
                </c:pt>
                <c:pt idx="7">
                  <c:v>0.23511155771401299</c:v>
                </c:pt>
                <c:pt idx="8">
                  <c:v>0.28792345861906127</c:v>
                </c:pt>
                <c:pt idx="9">
                  <c:v>0.34073535952410955</c:v>
                </c:pt>
                <c:pt idx="10">
                  <c:v>0.39354726042915783</c:v>
                </c:pt>
              </c:numCache>
            </c:numRef>
          </c:xVal>
          <c:yVal>
            <c:numRef>
              <c:f>SBI!$J$5:$J$15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17</c:v>
                </c:pt>
                <c:pt idx="3">
                  <c:v>46</c:v>
                </c:pt>
                <c:pt idx="4">
                  <c:v>26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82-4AB5-BD85-972C69D25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03680"/>
        <c:axId val="677001056"/>
      </c:scatterChart>
      <c:valAx>
        <c:axId val="6770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1056"/>
        <c:crosses val="autoZero"/>
        <c:crossBetween val="midCat"/>
      </c:valAx>
      <c:valAx>
        <c:axId val="6770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</a:t>
            </a:r>
            <a:r>
              <a:rPr lang="en-US" baseline="0"/>
              <a:t> Sun Pharma returns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'Sun Pharma'!$J$4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'Sun Pharma'!$I$5:$I$15</c:f>
              <c:numCache>
                <c:formatCode>0.00%</c:formatCode>
                <c:ptCount val="11"/>
                <c:pt idx="0">
                  <c:v>-7.8265507665074674E-2</c:v>
                </c:pt>
                <c:pt idx="1">
                  <c:v>-4.9342922482425486E-2</c:v>
                </c:pt>
                <c:pt idx="2">
                  <c:v>-2.0420337299776301E-2</c:v>
                </c:pt>
                <c:pt idx="3">
                  <c:v>8.5022478828728834E-3</c:v>
                </c:pt>
                <c:pt idx="4">
                  <c:v>3.7424833065522065E-2</c:v>
                </c:pt>
                <c:pt idx="5">
                  <c:v>6.6347418248171253E-2</c:v>
                </c:pt>
                <c:pt idx="6">
                  <c:v>9.5270003430820441E-2</c:v>
                </c:pt>
                <c:pt idx="7">
                  <c:v>0.12419258861346963</c:v>
                </c:pt>
                <c:pt idx="8">
                  <c:v>0.1531151737961188</c:v>
                </c:pt>
                <c:pt idx="9">
                  <c:v>0.18203775897876798</c:v>
                </c:pt>
                <c:pt idx="10">
                  <c:v>0.21096034416141715</c:v>
                </c:pt>
              </c:numCache>
            </c:numRef>
          </c:xVal>
          <c:yVal>
            <c:numRef>
              <c:f>'Sun Pharma'!$J$5:$J$15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25</c:v>
                </c:pt>
                <c:pt idx="3">
                  <c:v>27</c:v>
                </c:pt>
                <c:pt idx="4">
                  <c:v>23</c:v>
                </c:pt>
                <c:pt idx="5">
                  <c:v>12</c:v>
                </c:pt>
                <c:pt idx="6">
                  <c:v>5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DB-4579-82A8-12CFA7751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653240"/>
        <c:axId val="521653568"/>
      </c:scatterChart>
      <c:valAx>
        <c:axId val="52165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53568"/>
        <c:crosses val="autoZero"/>
        <c:crossBetween val="midCat"/>
      </c:valAx>
      <c:valAx>
        <c:axId val="5216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5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 TCS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TCS!$J$4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TCS!$I$5:$I$15</c:f>
              <c:numCache>
                <c:formatCode>0.00%</c:formatCode>
                <c:ptCount val="11"/>
                <c:pt idx="0">
                  <c:v>-0.14665475252474935</c:v>
                </c:pt>
                <c:pt idx="1">
                  <c:v>-0.12040667492028106</c:v>
                </c:pt>
                <c:pt idx="2">
                  <c:v>-9.4158597315812775E-2</c:v>
                </c:pt>
                <c:pt idx="3">
                  <c:v>-6.7910519711344486E-2</c:v>
                </c:pt>
                <c:pt idx="4">
                  <c:v>-4.1662442106876196E-2</c:v>
                </c:pt>
                <c:pt idx="5">
                  <c:v>-1.5414364502407907E-2</c:v>
                </c:pt>
                <c:pt idx="6">
                  <c:v>1.0833713102060383E-2</c:v>
                </c:pt>
                <c:pt idx="7">
                  <c:v>3.7081790706528672E-2</c:v>
                </c:pt>
                <c:pt idx="8">
                  <c:v>6.3329868310996962E-2</c:v>
                </c:pt>
                <c:pt idx="9">
                  <c:v>8.9577945915465251E-2</c:v>
                </c:pt>
                <c:pt idx="10">
                  <c:v>0.11582602351993354</c:v>
                </c:pt>
              </c:numCache>
            </c:numRef>
          </c:xVal>
          <c:yVal>
            <c:numRef>
              <c:f>TCS!$J$5:$J$15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18</c:v>
                </c:pt>
                <c:pt idx="6">
                  <c:v>33</c:v>
                </c:pt>
                <c:pt idx="7">
                  <c:v>23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DC-4AAC-90F8-E92C490AC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117632"/>
        <c:axId val="633117960"/>
      </c:scatterChart>
      <c:valAx>
        <c:axId val="6331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17960"/>
        <c:crosses val="autoZero"/>
        <c:crossBetween val="midCat"/>
      </c:valAx>
      <c:valAx>
        <c:axId val="63311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1</xdr:row>
      <xdr:rowOff>151828</xdr:rowOff>
    </xdr:from>
    <xdr:to>
      <xdr:col>18</xdr:col>
      <xdr:colOff>789217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76E9D-5440-44E7-ABF1-FBCB03B83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808181</xdr:colOff>
      <xdr:row>2</xdr:row>
      <xdr:rowOff>11792</xdr:rowOff>
    </xdr:from>
    <xdr:to>
      <xdr:col>18</xdr:col>
      <xdr:colOff>773545</xdr:colOff>
      <xdr:row>22</xdr:row>
      <xdr:rowOff>154214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4296A-2580-441D-AF37-9D305D56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11791</xdr:rowOff>
    </xdr:from>
    <xdr:to>
      <xdr:col>17</xdr:col>
      <xdr:colOff>798287</xdr:colOff>
      <xdr:row>22</xdr:row>
      <xdr:rowOff>27214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A75C8-E296-4760-9F65-56F69E219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810077</xdr:colOff>
      <xdr:row>2</xdr:row>
      <xdr:rowOff>2723</xdr:rowOff>
    </xdr:from>
    <xdr:to>
      <xdr:col>17</xdr:col>
      <xdr:colOff>807357</xdr:colOff>
      <xdr:row>22</xdr:row>
      <xdr:rowOff>9072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8846D3-2826-45CC-8ED3-7F1B8D674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807357</xdr:colOff>
      <xdr:row>2</xdr:row>
      <xdr:rowOff>2721</xdr:rowOff>
    </xdr:from>
    <xdr:to>
      <xdr:col>18</xdr:col>
      <xdr:colOff>0</xdr:colOff>
      <xdr:row>22</xdr:row>
      <xdr:rowOff>154214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52F413-B35E-4FD7-A046-07874AB51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807357</xdr:colOff>
      <xdr:row>2</xdr:row>
      <xdr:rowOff>11792</xdr:rowOff>
    </xdr:from>
    <xdr:to>
      <xdr:col>18</xdr:col>
      <xdr:colOff>36286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E2282C-E4C4-4B1E-9BFB-FA33A2F66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807356</xdr:colOff>
      <xdr:row>2</xdr:row>
      <xdr:rowOff>11790</xdr:rowOff>
    </xdr:from>
    <xdr:to>
      <xdr:col>18</xdr:col>
      <xdr:colOff>9072</xdr:colOff>
      <xdr:row>22</xdr:row>
      <xdr:rowOff>172356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D1DF0-14CC-4D58-B7FA-DD376B901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807356</xdr:colOff>
      <xdr:row>2</xdr:row>
      <xdr:rowOff>2722</xdr:rowOff>
    </xdr:from>
    <xdr:to>
      <xdr:col>18</xdr:col>
      <xdr:colOff>0</xdr:colOff>
      <xdr:row>23</xdr:row>
      <xdr:rowOff>9071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8A32F6-94AD-4E9B-BFBA-A376B8B06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11793</xdr:rowOff>
    </xdr:from>
    <xdr:to>
      <xdr:col>18</xdr:col>
      <xdr:colOff>9071</xdr:colOff>
      <xdr:row>23</xdr:row>
      <xdr:rowOff>18143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40E706-BAD3-4FFB-A882-E5698D082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11793</xdr:rowOff>
    </xdr:from>
    <xdr:to>
      <xdr:col>18</xdr:col>
      <xdr:colOff>9071</xdr:colOff>
      <xdr:row>22</xdr:row>
      <xdr:rowOff>154214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BD4D84-9D09-4E6E-B46E-E304F5D5C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John Deere">
      <a:dk1>
        <a:sysClr val="windowText" lastClr="000000"/>
      </a:dk1>
      <a:lt1>
        <a:sysClr val="window" lastClr="FFFFFF"/>
      </a:lt1>
      <a:dk2>
        <a:srgbClr val="367C2B"/>
      </a:dk2>
      <a:lt2>
        <a:srgbClr val="FFDE00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7FEB-9FF8-43E7-BB38-0836389AD54D}">
  <dimension ref="A1:K107"/>
  <sheetViews>
    <sheetView topLeftCell="A90" zoomScale="70" zoomScaleNormal="70" workbookViewId="0">
      <selection activeCell="B3" sqref="B3:K107"/>
    </sheetView>
  </sheetViews>
  <sheetFormatPr defaultRowHeight="13.5" x14ac:dyDescent="0.25"/>
  <cols>
    <col min="1" max="1" width="11.0703125" customWidth="1"/>
    <col min="2" max="5" width="18.5703125" bestFit="1" customWidth="1"/>
    <col min="6" max="7" width="17.5703125" bestFit="1" customWidth="1"/>
    <col min="8" max="8" width="18.5703125" bestFit="1" customWidth="1"/>
    <col min="9" max="10" width="17.5703125" bestFit="1" customWidth="1"/>
    <col min="11" max="11" width="18.5703125" bestFit="1" customWidth="1"/>
  </cols>
  <sheetData>
    <row r="1" spans="1:1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 s="1">
        <v>43535</v>
      </c>
      <c r="B3" s="20">
        <v>2229.01684570312</v>
      </c>
      <c r="C3" s="20">
        <v>1901.40698242187</v>
      </c>
      <c r="D3" s="20">
        <v>1648.60339355468</v>
      </c>
      <c r="E3" s="20">
        <v>676.16784667968705</v>
      </c>
      <c r="F3" s="20">
        <v>265.21014404296801</v>
      </c>
      <c r="G3" s="20">
        <v>140.68867492675699</v>
      </c>
      <c r="H3" s="20">
        <v>1310.466796875</v>
      </c>
      <c r="I3" s="20">
        <v>297.70001220703102</v>
      </c>
      <c r="J3" s="20">
        <v>453.40692138671801</v>
      </c>
      <c r="K3" s="20">
        <v>1938.67456054687</v>
      </c>
    </row>
    <row r="4" spans="1:11" x14ac:dyDescent="0.25">
      <c r="A4" s="1">
        <v>43542</v>
      </c>
      <c r="B4" s="20">
        <v>2112.16674804687</v>
      </c>
      <c r="C4" s="20">
        <v>1911.89367675781</v>
      </c>
      <c r="D4" s="20">
        <v>1629.095703125</v>
      </c>
      <c r="E4" s="20">
        <v>698.08447265625</v>
      </c>
      <c r="F4" s="20">
        <v>271.36297607421801</v>
      </c>
      <c r="G4" s="20">
        <v>137.88665771484301</v>
      </c>
      <c r="H4" s="20">
        <v>1329.78784179687</v>
      </c>
      <c r="I4" s="20">
        <v>298.100006103515</v>
      </c>
      <c r="J4" s="20">
        <v>461.80065917968699</v>
      </c>
      <c r="K4" s="20">
        <v>1904.89367675781</v>
      </c>
    </row>
    <row r="5" spans="1:11" x14ac:dyDescent="0.25">
      <c r="A5" s="1">
        <v>43549</v>
      </c>
      <c r="B5" s="20">
        <v>2022.82531738281</v>
      </c>
      <c r="C5" s="20">
        <v>1895.46630859375</v>
      </c>
      <c r="D5" s="20">
        <v>1657.48388671875</v>
      </c>
      <c r="E5" s="20">
        <v>698.22552490234295</v>
      </c>
      <c r="F5" s="20">
        <v>270.451416015625</v>
      </c>
      <c r="G5" s="20">
        <v>144.21379089355401</v>
      </c>
      <c r="H5" s="20">
        <v>1350.54577636718</v>
      </c>
      <c r="I5" s="20">
        <v>320.79998779296801</v>
      </c>
      <c r="J5" s="20">
        <v>467.75436401367102</v>
      </c>
      <c r="K5" s="20">
        <v>1900.85522460937</v>
      </c>
    </row>
    <row r="6" spans="1:11" x14ac:dyDescent="0.25">
      <c r="A6" s="1">
        <v>43556</v>
      </c>
      <c r="B6" s="20">
        <v>2064.56591796875</v>
      </c>
      <c r="C6" s="20">
        <v>1981.36083984375</v>
      </c>
      <c r="D6" s="20">
        <v>1610.80102539062</v>
      </c>
      <c r="E6" s="20">
        <v>711.34729003906205</v>
      </c>
      <c r="F6" s="20">
        <v>268.58279418945301</v>
      </c>
      <c r="G6" s="20">
        <v>142.30963134765599</v>
      </c>
      <c r="H6" s="20">
        <v>1342.66870117187</v>
      </c>
      <c r="I6" s="20">
        <v>317</v>
      </c>
      <c r="J6" s="20">
        <v>451.601318359375</v>
      </c>
      <c r="K6" s="20">
        <v>1949.36450195312</v>
      </c>
    </row>
    <row r="7" spans="1:11" x14ac:dyDescent="0.25">
      <c r="A7" s="1">
        <v>43563</v>
      </c>
      <c r="B7" s="20">
        <v>2105.31176757812</v>
      </c>
      <c r="C7" s="20">
        <v>1952.263671875</v>
      </c>
      <c r="D7" s="20">
        <v>1670.1494140625</v>
      </c>
      <c r="E7" s="20">
        <v>703.44598388671795</v>
      </c>
      <c r="F7" s="20">
        <v>278.56405639648398</v>
      </c>
      <c r="G7" s="20">
        <v>143.53762817382801</v>
      </c>
      <c r="H7" s="20">
        <v>1329.63928222656</v>
      </c>
      <c r="I7" s="20">
        <v>315.29998779296801</v>
      </c>
      <c r="J7" s="20">
        <v>453.16293334960898</v>
      </c>
      <c r="K7" s="20">
        <v>1913.54077148437</v>
      </c>
    </row>
    <row r="8" spans="1:11" x14ac:dyDescent="0.25">
      <c r="A8" s="1">
        <v>43570</v>
      </c>
      <c r="B8" s="20">
        <v>2071.19409179687</v>
      </c>
      <c r="C8" s="20">
        <v>1930.72973632812</v>
      </c>
      <c r="D8" s="20">
        <v>1686.26025390625</v>
      </c>
      <c r="E8" s="20">
        <v>673.86340332031205</v>
      </c>
      <c r="F8" s="20">
        <v>277.42465209960898</v>
      </c>
      <c r="G8" s="20">
        <v>145.72068786621</v>
      </c>
      <c r="H8" s="20">
        <v>1370.21362304687</v>
      </c>
      <c r="I8" s="20">
        <v>310.89999389648398</v>
      </c>
      <c r="J8" s="20">
        <v>451.01571655273398</v>
      </c>
      <c r="K8" s="20">
        <v>2038.734375</v>
      </c>
    </row>
    <row r="9" spans="1:11" x14ac:dyDescent="0.25">
      <c r="A9" s="1">
        <v>43577</v>
      </c>
      <c r="B9" s="20">
        <v>2001.73815917968</v>
      </c>
      <c r="C9" s="20">
        <v>1902.45141601562</v>
      </c>
      <c r="D9" s="20">
        <v>1692.37475585937</v>
      </c>
      <c r="E9" s="20">
        <v>693.33435058593705</v>
      </c>
      <c r="F9" s="20">
        <v>277.69808959960898</v>
      </c>
      <c r="G9" s="20">
        <v>152.9521484375</v>
      </c>
      <c r="H9" s="20">
        <v>1378.68518066406</v>
      </c>
      <c r="I9" s="20">
        <v>312.29998779296801</v>
      </c>
      <c r="J9" s="20">
        <v>452.72375488281199</v>
      </c>
      <c r="K9" s="20">
        <v>2126.91650390625</v>
      </c>
    </row>
    <row r="10" spans="1:11" x14ac:dyDescent="0.25">
      <c r="A10" s="1">
        <v>43584</v>
      </c>
      <c r="B10" s="20">
        <v>2001.53625488281</v>
      </c>
      <c r="C10" s="20">
        <v>1936.60705566406</v>
      </c>
      <c r="D10" s="20">
        <v>1642.92578125</v>
      </c>
      <c r="E10" s="20">
        <v>680.77697753906205</v>
      </c>
      <c r="F10" s="20">
        <v>276.74099731445301</v>
      </c>
      <c r="G10" s="20">
        <v>154.72592163085901</v>
      </c>
      <c r="H10" s="20">
        <v>1394.14208984375</v>
      </c>
      <c r="I10" s="20">
        <v>309.14999389648398</v>
      </c>
      <c r="J10" s="20">
        <v>442.036376953125</v>
      </c>
      <c r="K10" s="20">
        <v>2026.38159179687</v>
      </c>
    </row>
    <row r="11" spans="1:11" x14ac:dyDescent="0.25">
      <c r="A11" s="1">
        <v>43591</v>
      </c>
      <c r="B11" s="20">
        <v>2002.25537109375</v>
      </c>
      <c r="C11" s="20">
        <v>1860.63623046875</v>
      </c>
      <c r="D11" s="20">
        <v>1637.39367675781</v>
      </c>
      <c r="E11" s="20">
        <v>673.5341796875</v>
      </c>
      <c r="F11" s="20">
        <v>271.36297607421801</v>
      </c>
      <c r="G11" s="20">
        <v>151.314849853515</v>
      </c>
      <c r="H11" s="20">
        <v>1239.0283203125</v>
      </c>
      <c r="I11" s="20">
        <v>308.04998779296801</v>
      </c>
      <c r="J11" s="20">
        <v>427.49380493164</v>
      </c>
      <c r="K11" s="20">
        <v>2029.27978515625</v>
      </c>
    </row>
    <row r="12" spans="1:11" x14ac:dyDescent="0.25">
      <c r="A12" s="1">
        <v>43598</v>
      </c>
      <c r="B12" s="20">
        <v>2064.34936523437</v>
      </c>
      <c r="C12" s="20">
        <v>1920.95031738281</v>
      </c>
      <c r="D12" s="20">
        <v>1684.6103515625</v>
      </c>
      <c r="E12" s="20">
        <v>680.82403564453102</v>
      </c>
      <c r="F12" s="20">
        <v>274.73562622070301</v>
      </c>
      <c r="G12" s="20">
        <v>152.04252624511699</v>
      </c>
      <c r="H12" s="20">
        <v>1254.08874511718</v>
      </c>
      <c r="I12" s="20">
        <v>318.95001220703102</v>
      </c>
      <c r="J12" s="20">
        <v>398.21340942382801</v>
      </c>
      <c r="K12" s="20">
        <v>1992.03063964843</v>
      </c>
    </row>
    <row r="13" spans="1:11" x14ac:dyDescent="0.25">
      <c r="A13" s="1">
        <v>43605</v>
      </c>
      <c r="B13" s="20">
        <v>2053.3427734375</v>
      </c>
      <c r="C13" s="20">
        <v>2049.81665039062</v>
      </c>
      <c r="D13" s="20">
        <v>1697.66418457031</v>
      </c>
      <c r="E13" s="20">
        <v>667.32611083984295</v>
      </c>
      <c r="F13" s="20">
        <v>264.48089599609301</v>
      </c>
      <c r="G13" s="20">
        <v>158.63725280761699</v>
      </c>
      <c r="H13" s="20">
        <v>1324.53662109375</v>
      </c>
      <c r="I13" s="20">
        <v>354.600006103515</v>
      </c>
      <c r="J13" s="20">
        <v>405.582275390625</v>
      </c>
      <c r="K13" s="20">
        <v>1947.65417480468</v>
      </c>
    </row>
    <row r="14" spans="1:11" x14ac:dyDescent="0.25">
      <c r="A14" s="1">
        <v>43612</v>
      </c>
      <c r="B14" s="20">
        <v>1963.47436523437</v>
      </c>
      <c r="C14" s="20">
        <v>2102.51904296875</v>
      </c>
      <c r="D14" s="20">
        <v>1732.55493164062</v>
      </c>
      <c r="E14" s="20">
        <v>693.09918212890602</v>
      </c>
      <c r="F14" s="20">
        <v>258.87390136718699</v>
      </c>
      <c r="G14" s="20">
        <v>156.31774902343699</v>
      </c>
      <c r="H14" s="20">
        <v>1317.55126953125</v>
      </c>
      <c r="I14" s="20">
        <v>352.54998779296801</v>
      </c>
      <c r="J14" s="20">
        <v>399.67739868164</v>
      </c>
      <c r="K14" s="20">
        <v>2087.529296875</v>
      </c>
    </row>
    <row r="15" spans="1:11" x14ac:dyDescent="0.25">
      <c r="A15" s="1">
        <v>43619</v>
      </c>
      <c r="B15" s="20">
        <v>1968.61560058593</v>
      </c>
      <c r="C15" s="20">
        <v>2128.3408203125</v>
      </c>
      <c r="D15" s="20">
        <v>1777.63647460937</v>
      </c>
      <c r="E15" s="20">
        <v>695.45068359375</v>
      </c>
      <c r="F15" s="20">
        <v>256.31906127929602</v>
      </c>
      <c r="G15" s="20">
        <v>152.40638732910099</v>
      </c>
      <c r="H15" s="20">
        <v>1303.23376464843</v>
      </c>
      <c r="I15" s="20">
        <v>341.64999389648398</v>
      </c>
      <c r="J15" s="20">
        <v>389.96609497070301</v>
      </c>
      <c r="K15" s="20">
        <v>2070.52001953125</v>
      </c>
    </row>
    <row r="16" spans="1:11" x14ac:dyDescent="0.25">
      <c r="A16" s="1">
        <v>43626</v>
      </c>
      <c r="B16" s="20">
        <v>1948.07531738281</v>
      </c>
      <c r="C16" s="20">
        <v>2102.7119140625</v>
      </c>
      <c r="D16" s="20">
        <v>1771.18225097656</v>
      </c>
      <c r="E16" s="20">
        <v>696.43835449218705</v>
      </c>
      <c r="F16" s="20">
        <v>258.22357177734301</v>
      </c>
      <c r="G16" s="20">
        <v>153.634353637695</v>
      </c>
      <c r="H16" s="20">
        <v>1304.86865234375</v>
      </c>
      <c r="I16" s="20">
        <v>343.850006103515</v>
      </c>
      <c r="J16" s="20">
        <v>382.93878173828102</v>
      </c>
      <c r="K16" s="20">
        <v>2157.5546875</v>
      </c>
    </row>
    <row r="17" spans="1:11" x14ac:dyDescent="0.25">
      <c r="A17" s="1">
        <v>43633</v>
      </c>
      <c r="B17" s="20">
        <v>1941.63391113281</v>
      </c>
      <c r="C17" s="20">
        <v>2062.72729492187</v>
      </c>
      <c r="D17" s="20">
        <v>1716.58959960937</v>
      </c>
      <c r="E17" s="20">
        <v>716.09973144531205</v>
      </c>
      <c r="F17" s="20">
        <v>254.78616333007801</v>
      </c>
      <c r="G17" s="20">
        <v>155.726470947265</v>
      </c>
      <c r="H17" s="20">
        <v>1267.46484375</v>
      </c>
      <c r="I17" s="20">
        <v>349.45001220703102</v>
      </c>
      <c r="J17" s="20">
        <v>373.61782836914</v>
      </c>
      <c r="K17" s="20">
        <v>2155.3037109375</v>
      </c>
    </row>
    <row r="18" spans="1:11" x14ac:dyDescent="0.25">
      <c r="A18" s="1">
        <v>43640</v>
      </c>
      <c r="B18" s="20">
        <v>1884.91271972656</v>
      </c>
      <c r="C18" s="20">
        <v>2112.009765625</v>
      </c>
      <c r="D18" s="20">
        <v>1747.18017578125</v>
      </c>
      <c r="E18" s="20">
        <v>698.2138671875</v>
      </c>
      <c r="F18" s="20">
        <v>254.50747680664</v>
      </c>
      <c r="G18" s="20">
        <v>152.58830261230401</v>
      </c>
      <c r="H18" s="20">
        <v>1240.51452636718</v>
      </c>
      <c r="I18" s="20">
        <v>360.89999389648398</v>
      </c>
      <c r="J18" s="20">
        <v>391.38131713867102</v>
      </c>
      <c r="K18" s="20">
        <v>2133.55810546875</v>
      </c>
    </row>
    <row r="19" spans="1:11" x14ac:dyDescent="0.25">
      <c r="A19" s="1">
        <v>43647</v>
      </c>
      <c r="B19" s="20">
        <v>1933.08471679687</v>
      </c>
      <c r="C19" s="20">
        <v>2195.447265625</v>
      </c>
      <c r="D19" s="20">
        <v>1751.18823242187</v>
      </c>
      <c r="E19" s="20">
        <v>685.14532470703102</v>
      </c>
      <c r="F19" s="20">
        <v>259.61712646484301</v>
      </c>
      <c r="G19" s="20">
        <v>146.67578125</v>
      </c>
      <c r="H19" s="20">
        <v>1251.01721191406</v>
      </c>
      <c r="I19" s="20">
        <v>370.600006103515</v>
      </c>
      <c r="J19" s="20">
        <v>366.10260009765602</v>
      </c>
      <c r="K19" s="20">
        <v>2070.7177734375</v>
      </c>
    </row>
    <row r="20" spans="1:11" x14ac:dyDescent="0.25">
      <c r="A20" s="1">
        <v>43654</v>
      </c>
      <c r="B20" s="20">
        <v>1866.10083007812</v>
      </c>
      <c r="C20" s="20">
        <v>2174.25073242187</v>
      </c>
      <c r="D20" s="20">
        <v>1674.84118652343</v>
      </c>
      <c r="E20" s="20">
        <v>693.58740234375</v>
      </c>
      <c r="F20" s="20">
        <v>255.43649291992099</v>
      </c>
      <c r="G20" s="20">
        <v>136.30616760253901</v>
      </c>
      <c r="H20" s="20">
        <v>1268.85205078125</v>
      </c>
      <c r="I20" s="20">
        <v>363.54998779296801</v>
      </c>
      <c r="J20" s="20">
        <v>397.92062377929602</v>
      </c>
      <c r="K20" s="20">
        <v>2019.27697753906</v>
      </c>
    </row>
    <row r="21" spans="1:11" x14ac:dyDescent="0.25">
      <c r="A21" s="1">
        <v>43661</v>
      </c>
      <c r="B21" s="20">
        <v>1740.1845703125</v>
      </c>
      <c r="C21" s="20">
        <v>2219.77563476562</v>
      </c>
      <c r="D21" s="20">
        <v>1686.0830078125</v>
      </c>
      <c r="E21" s="20">
        <v>749.39105224609295</v>
      </c>
      <c r="F21" s="20">
        <v>249.35134887695301</v>
      </c>
      <c r="G21" s="20">
        <v>131.07585144042901</v>
      </c>
      <c r="H21" s="20">
        <v>1237.5419921875</v>
      </c>
      <c r="I21" s="20">
        <v>356</v>
      </c>
      <c r="J21" s="20">
        <v>411.43835449218699</v>
      </c>
      <c r="K21" s="20">
        <v>1989.5810546875</v>
      </c>
    </row>
    <row r="22" spans="1:11" x14ac:dyDescent="0.25">
      <c r="A22" s="1">
        <v>43668</v>
      </c>
      <c r="B22" s="20">
        <v>1692.71179199218</v>
      </c>
      <c r="C22" s="20">
        <v>2105.03637695312</v>
      </c>
      <c r="D22" s="20">
        <v>1691.80163574218</v>
      </c>
      <c r="E22" s="20">
        <v>751.0126953125</v>
      </c>
      <c r="F22" s="20">
        <v>251.11648559570301</v>
      </c>
      <c r="G22" s="20">
        <v>129.02922058105401</v>
      </c>
      <c r="H22" s="20">
        <v>1202.96215820312</v>
      </c>
      <c r="I22" s="20">
        <v>342.5</v>
      </c>
      <c r="J22" s="20">
        <v>429.25061035156199</v>
      </c>
      <c r="K22" s="20">
        <v>2024.81066894531</v>
      </c>
    </row>
    <row r="23" spans="1:11" x14ac:dyDescent="0.25">
      <c r="A23" s="1">
        <v>43675</v>
      </c>
      <c r="B23" s="20">
        <v>1680.79089355468</v>
      </c>
      <c r="C23" s="20">
        <v>2077.71826171875</v>
      </c>
      <c r="D23" s="20">
        <v>1698.546875</v>
      </c>
      <c r="E23" s="20">
        <v>739.66125488281205</v>
      </c>
      <c r="F23" s="20">
        <v>245.82106018066401</v>
      </c>
      <c r="G23" s="20">
        <v>122.252555847167</v>
      </c>
      <c r="H23" s="20">
        <v>1173.33642578125</v>
      </c>
      <c r="I23" s="20">
        <v>308.45001220703102</v>
      </c>
      <c r="J23" s="20">
        <v>410.75518798828102</v>
      </c>
      <c r="K23" s="20">
        <v>2118.18725585937</v>
      </c>
    </row>
    <row r="24" spans="1:11" x14ac:dyDescent="0.25">
      <c r="A24" s="1">
        <v>43682</v>
      </c>
      <c r="B24" s="20">
        <v>1744.10095214843</v>
      </c>
      <c r="C24" s="20">
        <v>2163.6005859375</v>
      </c>
      <c r="D24" s="20">
        <v>1798.55029296875</v>
      </c>
      <c r="E24" s="20">
        <v>753.73138427734295</v>
      </c>
      <c r="F24" s="20">
        <v>236.20558166503901</v>
      </c>
      <c r="G24" s="20">
        <v>118.750534057617</v>
      </c>
      <c r="H24" s="20">
        <v>1157.65393066406</v>
      </c>
      <c r="I24" s="20">
        <v>291.350006103515</v>
      </c>
      <c r="J24" s="20">
        <v>411.77996826171801</v>
      </c>
      <c r="K24" s="20">
        <v>2156.16235351562</v>
      </c>
    </row>
    <row r="25" spans="1:11" x14ac:dyDescent="0.25">
      <c r="A25" s="1">
        <v>43689</v>
      </c>
      <c r="B25" s="20">
        <v>1645.99060058593</v>
      </c>
      <c r="C25" s="20">
        <v>2052.92163085937</v>
      </c>
      <c r="D25" s="20">
        <v>1785.20678710937</v>
      </c>
      <c r="E25" s="20">
        <v>738.85040283203102</v>
      </c>
      <c r="F25" s="20">
        <v>234.951400756835</v>
      </c>
      <c r="G25" s="20">
        <v>116.56744384765599</v>
      </c>
      <c r="H25" s="20">
        <v>1272.62243652343</v>
      </c>
      <c r="I25" s="20">
        <v>290.95001220703102</v>
      </c>
      <c r="J25" s="20">
        <v>404.80148315429602</v>
      </c>
      <c r="K25" s="20">
        <v>2077.33178710937</v>
      </c>
    </row>
    <row r="26" spans="1:11" x14ac:dyDescent="0.25">
      <c r="A26" s="1">
        <v>43696</v>
      </c>
      <c r="B26" s="20">
        <v>1527.16357421875</v>
      </c>
      <c r="C26" s="20">
        <v>1996.67712402343</v>
      </c>
      <c r="D26" s="20">
        <v>1817.61279296875</v>
      </c>
      <c r="E26" s="20">
        <v>764.93981933593705</v>
      </c>
      <c r="F26" s="20">
        <v>219.25082397460901</v>
      </c>
      <c r="G26" s="20">
        <v>111.246192932128</v>
      </c>
      <c r="H26" s="20">
        <v>1271.177734375</v>
      </c>
      <c r="I26" s="20">
        <v>271.100006103515</v>
      </c>
      <c r="J26" s="20">
        <v>417.44085693359301</v>
      </c>
      <c r="K26" s="20">
        <v>2158.03442382812</v>
      </c>
    </row>
    <row r="27" spans="1:11" x14ac:dyDescent="0.25">
      <c r="A27" s="1">
        <v>43703</v>
      </c>
      <c r="B27" s="20">
        <v>1613.29870605468</v>
      </c>
      <c r="C27" s="20">
        <v>2119.19213867187</v>
      </c>
      <c r="D27" s="20">
        <v>1837.89697265625</v>
      </c>
      <c r="E27" s="20">
        <v>777.054443359375</v>
      </c>
      <c r="F27" s="20">
        <v>228.123046875</v>
      </c>
      <c r="G27" s="20">
        <v>110.932357788085</v>
      </c>
      <c r="H27" s="20">
        <v>1243.68103027343</v>
      </c>
      <c r="I27" s="20">
        <v>273.70001220703102</v>
      </c>
      <c r="J27" s="20">
        <v>442.69949340820301</v>
      </c>
      <c r="K27" s="20">
        <v>2168.11645507812</v>
      </c>
    </row>
    <row r="28" spans="1:11" x14ac:dyDescent="0.25">
      <c r="A28" s="1">
        <v>43710</v>
      </c>
      <c r="B28" s="20">
        <v>1628.84582519531</v>
      </c>
      <c r="C28" s="20">
        <v>1997.36181640625</v>
      </c>
      <c r="D28" s="20">
        <v>1777.82641601562</v>
      </c>
      <c r="E28" s="20">
        <v>801.42687988281205</v>
      </c>
      <c r="F28" s="20">
        <v>226.63659667968699</v>
      </c>
      <c r="G28" s="20">
        <v>117.018997192382</v>
      </c>
      <c r="H28" s="20">
        <v>1217.927734375</v>
      </c>
      <c r="I28" s="20">
        <v>273.95001220703102</v>
      </c>
      <c r="J28" s="20">
        <v>417.40380859375</v>
      </c>
      <c r="K28" s="20">
        <v>2110.1220703125</v>
      </c>
    </row>
    <row r="29" spans="1:11" x14ac:dyDescent="0.25">
      <c r="A29" s="1">
        <v>43717</v>
      </c>
      <c r="B29" s="20">
        <v>1656.39343261718</v>
      </c>
      <c r="C29" s="20">
        <v>2040.10766601562</v>
      </c>
      <c r="D29" s="20">
        <v>1764.28735351562</v>
      </c>
      <c r="E29" s="20">
        <v>790.93389892578102</v>
      </c>
      <c r="F29" s="20">
        <v>222.92047119140599</v>
      </c>
      <c r="G29" s="20">
        <v>117.88851165771401</v>
      </c>
      <c r="H29" s="20">
        <v>1220.96630859375</v>
      </c>
      <c r="I29" s="20">
        <v>291.70001220703102</v>
      </c>
      <c r="J29" s="20">
        <v>415.78286743164</v>
      </c>
      <c r="K29" s="20">
        <v>2056.064453125</v>
      </c>
    </row>
    <row r="30" spans="1:11" x14ac:dyDescent="0.25">
      <c r="A30" s="1">
        <v>43724</v>
      </c>
      <c r="B30" s="20">
        <v>1770.3388671875</v>
      </c>
      <c r="C30" s="20">
        <v>2007.29028320312</v>
      </c>
      <c r="D30" s="20">
        <v>1925.48571777343</v>
      </c>
      <c r="E30" s="20">
        <v>767.99224853515602</v>
      </c>
      <c r="F30" s="20">
        <v>221.24821472167901</v>
      </c>
      <c r="G30" s="20">
        <v>122.28188323974599</v>
      </c>
      <c r="H30" s="20">
        <v>1249.70837402343</v>
      </c>
      <c r="I30" s="20">
        <v>301.70001220703102</v>
      </c>
      <c r="J30" s="20">
        <v>406.64694213867102</v>
      </c>
      <c r="K30" s="20">
        <v>1983.33129882812</v>
      </c>
    </row>
    <row r="31" spans="1:11" x14ac:dyDescent="0.25">
      <c r="A31" s="1">
        <v>43731</v>
      </c>
      <c r="B31" s="20">
        <v>1764.65869140625</v>
      </c>
      <c r="C31" s="20">
        <v>1991.39501953125</v>
      </c>
      <c r="D31" s="20">
        <v>1964.58776855468</v>
      </c>
      <c r="E31" s="20">
        <v>746.29089355468705</v>
      </c>
      <c r="F31" s="20">
        <v>234.951400756835</v>
      </c>
      <c r="G31" s="20">
        <v>120.314010620117</v>
      </c>
      <c r="H31" s="20">
        <v>1303.85510253906</v>
      </c>
      <c r="I31" s="20">
        <v>281.25</v>
      </c>
      <c r="J31" s="20">
        <v>394.71130371093699</v>
      </c>
      <c r="K31" s="20">
        <v>1974.78552246093</v>
      </c>
    </row>
    <row r="32" spans="1:11" x14ac:dyDescent="0.25">
      <c r="A32" s="1">
        <v>43738</v>
      </c>
      <c r="B32" s="20">
        <v>1785.14697265625</v>
      </c>
      <c r="C32" s="20">
        <v>1933.73229980468</v>
      </c>
      <c r="D32" s="20">
        <v>1900.06921386718</v>
      </c>
      <c r="E32" s="20">
        <v>756.6884765625</v>
      </c>
      <c r="F32" s="20">
        <v>238.99267578125</v>
      </c>
      <c r="G32" s="20">
        <v>118.62075042724599</v>
      </c>
      <c r="H32" s="20">
        <v>1302.55993652343</v>
      </c>
      <c r="I32" s="20">
        <v>249.89999389648401</v>
      </c>
      <c r="J32" s="20">
        <v>379.091796875</v>
      </c>
      <c r="K32" s="20">
        <v>1995.861328125</v>
      </c>
    </row>
    <row r="33" spans="1:11" x14ac:dyDescent="0.25">
      <c r="A33" s="1">
        <v>43745</v>
      </c>
      <c r="B33" s="20">
        <v>1804.38513183593</v>
      </c>
      <c r="C33" s="20">
        <v>1966.15844726562</v>
      </c>
      <c r="D33" s="20">
        <v>1959.74877929687</v>
      </c>
      <c r="E33" s="20">
        <v>778.10382080078102</v>
      </c>
      <c r="F33" s="20">
        <v>226.775955200195</v>
      </c>
      <c r="G33" s="20">
        <v>118.163108825683</v>
      </c>
      <c r="H33" s="20">
        <v>1347.34191894531</v>
      </c>
      <c r="I33" s="20">
        <v>254.5</v>
      </c>
      <c r="J33" s="20">
        <v>379.484771728515</v>
      </c>
      <c r="K33" s="20">
        <v>1907.90966796875</v>
      </c>
    </row>
    <row r="34" spans="1:11" x14ac:dyDescent="0.25">
      <c r="A34" s="1">
        <v>43752</v>
      </c>
      <c r="B34" s="20">
        <v>2011.29663085937</v>
      </c>
      <c r="C34" s="20">
        <v>2049.59594726562</v>
      </c>
      <c r="D34" s="20">
        <v>2058.92163085937</v>
      </c>
      <c r="E34" s="20">
        <v>732.36376953125</v>
      </c>
      <c r="F34" s="20">
        <v>229.005615234375</v>
      </c>
      <c r="G34" s="20">
        <v>131.34318542480401</v>
      </c>
      <c r="H34" s="20">
        <v>1410.00659179687</v>
      </c>
      <c r="I34" s="20">
        <v>269.64999389648398</v>
      </c>
      <c r="J34" s="20">
        <v>394.318359375</v>
      </c>
      <c r="K34" s="20">
        <v>1975.40979003906</v>
      </c>
    </row>
    <row r="35" spans="1:11" x14ac:dyDescent="0.25">
      <c r="A35" s="1">
        <v>43759</v>
      </c>
      <c r="B35" s="20">
        <v>2117.02685546875</v>
      </c>
      <c r="C35" s="20">
        <v>2059.083984375</v>
      </c>
      <c r="D35" s="20">
        <v>2091.47436523437</v>
      </c>
      <c r="E35" s="20">
        <v>619.03942871093705</v>
      </c>
      <c r="F35" s="20">
        <v>232.72174072265599</v>
      </c>
      <c r="G35" s="20">
        <v>128.09391784667901</v>
      </c>
      <c r="H35" s="20">
        <v>1428.73620605468</v>
      </c>
      <c r="I35" s="20">
        <v>282.04998779296801</v>
      </c>
      <c r="J35" s="20">
        <v>410.18344116210898</v>
      </c>
      <c r="K35" s="20">
        <v>2072.8271484375</v>
      </c>
    </row>
    <row r="36" spans="1:11" x14ac:dyDescent="0.25">
      <c r="A36" s="1">
        <v>43766</v>
      </c>
      <c r="B36" s="20">
        <v>2179.90063476562</v>
      </c>
      <c r="C36" s="20">
        <v>2082.07104492187</v>
      </c>
      <c r="D36" s="20">
        <v>2141.84545898437</v>
      </c>
      <c r="E36" s="20">
        <v>671.55145263671795</v>
      </c>
      <c r="F36" s="20">
        <v>242.75523376464801</v>
      </c>
      <c r="G36" s="20">
        <v>131.89234924316401</v>
      </c>
      <c r="H36" s="20">
        <v>1451.55065917968</v>
      </c>
      <c r="I36" s="20">
        <v>313.5</v>
      </c>
      <c r="J36" s="20">
        <v>429.781494140625</v>
      </c>
      <c r="K36" s="20">
        <v>2156.51000976562</v>
      </c>
    </row>
    <row r="37" spans="1:11" x14ac:dyDescent="0.25">
      <c r="A37" s="1">
        <v>43773</v>
      </c>
      <c r="B37" s="20">
        <v>2153.08715820312</v>
      </c>
      <c r="C37" s="20">
        <v>2181.74584960937</v>
      </c>
      <c r="D37" s="20">
        <v>2050.0185546875</v>
      </c>
      <c r="E37" s="20">
        <v>691.51257324218705</v>
      </c>
      <c r="F37" s="20">
        <v>241.96559143066401</v>
      </c>
      <c r="G37" s="20">
        <v>126.62948608398401</v>
      </c>
      <c r="H37" s="20">
        <v>1439.94421386718</v>
      </c>
      <c r="I37" s="20">
        <v>315.850006103515</v>
      </c>
      <c r="J37" s="20">
        <v>414.35845947265602</v>
      </c>
      <c r="K37" s="20">
        <v>2085.90112304687</v>
      </c>
    </row>
    <row r="38" spans="1:11" x14ac:dyDescent="0.25">
      <c r="A38" s="1">
        <v>43780</v>
      </c>
      <c r="B38" s="20">
        <v>2116.50610351562</v>
      </c>
      <c r="C38" s="20">
        <v>2175.63208007812</v>
      </c>
      <c r="D38" s="20">
        <v>2021.52197265625</v>
      </c>
      <c r="E38" s="20">
        <v>687.12017822265602</v>
      </c>
      <c r="F38" s="20">
        <v>232.861083984375</v>
      </c>
      <c r="G38" s="20">
        <v>124.066680908203</v>
      </c>
      <c r="H38" s="20">
        <v>1463.8046875</v>
      </c>
      <c r="I38" s="20">
        <v>322</v>
      </c>
      <c r="J38" s="20">
        <v>407.58020019531199</v>
      </c>
      <c r="K38" s="20">
        <v>2129.82373046875</v>
      </c>
    </row>
    <row r="39" spans="1:11" x14ac:dyDescent="0.25">
      <c r="A39" s="1">
        <v>43787</v>
      </c>
      <c r="B39" s="20">
        <v>2260.77709960937</v>
      </c>
      <c r="C39" s="20">
        <v>2187.51684570312</v>
      </c>
      <c r="D39" s="20">
        <v>1989.0458984375</v>
      </c>
      <c r="E39" s="20">
        <v>676.578369140625</v>
      </c>
      <c r="F39" s="20">
        <v>230.07398986816401</v>
      </c>
      <c r="G39" s="20">
        <v>122.46493530273401</v>
      </c>
      <c r="H39" s="20">
        <v>1540.61633300781</v>
      </c>
      <c r="I39" s="20">
        <v>329.14999389648398</v>
      </c>
      <c r="J39" s="20">
        <v>444.02566528320301</v>
      </c>
      <c r="K39" s="20">
        <v>2027.72985839843</v>
      </c>
    </row>
    <row r="40" spans="1:11" x14ac:dyDescent="0.25">
      <c r="A40" s="1">
        <v>43794</v>
      </c>
      <c r="B40" s="20">
        <v>2271.15502929687</v>
      </c>
      <c r="C40" s="20">
        <v>2245.8154296875</v>
      </c>
      <c r="D40" s="20">
        <v>2000.7392578125</v>
      </c>
      <c r="E40" s="20">
        <v>679.31146240234295</v>
      </c>
      <c r="F40" s="20">
        <v>228.86627197265599</v>
      </c>
      <c r="G40" s="20">
        <v>120.58860015869099</v>
      </c>
      <c r="H40" s="20">
        <v>1545.09948730468</v>
      </c>
      <c r="I40" s="20">
        <v>341.850006103515</v>
      </c>
      <c r="J40" s="20">
        <v>441.86447143554602</v>
      </c>
      <c r="K40" s="20">
        <v>2010.24853515625</v>
      </c>
    </row>
    <row r="41" spans="1:11" x14ac:dyDescent="0.25">
      <c r="A41" s="1">
        <v>43801</v>
      </c>
      <c r="B41" s="20">
        <v>2076.25854492187</v>
      </c>
      <c r="C41" s="20">
        <v>2214.56298828125</v>
      </c>
      <c r="D41" s="20">
        <v>1990.32348632812</v>
      </c>
      <c r="E41" s="20">
        <v>698.05236816406205</v>
      </c>
      <c r="F41" s="20">
        <v>226.03273010253901</v>
      </c>
      <c r="G41" s="20">
        <v>115.87489318847599</v>
      </c>
      <c r="H41" s="20">
        <v>1549.13427734375</v>
      </c>
      <c r="I41" s="20">
        <v>319.79998779296801</v>
      </c>
      <c r="J41" s="20">
        <v>420.94024658203102</v>
      </c>
      <c r="K41" s="20">
        <v>2079.04614257812</v>
      </c>
    </row>
    <row r="42" spans="1:11" x14ac:dyDescent="0.25">
      <c r="A42" s="1">
        <v>43808</v>
      </c>
      <c r="B42" s="20">
        <v>2185.8583984375</v>
      </c>
      <c r="C42" s="20">
        <v>2301.52172851562</v>
      </c>
      <c r="D42" s="20">
        <v>1970.47424316406</v>
      </c>
      <c r="E42" s="20">
        <v>694.24566650390602</v>
      </c>
      <c r="F42" s="20">
        <v>224.49983215332</v>
      </c>
      <c r="G42" s="20">
        <v>115.737594604492</v>
      </c>
      <c r="H42" s="20">
        <v>1576.53137207031</v>
      </c>
      <c r="I42" s="20">
        <v>332.70001220703102</v>
      </c>
      <c r="J42" s="20">
        <v>430.91116333007801</v>
      </c>
      <c r="K42" s="20">
        <v>2028.85607910156</v>
      </c>
    </row>
    <row r="43" spans="1:11" x14ac:dyDescent="0.25">
      <c r="A43" s="1">
        <v>43815</v>
      </c>
      <c r="B43" s="20">
        <v>2207.22973632812</v>
      </c>
      <c r="C43" s="20">
        <v>2352.23974609375</v>
      </c>
      <c r="D43" s="20">
        <v>1913.28503417968</v>
      </c>
      <c r="E43" s="20">
        <v>714.49957275390602</v>
      </c>
      <c r="F43" s="20">
        <v>224.12820434570301</v>
      </c>
      <c r="G43" s="20">
        <v>114.50196838378901</v>
      </c>
      <c r="H43" s="20">
        <v>1593.41809082031</v>
      </c>
      <c r="I43" s="20">
        <v>337.850006103515</v>
      </c>
      <c r="J43" s="20">
        <v>422.610260009765</v>
      </c>
      <c r="K43" s="20">
        <v>2176.58642578125</v>
      </c>
    </row>
    <row r="44" spans="1:11" x14ac:dyDescent="0.25">
      <c r="A44" s="1">
        <v>43822</v>
      </c>
      <c r="B44" s="20">
        <v>2206.46069335937</v>
      </c>
      <c r="C44" s="20">
        <v>2391.12182617187</v>
      </c>
      <c r="D44" s="20">
        <v>1916.08557128906</v>
      </c>
      <c r="E44" s="20">
        <v>719.184814453125</v>
      </c>
      <c r="F44" s="20">
        <v>220.13339233398401</v>
      </c>
      <c r="G44" s="20">
        <v>117.522399902343</v>
      </c>
      <c r="H44" s="20">
        <v>1536.38220214843</v>
      </c>
      <c r="I44" s="20">
        <v>337.25</v>
      </c>
      <c r="J44" s="20">
        <v>418.23880004882801</v>
      </c>
      <c r="K44" s="20">
        <v>2152.69067382812</v>
      </c>
    </row>
    <row r="45" spans="1:11" x14ac:dyDescent="0.25">
      <c r="A45" s="1">
        <v>43829</v>
      </c>
      <c r="B45" s="20">
        <v>2101.37548828125</v>
      </c>
      <c r="C45" s="20">
        <v>2401.14794921875</v>
      </c>
      <c r="D45" s="20">
        <v>1895.25366210937</v>
      </c>
      <c r="E45" s="20">
        <v>728.262451171875</v>
      </c>
      <c r="F45" s="20">
        <v>221.526931762695</v>
      </c>
      <c r="G45" s="20">
        <v>117.613929748535</v>
      </c>
      <c r="H45" s="20">
        <v>1531.50048828125</v>
      </c>
      <c r="I45" s="20">
        <v>333.75</v>
      </c>
      <c r="J45" s="20">
        <v>436.55975341796801</v>
      </c>
      <c r="K45" s="20">
        <v>2154.89428710937</v>
      </c>
    </row>
    <row r="46" spans="1:11" x14ac:dyDescent="0.25">
      <c r="A46" s="1">
        <v>43836</v>
      </c>
      <c r="B46" s="20">
        <v>2028.49084472656</v>
      </c>
      <c r="C46" s="20">
        <v>2404.4736328125</v>
      </c>
      <c r="D46" s="20">
        <v>1919.81945800781</v>
      </c>
      <c r="E46" s="20">
        <v>720.60009765625</v>
      </c>
      <c r="F46" s="20">
        <v>221.10887145996</v>
      </c>
      <c r="G46" s="20">
        <v>113.58667755126901</v>
      </c>
      <c r="H46" s="20">
        <v>1541.91137695312</v>
      </c>
      <c r="I46" s="20">
        <v>332.25</v>
      </c>
      <c r="J46" s="20">
        <v>435.52825927734301</v>
      </c>
      <c r="K46" s="20">
        <v>2168.06640625</v>
      </c>
    </row>
    <row r="47" spans="1:11" x14ac:dyDescent="0.25">
      <c r="A47" s="1">
        <v>43843</v>
      </c>
      <c r="B47" s="20">
        <v>2112.88452148437</v>
      </c>
      <c r="C47" s="20">
        <v>2400.36547851562</v>
      </c>
      <c r="D47" s="20">
        <v>2023.43823242187</v>
      </c>
      <c r="E47" s="20">
        <v>749.492431640625</v>
      </c>
      <c r="F47" s="20">
        <v>222.82759094238199</v>
      </c>
      <c r="G47" s="20">
        <v>114.730781555175</v>
      </c>
      <c r="H47" s="20">
        <v>1574.73815917968</v>
      </c>
      <c r="I47" s="20">
        <v>318</v>
      </c>
      <c r="J47" s="20">
        <v>446.43246459960898</v>
      </c>
      <c r="K47" s="20">
        <v>2172.17944335937</v>
      </c>
    </row>
    <row r="48" spans="1:11" x14ac:dyDescent="0.25">
      <c r="A48" s="1">
        <v>43850</v>
      </c>
      <c r="B48" s="20">
        <v>2073.4658203125</v>
      </c>
      <c r="C48" s="20">
        <v>2397.3818359375</v>
      </c>
      <c r="D48" s="20">
        <v>2037.04760742187</v>
      </c>
      <c r="E48" s="20">
        <v>764.2314453125</v>
      </c>
      <c r="F48" s="20">
        <v>221.20178222656199</v>
      </c>
      <c r="G48" s="20">
        <v>108.3237991333</v>
      </c>
      <c r="H48" s="20">
        <v>1516.00854492187</v>
      </c>
      <c r="I48" s="20">
        <v>324.04998779296801</v>
      </c>
      <c r="J48" s="20">
        <v>439.80154418945301</v>
      </c>
      <c r="K48" s="20">
        <v>2139.42114257812</v>
      </c>
    </row>
    <row r="49" spans="1:11" x14ac:dyDescent="0.25">
      <c r="A49" s="1">
        <v>43857</v>
      </c>
      <c r="B49" s="20">
        <v>1989.36474609375</v>
      </c>
      <c r="C49" s="20">
        <v>2359.72241210937</v>
      </c>
      <c r="D49" s="20">
        <v>1998.8232421875</v>
      </c>
      <c r="E49" s="20">
        <v>757.78924560546795</v>
      </c>
      <c r="F49" s="20">
        <v>218.55404663085901</v>
      </c>
      <c r="G49" s="20">
        <v>99.674377441406193</v>
      </c>
      <c r="H49" s="20">
        <v>1406.42004394531</v>
      </c>
      <c r="I49" s="20">
        <v>318.54998779296801</v>
      </c>
      <c r="J49" s="20">
        <v>426.34323120117102</v>
      </c>
      <c r="K49" s="20">
        <v>2040.92346191406</v>
      </c>
    </row>
    <row r="50" spans="1:11" x14ac:dyDescent="0.25">
      <c r="A50" s="1">
        <v>43864</v>
      </c>
      <c r="B50" s="20">
        <v>1958.15112304687</v>
      </c>
      <c r="C50" s="20">
        <v>2353.46240234375</v>
      </c>
      <c r="D50" s="20">
        <v>2122.0947265625</v>
      </c>
      <c r="E50" s="20">
        <v>758.61895751953102</v>
      </c>
      <c r="F50" s="20">
        <v>198.34767150878901</v>
      </c>
      <c r="G50" s="20">
        <v>100.040489196777</v>
      </c>
      <c r="H50" s="20">
        <v>1428.38757324218</v>
      </c>
      <c r="I50" s="20">
        <v>320.5</v>
      </c>
      <c r="J50" s="20">
        <v>422.855865478515</v>
      </c>
      <c r="K50" s="20">
        <v>2097.26391601562</v>
      </c>
    </row>
    <row r="51" spans="1:11" x14ac:dyDescent="0.25">
      <c r="A51" s="1">
        <v>43871</v>
      </c>
      <c r="B51" s="20">
        <v>1855.8935546875</v>
      </c>
      <c r="C51" s="20">
        <v>2348.3271484375</v>
      </c>
      <c r="D51" s="20">
        <v>2215.6904296875</v>
      </c>
      <c r="E51" s="20">
        <v>767.40374755859295</v>
      </c>
      <c r="F51" s="20">
        <v>193.00575256347599</v>
      </c>
      <c r="G51" s="20">
        <v>94.503021240234304</v>
      </c>
      <c r="H51" s="20">
        <v>1481.08972167968</v>
      </c>
      <c r="I51" s="20">
        <v>319.54998779296801</v>
      </c>
      <c r="J51" s="20">
        <v>411.165771484375</v>
      </c>
      <c r="K51" s="20">
        <v>2143.49487304687</v>
      </c>
    </row>
    <row r="52" spans="1:11" x14ac:dyDescent="0.25">
      <c r="A52" s="1">
        <v>43878</v>
      </c>
      <c r="B52" s="20">
        <v>1869.69445800781</v>
      </c>
      <c r="C52" s="20">
        <v>2319.12866210937</v>
      </c>
      <c r="D52" s="20">
        <v>2208.81176757812</v>
      </c>
      <c r="E52" s="20">
        <v>777.65270996093705</v>
      </c>
      <c r="F52" s="20">
        <v>192.68058776855401</v>
      </c>
      <c r="G52" s="20">
        <v>94.136909484863196</v>
      </c>
      <c r="H52" s="20">
        <v>1465.99365234375</v>
      </c>
      <c r="I52" s="20">
        <v>327.64999389648398</v>
      </c>
      <c r="J52" s="20">
        <v>397.75662231445301</v>
      </c>
      <c r="K52" s="20">
        <v>2116.50244140625</v>
      </c>
    </row>
    <row r="53" spans="1:11" x14ac:dyDescent="0.25">
      <c r="A53" s="1">
        <v>43885</v>
      </c>
      <c r="B53" s="20">
        <v>1647.54333496093</v>
      </c>
      <c r="C53" s="20">
        <v>2129.16943359375</v>
      </c>
      <c r="D53" s="20">
        <v>2137.12866210937</v>
      </c>
      <c r="E53" s="20">
        <v>713.86505126953102</v>
      </c>
      <c r="F53" s="20">
        <v>183.57611083984301</v>
      </c>
      <c r="G53" s="20">
        <v>84.160316467285099</v>
      </c>
      <c r="H53" s="20">
        <v>1311.20324707031</v>
      </c>
      <c r="I53" s="20">
        <v>302.89999389648398</v>
      </c>
      <c r="J53" s="20">
        <v>369.01525878906199</v>
      </c>
      <c r="K53" s="20">
        <v>1964.01953125</v>
      </c>
    </row>
    <row r="54" spans="1:11" x14ac:dyDescent="0.25">
      <c r="A54" s="1">
        <v>43892</v>
      </c>
      <c r="B54" s="20">
        <v>1760.04028320312</v>
      </c>
      <c r="C54" s="20">
        <v>2063.48583984375</v>
      </c>
      <c r="D54" s="20">
        <v>2148.62573242187</v>
      </c>
      <c r="E54" s="20">
        <v>721.576171875</v>
      </c>
      <c r="F54" s="20">
        <v>168.89744567871</v>
      </c>
      <c r="G54" s="20">
        <v>81.597526550292898</v>
      </c>
      <c r="H54" s="20">
        <v>1253.37280273437</v>
      </c>
      <c r="I54" s="20">
        <v>270.45001220703102</v>
      </c>
      <c r="J54" s="20">
        <v>396.67034912109301</v>
      </c>
      <c r="K54" s="20">
        <v>2078.81127929687</v>
      </c>
    </row>
    <row r="55" spans="1:11" x14ac:dyDescent="0.25">
      <c r="A55" s="1">
        <v>43899</v>
      </c>
      <c r="B55" s="20">
        <v>1729.87341308593</v>
      </c>
      <c r="C55" s="20">
        <v>2023.33215332031</v>
      </c>
      <c r="D55" s="20">
        <v>1997.8896484375</v>
      </c>
      <c r="E55" s="20">
        <v>626.84649658203102</v>
      </c>
      <c r="F55" s="20">
        <v>150.734939575195</v>
      </c>
      <c r="G55" s="20">
        <v>60.317184448242102</v>
      </c>
      <c r="H55" s="20">
        <v>1092.36511230468</v>
      </c>
      <c r="I55" s="20">
        <v>242.25</v>
      </c>
      <c r="J55" s="20">
        <v>380.39392089843699</v>
      </c>
      <c r="K55" s="20">
        <v>1773.94372558593</v>
      </c>
    </row>
    <row r="56" spans="1:11" x14ac:dyDescent="0.25">
      <c r="A56" s="1">
        <v>43906</v>
      </c>
      <c r="B56" s="20">
        <v>1553.86291503906</v>
      </c>
      <c r="C56" s="20">
        <v>1715.60168457031</v>
      </c>
      <c r="D56" s="20">
        <v>2016.8544921875</v>
      </c>
      <c r="E56" s="20">
        <v>570.96520996093705</v>
      </c>
      <c r="F56" s="20">
        <v>163.09101867675699</v>
      </c>
      <c r="G56" s="20">
        <v>66.312286376953097</v>
      </c>
      <c r="H56" s="20">
        <v>1006.80358886718</v>
      </c>
      <c r="I56" s="20">
        <v>209.64999389648401</v>
      </c>
      <c r="J56" s="20">
        <v>361.940673828125</v>
      </c>
      <c r="K56" s="20">
        <v>1764.81518554687</v>
      </c>
    </row>
    <row r="57" spans="1:11" x14ac:dyDescent="0.25">
      <c r="A57" s="1">
        <v>43913</v>
      </c>
      <c r="B57" s="20">
        <v>1432.47998046875</v>
      </c>
      <c r="C57" s="20">
        <v>1715.79736328125</v>
      </c>
      <c r="D57" s="20">
        <v>2103.1298828125</v>
      </c>
      <c r="E57" s="20">
        <v>637.92510986328102</v>
      </c>
      <c r="F57" s="20">
        <v>151.33880615234301</v>
      </c>
      <c r="G57" s="20">
        <v>58.852733612060497</v>
      </c>
      <c r="H57" s="20">
        <v>1051.5087890625</v>
      </c>
      <c r="I57" s="20">
        <v>196.05000305175699</v>
      </c>
      <c r="J57" s="20">
        <v>334.58236694335898</v>
      </c>
      <c r="K57" s="20">
        <v>1798.10473632812</v>
      </c>
    </row>
    <row r="58" spans="1:11" x14ac:dyDescent="0.25">
      <c r="A58" s="1">
        <v>43920</v>
      </c>
      <c r="B58" s="20">
        <v>1266.69494628906</v>
      </c>
      <c r="C58" s="20">
        <v>1466.65905761718</v>
      </c>
      <c r="D58" s="20">
        <v>2116.14965820312</v>
      </c>
      <c r="E58" s="20">
        <v>571.45324707031205</v>
      </c>
      <c r="F58" s="20">
        <v>165.18133544921801</v>
      </c>
      <c r="G58" s="20">
        <v>68.671806335449205</v>
      </c>
      <c r="H58" s="20">
        <v>1064.0419921875</v>
      </c>
      <c r="I58" s="20">
        <v>175.55000305175699</v>
      </c>
      <c r="J58" s="20">
        <v>371.93411254882801</v>
      </c>
      <c r="K58" s="20">
        <v>1635.75524902343</v>
      </c>
    </row>
    <row r="59" spans="1:11" x14ac:dyDescent="0.25">
      <c r="A59" s="1">
        <v>43927</v>
      </c>
      <c r="B59" s="20">
        <v>1371.07995605468</v>
      </c>
      <c r="C59" s="20">
        <v>1664.7861328125</v>
      </c>
      <c r="D59" s="20">
        <v>2331.69018554687</v>
      </c>
      <c r="E59" s="20">
        <v>622.35638427734295</v>
      </c>
      <c r="F59" s="20">
        <v>172.19549560546801</v>
      </c>
      <c r="G59" s="20">
        <v>75.996147155761705</v>
      </c>
      <c r="H59" s="20">
        <v>1203.1904296875</v>
      </c>
      <c r="I59" s="20">
        <v>187.69999694824199</v>
      </c>
      <c r="J59" s="20">
        <v>450.3974609375</v>
      </c>
      <c r="K59" s="20">
        <v>1745.99890136718</v>
      </c>
    </row>
    <row r="60" spans="1:11" x14ac:dyDescent="0.25">
      <c r="A60" s="1">
        <v>43934</v>
      </c>
      <c r="B60" s="20">
        <v>1476.57495117187</v>
      </c>
      <c r="C60" s="20">
        <v>1643.70678710937</v>
      </c>
      <c r="D60" s="20">
        <v>2343.03955078125</v>
      </c>
      <c r="E60" s="20">
        <v>614.2548828125</v>
      </c>
      <c r="F60" s="20">
        <v>174.75033569335901</v>
      </c>
      <c r="G60" s="20">
        <v>75.013015747070298</v>
      </c>
      <c r="H60" s="20">
        <v>1208.96362304687</v>
      </c>
      <c r="I60" s="20">
        <v>193.30000305175699</v>
      </c>
      <c r="J60" s="20">
        <v>452.178466796875</v>
      </c>
      <c r="K60" s="20">
        <v>1786.43774414062</v>
      </c>
    </row>
    <row r="61" spans="1:11" x14ac:dyDescent="0.25">
      <c r="A61" s="1">
        <v>43941</v>
      </c>
      <c r="B61" s="20">
        <v>1358.47497558593</v>
      </c>
      <c r="C61" s="20">
        <v>1544.86315917968</v>
      </c>
      <c r="D61" s="20">
        <v>2243.25317382812</v>
      </c>
      <c r="E61" s="20">
        <v>642.56158447265602</v>
      </c>
      <c r="F61" s="20">
        <v>167.22518920898401</v>
      </c>
      <c r="G61" s="20">
        <v>66.459754943847599</v>
      </c>
      <c r="H61" s="20">
        <v>1398.73852539062</v>
      </c>
      <c r="I61" s="20">
        <v>179.69999694824199</v>
      </c>
      <c r="J61" s="20">
        <v>480.13043212890602</v>
      </c>
      <c r="K61" s="20">
        <v>1797.80810546875</v>
      </c>
    </row>
    <row r="62" spans="1:11" x14ac:dyDescent="0.25">
      <c r="A62" s="1">
        <v>43948</v>
      </c>
      <c r="B62" s="20">
        <v>1470.01000976562</v>
      </c>
      <c r="C62" s="20">
        <v>1875.23803710937</v>
      </c>
      <c r="D62" s="20">
        <v>2157.5673828125</v>
      </c>
      <c r="E62" s="20">
        <v>699.07727050781205</v>
      </c>
      <c r="F62" s="20">
        <v>169.22261047363199</v>
      </c>
      <c r="G62" s="20">
        <v>78.6014404296875</v>
      </c>
      <c r="H62" s="20">
        <v>1447.78601074218</v>
      </c>
      <c r="I62" s="20">
        <v>190.39999389648401</v>
      </c>
      <c r="J62" s="20">
        <v>459.94564819335898</v>
      </c>
      <c r="K62" s="20">
        <v>1992.14306640625</v>
      </c>
    </row>
    <row r="63" spans="1:11" x14ac:dyDescent="0.25">
      <c r="A63" s="1">
        <v>43955</v>
      </c>
      <c r="B63" s="20">
        <v>1385.95495605468</v>
      </c>
      <c r="C63" s="20">
        <v>1652.80358886718</v>
      </c>
      <c r="D63" s="20">
        <v>2052.08203125</v>
      </c>
      <c r="E63" s="20">
        <v>658.52062988281205</v>
      </c>
      <c r="F63" s="20">
        <v>147.06527709960901</v>
      </c>
      <c r="G63" s="20">
        <v>74.668914794921804</v>
      </c>
      <c r="H63" s="20">
        <v>1541.29174804687</v>
      </c>
      <c r="I63" s="20">
        <v>166.69999694824199</v>
      </c>
      <c r="J63" s="20">
        <v>464.05187988281199</v>
      </c>
      <c r="K63" s="20">
        <v>1872.16064453125</v>
      </c>
    </row>
    <row r="64" spans="1:11" x14ac:dyDescent="0.25">
      <c r="A64" s="1">
        <v>43962</v>
      </c>
      <c r="B64" s="20">
        <v>1410.33996582031</v>
      </c>
      <c r="C64" s="20">
        <v>1599.88488769531</v>
      </c>
      <c r="D64" s="20">
        <v>1996.90698242187</v>
      </c>
      <c r="E64" s="20">
        <v>636.70495605468705</v>
      </c>
      <c r="F64" s="20">
        <v>152.91815185546801</v>
      </c>
      <c r="G64" s="20">
        <v>74.816383361816406</v>
      </c>
      <c r="H64" s="20">
        <v>1453.44360351562</v>
      </c>
      <c r="I64" s="20">
        <v>166.39999389648401</v>
      </c>
      <c r="J64" s="20">
        <v>443.76815795898398</v>
      </c>
      <c r="K64" s="20">
        <v>1871.962890625</v>
      </c>
    </row>
    <row r="65" spans="1:11" x14ac:dyDescent="0.25">
      <c r="A65" s="1">
        <v>43969</v>
      </c>
      <c r="B65" s="20">
        <v>1391.82495117187</v>
      </c>
      <c r="C65" s="20">
        <v>1483.43444824218</v>
      </c>
      <c r="D65" s="20">
        <v>1953.86779785156</v>
      </c>
      <c r="E65" s="20">
        <v>675.69989013671795</v>
      </c>
      <c r="F65" s="20">
        <v>173.12454223632801</v>
      </c>
      <c r="G65" s="20">
        <v>74.914695739746094</v>
      </c>
      <c r="H65" s="20">
        <v>1426.24560546875</v>
      </c>
      <c r="I65" s="20">
        <v>150.850006103515</v>
      </c>
      <c r="J65" s="20">
        <v>464.24978637695301</v>
      </c>
      <c r="K65" s="20">
        <v>1996.19677734375</v>
      </c>
    </row>
    <row r="66" spans="1:11" x14ac:dyDescent="0.25">
      <c r="A66" s="1">
        <v>43976</v>
      </c>
      <c r="B66" s="20">
        <v>1655.55505371093</v>
      </c>
      <c r="C66" s="20">
        <v>1623.1162109375</v>
      </c>
      <c r="D66" s="20">
        <v>2021.17810058593</v>
      </c>
      <c r="E66" s="20">
        <v>674.82135009765602</v>
      </c>
      <c r="F66" s="20">
        <v>183.436752319335</v>
      </c>
      <c r="G66" s="20">
        <v>81.796623229980398</v>
      </c>
      <c r="H66" s="20">
        <v>1459.71997070312</v>
      </c>
      <c r="I66" s="20">
        <v>160.30000305175699</v>
      </c>
      <c r="J66" s="20">
        <v>470.433837890625</v>
      </c>
      <c r="K66" s="20">
        <v>1949.3310546875</v>
      </c>
    </row>
    <row r="67" spans="1:11" x14ac:dyDescent="0.25">
      <c r="A67" s="1">
        <v>43983</v>
      </c>
      <c r="B67" s="20">
        <v>1750.64501953125</v>
      </c>
      <c r="C67" s="20">
        <v>1727.73095703125</v>
      </c>
      <c r="D67" s="20">
        <v>2050.95190429687</v>
      </c>
      <c r="E67" s="20">
        <v>696.277587890625</v>
      </c>
      <c r="F67" s="20">
        <v>185.75932312011699</v>
      </c>
      <c r="G67" s="20">
        <v>85.483367919921804</v>
      </c>
      <c r="H67" s="20">
        <v>1574.68835449218</v>
      </c>
      <c r="I67" s="20">
        <v>187.80000305175699</v>
      </c>
      <c r="J67" s="20">
        <v>488.93655395507801</v>
      </c>
      <c r="K67" s="20">
        <v>2025.01831054687</v>
      </c>
    </row>
    <row r="68" spans="1:11" x14ac:dyDescent="0.25">
      <c r="A68" s="1">
        <v>43990</v>
      </c>
      <c r="B68" s="20">
        <v>1686.10498046875</v>
      </c>
      <c r="C68" s="20">
        <v>1753.45666503906</v>
      </c>
      <c r="D68" s="20">
        <v>2069.62182617187</v>
      </c>
      <c r="E68" s="20">
        <v>684.751220703125</v>
      </c>
      <c r="F68" s="20">
        <v>180.23159790039</v>
      </c>
      <c r="G68" s="20">
        <v>82.533973693847599</v>
      </c>
      <c r="H68" s="20">
        <v>1582.85778808593</v>
      </c>
      <c r="I68" s="20">
        <v>179.25</v>
      </c>
      <c r="J68" s="20">
        <v>474.73791503906199</v>
      </c>
      <c r="K68" s="20">
        <v>2021.65026855468</v>
      </c>
    </row>
    <row r="69" spans="1:11" x14ac:dyDescent="0.25">
      <c r="A69" s="1">
        <v>43997</v>
      </c>
      <c r="B69" s="20">
        <v>1734.80505371093</v>
      </c>
      <c r="C69" s="20">
        <v>1798.94128417968</v>
      </c>
      <c r="D69" s="20">
        <v>2055.9140625</v>
      </c>
      <c r="E69" s="20">
        <v>698.15740966796795</v>
      </c>
      <c r="F69" s="20">
        <v>171.03422546386699</v>
      </c>
      <c r="G69" s="20">
        <v>84.303611755371094</v>
      </c>
      <c r="H69" s="20">
        <v>1752.91918945312</v>
      </c>
      <c r="I69" s="20">
        <v>184.44999694824199</v>
      </c>
      <c r="J69" s="20">
        <v>482.60406494140602</v>
      </c>
      <c r="K69" s="20">
        <v>2029.93041992187</v>
      </c>
    </row>
    <row r="70" spans="1:11" x14ac:dyDescent="0.25">
      <c r="A70" s="1">
        <v>44004</v>
      </c>
      <c r="B70" s="20">
        <v>1846.46997070312</v>
      </c>
      <c r="C70" s="20">
        <v>1731.20336914062</v>
      </c>
      <c r="D70" s="20">
        <v>2131.48291015625</v>
      </c>
      <c r="E70" s="20">
        <v>740.20611572265602</v>
      </c>
      <c r="F70" s="20">
        <v>181.25354003906199</v>
      </c>
      <c r="G70" s="20">
        <v>82.730606079101506</v>
      </c>
      <c r="H70" s="20">
        <v>1736.08239746093</v>
      </c>
      <c r="I70" s="20">
        <v>184.600006103515</v>
      </c>
      <c r="J70" s="20">
        <v>474.88635253906199</v>
      </c>
      <c r="K70" s="20">
        <v>2097.9072265625</v>
      </c>
    </row>
    <row r="71" spans="1:11" x14ac:dyDescent="0.25">
      <c r="A71" s="1">
        <v>44011</v>
      </c>
      <c r="B71" s="20">
        <v>1898.22998046875</v>
      </c>
      <c r="C71" s="20">
        <v>1844.67053222656</v>
      </c>
      <c r="D71" s="20">
        <v>2149.14282226562</v>
      </c>
      <c r="E71" s="20">
        <v>754.502685546875</v>
      </c>
      <c r="F71" s="20">
        <v>192.63414001464801</v>
      </c>
      <c r="G71" s="20">
        <v>81.010124206542898</v>
      </c>
      <c r="H71" s="20">
        <v>1780.81457519531</v>
      </c>
      <c r="I71" s="20">
        <v>184.75</v>
      </c>
      <c r="J71" s="20">
        <v>471.86853027343699</v>
      </c>
      <c r="K71" s="20">
        <v>2180.609375</v>
      </c>
    </row>
    <row r="72" spans="1:11" x14ac:dyDescent="0.25">
      <c r="A72" s="1">
        <v>44018</v>
      </c>
      <c r="B72" s="20">
        <v>1945.30004882812</v>
      </c>
      <c r="C72" s="20">
        <v>1845.06176757812</v>
      </c>
      <c r="D72" s="20">
        <v>2200.04418945312</v>
      </c>
      <c r="E72" s="20">
        <v>773.49884033203102</v>
      </c>
      <c r="F72" s="20">
        <v>180.51031494140599</v>
      </c>
      <c r="G72" s="20">
        <v>77.274215698242102</v>
      </c>
      <c r="H72" s="20">
        <v>1878.5</v>
      </c>
      <c r="I72" s="20">
        <v>195.64999389648401</v>
      </c>
      <c r="J72" s="20">
        <v>488.24392700195301</v>
      </c>
      <c r="K72" s="20">
        <v>2203.07006835937</v>
      </c>
    </row>
    <row r="73" spans="1:11" x14ac:dyDescent="0.25">
      <c r="A73" s="1">
        <v>44025</v>
      </c>
      <c r="B73" s="20">
        <v>1882.88000488281</v>
      </c>
      <c r="C73" s="20">
        <v>1806</v>
      </c>
      <c r="D73" s="20">
        <v>2308.47583007812</v>
      </c>
      <c r="E73" s="20">
        <v>894.40130615234295</v>
      </c>
      <c r="F73" s="20">
        <v>189.50822448730401</v>
      </c>
      <c r="G73" s="20">
        <v>78.994697570800696</v>
      </c>
      <c r="H73" s="20">
        <v>1911.34997558593</v>
      </c>
      <c r="I73" s="20">
        <v>188.30000305175699</v>
      </c>
      <c r="J73" s="20">
        <v>497.989990234375</v>
      </c>
      <c r="K73" s="20">
        <v>2182.94018554687</v>
      </c>
    </row>
    <row r="74" spans="1:11" x14ac:dyDescent="0.25">
      <c r="A74" s="1">
        <v>44032</v>
      </c>
      <c r="B74" s="20">
        <v>2080.11499023437</v>
      </c>
      <c r="C74" s="20">
        <v>1840.94995117187</v>
      </c>
      <c r="D74" s="20">
        <v>2186.193359375</v>
      </c>
      <c r="E74" s="20">
        <v>912.80377197265602</v>
      </c>
      <c r="F74" s="20">
        <v>195.076248168945</v>
      </c>
      <c r="G74" s="20">
        <v>79.633735656738196</v>
      </c>
      <c r="H74" s="20">
        <v>2146.19995117187</v>
      </c>
      <c r="I74" s="20">
        <v>191.89999389648401</v>
      </c>
      <c r="J74" s="20">
        <v>480.27886962890602</v>
      </c>
      <c r="K74" s="20">
        <v>2143.8095703125</v>
      </c>
    </row>
    <row r="75" spans="1:11" x14ac:dyDescent="0.25">
      <c r="A75" s="1">
        <v>44039</v>
      </c>
      <c r="B75" s="20">
        <v>2063.90502929687</v>
      </c>
      <c r="C75" s="20">
        <v>1782.84997558593</v>
      </c>
      <c r="D75" s="20">
        <v>2189.30981445312</v>
      </c>
      <c r="E75" s="20">
        <v>955.99035644531205</v>
      </c>
      <c r="F75" s="20">
        <v>189.60591125488199</v>
      </c>
      <c r="G75" s="20">
        <v>77.077590942382798</v>
      </c>
      <c r="H75" s="20">
        <v>2066.94995117187</v>
      </c>
      <c r="I75" s="20">
        <v>191.44999694824199</v>
      </c>
      <c r="J75" s="20">
        <v>526.13983154296795</v>
      </c>
      <c r="K75" s="20">
        <v>2268.43969726562</v>
      </c>
    </row>
    <row r="76" spans="1:11" x14ac:dyDescent="0.25">
      <c r="A76" s="1">
        <v>44046</v>
      </c>
      <c r="B76" s="20">
        <v>2179.32006835937</v>
      </c>
      <c r="C76" s="20">
        <v>1777.94995117187</v>
      </c>
      <c r="D76" s="20">
        <v>2196.52709960937</v>
      </c>
      <c r="E76" s="20">
        <v>940.65490722656205</v>
      </c>
      <c r="F76" s="20">
        <v>191.51075744628901</v>
      </c>
      <c r="G76" s="20">
        <v>77.323379516601506</v>
      </c>
      <c r="H76" s="20">
        <v>2146.69995117187</v>
      </c>
      <c r="I76" s="20">
        <v>190.64999389648401</v>
      </c>
      <c r="J76" s="20">
        <v>520.25262451171795</v>
      </c>
      <c r="K76" s="20">
        <v>2280.86303710937</v>
      </c>
    </row>
    <row r="77" spans="1:11" x14ac:dyDescent="0.25">
      <c r="A77" s="1">
        <v>44053</v>
      </c>
      <c r="B77" s="20">
        <v>2012.96496582031</v>
      </c>
      <c r="C77" s="20">
        <v>1791.94995117187</v>
      </c>
      <c r="D77" s="20">
        <v>2160.01342773437</v>
      </c>
      <c r="E77" s="20">
        <v>943.375732421875</v>
      </c>
      <c r="F77" s="20">
        <v>191.95034790039</v>
      </c>
      <c r="G77" s="20">
        <v>75.848678588867102</v>
      </c>
      <c r="H77" s="20">
        <v>2114.10009765625</v>
      </c>
      <c r="I77" s="20">
        <v>196.44999694824199</v>
      </c>
      <c r="J77" s="20">
        <v>525.843017578125</v>
      </c>
      <c r="K77" s="20">
        <v>2228.68530273437</v>
      </c>
    </row>
    <row r="78" spans="1:11" x14ac:dyDescent="0.25">
      <c r="A78" s="1">
        <v>44060</v>
      </c>
      <c r="B78" s="20">
        <v>2171.8701171875</v>
      </c>
      <c r="C78" s="20">
        <v>1802</v>
      </c>
      <c r="D78" s="20">
        <v>2188.97583007812</v>
      </c>
      <c r="E78" s="20">
        <v>938.77508544921795</v>
      </c>
      <c r="F78" s="20">
        <v>192.34107971191401</v>
      </c>
      <c r="G78" s="20">
        <v>79.682891845703097</v>
      </c>
      <c r="H78" s="20">
        <v>2081.75</v>
      </c>
      <c r="I78" s="20">
        <v>198.350006103515</v>
      </c>
      <c r="J78" s="20">
        <v>527.079833984375</v>
      </c>
      <c r="K78" s="20">
        <v>2234.39990234375</v>
      </c>
    </row>
    <row r="79" spans="1:11" x14ac:dyDescent="0.25">
      <c r="A79" s="1">
        <v>44067</v>
      </c>
      <c r="B79" s="20">
        <v>2212.80004882812</v>
      </c>
      <c r="C79" s="20">
        <v>1882.40002441406</v>
      </c>
      <c r="D79" s="20">
        <v>2138.30395507812</v>
      </c>
      <c r="E79" s="20">
        <v>924.92370605468705</v>
      </c>
      <c r="F79" s="20">
        <v>191.02233886718699</v>
      </c>
      <c r="G79" s="20">
        <v>78.945549011230398</v>
      </c>
      <c r="H79" s="20">
        <v>2115.60009765625</v>
      </c>
      <c r="I79" s="20">
        <v>224.850006103515</v>
      </c>
      <c r="J79" s="20">
        <v>550.98327636718705</v>
      </c>
      <c r="K79" s="20">
        <v>2223.36840820312</v>
      </c>
    </row>
    <row r="80" spans="1:11" x14ac:dyDescent="0.25">
      <c r="A80" s="1">
        <v>44074</v>
      </c>
      <c r="B80" s="20">
        <v>2180.55004882812</v>
      </c>
      <c r="C80" s="20">
        <v>1770</v>
      </c>
      <c r="D80" s="20">
        <v>2110.93139648437</v>
      </c>
      <c r="E80" s="20">
        <v>909.48937988281205</v>
      </c>
      <c r="F80" s="20">
        <v>182.32839965820301</v>
      </c>
      <c r="G80" s="20">
        <v>76.635177612304602</v>
      </c>
      <c r="H80" s="20">
        <v>2077.39990234375</v>
      </c>
      <c r="I80" s="20">
        <v>206.64999389648401</v>
      </c>
      <c r="J80" s="20">
        <v>507.86029052734301</v>
      </c>
      <c r="K80" s="20">
        <v>2275.69482421875</v>
      </c>
    </row>
    <row r="81" spans="1:11" x14ac:dyDescent="0.25">
      <c r="A81" s="1">
        <v>44081</v>
      </c>
      <c r="B81" s="20">
        <v>2159.30004882812</v>
      </c>
      <c r="C81" s="20">
        <v>1768.19995117187</v>
      </c>
      <c r="D81" s="20">
        <v>2145.3583984375</v>
      </c>
      <c r="E81" s="20">
        <v>935.36175537109295</v>
      </c>
      <c r="F81" s="20">
        <v>179.64207458496</v>
      </c>
      <c r="G81" s="20">
        <v>72.161926269531193</v>
      </c>
      <c r="H81" s="20">
        <v>2318.85009765625</v>
      </c>
      <c r="I81" s="20">
        <v>202.69999694824199</v>
      </c>
      <c r="J81" s="20">
        <v>501.02008056640602</v>
      </c>
      <c r="K81" s="20">
        <v>2359.12963867187</v>
      </c>
    </row>
    <row r="82" spans="1:11" x14ac:dyDescent="0.25">
      <c r="A82" s="1">
        <v>44088</v>
      </c>
      <c r="B82" s="20">
        <v>2152.85009765625</v>
      </c>
      <c r="C82" s="20">
        <v>1722.80004882812</v>
      </c>
      <c r="D82" s="20">
        <v>2084.80053710937</v>
      </c>
      <c r="E82" s="20">
        <v>991.90490722656205</v>
      </c>
      <c r="F82" s="20">
        <v>175.05088806152301</v>
      </c>
      <c r="G82" s="20">
        <v>72.997589111328097</v>
      </c>
      <c r="H82" s="20">
        <v>2305.5</v>
      </c>
      <c r="I82" s="20">
        <v>192.600006103515</v>
      </c>
      <c r="J82" s="20">
        <v>518.71539306640602</v>
      </c>
      <c r="K82" s="20">
        <v>2435.70654296875</v>
      </c>
    </row>
    <row r="83" spans="1:11" x14ac:dyDescent="0.25">
      <c r="A83" s="1">
        <v>44095</v>
      </c>
      <c r="B83" s="20">
        <v>2118.19995117187</v>
      </c>
      <c r="C83" s="20">
        <v>1651.80004882812</v>
      </c>
      <c r="D83" s="20">
        <v>2064.3828125</v>
      </c>
      <c r="E83" s="20">
        <v>1000.31463623046</v>
      </c>
      <c r="F83" s="20">
        <v>166.84538269042901</v>
      </c>
      <c r="G83" s="20">
        <v>67.737831115722599</v>
      </c>
      <c r="H83" s="20">
        <v>2201.69995117187</v>
      </c>
      <c r="I83" s="20">
        <v>182.19999694824199</v>
      </c>
      <c r="J83" s="20">
        <v>485.20834350585898</v>
      </c>
      <c r="K83" s="20">
        <v>2407.43139648437</v>
      </c>
    </row>
    <row r="84" spans="1:11" x14ac:dyDescent="0.25">
      <c r="A84" s="1">
        <v>44102</v>
      </c>
      <c r="B84" s="20">
        <v>2196.60009765625</v>
      </c>
      <c r="C84" s="20">
        <v>1789.90002441406</v>
      </c>
      <c r="D84" s="20">
        <v>2081.57153320312</v>
      </c>
      <c r="E84" s="20">
        <v>1006.89404296875</v>
      </c>
      <c r="F84" s="20">
        <v>166.89422607421801</v>
      </c>
      <c r="G84" s="20">
        <v>67.983619689941406</v>
      </c>
      <c r="H84" s="20">
        <v>2225.05004882812</v>
      </c>
      <c r="I84" s="20">
        <v>190.350006103515</v>
      </c>
      <c r="J84" s="20">
        <v>502.407958984375</v>
      </c>
      <c r="K84" s="20">
        <v>2507.2646484375</v>
      </c>
    </row>
    <row r="85" spans="1:11" x14ac:dyDescent="0.25">
      <c r="A85" s="1">
        <v>44109</v>
      </c>
      <c r="B85" s="20">
        <v>2218.94995117187</v>
      </c>
      <c r="C85" s="20">
        <v>1957.25</v>
      </c>
      <c r="D85" s="20">
        <v>2125.08959960937</v>
      </c>
      <c r="E85" s="20">
        <v>1095.7900390625</v>
      </c>
      <c r="F85" s="20">
        <v>163.96369934082</v>
      </c>
      <c r="G85" s="20">
        <v>69.163375854492102</v>
      </c>
      <c r="H85" s="20">
        <v>2233.69995117187</v>
      </c>
      <c r="I85" s="20">
        <v>198.25</v>
      </c>
      <c r="J85" s="20">
        <v>508.70294189453102</v>
      </c>
      <c r="K85" s="20">
        <v>2797.67114257812</v>
      </c>
    </row>
    <row r="86" spans="1:11" x14ac:dyDescent="0.25">
      <c r="A86" s="1">
        <v>44116</v>
      </c>
      <c r="B86" s="20">
        <v>2269.69995117187</v>
      </c>
      <c r="C86" s="20">
        <v>1960.05004882812</v>
      </c>
      <c r="D86" s="20">
        <v>2136.9130859375</v>
      </c>
      <c r="E86" s="20">
        <v>1115.62707519531</v>
      </c>
      <c r="F86" s="20">
        <v>161.91230773925699</v>
      </c>
      <c r="G86" s="20">
        <v>66.066505432128906</v>
      </c>
      <c r="H86" s="20">
        <v>2175.5</v>
      </c>
      <c r="I86" s="20">
        <v>195.80000305175699</v>
      </c>
      <c r="J86" s="20">
        <v>482.630859375</v>
      </c>
      <c r="K86" s="20">
        <v>2745.54321289062</v>
      </c>
    </row>
    <row r="87" spans="1:11" x14ac:dyDescent="0.25">
      <c r="A87" s="1">
        <v>44123</v>
      </c>
      <c r="B87" s="20">
        <v>2184.05004882812</v>
      </c>
      <c r="C87" s="20">
        <v>2061.10009765625</v>
      </c>
      <c r="D87" s="20">
        <v>2130.25610351562</v>
      </c>
      <c r="E87" s="20">
        <v>1110.08654785156</v>
      </c>
      <c r="F87" s="20">
        <v>166.74769592285099</v>
      </c>
      <c r="G87" s="20">
        <v>67.836143493652301</v>
      </c>
      <c r="H87" s="20">
        <v>2112.55004882812</v>
      </c>
      <c r="I87" s="20">
        <v>202.75</v>
      </c>
      <c r="J87" s="20">
        <v>480.15252685546801</v>
      </c>
      <c r="K87" s="20">
        <v>2681.34716796875</v>
      </c>
    </row>
    <row r="88" spans="1:11" x14ac:dyDescent="0.25">
      <c r="A88" s="1">
        <v>44130</v>
      </c>
      <c r="B88" s="20">
        <v>2083.89990234375</v>
      </c>
      <c r="C88" s="20">
        <v>1922.75</v>
      </c>
      <c r="D88" s="20">
        <v>2058.9677734375</v>
      </c>
      <c r="E88" s="20">
        <v>1060.59997558593</v>
      </c>
      <c r="F88" s="20">
        <v>161.42388916015599</v>
      </c>
      <c r="G88" s="20">
        <v>63.854454040527301</v>
      </c>
      <c r="H88" s="20">
        <v>2054.35009765625</v>
      </c>
      <c r="I88" s="20">
        <v>189.25</v>
      </c>
      <c r="J88" s="20">
        <v>461.71371459960898</v>
      </c>
      <c r="K88" s="20">
        <v>2659.78833007812</v>
      </c>
    </row>
    <row r="89" spans="1:11" x14ac:dyDescent="0.25">
      <c r="A89" s="1">
        <v>44137</v>
      </c>
      <c r="B89" s="20">
        <v>2138.19995117187</v>
      </c>
      <c r="C89" s="20">
        <v>2137.05004882812</v>
      </c>
      <c r="D89" s="20">
        <v>2094.30004882812</v>
      </c>
      <c r="E89" s="20">
        <v>1113.40002441406</v>
      </c>
      <c r="F89" s="20">
        <v>169.92245483398401</v>
      </c>
      <c r="G89" s="20">
        <v>66.853012084960895</v>
      </c>
      <c r="H89" s="20">
        <v>2029</v>
      </c>
      <c r="I89" s="20">
        <v>219.05000305175699</v>
      </c>
      <c r="J89" s="20">
        <v>504.44021606445301</v>
      </c>
      <c r="K89" s="20">
        <v>2703.10571289062</v>
      </c>
    </row>
    <row r="90" spans="1:11" x14ac:dyDescent="0.25">
      <c r="A90" s="1">
        <v>44144</v>
      </c>
      <c r="B90" s="20">
        <v>2536.05004882812</v>
      </c>
      <c r="C90" s="20">
        <v>2311.85009765625</v>
      </c>
      <c r="D90" s="20">
        <v>2188.60009765625</v>
      </c>
      <c r="E90" s="20">
        <v>1133.44995117187</v>
      </c>
      <c r="F90" s="20">
        <v>184.28208923339801</v>
      </c>
      <c r="G90" s="20">
        <v>71.424583435058594</v>
      </c>
      <c r="H90" s="20">
        <v>2001.80004882812</v>
      </c>
      <c r="I90" s="20">
        <v>229.64999389648401</v>
      </c>
      <c r="J90" s="20">
        <v>509.595123291015</v>
      </c>
      <c r="K90" s="20">
        <v>2665.626953125</v>
      </c>
    </row>
    <row r="91" spans="1:11" x14ac:dyDescent="0.25">
      <c r="A91" s="1">
        <v>44151</v>
      </c>
      <c r="B91" s="20">
        <v>2590.55004882812</v>
      </c>
      <c r="C91" s="20">
        <v>2333.75</v>
      </c>
      <c r="D91" s="20">
        <v>2119.60009765625</v>
      </c>
      <c r="E91" s="20">
        <v>1103.05004882812</v>
      </c>
      <c r="F91" s="20">
        <v>187.163803100585</v>
      </c>
      <c r="G91" s="20">
        <v>70.392288208007798</v>
      </c>
      <c r="H91" s="20">
        <v>1899.19995117187</v>
      </c>
      <c r="I91" s="20">
        <v>242.80000305175699</v>
      </c>
      <c r="J91" s="20">
        <v>498.64089965820301</v>
      </c>
      <c r="K91" s="20">
        <v>2654.54833984375</v>
      </c>
    </row>
    <row r="92" spans="1:11" x14ac:dyDescent="0.25">
      <c r="A92" s="1">
        <v>44158</v>
      </c>
      <c r="B92" s="20">
        <v>2536.69995117187</v>
      </c>
      <c r="C92" s="20">
        <v>2257.55004882812</v>
      </c>
      <c r="D92" s="20">
        <v>2137.19995117187</v>
      </c>
      <c r="E92" s="20">
        <v>1100.55004882812</v>
      </c>
      <c r="F92" s="20">
        <v>189.21516418457</v>
      </c>
      <c r="G92" s="20">
        <v>77.1759033203125</v>
      </c>
      <c r="H92" s="20">
        <v>1929.84997558593</v>
      </c>
      <c r="I92" s="20">
        <v>244.30000305175699</v>
      </c>
      <c r="J92" s="20">
        <v>507.11679077148398</v>
      </c>
      <c r="K92" s="20">
        <v>2674.06079101562</v>
      </c>
    </row>
    <row r="93" spans="1:11" x14ac:dyDescent="0.25">
      <c r="A93" s="1">
        <v>44165</v>
      </c>
      <c r="B93" s="20">
        <v>2549.64990234375</v>
      </c>
      <c r="C93" s="20">
        <v>2246.14990234375</v>
      </c>
      <c r="D93" s="20">
        <v>2188.14990234375</v>
      </c>
      <c r="E93" s="20">
        <v>1134.65002441406</v>
      </c>
      <c r="F93" s="20">
        <v>193.56213378906199</v>
      </c>
      <c r="G93" s="20">
        <v>88.334457397460895</v>
      </c>
      <c r="H93" s="20">
        <v>1946.55004882812</v>
      </c>
      <c r="I93" s="20">
        <v>263.45001220703102</v>
      </c>
      <c r="J93" s="20">
        <v>563.92022705078102</v>
      </c>
      <c r="K93" s="20">
        <v>2720.82202148437</v>
      </c>
    </row>
    <row r="94" spans="1:11" x14ac:dyDescent="0.25">
      <c r="A94" s="1">
        <v>44172</v>
      </c>
      <c r="B94" s="20">
        <v>2469.55004882812</v>
      </c>
      <c r="C94" s="20">
        <v>2296.10009765625</v>
      </c>
      <c r="D94" s="20">
        <v>2373.69995117187</v>
      </c>
      <c r="E94" s="20">
        <v>1163.05004882812</v>
      </c>
      <c r="F94" s="20">
        <v>211.19421386718699</v>
      </c>
      <c r="G94" s="20">
        <v>95.167236328125</v>
      </c>
      <c r="H94" s="20">
        <v>2005.59997558593</v>
      </c>
      <c r="I94" s="20">
        <v>272.45001220703102</v>
      </c>
      <c r="J94" s="20">
        <v>563.07757568359295</v>
      </c>
      <c r="K94" s="20">
        <v>2778.16284179687</v>
      </c>
    </row>
    <row r="95" spans="1:11" x14ac:dyDescent="0.25">
      <c r="A95" s="1">
        <v>44179</v>
      </c>
      <c r="B95" s="20">
        <v>2478.35009765625</v>
      </c>
      <c r="C95" s="20">
        <v>2478.94995117187</v>
      </c>
      <c r="D95" s="20">
        <v>2331.69995117187</v>
      </c>
      <c r="E95" s="20">
        <v>1189.75</v>
      </c>
      <c r="F95" s="20">
        <v>209.53358459472599</v>
      </c>
      <c r="G95" s="20">
        <v>97.280960083007798</v>
      </c>
      <c r="H95" s="20">
        <v>1992.25</v>
      </c>
      <c r="I95" s="20">
        <v>271.39999389648398</v>
      </c>
      <c r="J95" s="20">
        <v>570.26477050781205</v>
      </c>
      <c r="K95" s="20">
        <v>2857.16259765625</v>
      </c>
    </row>
    <row r="96" spans="1:11" x14ac:dyDescent="0.25">
      <c r="A96" s="1">
        <v>44186</v>
      </c>
      <c r="B96" s="20">
        <v>2436.19995117187</v>
      </c>
      <c r="C96" s="20">
        <v>2454.25</v>
      </c>
      <c r="D96" s="20">
        <v>2399.94995117187</v>
      </c>
      <c r="E96" s="20">
        <v>1236.34997558593</v>
      </c>
      <c r="F96" s="20">
        <v>203.77018737792901</v>
      </c>
      <c r="G96" s="20">
        <v>91.578796386718693</v>
      </c>
      <c r="H96" s="20">
        <v>1993.90002441406</v>
      </c>
      <c r="I96" s="20">
        <v>266.75</v>
      </c>
      <c r="J96" s="20">
        <v>584.73822021484295</v>
      </c>
      <c r="K96" s="20">
        <v>2902.92529296875</v>
      </c>
    </row>
    <row r="97" spans="1:11" x14ac:dyDescent="0.25">
      <c r="A97" s="1">
        <v>44193</v>
      </c>
      <c r="B97" s="20">
        <v>2542.35009765625</v>
      </c>
      <c r="C97" s="20">
        <v>2569.64990234375</v>
      </c>
      <c r="D97" s="20">
        <v>2387.39990234375</v>
      </c>
      <c r="E97" s="20">
        <v>1260.40002441406</v>
      </c>
      <c r="F97" s="20">
        <v>208.89863586425699</v>
      </c>
      <c r="G97" s="20">
        <v>91.627952575683594</v>
      </c>
      <c r="H97" s="20">
        <v>1987.15002441406</v>
      </c>
      <c r="I97" s="20">
        <v>279.350006103515</v>
      </c>
      <c r="J97" s="20">
        <v>590.93402099609295</v>
      </c>
      <c r="K97" s="20">
        <v>2922.63793945312</v>
      </c>
    </row>
    <row r="98" spans="1:11" x14ac:dyDescent="0.25">
      <c r="A98" s="1">
        <v>44200</v>
      </c>
      <c r="B98" s="20">
        <v>2760.5</v>
      </c>
      <c r="C98" s="20">
        <v>2653.39990234375</v>
      </c>
      <c r="D98" s="20">
        <v>2390.35009765625</v>
      </c>
      <c r="E98" s="20">
        <v>1311.80004882812</v>
      </c>
      <c r="F98" s="20">
        <v>196.88342285156199</v>
      </c>
      <c r="G98" s="20">
        <v>98.952293395996094</v>
      </c>
      <c r="H98" s="20">
        <v>1933.05004882812</v>
      </c>
      <c r="I98" s="20">
        <v>286</v>
      </c>
      <c r="J98" s="20">
        <v>615.32086181640602</v>
      </c>
      <c r="K98" s="20">
        <v>3114.42309570312</v>
      </c>
    </row>
    <row r="99" spans="1:11" x14ac:dyDescent="0.25">
      <c r="A99" s="1">
        <v>44207</v>
      </c>
      <c r="B99" s="20">
        <v>2857.64990234375</v>
      </c>
      <c r="C99" s="20">
        <v>2631.94995117187</v>
      </c>
      <c r="D99" s="20">
        <v>2351.89990234375</v>
      </c>
      <c r="E99" s="20">
        <v>1345.09997558593</v>
      </c>
      <c r="F99" s="20">
        <v>212.85484313964801</v>
      </c>
      <c r="G99" s="20">
        <v>99.640480041503906</v>
      </c>
      <c r="H99" s="20">
        <v>1937.59997558593</v>
      </c>
      <c r="I99" s="20">
        <v>303.79998779296801</v>
      </c>
      <c r="J99" s="20">
        <v>598.765625</v>
      </c>
      <c r="K99" s="20">
        <v>3227.4580078125</v>
      </c>
    </row>
    <row r="100" spans="1:11" x14ac:dyDescent="0.25">
      <c r="A100" s="1">
        <v>44214</v>
      </c>
      <c r="B100" s="20">
        <v>2975.14990234375</v>
      </c>
      <c r="C100" s="20">
        <v>2589.30004882812</v>
      </c>
      <c r="D100" s="20">
        <v>2408.75</v>
      </c>
      <c r="E100" s="20">
        <v>1340.44995117187</v>
      </c>
      <c r="F100" s="20">
        <v>205.772705078125</v>
      </c>
      <c r="G100" s="20">
        <v>91.234703063964801</v>
      </c>
      <c r="H100" s="20">
        <v>2049.64990234375</v>
      </c>
      <c r="I100" s="20">
        <v>283.75</v>
      </c>
      <c r="J100" s="20">
        <v>570.06646728515602</v>
      </c>
      <c r="K100" s="20">
        <v>3303.39990234375</v>
      </c>
    </row>
    <row r="101" spans="1:11" x14ac:dyDescent="0.25">
      <c r="A101" s="1">
        <v>44221</v>
      </c>
      <c r="B101" s="20">
        <v>2744.85009765625</v>
      </c>
      <c r="C101" s="20">
        <v>2377.75</v>
      </c>
      <c r="D101" s="20">
        <v>2263.39990234375</v>
      </c>
      <c r="E101" s="20">
        <v>1239.65002441406</v>
      </c>
      <c r="F101" s="20">
        <v>198.54405212402301</v>
      </c>
      <c r="G101" s="20">
        <v>86.908920288085895</v>
      </c>
      <c r="H101" s="20">
        <v>1843.15002441406</v>
      </c>
      <c r="I101" s="20">
        <v>282.04998779296801</v>
      </c>
      <c r="J101" s="20">
        <v>581.36773681640602</v>
      </c>
      <c r="K101" s="20">
        <v>3112.89990234375</v>
      </c>
    </row>
    <row r="102" spans="1:11" x14ac:dyDescent="0.25">
      <c r="A102" s="1">
        <v>44228</v>
      </c>
      <c r="B102" s="20">
        <v>2932.5</v>
      </c>
      <c r="C102" s="20">
        <v>2721.25</v>
      </c>
      <c r="D102" s="20">
        <v>2270.35009765625</v>
      </c>
      <c r="E102" s="20">
        <v>1272.30004882812</v>
      </c>
      <c r="F102" s="20">
        <v>228.82629394531199</v>
      </c>
      <c r="G102" s="20">
        <v>96.002891540527301</v>
      </c>
      <c r="H102" s="20">
        <v>1924</v>
      </c>
      <c r="I102" s="20">
        <v>393.04998779296801</v>
      </c>
      <c r="J102" s="20">
        <v>629.29864501953102</v>
      </c>
      <c r="K102" s="20">
        <v>3158.05004882812</v>
      </c>
    </row>
    <row r="103" spans="1:11" x14ac:dyDescent="0.25">
      <c r="A103" s="1">
        <v>44235</v>
      </c>
      <c r="B103" s="20">
        <v>2779.25</v>
      </c>
      <c r="C103" s="20">
        <v>2790.35009765625</v>
      </c>
      <c r="D103" s="20">
        <v>2241.89990234375</v>
      </c>
      <c r="E103" s="20">
        <v>1309.59997558593</v>
      </c>
      <c r="F103" s="20">
        <v>212.415267944335</v>
      </c>
      <c r="G103" s="20">
        <v>95.363853454589801</v>
      </c>
      <c r="H103" s="20">
        <v>2041.25</v>
      </c>
      <c r="I103" s="20">
        <v>393.20001220703102</v>
      </c>
      <c r="J103" s="20">
        <v>621.81408691406205</v>
      </c>
      <c r="K103" s="20">
        <v>3191.14990234375</v>
      </c>
    </row>
    <row r="104" spans="1:11" x14ac:dyDescent="0.25">
      <c r="A104" s="1">
        <v>44242</v>
      </c>
      <c r="B104" s="20">
        <v>2585.85009765625</v>
      </c>
      <c r="C104" s="20">
        <v>2735.44995117187</v>
      </c>
      <c r="D104" s="20">
        <v>2181.14990234375</v>
      </c>
      <c r="E104" s="20">
        <v>1291.34997558593</v>
      </c>
      <c r="F104" s="20">
        <v>210.94999694824199</v>
      </c>
      <c r="G104" s="20">
        <v>103.32723236083901</v>
      </c>
      <c r="H104" s="20">
        <v>2080.55004882812</v>
      </c>
      <c r="I104" s="20">
        <v>399.350006103515</v>
      </c>
      <c r="J104" s="20">
        <v>607.45001220703102</v>
      </c>
      <c r="K104" s="20">
        <v>3072.10009765625</v>
      </c>
    </row>
    <row r="105" spans="1:11" x14ac:dyDescent="0.25">
      <c r="A105" s="1">
        <v>44249</v>
      </c>
      <c r="B105" s="20">
        <v>2497.5</v>
      </c>
      <c r="C105" s="20">
        <v>2539.05004882812</v>
      </c>
      <c r="D105" s="20">
        <v>2132.05004882812</v>
      </c>
      <c r="E105" s="20">
        <v>1252.34997558593</v>
      </c>
      <c r="F105" s="20">
        <v>199.32553100585901</v>
      </c>
      <c r="G105" s="20">
        <v>111.150001525878</v>
      </c>
      <c r="H105" s="20">
        <v>2083.85009765625</v>
      </c>
      <c r="I105" s="20">
        <v>390.20001220703102</v>
      </c>
      <c r="J105" s="20">
        <v>595.29998779296795</v>
      </c>
      <c r="K105" s="20">
        <v>2896.05004882812</v>
      </c>
    </row>
    <row r="106" spans="1:11" x14ac:dyDescent="0.25">
      <c r="A106" s="1">
        <v>44256</v>
      </c>
      <c r="B106" s="20">
        <v>2587.80004882812</v>
      </c>
      <c r="C106" s="20">
        <v>2543.25</v>
      </c>
      <c r="D106" s="20">
        <v>2201.80004882812</v>
      </c>
      <c r="E106" s="20">
        <v>1316</v>
      </c>
      <c r="F106" s="20">
        <v>208.75</v>
      </c>
      <c r="G106" s="20">
        <v>114.900001525878</v>
      </c>
      <c r="H106" s="20">
        <v>2178.55004882812</v>
      </c>
      <c r="I106" s="20">
        <v>383.79998779296801</v>
      </c>
      <c r="J106" s="20">
        <v>610.95001220703102</v>
      </c>
      <c r="K106" s="20">
        <v>3007</v>
      </c>
    </row>
    <row r="107" spans="1:11" x14ac:dyDescent="0.25">
      <c r="A107" s="1">
        <v>44263</v>
      </c>
      <c r="B107" s="20">
        <v>2638.94995117187</v>
      </c>
      <c r="C107" s="20">
        <v>2567.85009765625</v>
      </c>
      <c r="D107" s="20">
        <v>2205.80004882812</v>
      </c>
      <c r="E107" s="20">
        <v>1374.59997558593</v>
      </c>
      <c r="F107" s="20">
        <v>205.25</v>
      </c>
      <c r="G107" s="20">
        <v>115.050003051757</v>
      </c>
      <c r="H107" s="20">
        <v>2138.64990234375</v>
      </c>
      <c r="I107" s="20">
        <v>381.20001220703102</v>
      </c>
      <c r="J107" s="20">
        <v>613.25</v>
      </c>
      <c r="K107" s="20">
        <v>3056.89990234375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01CC-672C-4EDB-A467-76DBA12F7EFA}">
  <dimension ref="A1:AV112"/>
  <sheetViews>
    <sheetView topLeftCell="A82" zoomScale="70" zoomScaleNormal="70" workbookViewId="0">
      <selection activeCell="B112" sqref="B112"/>
    </sheetView>
  </sheetViews>
  <sheetFormatPr defaultRowHeight="13.5" x14ac:dyDescent="0.25"/>
  <cols>
    <col min="1" max="1" width="12.0703125" bestFit="1" customWidth="1"/>
    <col min="2" max="2" width="13.42578125" bestFit="1" customWidth="1"/>
    <col min="11" max="11" width="9.0703125" customWidth="1"/>
    <col min="13" max="13" width="20.92578125" bestFit="1" customWidth="1"/>
    <col min="14" max="14" width="19.5703125" customWidth="1"/>
    <col min="15" max="15" width="12.0703125" bestFit="1" customWidth="1"/>
    <col min="16" max="17" width="11.42578125" bestFit="1" customWidth="1"/>
    <col min="18" max="18" width="12.0703125" bestFit="1" customWidth="1"/>
    <col min="19" max="19" width="11.42578125" bestFit="1" customWidth="1"/>
    <col min="20" max="20" width="12.0703125" bestFit="1" customWidth="1"/>
    <col min="21" max="21" width="11.42578125" bestFit="1" customWidth="1"/>
    <col min="22" max="22" width="12.0703125" bestFit="1" customWidth="1"/>
    <col min="25" max="25" width="15" customWidth="1"/>
  </cols>
  <sheetData>
    <row r="1" spans="1:4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s="21" t="s">
        <v>27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Y1" s="24" t="s">
        <v>16</v>
      </c>
      <c r="Z1" s="24" t="s">
        <v>17</v>
      </c>
      <c r="AA1" s="24" t="s">
        <v>18</v>
      </c>
      <c r="AB1" s="24" t="s">
        <v>19</v>
      </c>
      <c r="AC1" s="24" t="s">
        <v>20</v>
      </c>
      <c r="AD1" s="24" t="s">
        <v>21</v>
      </c>
      <c r="AE1" s="24" t="s">
        <v>22</v>
      </c>
      <c r="AF1" s="24" t="s">
        <v>23</v>
      </c>
      <c r="AG1" s="24" t="s">
        <v>24</v>
      </c>
      <c r="AH1" s="24" t="s">
        <v>25</v>
      </c>
    </row>
    <row r="2" spans="1:48" x14ac:dyDescent="0.25">
      <c r="A2" s="22">
        <v>43535</v>
      </c>
      <c r="X2" s="24" t="s">
        <v>16</v>
      </c>
      <c r="Y2">
        <f t="array" ref="Y2:AH11">MMULT(TRANSPOSE(M3:V106),M3:V106)</f>
        <v>0.30753347054916047</v>
      </c>
      <c r="Z2">
        <v>0.17118086802959678</v>
      </c>
      <c r="AA2">
        <v>4.7538104138024465E-2</v>
      </c>
      <c r="AB2">
        <v>3.3980872361018405E-2</v>
      </c>
      <c r="AC2">
        <v>7.2718415527753724E-2</v>
      </c>
      <c r="AD2">
        <v>0.10886937829930401</v>
      </c>
      <c r="AE2">
        <v>5.0920546775126585E-2</v>
      </c>
      <c r="AF2">
        <v>0.16664782627209032</v>
      </c>
      <c r="AG2">
        <v>4.4952785543969837E-2</v>
      </c>
      <c r="AH2">
        <v>5.523052744161995E-2</v>
      </c>
    </row>
    <row r="3" spans="1:48" x14ac:dyDescent="0.25">
      <c r="A3" s="22">
        <v>43542</v>
      </c>
      <c r="B3" s="3">
        <v>-5.2422258665968391E-2</v>
      </c>
      <c r="C3" s="7">
        <v>5.5152286874338152E-3</v>
      </c>
      <c r="D3" s="7">
        <v>-1.1832858349040465E-2</v>
      </c>
      <c r="E3" s="7">
        <v>3.2412996394584948E-2</v>
      </c>
      <c r="F3" s="7">
        <v>2.3199836693475584E-2</v>
      </c>
      <c r="G3" s="7">
        <v>-1.9916437576604662E-2</v>
      </c>
      <c r="H3" s="7">
        <v>1.4743635602171512E-2</v>
      </c>
      <c r="I3" s="7">
        <v>1.3436139740761188E-3</v>
      </c>
      <c r="J3" s="7">
        <v>1.8512592986664744E-2</v>
      </c>
      <c r="K3" s="7">
        <v>-1.7424731554496198E-2</v>
      </c>
      <c r="M3" s="19">
        <f>B3-$B$108</f>
        <v>-5.5498813214815604E-2</v>
      </c>
      <c r="N3" s="19">
        <f>C3-$C$108</f>
        <v>1.2234179551750633E-3</v>
      </c>
      <c r="O3" s="19">
        <f>D3-$D$108</f>
        <v>-1.5097034627696E-2</v>
      </c>
      <c r="P3" s="19">
        <f>E3-$E$108</f>
        <v>2.455125087030666E-2</v>
      </c>
      <c r="Q3" s="19">
        <f>F3-$F$108</f>
        <v>2.4645783334581874E-2</v>
      </c>
      <c r="R3" s="19">
        <f>G3-$G$108</f>
        <v>-1.981848200655897E-2</v>
      </c>
      <c r="S3" s="19">
        <f>H3-$H$108</f>
        <v>8.9599990451650034E-3</v>
      </c>
      <c r="T3" s="19">
        <f>I3-$I$108</f>
        <v>-3.2027288013780084E-3</v>
      </c>
      <c r="U3" s="19">
        <f>J3-$J$108</f>
        <v>1.4577816766197276E-2</v>
      </c>
      <c r="V3" s="19">
        <f>K3-$K$108</f>
        <v>-2.2575063141956377E-2</v>
      </c>
      <c r="X3" s="24" t="s">
        <v>17</v>
      </c>
      <c r="Y3">
        <v>0.17118086802959678</v>
      </c>
      <c r="Z3">
        <v>0.29441744697837557</v>
      </c>
      <c r="AA3">
        <v>4.0330313239605349E-2</v>
      </c>
      <c r="AB3">
        <v>9.7935543648312001E-2</v>
      </c>
      <c r="AC3">
        <v>5.2883239862023472E-2</v>
      </c>
      <c r="AD3">
        <v>9.4072613562037138E-2</v>
      </c>
      <c r="AE3">
        <v>6.8884497076749873E-2</v>
      </c>
      <c r="AF3">
        <v>0.24854270927100916</v>
      </c>
      <c r="AG3">
        <v>5.3713148757242021E-2</v>
      </c>
      <c r="AH3">
        <v>7.8840005560709206E-2</v>
      </c>
    </row>
    <row r="4" spans="1:48" x14ac:dyDescent="0.25">
      <c r="A4" s="22">
        <v>43549</v>
      </c>
      <c r="B4" s="3">
        <v>-4.2298474183761536E-2</v>
      </c>
      <c r="C4" s="7">
        <v>-8.5921975493520319E-3</v>
      </c>
      <c r="D4" s="7">
        <v>1.7425731060056515E-2</v>
      </c>
      <c r="E4" s="7">
        <v>2.0205612876078582E-4</v>
      </c>
      <c r="F4" s="7">
        <v>-3.359190969160375E-3</v>
      </c>
      <c r="G4" s="7">
        <v>4.5886478674360465E-2</v>
      </c>
      <c r="H4" s="7">
        <v>1.5609959662633788E-2</v>
      </c>
      <c r="I4" s="7">
        <v>7.614888032431133E-2</v>
      </c>
      <c r="J4" s="7">
        <v>1.2892369717617536E-2</v>
      </c>
      <c r="K4" s="7">
        <v>-2.1200407128830756E-3</v>
      </c>
      <c r="M4" s="19">
        <f t="shared" ref="M4:M67" si="0">B4-$B$108</f>
        <v>-4.5375028732608749E-2</v>
      </c>
      <c r="N4" s="19">
        <f t="shared" ref="N4:N67" si="1">C4-$C$108</f>
        <v>-1.2884008281610784E-2</v>
      </c>
      <c r="O4" s="19">
        <f t="shared" ref="O4:O67" si="2">D4-$D$108</f>
        <v>1.416155478140098E-2</v>
      </c>
      <c r="P4" s="19">
        <f t="shared" ref="P4:P67" si="3">E4-$E$108</f>
        <v>-7.6596893955175015E-3</v>
      </c>
      <c r="Q4" s="19">
        <f t="shared" ref="Q4:Q67" si="4">F4-$F$108</f>
        <v>-1.9132443280540869E-3</v>
      </c>
      <c r="R4" s="19">
        <f t="shared" ref="R4:R67" si="5">G4-$G$108</f>
        <v>4.5984434244406153E-2</v>
      </c>
      <c r="S4" s="19">
        <f t="shared" ref="S4:S67" si="6">H4-$H$108</f>
        <v>9.8263231056272791E-3</v>
      </c>
      <c r="T4" s="19">
        <f t="shared" ref="T4:T67" si="7">I4-$I$108</f>
        <v>7.1602537548857204E-2</v>
      </c>
      <c r="U4" s="19">
        <f t="shared" ref="U4:U67" si="8">J4-$J$108</f>
        <v>8.9575934971500674E-3</v>
      </c>
      <c r="V4" s="19">
        <f t="shared" ref="V4:V67" si="9">K4-$K$108</f>
        <v>-7.2703723003432561E-3</v>
      </c>
      <c r="X4" s="24" t="s">
        <v>18</v>
      </c>
      <c r="Y4">
        <v>4.7538104138024465E-2</v>
      </c>
      <c r="Z4">
        <v>4.0330313239605349E-2</v>
      </c>
      <c r="AA4">
        <v>9.6935190262187831E-2</v>
      </c>
      <c r="AB4">
        <v>3.8285936758256638E-2</v>
      </c>
      <c r="AC4">
        <v>3.2059149535925757E-2</v>
      </c>
      <c r="AD4">
        <v>5.6077677398514936E-2</v>
      </c>
      <c r="AE4">
        <v>3.733837899753642E-2</v>
      </c>
      <c r="AF4">
        <v>3.7385641314363352E-2</v>
      </c>
      <c r="AG4">
        <v>3.5961470094819037E-2</v>
      </c>
      <c r="AH4">
        <v>3.7073762660897458E-2</v>
      </c>
    </row>
    <row r="5" spans="1:48" x14ac:dyDescent="0.25">
      <c r="A5" s="22">
        <v>43556</v>
      </c>
      <c r="B5" s="3">
        <v>2.0634802336736202E-2</v>
      </c>
      <c r="C5" s="7">
        <v>4.5315778423793418E-2</v>
      </c>
      <c r="D5" s="7">
        <v>-2.8164896022335406E-2</v>
      </c>
      <c r="E5" s="7">
        <v>1.8793018399827721E-2</v>
      </c>
      <c r="F5" s="7">
        <v>-6.9092698929112961E-3</v>
      </c>
      <c r="G5" s="7">
        <v>-1.3203727147728106E-2</v>
      </c>
      <c r="H5" s="7">
        <v>-5.8325125539235856E-3</v>
      </c>
      <c r="I5" s="7">
        <v>-1.1845348932557842E-2</v>
      </c>
      <c r="J5" s="7">
        <v>-3.4533180012883635E-2</v>
      </c>
      <c r="K5" s="7">
        <v>2.5519711714877547E-2</v>
      </c>
      <c r="M5" s="19">
        <f t="shared" si="0"/>
        <v>1.7558247787888993E-2</v>
      </c>
      <c r="N5" s="19">
        <f t="shared" si="1"/>
        <v>4.1023967691534664E-2</v>
      </c>
      <c r="O5" s="19">
        <f t="shared" si="2"/>
        <v>-3.1429072300990943E-2</v>
      </c>
      <c r="P5" s="19">
        <f t="shared" si="3"/>
        <v>1.0931272875549434E-2</v>
      </c>
      <c r="Q5" s="19">
        <f t="shared" si="4"/>
        <v>-5.4633232518050082E-3</v>
      </c>
      <c r="R5" s="19">
        <f t="shared" si="5"/>
        <v>-1.3105771577682416E-2</v>
      </c>
      <c r="S5" s="19">
        <f t="shared" si="6"/>
        <v>-1.1616149110930094E-2</v>
      </c>
      <c r="T5" s="19">
        <f t="shared" si="7"/>
        <v>-1.6391691708011968E-2</v>
      </c>
      <c r="U5" s="19">
        <f t="shared" si="8"/>
        <v>-3.8467956233351107E-2</v>
      </c>
      <c r="V5" s="19">
        <f t="shared" si="9"/>
        <v>2.0369380127417368E-2</v>
      </c>
      <c r="X5" s="24" t="s">
        <v>19</v>
      </c>
      <c r="Y5">
        <v>3.3980872361018405E-2</v>
      </c>
      <c r="Z5">
        <v>9.7935543648312001E-2</v>
      </c>
      <c r="AA5">
        <v>3.8285936758256638E-2</v>
      </c>
      <c r="AB5">
        <v>0.2093976119926482</v>
      </c>
      <c r="AC5">
        <v>2.5177143402970958E-2</v>
      </c>
      <c r="AD5">
        <v>3.9852087072238786E-2</v>
      </c>
      <c r="AE5">
        <v>6.3986045946012274E-2</v>
      </c>
      <c r="AF5">
        <v>5.717139238509835E-2</v>
      </c>
      <c r="AG5">
        <v>3.8131110732764276E-2</v>
      </c>
      <c r="AH5">
        <v>9.1618875152104914E-2</v>
      </c>
    </row>
    <row r="6" spans="1:48" x14ac:dyDescent="0.25">
      <c r="A6" s="22">
        <v>43563</v>
      </c>
      <c r="B6" s="3">
        <v>1.9735794945921814E-2</v>
      </c>
      <c r="C6" s="7">
        <v>-1.4685446175995209E-2</v>
      </c>
      <c r="D6" s="7">
        <v>3.6844022158160739E-2</v>
      </c>
      <c r="E6" s="7">
        <v>-1.1107522672800574E-2</v>
      </c>
      <c r="F6" s="7">
        <v>3.716270149453571E-2</v>
      </c>
      <c r="G6" s="7">
        <v>8.6290493098957199E-3</v>
      </c>
      <c r="H6" s="7">
        <v>-9.7041205577652612E-3</v>
      </c>
      <c r="I6" s="7">
        <v>-5.3628145332239585E-3</v>
      </c>
      <c r="J6" s="7">
        <v>3.4579504681411244E-3</v>
      </c>
      <c r="K6" s="7">
        <v>-1.8377132872203883E-2</v>
      </c>
      <c r="M6" s="19">
        <f t="shared" si="0"/>
        <v>1.6659240397074605E-2</v>
      </c>
      <c r="N6" s="19">
        <f t="shared" si="1"/>
        <v>-1.8977256908253963E-2</v>
      </c>
      <c r="O6" s="19">
        <f t="shared" si="2"/>
        <v>3.3579845879505202E-2</v>
      </c>
      <c r="P6" s="19">
        <f t="shared" si="3"/>
        <v>-1.8969268197078861E-2</v>
      </c>
      <c r="Q6" s="19">
        <f t="shared" si="4"/>
        <v>3.8608648135642E-2</v>
      </c>
      <c r="R6" s="19">
        <f t="shared" si="5"/>
        <v>8.7270048799414097E-3</v>
      </c>
      <c r="S6" s="19">
        <f t="shared" si="6"/>
        <v>-1.548775711477177E-2</v>
      </c>
      <c r="T6" s="19">
        <f t="shared" si="7"/>
        <v>-9.9091573086780849E-3</v>
      </c>
      <c r="U6" s="19">
        <f t="shared" si="8"/>
        <v>-4.7682575232634462E-4</v>
      </c>
      <c r="V6" s="19">
        <f t="shared" si="9"/>
        <v>-2.3527464459664062E-2</v>
      </c>
      <c r="X6" s="24" t="s">
        <v>20</v>
      </c>
      <c r="Y6">
        <v>7.2718415527753724E-2</v>
      </c>
      <c r="Z6">
        <v>5.2883239862023472E-2</v>
      </c>
      <c r="AA6">
        <v>3.2059149535925757E-2</v>
      </c>
      <c r="AB6">
        <v>2.5177143402970958E-2</v>
      </c>
      <c r="AC6">
        <v>0.21285522670462692</v>
      </c>
      <c r="AD6">
        <v>0.1463869147306901</v>
      </c>
      <c r="AE6">
        <v>1.1874081322256865E-2</v>
      </c>
      <c r="AF6">
        <v>0.11889238957484644</v>
      </c>
      <c r="AG6">
        <v>4.7580967577388306E-2</v>
      </c>
      <c r="AH6">
        <v>2.8287363450957993E-2</v>
      </c>
    </row>
    <row r="7" spans="1:48" x14ac:dyDescent="0.25">
      <c r="A7" s="22">
        <v>43570</v>
      </c>
      <c r="B7" s="3">
        <v>-1.6205521817083568E-2</v>
      </c>
      <c r="C7" s="7">
        <v>-1.1030239335549585E-2</v>
      </c>
      <c r="D7" s="7">
        <v>9.64634643349771E-3</v>
      </c>
      <c r="E7" s="7">
        <v>-4.2053805471963357E-2</v>
      </c>
      <c r="F7" s="7">
        <v>-4.0902775168282224E-3</v>
      </c>
      <c r="G7" s="7">
        <v>1.5208971474282906E-2</v>
      </c>
      <c r="H7" s="7">
        <v>3.0515299421934872E-2</v>
      </c>
      <c r="I7" s="7">
        <v>-1.3954944709268946E-2</v>
      </c>
      <c r="J7" s="7">
        <v>-4.7382886790929835E-3</v>
      </c>
      <c r="K7" s="7">
        <v>6.5425103755962777E-2</v>
      </c>
      <c r="M7" s="19">
        <f t="shared" si="0"/>
        <v>-1.9282076365930777E-2</v>
      </c>
      <c r="N7" s="19">
        <f t="shared" si="1"/>
        <v>-1.5322050067808337E-2</v>
      </c>
      <c r="O7" s="19">
        <f t="shared" si="2"/>
        <v>6.382170154842175E-3</v>
      </c>
      <c r="P7" s="19">
        <f t="shared" si="3"/>
        <v>-4.9915550996241648E-2</v>
      </c>
      <c r="Q7" s="19">
        <f t="shared" si="4"/>
        <v>-2.6443308757219345E-3</v>
      </c>
      <c r="R7" s="19">
        <f t="shared" si="5"/>
        <v>1.5306927044328596E-2</v>
      </c>
      <c r="S7" s="19">
        <f t="shared" si="6"/>
        <v>2.4731662864928363E-2</v>
      </c>
      <c r="T7" s="19">
        <f t="shared" si="7"/>
        <v>-1.8501287484723072E-2</v>
      </c>
      <c r="U7" s="19">
        <f t="shared" si="8"/>
        <v>-8.6730648995604516E-3</v>
      </c>
      <c r="V7" s="19">
        <f t="shared" si="9"/>
        <v>6.0274772168502598E-2</v>
      </c>
      <c r="X7" s="24" t="s">
        <v>21</v>
      </c>
      <c r="Y7">
        <v>0.10886937829930401</v>
      </c>
      <c r="Z7">
        <v>9.4072613562037138E-2</v>
      </c>
      <c r="AA7">
        <v>5.6077677398514936E-2</v>
      </c>
      <c r="AB7">
        <v>3.9852087072238786E-2</v>
      </c>
      <c r="AC7">
        <v>0.1463869147306901</v>
      </c>
      <c r="AD7">
        <v>0.37566720241827789</v>
      </c>
      <c r="AE7">
        <v>6.4641766468049422E-2</v>
      </c>
      <c r="AF7">
        <v>0.1794658309984774</v>
      </c>
      <c r="AG7">
        <v>9.8498681556520779E-2</v>
      </c>
      <c r="AH7">
        <v>6.2550407000637312E-2</v>
      </c>
    </row>
    <row r="8" spans="1:48" x14ac:dyDescent="0.25">
      <c r="A8" s="22">
        <v>43577</v>
      </c>
      <c r="B8" s="3">
        <v>-3.3534246207188256E-2</v>
      </c>
      <c r="C8" s="7">
        <v>-1.4646441591706139E-2</v>
      </c>
      <c r="D8" s="7">
        <v>3.6260725110228709E-3</v>
      </c>
      <c r="E8" s="7">
        <v>2.8894501719022303E-2</v>
      </c>
      <c r="F8" s="7">
        <v>9.8562798197843193E-4</v>
      </c>
      <c r="G8" s="7">
        <v>4.962549022503504E-2</v>
      </c>
      <c r="H8" s="7">
        <v>6.1826546420931106E-3</v>
      </c>
      <c r="I8" s="7">
        <v>4.5030361015387932E-3</v>
      </c>
      <c r="J8" s="7">
        <v>3.7870927051790737E-3</v>
      </c>
      <c r="K8" s="7">
        <v>4.3253368358126654E-2</v>
      </c>
      <c r="M8" s="19">
        <f t="shared" si="0"/>
        <v>-3.6610800756035469E-2</v>
      </c>
      <c r="N8" s="19">
        <f t="shared" si="1"/>
        <v>-1.8938252323964892E-2</v>
      </c>
      <c r="O8" s="19">
        <f t="shared" si="2"/>
        <v>3.6189623236733632E-4</v>
      </c>
      <c r="P8" s="19">
        <f t="shared" si="3"/>
        <v>2.1032756194744016E-2</v>
      </c>
      <c r="Q8" s="19">
        <f t="shared" si="4"/>
        <v>2.4315746230847198E-3</v>
      </c>
      <c r="R8" s="19">
        <f t="shared" si="5"/>
        <v>4.9723445795080728E-2</v>
      </c>
      <c r="S8" s="19">
        <f t="shared" si="6"/>
        <v>3.9901808508660194E-4</v>
      </c>
      <c r="T8" s="19">
        <f t="shared" si="7"/>
        <v>-4.3306673915334028E-5</v>
      </c>
      <c r="U8" s="19">
        <f t="shared" si="8"/>
        <v>-1.476835152883953E-4</v>
      </c>
      <c r="V8" s="19">
        <f t="shared" si="9"/>
        <v>3.8103036770666475E-2</v>
      </c>
      <c r="X8" s="24" t="s">
        <v>22</v>
      </c>
      <c r="Y8">
        <v>5.0920546775126585E-2</v>
      </c>
      <c r="Z8">
        <v>6.8884497076749873E-2</v>
      </c>
      <c r="AA8">
        <v>3.733837899753642E-2</v>
      </c>
      <c r="AB8">
        <v>6.3986045946012274E-2</v>
      </c>
      <c r="AC8">
        <v>1.1874081322256865E-2</v>
      </c>
      <c r="AD8">
        <v>6.4641766468049422E-2</v>
      </c>
      <c r="AE8">
        <v>0.22329123346400781</v>
      </c>
      <c r="AF8">
        <v>7.8345179661703249E-2</v>
      </c>
      <c r="AG8">
        <v>6.1391457099219511E-2</v>
      </c>
      <c r="AH8">
        <v>4.3475473593193391E-2</v>
      </c>
      <c r="AM8">
        <v>3.0765545488472099E-3</v>
      </c>
      <c r="AN8">
        <v>4.291810732258752E-3</v>
      </c>
      <c r="AO8">
        <v>3.2641762786555346E-3</v>
      </c>
      <c r="AP8">
        <v>7.8617455242782873E-3</v>
      </c>
      <c r="AQ8">
        <v>-1.4459466411062881E-3</v>
      </c>
      <c r="AR8">
        <v>-9.7955570045690142E-5</v>
      </c>
      <c r="AS8">
        <v>5.7836365570065086E-3</v>
      </c>
      <c r="AT8">
        <v>4.5463427754541272E-3</v>
      </c>
      <c r="AU8">
        <v>3.934776220467469E-3</v>
      </c>
      <c r="AV8">
        <v>5.1503315874601805E-3</v>
      </c>
    </row>
    <row r="9" spans="1:48" x14ac:dyDescent="0.25">
      <c r="A9" s="22">
        <v>43584</v>
      </c>
      <c r="B9" s="3">
        <v>-1.0086448916613033E-4</v>
      </c>
      <c r="C9" s="7">
        <v>1.7953488515345839E-2</v>
      </c>
      <c r="D9" s="7">
        <v>-2.9218690741023456E-2</v>
      </c>
      <c r="E9" s="7">
        <v>-1.8111569167549191E-2</v>
      </c>
      <c r="F9" s="7">
        <v>-3.4465209556749921E-3</v>
      </c>
      <c r="G9" s="7">
        <v>1.1596915842498445E-2</v>
      </c>
      <c r="H9" s="7">
        <v>1.121134062835516E-2</v>
      </c>
      <c r="I9" s="7">
        <v>-1.0086436181906744E-2</v>
      </c>
      <c r="J9" s="7">
        <v>-2.360684151078718E-2</v>
      </c>
      <c r="K9" s="7">
        <v>-4.7267916688191414E-2</v>
      </c>
      <c r="M9" s="19">
        <f t="shared" si="0"/>
        <v>-3.1774190380133402E-3</v>
      </c>
      <c r="N9" s="19">
        <f t="shared" si="1"/>
        <v>1.3661677783087087E-2</v>
      </c>
      <c r="O9" s="19">
        <f t="shared" si="2"/>
        <v>-3.2482867019678993E-2</v>
      </c>
      <c r="P9" s="19">
        <f t="shared" si="3"/>
        <v>-2.5973314691827478E-2</v>
      </c>
      <c r="Q9" s="19">
        <f t="shared" si="4"/>
        <v>-2.0005743145687042E-3</v>
      </c>
      <c r="R9" s="19">
        <f t="shared" si="5"/>
        <v>1.1694871412544135E-2</v>
      </c>
      <c r="S9" s="19">
        <f t="shared" si="6"/>
        <v>5.4277040713486512E-3</v>
      </c>
      <c r="T9" s="19">
        <f t="shared" si="7"/>
        <v>-1.463277895736087E-2</v>
      </c>
      <c r="U9" s="19">
        <f t="shared" si="8"/>
        <v>-2.7541617731254648E-2</v>
      </c>
      <c r="V9" s="19">
        <f t="shared" si="9"/>
        <v>-5.2418248275651592E-2</v>
      </c>
      <c r="X9" s="24" t="s">
        <v>23</v>
      </c>
      <c r="Y9">
        <v>0.16664782627209032</v>
      </c>
      <c r="Z9">
        <v>0.24854270927100916</v>
      </c>
      <c r="AA9">
        <v>3.7385641314363352E-2</v>
      </c>
      <c r="AB9">
        <v>5.717139238509835E-2</v>
      </c>
      <c r="AC9">
        <v>0.11889238957484644</v>
      </c>
      <c r="AD9">
        <v>0.1794658309984774</v>
      </c>
      <c r="AE9">
        <v>7.8345179661703249E-2</v>
      </c>
      <c r="AF9">
        <v>0.48061921429789572</v>
      </c>
      <c r="AG9">
        <v>0.10687147359397094</v>
      </c>
      <c r="AH9">
        <v>4.1521044230631771E-2</v>
      </c>
    </row>
    <row r="10" spans="1:48" x14ac:dyDescent="0.25">
      <c r="A10" s="22">
        <v>43591</v>
      </c>
      <c r="B10" s="3">
        <v>3.5928213100588913E-4</v>
      </c>
      <c r="C10" s="7">
        <v>-3.9228828054258869E-2</v>
      </c>
      <c r="D10" s="7">
        <v>-3.3672272693785477E-3</v>
      </c>
      <c r="E10" s="7">
        <v>-1.0639017021027986E-2</v>
      </c>
      <c r="F10" s="7">
        <v>-1.9433409911882693E-2</v>
      </c>
      <c r="G10" s="7">
        <v>-2.2045897296265937E-2</v>
      </c>
      <c r="H10" s="7">
        <v>-0.11126109071754264</v>
      </c>
      <c r="I10" s="7">
        <v>-3.5581631092779231E-3</v>
      </c>
      <c r="J10" s="7">
        <v>-3.2899039037746713E-2</v>
      </c>
      <c r="K10" s="7">
        <v>1.4302307971569839E-3</v>
      </c>
      <c r="M10" s="19">
        <f t="shared" si="0"/>
        <v>-2.7172724178413207E-3</v>
      </c>
      <c r="N10" s="19">
        <f t="shared" si="1"/>
        <v>-4.3520638786517622E-2</v>
      </c>
      <c r="O10" s="19">
        <f t="shared" si="2"/>
        <v>-6.6314035480340826E-3</v>
      </c>
      <c r="P10" s="19">
        <f t="shared" si="3"/>
        <v>-1.8500762545306273E-2</v>
      </c>
      <c r="Q10" s="19">
        <f t="shared" si="4"/>
        <v>-1.7987463270776403E-2</v>
      </c>
      <c r="R10" s="19">
        <f t="shared" si="5"/>
        <v>-2.1947941726220246E-2</v>
      </c>
      <c r="S10" s="19">
        <f t="shared" si="6"/>
        <v>-0.11704472727454915</v>
      </c>
      <c r="T10" s="19">
        <f t="shared" si="7"/>
        <v>-8.1045058847320495E-3</v>
      </c>
      <c r="U10" s="19">
        <f t="shared" si="8"/>
        <v>-3.6833815258214185E-2</v>
      </c>
      <c r="V10" s="19">
        <f t="shared" si="9"/>
        <v>-3.7201007903031966E-3</v>
      </c>
      <c r="X10" s="24" t="s">
        <v>24</v>
      </c>
      <c r="Y10">
        <v>4.4952785543969837E-2</v>
      </c>
      <c r="Z10">
        <v>5.3713148757242021E-2</v>
      </c>
      <c r="AA10">
        <v>3.5961470094819037E-2</v>
      </c>
      <c r="AB10">
        <v>3.8131110732764276E-2</v>
      </c>
      <c r="AC10">
        <v>4.7580967577388306E-2</v>
      </c>
      <c r="AD10">
        <v>9.8498681556520779E-2</v>
      </c>
      <c r="AE10">
        <v>6.1391457099219511E-2</v>
      </c>
      <c r="AF10">
        <v>0.10687147359397094</v>
      </c>
      <c r="AG10">
        <v>0.22097087565672438</v>
      </c>
      <c r="AH10">
        <v>3.3482636609687089E-2</v>
      </c>
    </row>
    <row r="11" spans="1:48" x14ac:dyDescent="0.25">
      <c r="A11" s="22">
        <v>43598</v>
      </c>
      <c r="B11" s="3">
        <v>3.1012025257647569E-2</v>
      </c>
      <c r="C11" s="7">
        <v>3.2415840305799692E-2</v>
      </c>
      <c r="D11" s="7">
        <v>2.8836482927052209E-2</v>
      </c>
      <c r="E11" s="7">
        <v>1.0823290304900812E-2</v>
      </c>
      <c r="F11" s="7">
        <v>1.2428556744463748E-2</v>
      </c>
      <c r="G11" s="7">
        <v>4.8090216677769693E-3</v>
      </c>
      <c r="H11" s="7">
        <v>1.2155028709014193E-2</v>
      </c>
      <c r="I11" s="7">
        <v>3.5383946911202724E-2</v>
      </c>
      <c r="J11" s="7">
        <v>-6.8493145795397337E-2</v>
      </c>
      <c r="K11" s="7">
        <v>-1.8355845152693839E-2</v>
      </c>
      <c r="M11" s="19">
        <f t="shared" si="0"/>
        <v>2.7935470708800359E-2</v>
      </c>
      <c r="N11" s="19">
        <f t="shared" si="1"/>
        <v>2.8124029573540939E-2</v>
      </c>
      <c r="O11" s="19">
        <f t="shared" si="2"/>
        <v>2.5572306648396676E-2</v>
      </c>
      <c r="P11" s="19">
        <f t="shared" si="3"/>
        <v>2.9615447806225249E-3</v>
      </c>
      <c r="Q11" s="19">
        <f t="shared" si="4"/>
        <v>1.3874503385570036E-2</v>
      </c>
      <c r="R11" s="19">
        <f t="shared" si="5"/>
        <v>4.906977237822659E-3</v>
      </c>
      <c r="S11" s="19">
        <f t="shared" si="6"/>
        <v>6.3713921520076842E-3</v>
      </c>
      <c r="T11" s="19">
        <f t="shared" si="7"/>
        <v>3.0837604135748597E-2</v>
      </c>
      <c r="U11" s="19">
        <f t="shared" si="8"/>
        <v>-7.2427922015864801E-2</v>
      </c>
      <c r="V11" s="19">
        <f t="shared" si="9"/>
        <v>-2.3506176740154018E-2</v>
      </c>
      <c r="X11" s="24" t="s">
        <v>25</v>
      </c>
      <c r="Y11">
        <v>5.523052744161995E-2</v>
      </c>
      <c r="Z11">
        <v>7.8840005560709206E-2</v>
      </c>
      <c r="AA11">
        <v>3.7073762660897458E-2</v>
      </c>
      <c r="AB11">
        <v>9.1618875152104914E-2</v>
      </c>
      <c r="AC11">
        <v>2.8287363450957993E-2</v>
      </c>
      <c r="AD11">
        <v>6.2550407000637312E-2</v>
      </c>
      <c r="AE11">
        <v>4.3475473593193391E-2</v>
      </c>
      <c r="AF11">
        <v>4.1521044230631771E-2</v>
      </c>
      <c r="AG11">
        <v>3.3482636609687089E-2</v>
      </c>
      <c r="AH11">
        <v>0.15757892947603697</v>
      </c>
    </row>
    <row r="12" spans="1:48" x14ac:dyDescent="0.25">
      <c r="A12" s="22">
        <v>43605</v>
      </c>
      <c r="B12" s="3">
        <v>-5.3317485800764564E-3</v>
      </c>
      <c r="C12" s="7">
        <v>6.7084677746056087E-2</v>
      </c>
      <c r="D12" s="7">
        <v>7.7488737948823161E-3</v>
      </c>
      <c r="E12" s="7">
        <v>-1.9825864097041901E-2</v>
      </c>
      <c r="F12" s="7">
        <v>-3.7325811601776282E-2</v>
      </c>
      <c r="G12" s="7">
        <v>4.3374223813331225E-2</v>
      </c>
      <c r="H12" s="7">
        <v>5.6174554034441604E-2</v>
      </c>
      <c r="I12" s="7">
        <v>0.11177298175910866</v>
      </c>
      <c r="J12" s="7">
        <v>1.8504816242775224E-2</v>
      </c>
      <c r="K12" s="7">
        <v>-2.2276999138719056E-2</v>
      </c>
      <c r="M12" s="19">
        <f t="shared" si="0"/>
        <v>-8.4083031289236658E-3</v>
      </c>
      <c r="N12" s="19">
        <f t="shared" si="1"/>
        <v>6.279286701379734E-2</v>
      </c>
      <c r="O12" s="19">
        <f t="shared" si="2"/>
        <v>4.4846975162267811E-3</v>
      </c>
      <c r="P12" s="19">
        <f t="shared" si="3"/>
        <v>-2.7687609621320188E-2</v>
      </c>
      <c r="Q12" s="19">
        <f t="shared" si="4"/>
        <v>-3.5879864960669992E-2</v>
      </c>
      <c r="R12" s="19">
        <f t="shared" si="5"/>
        <v>4.3472179383376913E-2</v>
      </c>
      <c r="S12" s="19">
        <f t="shared" si="6"/>
        <v>5.0390917477435099E-2</v>
      </c>
      <c r="T12" s="19">
        <f t="shared" si="7"/>
        <v>0.10722663898365453</v>
      </c>
      <c r="U12" s="19">
        <f t="shared" si="8"/>
        <v>1.4570040022307756E-2</v>
      </c>
      <c r="V12" s="19">
        <f t="shared" si="9"/>
        <v>-2.7427330726179235E-2</v>
      </c>
    </row>
    <row r="13" spans="1:48" x14ac:dyDescent="0.25">
      <c r="A13" s="22">
        <v>43612</v>
      </c>
      <c r="B13" s="3">
        <v>-4.3766880700917388E-2</v>
      </c>
      <c r="C13" s="7">
        <v>2.5710783726967446E-2</v>
      </c>
      <c r="D13" s="7">
        <v>2.0552207784922505E-2</v>
      </c>
      <c r="E13" s="7">
        <v>3.8621403943908561E-2</v>
      </c>
      <c r="F13" s="7">
        <v>-2.1199998615358817E-2</v>
      </c>
      <c r="G13" s="7">
        <v>-1.4621431871320367E-2</v>
      </c>
      <c r="H13" s="7">
        <v>-5.2738077990865939E-3</v>
      </c>
      <c r="I13" s="7">
        <v>-5.7812134102122048E-3</v>
      </c>
      <c r="J13" s="7">
        <v>-1.4559010753854795E-2</v>
      </c>
      <c r="K13" s="7">
        <v>7.1817227041524045E-2</v>
      </c>
      <c r="M13" s="19">
        <f t="shared" si="0"/>
        <v>-4.6843435249764601E-2</v>
      </c>
      <c r="N13" s="19">
        <f t="shared" si="1"/>
        <v>2.1418972994708692E-2</v>
      </c>
      <c r="O13" s="19">
        <f t="shared" si="2"/>
        <v>1.7288031506266972E-2</v>
      </c>
      <c r="P13" s="19">
        <f t="shared" si="3"/>
        <v>3.0759658419630274E-2</v>
      </c>
      <c r="Q13" s="19">
        <f t="shared" si="4"/>
        <v>-1.9754051974252528E-2</v>
      </c>
      <c r="R13" s="19">
        <f t="shared" si="5"/>
        <v>-1.4523476301274678E-2</v>
      </c>
      <c r="S13" s="19">
        <f t="shared" si="6"/>
        <v>-1.1057444356093103E-2</v>
      </c>
      <c r="T13" s="19">
        <f t="shared" si="7"/>
        <v>-1.0327556185666331E-2</v>
      </c>
      <c r="U13" s="19">
        <f t="shared" si="8"/>
        <v>-1.8493786974322263E-2</v>
      </c>
      <c r="V13" s="19">
        <f t="shared" si="9"/>
        <v>6.666689545406386E-2</v>
      </c>
    </row>
    <row r="14" spans="1:48" x14ac:dyDescent="0.25">
      <c r="A14" s="22">
        <v>43619</v>
      </c>
      <c r="B14" s="3">
        <v>2.6184377257945091E-3</v>
      </c>
      <c r="C14" s="7">
        <v>1.2281352423467062E-2</v>
      </c>
      <c r="D14" s="7">
        <v>2.6020267609097258E-2</v>
      </c>
      <c r="E14" s="7">
        <v>3.3927344389892422E-3</v>
      </c>
      <c r="F14" s="7">
        <v>-9.8690523625523108E-3</v>
      </c>
      <c r="G14" s="7">
        <v>-2.502186551924801E-2</v>
      </c>
      <c r="H14" s="7">
        <v>-1.0866753510027527E-2</v>
      </c>
      <c r="I14" s="7">
        <v>-3.0917584098414275E-2</v>
      </c>
      <c r="J14" s="7">
        <v>-2.429785557794939E-2</v>
      </c>
      <c r="K14" s="7">
        <v>-8.1480424582364153E-3</v>
      </c>
      <c r="M14" s="19">
        <f t="shared" si="0"/>
        <v>-4.5811682305270081E-4</v>
      </c>
      <c r="N14" s="19">
        <f t="shared" si="1"/>
        <v>7.9895416912083104E-3</v>
      </c>
      <c r="O14" s="19">
        <f t="shared" si="2"/>
        <v>2.2756091330441725E-2</v>
      </c>
      <c r="P14" s="19">
        <f t="shared" si="3"/>
        <v>-4.4690110852890451E-3</v>
      </c>
      <c r="Q14" s="19">
        <f t="shared" si="4"/>
        <v>-8.4231057214460229E-3</v>
      </c>
      <c r="R14" s="19">
        <f t="shared" si="5"/>
        <v>-2.4923909949202318E-2</v>
      </c>
      <c r="S14" s="19">
        <f t="shared" si="6"/>
        <v>-1.6650390067034036E-2</v>
      </c>
      <c r="T14" s="19">
        <f t="shared" si="7"/>
        <v>-3.5463926873868401E-2</v>
      </c>
      <c r="U14" s="19">
        <f t="shared" si="8"/>
        <v>-2.8232631798416858E-2</v>
      </c>
      <c r="V14" s="19">
        <f t="shared" si="9"/>
        <v>-1.3298374045696596E-2</v>
      </c>
    </row>
    <row r="15" spans="1:48" x14ac:dyDescent="0.25">
      <c r="A15" s="22">
        <v>43626</v>
      </c>
      <c r="B15" s="3">
        <v>-1.0433872004776634E-2</v>
      </c>
      <c r="C15" s="7">
        <v>-1.2041730349482749E-2</v>
      </c>
      <c r="D15" s="7">
        <v>-3.6307893796049262E-3</v>
      </c>
      <c r="E15" s="7">
        <v>1.4201882631463825E-3</v>
      </c>
      <c r="F15" s="7">
        <v>7.4302335867708624E-3</v>
      </c>
      <c r="G15" s="7">
        <v>8.0571840203940148E-3</v>
      </c>
      <c r="H15" s="7">
        <v>1.2544853729761218E-3</v>
      </c>
      <c r="I15" s="7">
        <v>6.4393743489941091E-3</v>
      </c>
      <c r="J15" s="7">
        <v>-1.8020318491918985E-2</v>
      </c>
      <c r="K15" s="7">
        <v>4.2035173361160805E-2</v>
      </c>
      <c r="M15" s="19">
        <f t="shared" si="0"/>
        <v>-1.3510426553623844E-2</v>
      </c>
      <c r="N15" s="19">
        <f t="shared" si="1"/>
        <v>-1.6333541081741502E-2</v>
      </c>
      <c r="O15" s="19">
        <f t="shared" si="2"/>
        <v>-6.8949656582604612E-3</v>
      </c>
      <c r="P15" s="19">
        <f t="shared" si="3"/>
        <v>-6.4415572611319048E-3</v>
      </c>
      <c r="Q15" s="19">
        <f t="shared" si="4"/>
        <v>8.8761802278771503E-3</v>
      </c>
      <c r="R15" s="19">
        <f t="shared" si="5"/>
        <v>8.1551395904397046E-3</v>
      </c>
      <c r="S15" s="19">
        <f t="shared" si="6"/>
        <v>-4.5291511840303868E-3</v>
      </c>
      <c r="T15" s="19">
        <f t="shared" si="7"/>
        <v>1.8930315735399819E-3</v>
      </c>
      <c r="U15" s="19">
        <f t="shared" si="8"/>
        <v>-2.1955094712386453E-2</v>
      </c>
      <c r="V15" s="19">
        <f t="shared" si="9"/>
        <v>3.6884841773700626E-2</v>
      </c>
      <c r="Y15" s="24" t="s">
        <v>16</v>
      </c>
      <c r="Z15" s="24" t="s">
        <v>17</v>
      </c>
      <c r="AA15" s="24" t="s">
        <v>18</v>
      </c>
      <c r="AB15" s="24" t="s">
        <v>19</v>
      </c>
      <c r="AC15" s="24" t="s">
        <v>20</v>
      </c>
      <c r="AD15" s="24" t="s">
        <v>21</v>
      </c>
      <c r="AE15" s="24" t="s">
        <v>22</v>
      </c>
      <c r="AF15" s="24" t="s">
        <v>23</v>
      </c>
      <c r="AG15" s="24" t="s">
        <v>24</v>
      </c>
      <c r="AH15" s="24" t="s">
        <v>25</v>
      </c>
    </row>
    <row r="16" spans="1:48" x14ac:dyDescent="0.25">
      <c r="A16" s="22">
        <v>43633</v>
      </c>
      <c r="B16" s="3">
        <v>-3.3065488754582262E-3</v>
      </c>
      <c r="C16" s="7">
        <v>-1.9015738139505078E-2</v>
      </c>
      <c r="D16" s="7">
        <v>-3.0822718179955633E-2</v>
      </c>
      <c r="E16" s="7">
        <v>2.8231324174357475E-2</v>
      </c>
      <c r="F16" s="7">
        <v>-1.3311753158727679E-2</v>
      </c>
      <c r="G16" s="7">
        <v>1.361750975633802E-2</v>
      </c>
      <c r="H16" s="7">
        <v>-2.8664807393883551E-2</v>
      </c>
      <c r="I16" s="7">
        <v>1.628618875705401E-2</v>
      </c>
      <c r="J16" s="7">
        <v>-2.4340583439552033E-2</v>
      </c>
      <c r="K16" s="7">
        <v>-1.0432998873869392E-3</v>
      </c>
      <c r="M16" s="19">
        <f t="shared" si="0"/>
        <v>-6.3831034243054356E-3</v>
      </c>
      <c r="N16" s="19">
        <f t="shared" si="1"/>
        <v>-2.3307548871763832E-2</v>
      </c>
      <c r="O16" s="19">
        <f t="shared" si="2"/>
        <v>-3.4086894458611169E-2</v>
      </c>
      <c r="P16" s="19">
        <f t="shared" si="3"/>
        <v>2.0369578650079188E-2</v>
      </c>
      <c r="Q16" s="19">
        <f t="shared" si="4"/>
        <v>-1.1865806517621392E-2</v>
      </c>
      <c r="R16" s="19">
        <f t="shared" si="5"/>
        <v>1.371546532638371E-2</v>
      </c>
      <c r="S16" s="19">
        <f t="shared" si="6"/>
        <v>-3.4448443950890056E-2</v>
      </c>
      <c r="T16" s="19">
        <f t="shared" si="7"/>
        <v>1.1739845981599883E-2</v>
      </c>
      <c r="U16" s="19">
        <f t="shared" si="8"/>
        <v>-2.8275359660019501E-2</v>
      </c>
      <c r="V16" s="19">
        <f t="shared" si="9"/>
        <v>-6.1936314748471197E-3</v>
      </c>
      <c r="X16" s="24" t="s">
        <v>16</v>
      </c>
      <c r="Y16" s="2">
        <f>Y2/104</f>
        <v>2.9570526014342353E-3</v>
      </c>
      <c r="Z16" s="2">
        <f t="shared" ref="Z16:AH16" si="10">Z2/104</f>
        <v>1.645969884899969E-3</v>
      </c>
      <c r="AA16" s="2">
        <f t="shared" si="10"/>
        <v>4.5709715517331214E-4</v>
      </c>
      <c r="AB16" s="2">
        <f t="shared" si="10"/>
        <v>3.2673915731748466E-4</v>
      </c>
      <c r="AC16" s="2">
        <f t="shared" si="10"/>
        <v>6.9921553392070885E-4</v>
      </c>
      <c r="AD16" s="2">
        <f t="shared" si="10"/>
        <v>1.0468209451856155E-3</v>
      </c>
      <c r="AE16" s="2">
        <f t="shared" si="10"/>
        <v>4.8962064206852483E-4</v>
      </c>
      <c r="AF16" s="2">
        <f t="shared" si="10"/>
        <v>1.6023829449239454E-3</v>
      </c>
      <c r="AG16" s="2">
        <f t="shared" si="10"/>
        <v>4.3223832253817151E-4</v>
      </c>
      <c r="AH16" s="2">
        <f t="shared" si="10"/>
        <v>5.3106276386173028E-4</v>
      </c>
    </row>
    <row r="17" spans="1:34" x14ac:dyDescent="0.25">
      <c r="A17" s="22">
        <v>43640</v>
      </c>
      <c r="B17" s="3">
        <v>-2.9213123586802725E-2</v>
      </c>
      <c r="C17" s="7">
        <v>2.3891898276837686E-2</v>
      </c>
      <c r="D17" s="7">
        <v>1.782055313561326E-2</v>
      </c>
      <c r="E17" s="7">
        <v>-2.4976778334650174E-2</v>
      </c>
      <c r="F17" s="7">
        <v>-1.0938055654026169E-3</v>
      </c>
      <c r="G17" s="7">
        <v>-2.0151797673651162E-2</v>
      </c>
      <c r="H17" s="7">
        <v>-2.1263167586631493E-2</v>
      </c>
      <c r="I17" s="7">
        <v>3.276572124618915E-2</v>
      </c>
      <c r="J17" s="7">
        <v>4.7544542633496611E-2</v>
      </c>
      <c r="K17" s="7">
        <v>-1.0089346275607314E-2</v>
      </c>
      <c r="M17" s="19">
        <f t="shared" si="0"/>
        <v>-3.2289678135649938E-2</v>
      </c>
      <c r="N17" s="19">
        <f t="shared" si="1"/>
        <v>1.9600087544578933E-2</v>
      </c>
      <c r="O17" s="19">
        <f t="shared" si="2"/>
        <v>1.4556376856957725E-2</v>
      </c>
      <c r="P17" s="19">
        <f t="shared" si="3"/>
        <v>-3.2838523858928464E-2</v>
      </c>
      <c r="Q17" s="19">
        <f t="shared" si="4"/>
        <v>3.5214107570367124E-4</v>
      </c>
      <c r="R17" s="19">
        <f t="shared" si="5"/>
        <v>-2.005384210360547E-2</v>
      </c>
      <c r="S17" s="19">
        <f t="shared" si="6"/>
        <v>-2.7046804143638001E-2</v>
      </c>
      <c r="T17" s="19">
        <f t="shared" si="7"/>
        <v>2.8219378470735024E-2</v>
      </c>
      <c r="U17" s="19">
        <f t="shared" si="8"/>
        <v>4.360976641302914E-2</v>
      </c>
      <c r="V17" s="19">
        <f t="shared" si="9"/>
        <v>-1.5239677863067494E-2</v>
      </c>
      <c r="X17" s="24" t="s">
        <v>17</v>
      </c>
      <c r="Y17" s="2">
        <f t="shared" ref="Y17:AH17" si="11">Y3/104</f>
        <v>1.645969884899969E-3</v>
      </c>
      <c r="Z17" s="2">
        <f t="shared" si="11"/>
        <v>2.8309369901766881E-3</v>
      </c>
      <c r="AA17" s="2">
        <f t="shared" si="11"/>
        <v>3.8779147345774373E-4</v>
      </c>
      <c r="AB17" s="2">
        <f t="shared" si="11"/>
        <v>9.4168791969530773E-4</v>
      </c>
      <c r="AC17" s="2">
        <f t="shared" si="11"/>
        <v>5.084926909809949E-4</v>
      </c>
      <c r="AD17" s="2">
        <f t="shared" si="11"/>
        <v>9.0454436117343401E-4</v>
      </c>
      <c r="AE17" s="2">
        <f t="shared" si="11"/>
        <v>6.6235093343028719E-4</v>
      </c>
      <c r="AF17" s="2">
        <f t="shared" si="11"/>
        <v>2.3898337429904726E-3</v>
      </c>
      <c r="AG17" s="2">
        <f t="shared" si="11"/>
        <v>5.1647258420425021E-4</v>
      </c>
      <c r="AH17" s="2">
        <f t="shared" si="11"/>
        <v>7.5807697654528083E-4</v>
      </c>
    </row>
    <row r="18" spans="1:34" x14ac:dyDescent="0.25">
      <c r="A18" s="22">
        <v>43647</v>
      </c>
      <c r="B18" s="3">
        <v>2.5556619447768547E-2</v>
      </c>
      <c r="C18" s="7">
        <v>3.9506209373662005E-2</v>
      </c>
      <c r="D18" s="7">
        <v>2.2940144904217696E-3</v>
      </c>
      <c r="E18" s="7">
        <v>-1.8717105309166704E-2</v>
      </c>
      <c r="F18" s="7">
        <v>2.0076619053848166E-2</v>
      </c>
      <c r="G18" s="7">
        <v>-3.8748195379868178E-2</v>
      </c>
      <c r="H18" s="7">
        <v>8.4663946480634245E-3</v>
      </c>
      <c r="I18" s="7">
        <v>2.6877285594560707E-2</v>
      </c>
      <c r="J18" s="7">
        <v>-6.4588461262851893E-2</v>
      </c>
      <c r="K18" s="7">
        <v>-2.9453302382614899E-2</v>
      </c>
      <c r="M18" s="19">
        <f t="shared" si="0"/>
        <v>2.2480064898921338E-2</v>
      </c>
      <c r="N18" s="19">
        <f t="shared" si="1"/>
        <v>3.5214398641403251E-2</v>
      </c>
      <c r="O18" s="19">
        <f t="shared" si="2"/>
        <v>-9.7016178823376492E-4</v>
      </c>
      <c r="P18" s="19">
        <f t="shared" si="3"/>
        <v>-2.6578850833444991E-2</v>
      </c>
      <c r="Q18" s="19">
        <f t="shared" si="4"/>
        <v>2.1522565694954456E-2</v>
      </c>
      <c r="R18" s="19">
        <f t="shared" si="5"/>
        <v>-3.865023980982249E-2</v>
      </c>
      <c r="S18" s="19">
        <f t="shared" si="6"/>
        <v>2.6827580910569158E-3</v>
      </c>
      <c r="T18" s="19">
        <f t="shared" si="7"/>
        <v>2.2330942819106581E-2</v>
      </c>
      <c r="U18" s="19">
        <f t="shared" si="8"/>
        <v>-6.8523237483319357E-2</v>
      </c>
      <c r="V18" s="19">
        <f t="shared" si="9"/>
        <v>-3.4603633970075078E-2</v>
      </c>
      <c r="X18" s="24" t="s">
        <v>18</v>
      </c>
      <c r="Y18" s="2">
        <f t="shared" ref="Y18:AH18" si="12">Y4/104</f>
        <v>4.5709715517331214E-4</v>
      </c>
      <c r="Z18" s="2">
        <f t="shared" si="12"/>
        <v>3.8779147345774373E-4</v>
      </c>
      <c r="AA18" s="2">
        <f t="shared" si="12"/>
        <v>9.3206913713642146E-4</v>
      </c>
      <c r="AB18" s="2">
        <f t="shared" si="12"/>
        <v>3.681340072909292E-4</v>
      </c>
      <c r="AC18" s="2">
        <f t="shared" si="12"/>
        <v>3.0826105323005534E-4</v>
      </c>
      <c r="AD18" s="2">
        <f t="shared" si="12"/>
        <v>5.3920843652418204E-4</v>
      </c>
      <c r="AE18" s="2">
        <f t="shared" si="12"/>
        <v>3.5902287497631175E-4</v>
      </c>
      <c r="AF18" s="2">
        <f t="shared" si="12"/>
        <v>3.5947732033041684E-4</v>
      </c>
      <c r="AG18" s="2">
        <f t="shared" si="12"/>
        <v>3.4578336629633691E-4</v>
      </c>
      <c r="AH18" s="2">
        <f t="shared" si="12"/>
        <v>3.56478487124014E-4</v>
      </c>
    </row>
    <row r="19" spans="1:34" x14ac:dyDescent="0.25">
      <c r="A19" s="22">
        <v>43654</v>
      </c>
      <c r="B19" s="3">
        <v>-3.4651293932809413E-2</v>
      </c>
      <c r="C19" s="7">
        <v>-9.6547676343734512E-3</v>
      </c>
      <c r="D19" s="7">
        <v>-4.3597281254484588E-2</v>
      </c>
      <c r="E19" s="7">
        <v>1.2321586869659784E-2</v>
      </c>
      <c r="F19" s="7">
        <v>-1.6103073020832248E-2</v>
      </c>
      <c r="G19" s="7">
        <v>-7.0697517743482208E-2</v>
      </c>
      <c r="H19" s="7">
        <v>1.4256269775779318E-2</v>
      </c>
      <c r="I19" s="7">
        <v>-1.9023254707064896E-2</v>
      </c>
      <c r="J19" s="7">
        <v>8.6910127579407304E-2</v>
      </c>
      <c r="K19" s="7">
        <v>-2.4842012058961416E-2</v>
      </c>
      <c r="M19" s="19">
        <f t="shared" si="0"/>
        <v>-3.7727848481656626E-2</v>
      </c>
      <c r="N19" s="19">
        <f t="shared" si="1"/>
        <v>-1.3946578366632203E-2</v>
      </c>
      <c r="O19" s="19">
        <f t="shared" si="2"/>
        <v>-4.6861457533140125E-2</v>
      </c>
      <c r="P19" s="19">
        <f t="shared" si="3"/>
        <v>4.4598413453814968E-3</v>
      </c>
      <c r="Q19" s="19">
        <f t="shared" si="4"/>
        <v>-1.465712637972596E-2</v>
      </c>
      <c r="R19" s="19">
        <f t="shared" si="5"/>
        <v>-7.059956217343652E-2</v>
      </c>
      <c r="S19" s="19">
        <f t="shared" si="6"/>
        <v>8.4726332187728091E-3</v>
      </c>
      <c r="T19" s="19">
        <f t="shared" si="7"/>
        <v>-2.3569597482519022E-2</v>
      </c>
      <c r="U19" s="19">
        <f t="shared" si="8"/>
        <v>8.2975351358939839E-2</v>
      </c>
      <c r="V19" s="19">
        <f t="shared" si="9"/>
        <v>-2.9992343646421595E-2</v>
      </c>
      <c r="X19" s="24" t="s">
        <v>19</v>
      </c>
      <c r="Y19" s="2">
        <f t="shared" ref="Y19:AH19" si="13">Y5/104</f>
        <v>3.2673915731748466E-4</v>
      </c>
      <c r="Z19" s="2">
        <f t="shared" si="13"/>
        <v>9.4168791969530773E-4</v>
      </c>
      <c r="AA19" s="2">
        <f t="shared" si="13"/>
        <v>3.681340072909292E-4</v>
      </c>
      <c r="AB19" s="2">
        <f t="shared" si="13"/>
        <v>2.0134385768523864E-3</v>
      </c>
      <c r="AC19" s="2">
        <f t="shared" si="13"/>
        <v>2.4208791733625922E-4</v>
      </c>
      <c r="AD19" s="2">
        <f t="shared" si="13"/>
        <v>3.8319314492537296E-4</v>
      </c>
      <c r="AE19" s="2">
        <f t="shared" si="13"/>
        <v>6.1525044178857959E-4</v>
      </c>
      <c r="AF19" s="2">
        <f t="shared" si="13"/>
        <v>5.4972492677979182E-4</v>
      </c>
      <c r="AG19" s="2">
        <f t="shared" si="13"/>
        <v>3.6664529550734881E-4</v>
      </c>
      <c r="AH19" s="2">
        <f t="shared" si="13"/>
        <v>8.809507226163934E-4</v>
      </c>
    </row>
    <row r="20" spans="1:34" x14ac:dyDescent="0.25">
      <c r="A20" s="22">
        <v>43661</v>
      </c>
      <c r="B20" s="3">
        <v>-6.7475592816894414E-2</v>
      </c>
      <c r="C20" s="7">
        <v>2.09382026023468E-2</v>
      </c>
      <c r="D20" s="7">
        <v>6.7121715058877651E-3</v>
      </c>
      <c r="E20" s="7">
        <v>8.0456550556963657E-2</v>
      </c>
      <c r="F20" s="7">
        <v>-2.3822532064264101E-2</v>
      </c>
      <c r="G20" s="7">
        <v>-3.8371823183829146E-2</v>
      </c>
      <c r="H20" s="7">
        <v>-2.467589391093461E-2</v>
      </c>
      <c r="I20" s="7">
        <v>-2.0767399385163809E-2</v>
      </c>
      <c r="J20" s="7">
        <v>3.3970922603872022E-2</v>
      </c>
      <c r="K20" s="7">
        <v>-1.4706215730618144E-2</v>
      </c>
      <c r="M20" s="19">
        <f t="shared" si="0"/>
        <v>-7.0552147365741627E-2</v>
      </c>
      <c r="N20" s="19">
        <f t="shared" si="1"/>
        <v>1.6646391870088047E-2</v>
      </c>
      <c r="O20" s="19">
        <f t="shared" si="2"/>
        <v>3.4479952272322306E-3</v>
      </c>
      <c r="P20" s="19">
        <f t="shared" si="3"/>
        <v>7.2594805032685367E-2</v>
      </c>
      <c r="Q20" s="19">
        <f t="shared" si="4"/>
        <v>-2.2376585423157812E-2</v>
      </c>
      <c r="R20" s="19">
        <f t="shared" si="5"/>
        <v>-3.8273867613783458E-2</v>
      </c>
      <c r="S20" s="19">
        <f t="shared" si="6"/>
        <v>-3.0459530467941118E-2</v>
      </c>
      <c r="T20" s="19">
        <f t="shared" si="7"/>
        <v>-2.5313742160617936E-2</v>
      </c>
      <c r="U20" s="19">
        <f t="shared" si="8"/>
        <v>3.0036146383404554E-2</v>
      </c>
      <c r="V20" s="19">
        <f t="shared" si="9"/>
        <v>-1.9856547318078323E-2</v>
      </c>
      <c r="X20" s="24" t="s">
        <v>20</v>
      </c>
      <c r="Y20" s="2">
        <f t="shared" ref="Y20:AH20" si="14">Y6/104</f>
        <v>6.9921553392070885E-4</v>
      </c>
      <c r="Z20" s="2">
        <f t="shared" si="14"/>
        <v>5.084926909809949E-4</v>
      </c>
      <c r="AA20" s="2">
        <f t="shared" si="14"/>
        <v>3.0826105323005534E-4</v>
      </c>
      <c r="AB20" s="2">
        <f t="shared" si="14"/>
        <v>2.4208791733625922E-4</v>
      </c>
      <c r="AC20" s="2">
        <f t="shared" si="14"/>
        <v>2.0466848721598743E-3</v>
      </c>
      <c r="AD20" s="2">
        <f t="shared" si="14"/>
        <v>1.4075664877950971E-3</v>
      </c>
      <c r="AE20" s="2">
        <f t="shared" si="14"/>
        <v>1.1417385886785447E-4</v>
      </c>
      <c r="AF20" s="2">
        <f t="shared" si="14"/>
        <v>1.1431960536042926E-3</v>
      </c>
      <c r="AG20" s="2">
        <f t="shared" si="14"/>
        <v>4.5750930362873369E-4</v>
      </c>
      <c r="AH20" s="2">
        <f t="shared" si="14"/>
        <v>2.7199387933613456E-4</v>
      </c>
    </row>
    <row r="21" spans="1:34" x14ac:dyDescent="0.25">
      <c r="A21" s="22">
        <v>43668</v>
      </c>
      <c r="B21" s="3">
        <v>-2.7280312175044119E-2</v>
      </c>
      <c r="C21" s="7">
        <v>-5.1689574394582882E-2</v>
      </c>
      <c r="D21" s="7">
        <v>3.3916645284857161E-3</v>
      </c>
      <c r="E21" s="7">
        <v>2.1639477300223753E-3</v>
      </c>
      <c r="F21" s="7">
        <v>7.0789138566924592E-3</v>
      </c>
      <c r="G21" s="7">
        <v>-1.5614095478945988E-2</v>
      </c>
      <c r="H21" s="7">
        <v>-2.7942352019308947E-2</v>
      </c>
      <c r="I21" s="7">
        <v>-3.7921348314606695E-2</v>
      </c>
      <c r="J21" s="7">
        <v>4.3292648011290957E-2</v>
      </c>
      <c r="K21" s="7">
        <v>1.7707051529671558E-2</v>
      </c>
      <c r="M21" s="19">
        <f t="shared" si="0"/>
        <v>-3.0356866723891329E-2</v>
      </c>
      <c r="N21" s="19">
        <f t="shared" si="1"/>
        <v>-5.5981385126841636E-2</v>
      </c>
      <c r="O21" s="19">
        <f t="shared" si="2"/>
        <v>1.2748824983018154E-4</v>
      </c>
      <c r="P21" s="19">
        <f t="shared" si="3"/>
        <v>-5.697797794255912E-3</v>
      </c>
      <c r="Q21" s="19">
        <f t="shared" si="4"/>
        <v>8.5248604977987471E-3</v>
      </c>
      <c r="R21" s="19">
        <f t="shared" si="5"/>
        <v>-1.5516139908900299E-2</v>
      </c>
      <c r="S21" s="19">
        <f t="shared" si="6"/>
        <v>-3.3725988576315452E-2</v>
      </c>
      <c r="T21" s="19">
        <f t="shared" si="7"/>
        <v>-4.2467691090060822E-2</v>
      </c>
      <c r="U21" s="19">
        <f t="shared" si="8"/>
        <v>3.9357871790823486E-2</v>
      </c>
      <c r="V21" s="19">
        <f t="shared" si="9"/>
        <v>1.2556719942211378E-2</v>
      </c>
      <c r="X21" s="24" t="s">
        <v>21</v>
      </c>
      <c r="Y21" s="2">
        <f t="shared" ref="Y21:AH21" si="15">Y7/104</f>
        <v>1.0468209451856155E-3</v>
      </c>
      <c r="Z21" s="2">
        <f t="shared" si="15"/>
        <v>9.0454436117343401E-4</v>
      </c>
      <c r="AA21" s="2">
        <f t="shared" si="15"/>
        <v>5.3920843652418204E-4</v>
      </c>
      <c r="AB21" s="2">
        <f t="shared" si="15"/>
        <v>3.8319314492537296E-4</v>
      </c>
      <c r="AC21" s="2">
        <f t="shared" si="15"/>
        <v>1.4075664877950971E-3</v>
      </c>
      <c r="AD21" s="2">
        <f t="shared" si="15"/>
        <v>3.6121846386372872E-3</v>
      </c>
      <c r="AE21" s="2">
        <f t="shared" si="15"/>
        <v>6.2155544680816749E-4</v>
      </c>
      <c r="AF21" s="2">
        <f t="shared" si="15"/>
        <v>1.725632990369975E-3</v>
      </c>
      <c r="AG21" s="2">
        <f t="shared" si="15"/>
        <v>9.4710270727423821E-4</v>
      </c>
      <c r="AH21" s="2">
        <f t="shared" si="15"/>
        <v>6.0144622115997418E-4</v>
      </c>
    </row>
    <row r="22" spans="1:34" x14ac:dyDescent="0.25">
      <c r="A22" s="22">
        <v>43675</v>
      </c>
      <c r="B22" s="3">
        <v>-7.0424856103058486E-3</v>
      </c>
      <c r="C22" s="7">
        <v>-1.2977502685208142E-2</v>
      </c>
      <c r="D22" s="7">
        <v>3.9870154486880693E-3</v>
      </c>
      <c r="E22" s="7">
        <v>-1.5114844929438376E-2</v>
      </c>
      <c r="F22" s="7">
        <v>-2.1087525984114897E-2</v>
      </c>
      <c r="G22" s="7">
        <v>-5.2520388043652555E-2</v>
      </c>
      <c r="H22" s="7">
        <v>-2.4627318673201115E-2</v>
      </c>
      <c r="I22" s="7">
        <v>-9.9416022753194055E-2</v>
      </c>
      <c r="J22" s="7">
        <v>-4.3087701956050717E-2</v>
      </c>
      <c r="K22" s="7">
        <v>4.6116206490900424E-2</v>
      </c>
      <c r="M22" s="19">
        <f t="shared" si="0"/>
        <v>-1.0119040159153058E-2</v>
      </c>
      <c r="N22" s="19">
        <f t="shared" si="1"/>
        <v>-1.7269313417466896E-2</v>
      </c>
      <c r="O22" s="19">
        <f t="shared" si="2"/>
        <v>7.2283917003253479E-4</v>
      </c>
      <c r="P22" s="19">
        <f t="shared" si="3"/>
        <v>-2.2976590453716663E-2</v>
      </c>
      <c r="Q22" s="19">
        <f t="shared" si="4"/>
        <v>-1.9641579343008607E-2</v>
      </c>
      <c r="R22" s="19">
        <f t="shared" si="5"/>
        <v>-5.2422432473606867E-2</v>
      </c>
      <c r="S22" s="19">
        <f t="shared" si="6"/>
        <v>-3.0410955230207624E-2</v>
      </c>
      <c r="T22" s="19">
        <f t="shared" si="7"/>
        <v>-0.10396236552864818</v>
      </c>
      <c r="U22" s="19">
        <f t="shared" si="8"/>
        <v>-4.7022478176518188E-2</v>
      </c>
      <c r="V22" s="19">
        <f t="shared" si="9"/>
        <v>4.0965874903440246E-2</v>
      </c>
      <c r="X22" s="24" t="s">
        <v>22</v>
      </c>
      <c r="Y22" s="2">
        <f t="shared" ref="Y22:AH22" si="16">Y8/104</f>
        <v>4.8962064206852483E-4</v>
      </c>
      <c r="Z22" s="2">
        <f t="shared" si="16"/>
        <v>6.6235093343028719E-4</v>
      </c>
      <c r="AA22" s="2">
        <f t="shared" si="16"/>
        <v>3.5902287497631175E-4</v>
      </c>
      <c r="AB22" s="2">
        <f t="shared" si="16"/>
        <v>6.1525044178857959E-4</v>
      </c>
      <c r="AC22" s="2">
        <f t="shared" si="16"/>
        <v>1.1417385886785447E-4</v>
      </c>
      <c r="AD22" s="2">
        <f t="shared" si="16"/>
        <v>6.2155544680816749E-4</v>
      </c>
      <c r="AE22" s="2">
        <f t="shared" si="16"/>
        <v>2.1470310910000753E-3</v>
      </c>
      <c r="AF22" s="2">
        <f t="shared" si="16"/>
        <v>7.5331903520868505E-4</v>
      </c>
      <c r="AG22" s="2">
        <f t="shared" si="16"/>
        <v>5.9030247210787993E-4</v>
      </c>
      <c r="AH22" s="2">
        <f t="shared" si="16"/>
        <v>4.1803339993455184E-4</v>
      </c>
    </row>
    <row r="23" spans="1:34" x14ac:dyDescent="0.25">
      <c r="A23" s="22">
        <v>43682</v>
      </c>
      <c r="B23" s="3">
        <v>3.766682627596607E-2</v>
      </c>
      <c r="C23" s="7">
        <v>4.1334922930169382E-2</v>
      </c>
      <c r="D23" s="7">
        <v>5.8875865859604248E-2</v>
      </c>
      <c r="E23" s="7">
        <v>1.9022396132889474E-2</v>
      </c>
      <c r="F23" s="7">
        <v>-3.9115763753350463E-2</v>
      </c>
      <c r="G23" s="7">
        <v>-2.8645796116753774E-2</v>
      </c>
      <c r="H23" s="7">
        <v>-1.3365727657136395E-2</v>
      </c>
      <c r="I23" s="7">
        <v>-5.5438500329961227E-2</v>
      </c>
      <c r="J23" s="7">
        <v>2.494868728149191E-3</v>
      </c>
      <c r="K23" s="7">
        <v>1.7928111667749214E-2</v>
      </c>
      <c r="M23" s="19">
        <f t="shared" si="0"/>
        <v>3.4590271727118857E-2</v>
      </c>
      <c r="N23" s="19">
        <f t="shared" si="1"/>
        <v>3.7043112197910628E-2</v>
      </c>
      <c r="O23" s="19">
        <f t="shared" si="2"/>
        <v>5.5611689580948712E-2</v>
      </c>
      <c r="P23" s="19">
        <f t="shared" si="3"/>
        <v>1.1160650608611187E-2</v>
      </c>
      <c r="Q23" s="19">
        <f t="shared" si="4"/>
        <v>-3.7669817112244174E-2</v>
      </c>
      <c r="R23" s="19">
        <f t="shared" si="5"/>
        <v>-2.8547840546708083E-2</v>
      </c>
      <c r="S23" s="19">
        <f t="shared" si="6"/>
        <v>-1.9149364214142903E-2</v>
      </c>
      <c r="T23" s="19">
        <f t="shared" si="7"/>
        <v>-5.9984843105415353E-2</v>
      </c>
      <c r="U23" s="19">
        <f t="shared" si="8"/>
        <v>-1.439907492318278E-3</v>
      </c>
      <c r="V23" s="19">
        <f t="shared" si="9"/>
        <v>1.2777780080289033E-2</v>
      </c>
      <c r="X23" s="24" t="s">
        <v>23</v>
      </c>
      <c r="Y23" s="2">
        <f t="shared" ref="Y23:AH23" si="17">Y9/104</f>
        <v>1.6023829449239454E-3</v>
      </c>
      <c r="Z23" s="2">
        <f t="shared" si="17"/>
        <v>2.3898337429904726E-3</v>
      </c>
      <c r="AA23" s="2">
        <f t="shared" si="17"/>
        <v>3.5947732033041684E-4</v>
      </c>
      <c r="AB23" s="2">
        <f t="shared" si="17"/>
        <v>5.4972492677979182E-4</v>
      </c>
      <c r="AC23" s="2">
        <f t="shared" si="17"/>
        <v>1.1431960536042926E-3</v>
      </c>
      <c r="AD23" s="2">
        <f t="shared" si="17"/>
        <v>1.725632990369975E-3</v>
      </c>
      <c r="AE23" s="2">
        <f t="shared" si="17"/>
        <v>7.5331903520868505E-4</v>
      </c>
      <c r="AF23" s="2">
        <f t="shared" si="17"/>
        <v>4.6213385990182283E-3</v>
      </c>
      <c r="AG23" s="2">
        <f t="shared" si="17"/>
        <v>1.0276103230189514E-3</v>
      </c>
      <c r="AH23" s="2">
        <f t="shared" si="17"/>
        <v>3.9924080990992085E-4</v>
      </c>
    </row>
    <row r="24" spans="1:34" x14ac:dyDescent="0.25">
      <c r="A24" s="22">
        <v>43689</v>
      </c>
      <c r="B24" s="3">
        <v>-5.6252679319763632E-2</v>
      </c>
      <c r="C24" s="7">
        <v>-5.1154984795944713E-2</v>
      </c>
      <c r="D24" s="7">
        <v>-7.4190340473352379E-3</v>
      </c>
      <c r="E24" s="7">
        <v>-1.974308321999807E-2</v>
      </c>
      <c r="F24" s="7">
        <v>-5.3097005556056454E-3</v>
      </c>
      <c r="G24" s="7">
        <v>-1.8383834879443839E-2</v>
      </c>
      <c r="H24" s="7">
        <v>9.9311636071948595E-2</v>
      </c>
      <c r="I24" s="7">
        <v>-1.3728981915375194E-3</v>
      </c>
      <c r="J24" s="7">
        <v>-1.6947121388349418E-2</v>
      </c>
      <c r="K24" s="7">
        <v>-3.6560589362724438E-2</v>
      </c>
      <c r="M24" s="19">
        <f t="shared" si="0"/>
        <v>-5.9329233868610845E-2</v>
      </c>
      <c r="N24" s="19">
        <f t="shared" si="1"/>
        <v>-5.5446795528203467E-2</v>
      </c>
      <c r="O24" s="19">
        <f t="shared" si="2"/>
        <v>-1.0683210325990773E-2</v>
      </c>
      <c r="P24" s="19">
        <f t="shared" si="3"/>
        <v>-2.7604828744276357E-2</v>
      </c>
      <c r="Q24" s="19">
        <f t="shared" si="4"/>
        <v>-3.8637539144993575E-3</v>
      </c>
      <c r="R24" s="19">
        <f t="shared" si="5"/>
        <v>-1.8285879309398147E-2</v>
      </c>
      <c r="S24" s="19">
        <f t="shared" si="6"/>
        <v>9.352799951494209E-2</v>
      </c>
      <c r="T24" s="19">
        <f t="shared" si="7"/>
        <v>-5.9192409669916466E-3</v>
      </c>
      <c r="U24" s="19">
        <f t="shared" si="8"/>
        <v>-2.0881897608816886E-2</v>
      </c>
      <c r="V24" s="19">
        <f t="shared" si="9"/>
        <v>-4.1710920950184617E-2</v>
      </c>
      <c r="X24" s="24" t="s">
        <v>24</v>
      </c>
      <c r="Y24" s="2">
        <f t="shared" ref="Y24:AH24" si="18">Y10/104</f>
        <v>4.3223832253817151E-4</v>
      </c>
      <c r="Z24" s="2">
        <f t="shared" si="18"/>
        <v>5.1647258420425021E-4</v>
      </c>
      <c r="AA24" s="2">
        <f t="shared" si="18"/>
        <v>3.4578336629633691E-4</v>
      </c>
      <c r="AB24" s="2">
        <f t="shared" si="18"/>
        <v>3.6664529550734881E-4</v>
      </c>
      <c r="AC24" s="2">
        <f t="shared" si="18"/>
        <v>4.5750930362873369E-4</v>
      </c>
      <c r="AD24" s="2">
        <f t="shared" si="18"/>
        <v>9.4710270727423821E-4</v>
      </c>
      <c r="AE24" s="2">
        <f t="shared" si="18"/>
        <v>5.9030247210787993E-4</v>
      </c>
      <c r="AF24" s="2">
        <f t="shared" si="18"/>
        <v>1.0276103230189514E-3</v>
      </c>
      <c r="AG24" s="2">
        <f t="shared" si="18"/>
        <v>2.1247199582377346E-3</v>
      </c>
      <c r="AH24" s="2">
        <f t="shared" si="18"/>
        <v>3.2194842893929892E-4</v>
      </c>
    </row>
    <row r="25" spans="1:34" x14ac:dyDescent="0.25">
      <c r="A25" s="22">
        <v>43696</v>
      </c>
      <c r="B25" s="3">
        <v>-7.2191801292717406E-2</v>
      </c>
      <c r="C25" s="7">
        <v>-2.739729855756623E-2</v>
      </c>
      <c r="D25" s="7">
        <v>1.8152522213884303E-2</v>
      </c>
      <c r="E25" s="7">
        <v>3.5310823955573056E-2</v>
      </c>
      <c r="F25" s="7">
        <v>-6.6824784749742516E-2</v>
      </c>
      <c r="G25" s="7">
        <v>-4.5649546218774706E-2</v>
      </c>
      <c r="H25" s="7">
        <v>-1.1352166258962182E-3</v>
      </c>
      <c r="I25" s="7">
        <v>-6.8224799005649706E-2</v>
      </c>
      <c r="J25" s="7">
        <v>3.1223635053924115E-2</v>
      </c>
      <c r="K25" s="7">
        <v>3.8849180097055402E-2</v>
      </c>
      <c r="M25" s="19">
        <f t="shared" si="0"/>
        <v>-7.5268355841564619E-2</v>
      </c>
      <c r="N25" s="19">
        <f t="shared" si="1"/>
        <v>-3.1689109289824983E-2</v>
      </c>
      <c r="O25" s="19">
        <f t="shared" si="2"/>
        <v>1.4888345935228768E-2</v>
      </c>
      <c r="P25" s="19">
        <f t="shared" si="3"/>
        <v>2.7449078431294769E-2</v>
      </c>
      <c r="Q25" s="19">
        <f t="shared" si="4"/>
        <v>-6.5378838108636234E-2</v>
      </c>
      <c r="R25" s="19">
        <f t="shared" si="5"/>
        <v>-4.5551590648729018E-2</v>
      </c>
      <c r="S25" s="19">
        <f t="shared" si="6"/>
        <v>-6.9188531829027268E-3</v>
      </c>
      <c r="T25" s="19">
        <f t="shared" si="7"/>
        <v>-7.2771141781103832E-2</v>
      </c>
      <c r="U25" s="19">
        <f t="shared" si="8"/>
        <v>2.7288858833456647E-2</v>
      </c>
      <c r="V25" s="19">
        <f t="shared" si="9"/>
        <v>3.3698848509595224E-2</v>
      </c>
      <c r="X25" s="24" t="s">
        <v>25</v>
      </c>
      <c r="Y25" s="2">
        <f t="shared" ref="Y25:AH25" si="19">Y11/104</f>
        <v>5.3106276386173028E-4</v>
      </c>
      <c r="Z25" s="2">
        <f t="shared" si="19"/>
        <v>7.5807697654528083E-4</v>
      </c>
      <c r="AA25" s="2">
        <f t="shared" si="19"/>
        <v>3.56478487124014E-4</v>
      </c>
      <c r="AB25" s="2">
        <f t="shared" si="19"/>
        <v>8.809507226163934E-4</v>
      </c>
      <c r="AC25" s="2">
        <f t="shared" si="19"/>
        <v>2.7199387933613456E-4</v>
      </c>
      <c r="AD25" s="2">
        <f t="shared" si="19"/>
        <v>6.0144622115997418E-4</v>
      </c>
      <c r="AE25" s="2">
        <f t="shared" si="19"/>
        <v>4.1803339993455184E-4</v>
      </c>
      <c r="AF25" s="2">
        <f t="shared" si="19"/>
        <v>3.9924080990992085E-4</v>
      </c>
      <c r="AG25" s="2">
        <f t="shared" si="19"/>
        <v>3.2194842893929892E-4</v>
      </c>
      <c r="AH25" s="2">
        <f t="shared" si="19"/>
        <v>1.5151820141926632E-3</v>
      </c>
    </row>
    <row r="26" spans="1:34" x14ac:dyDescent="0.25">
      <c r="A26" s="22">
        <v>43703</v>
      </c>
      <c r="B26" s="3">
        <v>5.6402033999530143E-2</v>
      </c>
      <c r="C26" s="7">
        <v>6.1359452249126978E-2</v>
      </c>
      <c r="D26" s="7">
        <v>1.1159791439610878E-2</v>
      </c>
      <c r="E26" s="7">
        <v>1.5837355720290436E-2</v>
      </c>
      <c r="F26" s="7">
        <v>4.0466086920697197E-2</v>
      </c>
      <c r="G26" s="7">
        <v>-2.8210865987519096E-3</v>
      </c>
      <c r="H26" s="7">
        <v>-2.1630888708957241E-2</v>
      </c>
      <c r="I26" s="7">
        <v>9.5905792880108809E-3</v>
      </c>
      <c r="J26" s="7">
        <v>6.0508299691010237E-2</v>
      </c>
      <c r="K26" s="7">
        <v>4.6718583997911178E-3</v>
      </c>
      <c r="M26" s="19">
        <f t="shared" si="0"/>
        <v>5.332547945068293E-2</v>
      </c>
      <c r="N26" s="19">
        <f t="shared" si="1"/>
        <v>5.7067641516868224E-2</v>
      </c>
      <c r="O26" s="19">
        <f t="shared" si="2"/>
        <v>7.8956151609553427E-3</v>
      </c>
      <c r="P26" s="19">
        <f t="shared" si="3"/>
        <v>7.9756101960121485E-3</v>
      </c>
      <c r="Q26" s="19">
        <f t="shared" si="4"/>
        <v>4.1912033561803487E-2</v>
      </c>
      <c r="R26" s="19">
        <f t="shared" si="5"/>
        <v>-2.7231310287062194E-3</v>
      </c>
      <c r="S26" s="19">
        <f t="shared" si="6"/>
        <v>-2.741452526596375E-2</v>
      </c>
      <c r="T26" s="19">
        <f t="shared" si="7"/>
        <v>5.0442365125567537E-3</v>
      </c>
      <c r="U26" s="19">
        <f t="shared" si="8"/>
        <v>5.6573523470542765E-2</v>
      </c>
      <c r="V26" s="19">
        <f t="shared" si="9"/>
        <v>-4.7847318766906267E-4</v>
      </c>
    </row>
    <row r="27" spans="1:34" x14ac:dyDescent="0.25">
      <c r="A27" s="22">
        <v>43710</v>
      </c>
      <c r="B27" s="3">
        <v>9.6368509329871621E-3</v>
      </c>
      <c r="C27" s="7">
        <v>-5.7489040300976679E-2</v>
      </c>
      <c r="D27" s="7">
        <v>-3.2684398273866266E-2</v>
      </c>
      <c r="E27" s="7">
        <v>3.1365159457900749E-2</v>
      </c>
      <c r="F27" s="7">
        <v>-6.5160018493330973E-3</v>
      </c>
      <c r="G27" s="7">
        <v>5.4868025215188965E-2</v>
      </c>
      <c r="H27" s="7">
        <v>-2.0707315840274521E-2</v>
      </c>
      <c r="I27" s="7">
        <v>9.1340880105961197E-4</v>
      </c>
      <c r="J27" s="7">
        <v>-5.7139629005919068E-2</v>
      </c>
      <c r="K27" s="7">
        <v>-2.6748740654491399E-2</v>
      </c>
      <c r="M27" s="19">
        <f t="shared" si="0"/>
        <v>6.5602963841399527E-3</v>
      </c>
      <c r="N27" s="19">
        <f t="shared" si="1"/>
        <v>-6.1780851033235433E-2</v>
      </c>
      <c r="O27" s="19">
        <f t="shared" si="2"/>
        <v>-3.5948574552521803E-2</v>
      </c>
      <c r="P27" s="19">
        <f t="shared" si="3"/>
        <v>2.3503413933622461E-2</v>
      </c>
      <c r="Q27" s="19">
        <f t="shared" si="4"/>
        <v>-5.0700552082268095E-3</v>
      </c>
      <c r="R27" s="19">
        <f t="shared" si="5"/>
        <v>5.4965980785234653E-2</v>
      </c>
      <c r="S27" s="19">
        <f t="shared" si="6"/>
        <v>-2.6490952397281029E-2</v>
      </c>
      <c r="T27" s="19">
        <f t="shared" si="7"/>
        <v>-3.6329339743945152E-3</v>
      </c>
      <c r="U27" s="19">
        <f t="shared" si="8"/>
        <v>-6.107440522638654E-2</v>
      </c>
      <c r="V27" s="19">
        <f t="shared" si="9"/>
        <v>-3.1899072241951577E-2</v>
      </c>
    </row>
    <row r="28" spans="1:34" x14ac:dyDescent="0.25">
      <c r="A28" s="22">
        <v>43717</v>
      </c>
      <c r="B28" s="3">
        <v>1.691234799252217E-2</v>
      </c>
      <c r="C28" s="7">
        <v>2.1401154892547458E-2</v>
      </c>
      <c r="D28" s="7">
        <v>-7.6155143033272976E-3</v>
      </c>
      <c r="E28" s="7">
        <v>-1.3092873748588696E-2</v>
      </c>
      <c r="F28" s="7">
        <v>-1.6396846505479012E-2</v>
      </c>
      <c r="G28" s="7">
        <v>7.4305410761852375E-3</v>
      </c>
      <c r="H28" s="7">
        <v>2.4948723417561602E-3</v>
      </c>
      <c r="I28" s="7">
        <v>6.4792842522620075E-2</v>
      </c>
      <c r="J28" s="7">
        <v>-3.8833885286553294E-3</v>
      </c>
      <c r="K28" s="7">
        <v>-2.5618241687550447E-2</v>
      </c>
      <c r="M28" s="19">
        <f t="shared" si="0"/>
        <v>1.383579344367496E-2</v>
      </c>
      <c r="N28" s="19">
        <f t="shared" si="1"/>
        <v>1.7109344160288704E-2</v>
      </c>
      <c r="O28" s="19">
        <f t="shared" si="2"/>
        <v>-1.0879690581982833E-2</v>
      </c>
      <c r="P28" s="19">
        <f t="shared" si="3"/>
        <v>-2.0954619272866983E-2</v>
      </c>
      <c r="Q28" s="19">
        <f t="shared" si="4"/>
        <v>-1.4950899864372725E-2</v>
      </c>
      <c r="R28" s="19">
        <f t="shared" si="5"/>
        <v>7.5284966462309273E-3</v>
      </c>
      <c r="S28" s="19">
        <f t="shared" si="6"/>
        <v>-3.2887642152503484E-3</v>
      </c>
      <c r="T28" s="19">
        <f t="shared" si="7"/>
        <v>6.0246499747165949E-2</v>
      </c>
      <c r="U28" s="19">
        <f t="shared" si="8"/>
        <v>-7.8181647491227975E-3</v>
      </c>
      <c r="V28" s="19">
        <f t="shared" si="9"/>
        <v>-3.0768573275010626E-2</v>
      </c>
    </row>
    <row r="29" spans="1:34" x14ac:dyDescent="0.25">
      <c r="A29" s="22">
        <v>43724</v>
      </c>
      <c r="B29" s="3">
        <v>6.879128613199148E-2</v>
      </c>
      <c r="C29" s="7">
        <v>-1.6086103375413052E-2</v>
      </c>
      <c r="D29" s="7">
        <v>9.1367409020189916E-2</v>
      </c>
      <c r="E29" s="7">
        <v>-2.9005774593532485E-2</v>
      </c>
      <c r="F29" s="7">
        <v>-7.5015832363423129E-3</v>
      </c>
      <c r="G29" s="7">
        <v>3.7267173198250347E-2</v>
      </c>
      <c r="H29" s="7">
        <v>2.354042468443196E-2</v>
      </c>
      <c r="I29" s="7">
        <v>3.4281794931508625E-2</v>
      </c>
      <c r="J29" s="7">
        <v>-2.1972827667005923E-2</v>
      </c>
      <c r="K29" s="7">
        <v>-3.537493884801779E-2</v>
      </c>
      <c r="M29" s="19">
        <f t="shared" si="0"/>
        <v>6.5714731583144267E-2</v>
      </c>
      <c r="N29" s="19">
        <f t="shared" si="1"/>
        <v>-2.0377914107671806E-2</v>
      </c>
      <c r="O29" s="19">
        <f t="shared" si="2"/>
        <v>8.8103232741534379E-2</v>
      </c>
      <c r="P29" s="19">
        <f t="shared" si="3"/>
        <v>-3.6867520117810776E-2</v>
      </c>
      <c r="Q29" s="19">
        <f t="shared" si="4"/>
        <v>-6.0556365952360251E-3</v>
      </c>
      <c r="R29" s="19">
        <f t="shared" si="5"/>
        <v>3.7365128768296035E-2</v>
      </c>
      <c r="S29" s="19">
        <f t="shared" si="6"/>
        <v>1.7756788127425451E-2</v>
      </c>
      <c r="T29" s="19">
        <f t="shared" si="7"/>
        <v>2.9735452156054498E-2</v>
      </c>
      <c r="U29" s="19">
        <f t="shared" si="8"/>
        <v>-2.5907603887473391E-2</v>
      </c>
      <c r="V29" s="19">
        <f t="shared" si="9"/>
        <v>-4.0525270435477968E-2</v>
      </c>
      <c r="Y29" t="s">
        <v>44</v>
      </c>
      <c r="Z29">
        <v>0.1</v>
      </c>
      <c r="AA29" t="s">
        <v>45</v>
      </c>
      <c r="AB29" s="2">
        <v>3.0765545488472099E-3</v>
      </c>
    </row>
    <row r="30" spans="1:34" x14ac:dyDescent="0.25">
      <c r="A30" s="22">
        <v>43731</v>
      </c>
      <c r="B30" s="3">
        <v>-3.2085245861850353E-3</v>
      </c>
      <c r="C30" s="7">
        <v>-7.9187668096042385E-3</v>
      </c>
      <c r="D30" s="7">
        <v>2.0307629612784872E-2</v>
      </c>
      <c r="E30" s="7">
        <v>-2.8257257832825067E-2</v>
      </c>
      <c r="F30" s="7">
        <v>6.1935803877080087E-2</v>
      </c>
      <c r="G30" s="7">
        <v>-1.6092920451435844E-2</v>
      </c>
      <c r="H30" s="7">
        <v>4.3327491150039199E-2</v>
      </c>
      <c r="I30" s="7">
        <v>-6.7782603180665202E-2</v>
      </c>
      <c r="J30" s="7">
        <v>-2.9351354186905043E-2</v>
      </c>
      <c r="K30" s="7">
        <v>-4.3087992269569275E-3</v>
      </c>
      <c r="M30" s="19">
        <f t="shared" si="0"/>
        <v>-6.2850791350322448E-3</v>
      </c>
      <c r="N30" s="19">
        <f t="shared" si="1"/>
        <v>-1.221057754186299E-2</v>
      </c>
      <c r="O30" s="19">
        <f t="shared" si="2"/>
        <v>1.7043453334129339E-2</v>
      </c>
      <c r="P30" s="19">
        <f t="shared" si="3"/>
        <v>-3.6119003357103358E-2</v>
      </c>
      <c r="Q30" s="19">
        <f t="shared" si="4"/>
        <v>6.3381750518186369E-2</v>
      </c>
      <c r="R30" s="19">
        <f t="shared" si="5"/>
        <v>-1.5994964881390152E-2</v>
      </c>
      <c r="S30" s="19">
        <f t="shared" si="6"/>
        <v>3.7543854593032694E-2</v>
      </c>
      <c r="T30" s="19">
        <f t="shared" si="7"/>
        <v>-7.2328945956119328E-2</v>
      </c>
      <c r="U30" s="19">
        <f t="shared" si="8"/>
        <v>-3.3286130407372515E-2</v>
      </c>
      <c r="V30" s="19">
        <f t="shared" si="9"/>
        <v>-9.459130814417108E-3</v>
      </c>
      <c r="Z30">
        <v>0.1</v>
      </c>
      <c r="AB30" s="2">
        <v>4.291810732258752E-3</v>
      </c>
    </row>
    <row r="31" spans="1:34" x14ac:dyDescent="0.25">
      <c r="A31" s="22">
        <v>43738</v>
      </c>
      <c r="B31" s="3">
        <v>1.1610336519904063E-2</v>
      </c>
      <c r="C31" s="7">
        <v>-2.8955942523218314E-2</v>
      </c>
      <c r="D31" s="7">
        <v>-3.2840759634254146E-2</v>
      </c>
      <c r="E31" s="7">
        <v>1.3932346083291858E-2</v>
      </c>
      <c r="F31" s="7">
        <v>1.7200472146142065E-2</v>
      </c>
      <c r="G31" s="7">
        <v>-1.4073674247443657E-2</v>
      </c>
      <c r="H31" s="7">
        <v>-9.9333584928862351E-4</v>
      </c>
      <c r="I31" s="7">
        <v>-0.11146668836805684</v>
      </c>
      <c r="J31" s="7">
        <v>-3.9571977516447809E-2</v>
      </c>
      <c r="K31" s="7">
        <v>1.0672452995202253E-2</v>
      </c>
      <c r="M31" s="19">
        <f t="shared" si="0"/>
        <v>8.5337819710568537E-3</v>
      </c>
      <c r="N31" s="19">
        <f t="shared" si="1"/>
        <v>-3.3247753255477068E-2</v>
      </c>
      <c r="O31" s="19">
        <f t="shared" si="2"/>
        <v>-3.6104935912909683E-2</v>
      </c>
      <c r="P31" s="19">
        <f t="shared" si="3"/>
        <v>6.0706005590135705E-3</v>
      </c>
      <c r="Q31" s="19">
        <f t="shared" si="4"/>
        <v>1.8646418787248355E-2</v>
      </c>
      <c r="R31" s="19">
        <f t="shared" si="5"/>
        <v>-1.3975718677397967E-2</v>
      </c>
      <c r="S31" s="19">
        <f t="shared" si="6"/>
        <v>-6.7769724062951321E-3</v>
      </c>
      <c r="T31" s="19">
        <f t="shared" si="7"/>
        <v>-0.11601303114351097</v>
      </c>
      <c r="U31" s="19">
        <f t="shared" si="8"/>
        <v>-4.3506753736915281E-2</v>
      </c>
      <c r="V31" s="19">
        <f t="shared" si="9"/>
        <v>5.5221214077420724E-3</v>
      </c>
      <c r="Z31">
        <v>0.1</v>
      </c>
      <c r="AB31" s="2">
        <v>3.2641762786555346E-3</v>
      </c>
    </row>
    <row r="32" spans="1:34" x14ac:dyDescent="0.25">
      <c r="A32" s="22">
        <v>43745</v>
      </c>
      <c r="B32" s="3">
        <v>1.0776792877201569E-2</v>
      </c>
      <c r="C32" s="7">
        <v>1.676868481961824E-2</v>
      </c>
      <c r="D32" s="7">
        <v>3.1409153410904E-2</v>
      </c>
      <c r="E32" s="7">
        <v>2.8301401305286245E-2</v>
      </c>
      <c r="F32" s="7">
        <v>-5.1117552205813044E-2</v>
      </c>
      <c r="G32" s="7">
        <v>-3.8580231529026232E-3</v>
      </c>
      <c r="H32" s="7">
        <v>3.4379978353552332E-2</v>
      </c>
      <c r="I32" s="7">
        <v>1.8407387818590637E-2</v>
      </c>
      <c r="J32" s="7">
        <v>1.0366218861881382E-3</v>
      </c>
      <c r="K32" s="7">
        <v>-4.4067019545328656E-2</v>
      </c>
      <c r="M32" s="19">
        <f t="shared" si="0"/>
        <v>7.7002383283543592E-3</v>
      </c>
      <c r="N32" s="19">
        <f t="shared" si="1"/>
        <v>1.2476874087359488E-2</v>
      </c>
      <c r="O32" s="19">
        <f t="shared" si="2"/>
        <v>2.8144977132248467E-2</v>
      </c>
      <c r="P32" s="19">
        <f t="shared" si="3"/>
        <v>2.0439655781007957E-2</v>
      </c>
      <c r="Q32" s="19">
        <f t="shared" si="4"/>
        <v>-4.9671605564706754E-2</v>
      </c>
      <c r="R32" s="19">
        <f t="shared" si="5"/>
        <v>-3.760067582856933E-3</v>
      </c>
      <c r="S32" s="19">
        <f t="shared" si="6"/>
        <v>2.8596341796545823E-2</v>
      </c>
      <c r="T32" s="19">
        <f t="shared" si="7"/>
        <v>1.3861045043136511E-2</v>
      </c>
      <c r="U32" s="19">
        <f t="shared" si="8"/>
        <v>-2.8981543342793308E-3</v>
      </c>
      <c r="V32" s="19">
        <f t="shared" si="9"/>
        <v>-4.9217351132788835E-2</v>
      </c>
      <c r="Z32">
        <v>0.1</v>
      </c>
      <c r="AB32" s="2">
        <v>7.8617455242782873E-3</v>
      </c>
    </row>
    <row r="33" spans="1:28" x14ac:dyDescent="0.25">
      <c r="A33" s="22">
        <v>43752</v>
      </c>
      <c r="B33" s="3">
        <v>0.1146714719450781</v>
      </c>
      <c r="C33" s="7">
        <v>4.2436813836666198E-2</v>
      </c>
      <c r="D33" s="7">
        <v>5.0604879875512321E-2</v>
      </c>
      <c r="E33" s="7">
        <v>-5.8783995203182449E-2</v>
      </c>
      <c r="F33" s="7">
        <v>9.8319948965122084E-3</v>
      </c>
      <c r="G33" s="7">
        <v>0.11154138317877682</v>
      </c>
      <c r="H33" s="7">
        <v>4.6509851709069849E-2</v>
      </c>
      <c r="I33" s="7">
        <v>5.9528463247481289E-2</v>
      </c>
      <c r="J33" s="7">
        <v>3.9088755996504077E-2</v>
      </c>
      <c r="K33" s="7">
        <v>3.5379097450758179E-2</v>
      </c>
      <c r="M33" s="19">
        <f t="shared" si="0"/>
        <v>0.11159491739623088</v>
      </c>
      <c r="N33" s="19">
        <f t="shared" si="1"/>
        <v>3.8145003104407445E-2</v>
      </c>
      <c r="O33" s="19">
        <f t="shared" si="2"/>
        <v>4.7340703596856784E-2</v>
      </c>
      <c r="P33" s="19">
        <f t="shared" si="3"/>
        <v>-6.6645740727460739E-2</v>
      </c>
      <c r="Q33" s="19">
        <f t="shared" si="4"/>
        <v>1.1277941537618496E-2</v>
      </c>
      <c r="R33" s="19">
        <f t="shared" si="5"/>
        <v>0.11163933874882251</v>
      </c>
      <c r="S33" s="19">
        <f t="shared" si="6"/>
        <v>4.0726215152063344E-2</v>
      </c>
      <c r="T33" s="19">
        <f t="shared" si="7"/>
        <v>5.4982120472027163E-2</v>
      </c>
      <c r="U33" s="19">
        <f t="shared" si="8"/>
        <v>3.5153979776036605E-2</v>
      </c>
      <c r="V33" s="19">
        <f t="shared" si="9"/>
        <v>3.0228765863298E-2</v>
      </c>
      <c r="Z33">
        <v>0.1</v>
      </c>
      <c r="AB33" s="2">
        <v>-1.4459466411062881E-3</v>
      </c>
    </row>
    <row r="34" spans="1:28" x14ac:dyDescent="0.25">
      <c r="A34" s="22">
        <v>43759</v>
      </c>
      <c r="B34" s="3">
        <v>5.2568190582711116E-2</v>
      </c>
      <c r="C34" s="7">
        <v>4.629223199839938E-3</v>
      </c>
      <c r="D34" s="7">
        <v>1.5810574762582297E-2</v>
      </c>
      <c r="E34" s="7">
        <v>-0.15473777586355242</v>
      </c>
      <c r="F34" s="7">
        <v>1.6227224317088229E-2</v>
      </c>
      <c r="G34" s="7">
        <v>-2.4738760276110883E-2</v>
      </c>
      <c r="H34" s="7">
        <v>1.3283352267127624E-2</v>
      </c>
      <c r="I34" s="7">
        <v>4.5985515212895844E-2</v>
      </c>
      <c r="J34" s="7">
        <v>4.023419506070014E-2</v>
      </c>
      <c r="K34" s="7">
        <v>4.9315012454460794E-2</v>
      </c>
      <c r="M34" s="19">
        <f t="shared" si="0"/>
        <v>4.9491636033863903E-2</v>
      </c>
      <c r="N34" s="19">
        <f t="shared" si="1"/>
        <v>3.3741246758118605E-4</v>
      </c>
      <c r="O34" s="19">
        <f t="shared" si="2"/>
        <v>1.2546398483926762E-2</v>
      </c>
      <c r="P34" s="19">
        <f t="shared" si="3"/>
        <v>-0.16259952138783071</v>
      </c>
      <c r="Q34" s="19">
        <f t="shared" si="4"/>
        <v>1.7673170958194519E-2</v>
      </c>
      <c r="R34" s="19">
        <f t="shared" si="5"/>
        <v>-2.4640804706065191E-2</v>
      </c>
      <c r="S34" s="19">
        <f t="shared" si="6"/>
        <v>7.4997157101211152E-3</v>
      </c>
      <c r="T34" s="19">
        <f t="shared" si="7"/>
        <v>4.1439172437441718E-2</v>
      </c>
      <c r="U34" s="19">
        <f t="shared" si="8"/>
        <v>3.6299418840232668E-2</v>
      </c>
      <c r="V34" s="19">
        <f t="shared" si="9"/>
        <v>4.4164680867000615E-2</v>
      </c>
      <c r="Z34">
        <v>0.1</v>
      </c>
      <c r="AB34" s="2">
        <v>-9.7955570045690142E-5</v>
      </c>
    </row>
    <row r="35" spans="1:28" x14ac:dyDescent="0.25">
      <c r="A35" s="22">
        <v>43766</v>
      </c>
      <c r="B35" s="3">
        <v>2.9699093865745319E-2</v>
      </c>
      <c r="C35" s="7">
        <v>1.1163731407413779E-2</v>
      </c>
      <c r="D35" s="7">
        <v>2.4084012019126799E-2</v>
      </c>
      <c r="E35" s="7">
        <v>8.4828237896138248E-2</v>
      </c>
      <c r="F35" s="7">
        <v>4.3113690241554758E-2</v>
      </c>
      <c r="G35" s="7">
        <v>2.9653487537413703E-2</v>
      </c>
      <c r="H35" s="7">
        <v>1.5968275338944515E-2</v>
      </c>
      <c r="I35" s="7">
        <v>0.11150510040127037</v>
      </c>
      <c r="J35" s="7">
        <v>4.7778752167547012E-2</v>
      </c>
      <c r="K35" s="7">
        <v>4.0371364969433277E-2</v>
      </c>
      <c r="M35" s="19">
        <f t="shared" si="0"/>
        <v>2.6622539316898109E-2</v>
      </c>
      <c r="N35" s="19">
        <f t="shared" si="1"/>
        <v>6.8719206751550275E-3</v>
      </c>
      <c r="O35" s="19">
        <f t="shared" si="2"/>
        <v>2.0819835740471266E-2</v>
      </c>
      <c r="P35" s="19">
        <f t="shared" si="3"/>
        <v>7.6966492371859957E-2</v>
      </c>
      <c r="Q35" s="19">
        <f t="shared" si="4"/>
        <v>4.4559636882661048E-2</v>
      </c>
      <c r="R35" s="19">
        <f t="shared" si="5"/>
        <v>2.9751443107459394E-2</v>
      </c>
      <c r="S35" s="19">
        <f t="shared" si="6"/>
        <v>1.0184638781938007E-2</v>
      </c>
      <c r="T35" s="19">
        <f t="shared" si="7"/>
        <v>0.10695875762581625</v>
      </c>
      <c r="U35" s="19">
        <f t="shared" si="8"/>
        <v>4.384397594707954E-2</v>
      </c>
      <c r="V35" s="19">
        <f t="shared" si="9"/>
        <v>3.5221033381973098E-2</v>
      </c>
      <c r="Z35">
        <v>0.1</v>
      </c>
      <c r="AB35" s="2">
        <v>5.7836365570065086E-3</v>
      </c>
    </row>
    <row r="36" spans="1:28" x14ac:dyDescent="0.25">
      <c r="A36" s="22">
        <v>43773</v>
      </c>
      <c r="B36" s="3">
        <v>-1.2300320544373355E-2</v>
      </c>
      <c r="C36" s="7">
        <v>4.7872912372805443E-2</v>
      </c>
      <c r="D36" s="7">
        <v>-4.2872796406335012E-2</v>
      </c>
      <c r="E36" s="7">
        <v>2.9723888656774777E-2</v>
      </c>
      <c r="F36" s="7">
        <v>-3.2528334064655384E-3</v>
      </c>
      <c r="G36" s="7">
        <v>-3.9902717552457112E-2</v>
      </c>
      <c r="H36" s="7">
        <v>-7.9958940730729955E-3</v>
      </c>
      <c r="I36" s="7">
        <v>7.4960322281181213E-3</v>
      </c>
      <c r="J36" s="7">
        <v>-3.5885757944995489E-2</v>
      </c>
      <c r="K36" s="7">
        <v>-3.2742202168782986E-2</v>
      </c>
      <c r="M36" s="19">
        <f t="shared" si="0"/>
        <v>-1.5376875093220565E-2</v>
      </c>
      <c r="N36" s="19">
        <f t="shared" si="1"/>
        <v>4.3581101640546689E-2</v>
      </c>
      <c r="O36" s="19">
        <f t="shared" si="2"/>
        <v>-4.6136972684990549E-2</v>
      </c>
      <c r="P36" s="19">
        <f t="shared" si="3"/>
        <v>2.186214313249649E-2</v>
      </c>
      <c r="Q36" s="19">
        <f t="shared" si="4"/>
        <v>-1.8068867653592503E-3</v>
      </c>
      <c r="R36" s="19">
        <f t="shared" si="5"/>
        <v>-3.9804761982411424E-2</v>
      </c>
      <c r="S36" s="19">
        <f t="shared" si="6"/>
        <v>-1.3779530630079504E-2</v>
      </c>
      <c r="T36" s="19">
        <f t="shared" si="7"/>
        <v>2.9496894526639941E-3</v>
      </c>
      <c r="U36" s="19">
        <f t="shared" si="8"/>
        <v>-3.982053416546296E-2</v>
      </c>
      <c r="V36" s="19">
        <f t="shared" si="9"/>
        <v>-3.7892533756243164E-2</v>
      </c>
      <c r="Z36">
        <v>0.1</v>
      </c>
      <c r="AB36" s="2">
        <v>4.5463427754541272E-3</v>
      </c>
    </row>
    <row r="37" spans="1:28" x14ac:dyDescent="0.25">
      <c r="A37" s="22">
        <v>43780</v>
      </c>
      <c r="B37" s="3">
        <v>-1.6990048242184974E-2</v>
      </c>
      <c r="C37" s="7">
        <v>-2.8022372689947561E-3</v>
      </c>
      <c r="D37" s="7">
        <v>-1.3900645906882558E-2</v>
      </c>
      <c r="E37" s="7">
        <v>-6.3518657353359709E-3</v>
      </c>
      <c r="F37" s="7">
        <v>-3.7627281600069673E-2</v>
      </c>
      <c r="G37" s="7">
        <v>-2.0238613099016201E-2</v>
      </c>
      <c r="H37" s="7">
        <v>1.6570415300144914E-2</v>
      </c>
      <c r="I37" s="7">
        <v>1.9471248306607292E-2</v>
      </c>
      <c r="J37" s="7">
        <v>-1.6358443088070551E-2</v>
      </c>
      <c r="K37" s="7">
        <v>2.105689811304301E-2</v>
      </c>
      <c r="M37" s="19">
        <f t="shared" si="0"/>
        <v>-2.0066602791032184E-2</v>
      </c>
      <c r="N37" s="19">
        <f t="shared" si="1"/>
        <v>-7.0940480012535081E-3</v>
      </c>
      <c r="O37" s="19">
        <f t="shared" si="2"/>
        <v>-1.7164822185538092E-2</v>
      </c>
      <c r="P37" s="19">
        <f t="shared" si="3"/>
        <v>-1.4213611259614258E-2</v>
      </c>
      <c r="Q37" s="19">
        <f t="shared" si="4"/>
        <v>-3.6181334958963383E-2</v>
      </c>
      <c r="R37" s="19">
        <f t="shared" si="5"/>
        <v>-2.0140657528970509E-2</v>
      </c>
      <c r="S37" s="19">
        <f t="shared" si="6"/>
        <v>1.0786778743138405E-2</v>
      </c>
      <c r="T37" s="19">
        <f t="shared" si="7"/>
        <v>1.4924905531153165E-2</v>
      </c>
      <c r="U37" s="19">
        <f t="shared" si="8"/>
        <v>-2.0293219308538019E-2</v>
      </c>
      <c r="V37" s="19">
        <f t="shared" si="9"/>
        <v>1.5906566525582831E-2</v>
      </c>
      <c r="Z37">
        <v>0.1</v>
      </c>
      <c r="AB37" s="2">
        <v>3.934776220467469E-3</v>
      </c>
    </row>
    <row r="38" spans="1:28" x14ac:dyDescent="0.25">
      <c r="A38" s="22">
        <v>43787</v>
      </c>
      <c r="B38" s="3">
        <v>6.8164696456158858E-2</v>
      </c>
      <c r="C38" s="7">
        <v>5.4626725418449595E-3</v>
      </c>
      <c r="D38" s="7">
        <v>-1.606516014074133E-2</v>
      </c>
      <c r="E38" s="7">
        <v>-1.5342016456712182E-2</v>
      </c>
      <c r="F38" s="7">
        <v>-1.1968913261599434E-2</v>
      </c>
      <c r="G38" s="7">
        <v>-1.2910360732984572E-2</v>
      </c>
      <c r="H38" s="7">
        <v>5.2473971537142061E-2</v>
      </c>
      <c r="I38" s="7">
        <v>2.2204949989080625E-2</v>
      </c>
      <c r="J38" s="7">
        <v>8.9419125537566257E-2</v>
      </c>
      <c r="K38" s="7">
        <v>-4.7935362260167036E-2</v>
      </c>
      <c r="M38" s="19">
        <f t="shared" si="0"/>
        <v>6.5088141907311645E-2</v>
      </c>
      <c r="N38" s="19">
        <f t="shared" si="1"/>
        <v>1.1708618095862076E-3</v>
      </c>
      <c r="O38" s="19">
        <f t="shared" si="2"/>
        <v>-1.9329336419396864E-2</v>
      </c>
      <c r="P38" s="19">
        <f t="shared" si="3"/>
        <v>-2.3203761980990469E-2</v>
      </c>
      <c r="Q38" s="19">
        <f t="shared" si="4"/>
        <v>-1.0522966620493146E-2</v>
      </c>
      <c r="R38" s="19">
        <f t="shared" si="5"/>
        <v>-1.2812405162938882E-2</v>
      </c>
      <c r="S38" s="19">
        <f t="shared" si="6"/>
        <v>4.6690334980135556E-2</v>
      </c>
      <c r="T38" s="19">
        <f t="shared" si="7"/>
        <v>1.7658607213626498E-2</v>
      </c>
      <c r="U38" s="19">
        <f t="shared" si="8"/>
        <v>8.5484349317098793E-2</v>
      </c>
      <c r="V38" s="19">
        <f t="shared" si="9"/>
        <v>-5.3085693847627215E-2</v>
      </c>
      <c r="Z38">
        <v>0.1</v>
      </c>
      <c r="AB38" s="2">
        <v>5.1503315874601805E-3</v>
      </c>
    </row>
    <row r="39" spans="1:28" x14ac:dyDescent="0.25">
      <c r="A39" s="22">
        <v>43794</v>
      </c>
      <c r="B39" s="3">
        <v>4.5904258713931334E-3</v>
      </c>
      <c r="C39" s="7">
        <v>2.6650576016771899E-2</v>
      </c>
      <c r="D39" s="7">
        <v>5.8788786041517049E-3</v>
      </c>
      <c r="E39" s="7">
        <v>4.0395812020852517E-3</v>
      </c>
      <c r="F39" s="7">
        <v>-5.2492587110783973E-3</v>
      </c>
      <c r="G39" s="7">
        <v>-1.5321407220807326E-2</v>
      </c>
      <c r="H39" s="7">
        <v>2.909974534748283E-3</v>
      </c>
      <c r="I39" s="7">
        <v>3.8584269915025837E-2</v>
      </c>
      <c r="J39" s="7">
        <v>-4.8672723597600331E-3</v>
      </c>
      <c r="K39" s="7">
        <v>-8.6211302604122242E-3</v>
      </c>
      <c r="M39" s="19">
        <f t="shared" si="0"/>
        <v>1.5138713225459235E-3</v>
      </c>
      <c r="N39" s="19">
        <f t="shared" si="1"/>
        <v>2.2358765284513145E-2</v>
      </c>
      <c r="O39" s="19">
        <f t="shared" si="2"/>
        <v>2.6147023254961704E-3</v>
      </c>
      <c r="P39" s="19">
        <f t="shared" si="3"/>
        <v>-3.8221643221930356E-3</v>
      </c>
      <c r="Q39" s="19">
        <f t="shared" si="4"/>
        <v>-3.8033120699721094E-3</v>
      </c>
      <c r="R39" s="19">
        <f t="shared" si="5"/>
        <v>-1.5223451650761636E-2</v>
      </c>
      <c r="S39" s="19">
        <f t="shared" si="6"/>
        <v>-2.8736620222582256E-3</v>
      </c>
      <c r="T39" s="19">
        <f t="shared" si="7"/>
        <v>3.4037927139571711E-2</v>
      </c>
      <c r="U39" s="19">
        <f t="shared" si="8"/>
        <v>-8.8020485802275013E-3</v>
      </c>
      <c r="V39" s="19">
        <f t="shared" si="9"/>
        <v>-1.3771461847872405E-2</v>
      </c>
    </row>
    <row r="40" spans="1:28" x14ac:dyDescent="0.25">
      <c r="A40" s="22">
        <v>43801</v>
      </c>
      <c r="B40" s="3">
        <v>-8.5813818018111387E-2</v>
      </c>
      <c r="C40" s="7">
        <v>-1.3915854790702342E-2</v>
      </c>
      <c r="D40" s="7">
        <v>-5.2059614683465094E-3</v>
      </c>
      <c r="E40" s="7">
        <v>2.7588089998427323E-2</v>
      </c>
      <c r="F40" s="7">
        <v>-1.2380775226047858E-2</v>
      </c>
      <c r="G40" s="7">
        <v>-3.9089159041666433E-2</v>
      </c>
      <c r="H40" s="7">
        <v>2.6113464357615523E-3</v>
      </c>
      <c r="I40" s="7">
        <v>-6.4502026961702152E-2</v>
      </c>
      <c r="J40" s="7">
        <v>-4.7354395309348152E-2</v>
      </c>
      <c r="K40" s="7">
        <v>3.4223433679319903E-2</v>
      </c>
      <c r="M40" s="19">
        <f t="shared" si="0"/>
        <v>-8.88903725669586E-2</v>
      </c>
      <c r="N40" s="19">
        <f t="shared" si="1"/>
        <v>-1.8207665522961096E-2</v>
      </c>
      <c r="O40" s="19">
        <f t="shared" si="2"/>
        <v>-8.4701377470020444E-3</v>
      </c>
      <c r="P40" s="19">
        <f t="shared" si="3"/>
        <v>1.9726344474149036E-2</v>
      </c>
      <c r="Q40" s="19">
        <f t="shared" si="4"/>
        <v>-1.093482858494157E-2</v>
      </c>
      <c r="R40" s="19">
        <f t="shared" si="5"/>
        <v>-3.8991203471620745E-2</v>
      </c>
      <c r="S40" s="19">
        <f t="shared" si="6"/>
        <v>-3.1722901212449563E-3</v>
      </c>
      <c r="T40" s="19">
        <f t="shared" si="7"/>
        <v>-6.9048369737156279E-2</v>
      </c>
      <c r="U40" s="19">
        <f t="shared" si="8"/>
        <v>-5.1289171529815623E-2</v>
      </c>
      <c r="V40" s="19">
        <f t="shared" si="9"/>
        <v>2.9073102091859725E-2</v>
      </c>
    </row>
    <row r="41" spans="1:28" x14ac:dyDescent="0.25">
      <c r="A41" s="22">
        <v>43808</v>
      </c>
      <c r="B41" s="3">
        <v>5.27871896222607E-2</v>
      </c>
      <c r="C41" s="7">
        <v>3.9266772132708461E-2</v>
      </c>
      <c r="D41" s="7">
        <v>-9.9728729025245766E-3</v>
      </c>
      <c r="E41" s="7">
        <v>-5.4533181660395558E-3</v>
      </c>
      <c r="F41" s="7">
        <v>-6.7817521317536933E-3</v>
      </c>
      <c r="G41" s="7">
        <v>-1.1848863908825447E-3</v>
      </c>
      <c r="H41" s="7">
        <v>1.7685422837287579E-2</v>
      </c>
      <c r="I41" s="7">
        <v>4.0337788950805864E-2</v>
      </c>
      <c r="J41" s="7">
        <v>2.3687249743898908E-2</v>
      </c>
      <c r="K41" s="7">
        <v>-2.4140908875799116E-2</v>
      </c>
      <c r="M41" s="19">
        <f t="shared" si="0"/>
        <v>4.9710635073413487E-2</v>
      </c>
      <c r="N41" s="19">
        <f t="shared" si="1"/>
        <v>3.4974961400449707E-2</v>
      </c>
      <c r="O41" s="19">
        <f t="shared" si="2"/>
        <v>-1.3237049181180112E-2</v>
      </c>
      <c r="P41" s="19">
        <f t="shared" si="3"/>
        <v>-1.3315063690317843E-2</v>
      </c>
      <c r="Q41" s="19">
        <f t="shared" si="4"/>
        <v>-5.3358054906474054E-3</v>
      </c>
      <c r="R41" s="19">
        <f t="shared" si="5"/>
        <v>-1.0869308208368545E-3</v>
      </c>
      <c r="S41" s="19">
        <f t="shared" si="6"/>
        <v>1.190178628028107E-2</v>
      </c>
      <c r="T41" s="19">
        <f t="shared" si="7"/>
        <v>3.5791446175351738E-2</v>
      </c>
      <c r="U41" s="19">
        <f t="shared" si="8"/>
        <v>1.975247352343144E-2</v>
      </c>
      <c r="V41" s="19">
        <f t="shared" si="9"/>
        <v>-2.9291240463259295E-2</v>
      </c>
      <c r="Y41" t="s">
        <v>46</v>
      </c>
      <c r="AA41" s="38">
        <f t="array" ref="AA41">MMULT(TRANSPOSE(Z29:Z38),AB29:AB38)</f>
        <v>3.6365472013276095E-3</v>
      </c>
    </row>
    <row r="42" spans="1:28" x14ac:dyDescent="0.25">
      <c r="A42" s="22">
        <v>43815</v>
      </c>
      <c r="B42" s="3">
        <v>9.7770916477923908E-3</v>
      </c>
      <c r="C42" s="7">
        <v>2.2036732023747119E-2</v>
      </c>
      <c r="D42" s="7">
        <v>-2.9023068524128171E-2</v>
      </c>
      <c r="E42" s="7">
        <v>2.9173975765660831E-2</v>
      </c>
      <c r="F42" s="7">
        <v>-1.6553589552940062E-3</v>
      </c>
      <c r="G42" s="7">
        <v>-1.0676100751233708E-2</v>
      </c>
      <c r="H42" s="7">
        <v>1.0711311585144268E-2</v>
      </c>
      <c r="I42" s="7">
        <v>1.5479391967317513E-2</v>
      </c>
      <c r="J42" s="7">
        <v>-1.9263607041794195E-2</v>
      </c>
      <c r="K42" s="7">
        <v>7.2814601391099965E-2</v>
      </c>
      <c r="M42" s="19">
        <f t="shared" si="0"/>
        <v>6.7005370989451814E-3</v>
      </c>
      <c r="N42" s="19">
        <f t="shared" si="1"/>
        <v>1.7744921291488365E-2</v>
      </c>
      <c r="O42" s="19">
        <f t="shared" si="2"/>
        <v>-3.2287244802783707E-2</v>
      </c>
      <c r="P42" s="19">
        <f t="shared" si="3"/>
        <v>2.1312230241382544E-2</v>
      </c>
      <c r="Q42" s="19">
        <f t="shared" si="4"/>
        <v>-2.0941231418771813E-4</v>
      </c>
      <c r="R42" s="19">
        <f t="shared" si="5"/>
        <v>-1.0578145181188018E-2</v>
      </c>
      <c r="S42" s="19">
        <f t="shared" si="6"/>
        <v>4.9276750281377589E-3</v>
      </c>
      <c r="T42" s="19">
        <f t="shared" si="7"/>
        <v>1.0933049191863387E-2</v>
      </c>
      <c r="U42" s="19">
        <f t="shared" si="8"/>
        <v>-2.3198383262261663E-2</v>
      </c>
      <c r="V42" s="19">
        <f t="shared" si="9"/>
        <v>6.7664269803639779E-2</v>
      </c>
      <c r="Y42" t="s">
        <v>47</v>
      </c>
      <c r="AA42" s="11">
        <f t="array" ref="AA42">MMULT(TRANSPOSE(Z29:Z38),MMULT(Y16:AH25,Z29:Z38))</f>
        <v>8.6351133368959567E-4</v>
      </c>
    </row>
    <row r="43" spans="1:28" x14ac:dyDescent="0.25">
      <c r="A43" s="22">
        <v>43822</v>
      </c>
      <c r="B43" s="3">
        <v>-3.4841999275947444E-4</v>
      </c>
      <c r="C43" s="7">
        <v>1.652981170082235E-2</v>
      </c>
      <c r="D43" s="7">
        <v>1.4637323030024518E-3</v>
      </c>
      <c r="E43" s="7">
        <v>6.5573750886380733E-3</v>
      </c>
      <c r="F43" s="7">
        <v>-1.7823780917627263E-2</v>
      </c>
      <c r="G43" s="7">
        <v>2.637886109023091E-2</v>
      </c>
      <c r="H43" s="7">
        <v>-3.5794678747821496E-2</v>
      </c>
      <c r="I43" s="7">
        <v>-1.7759540999716661E-3</v>
      </c>
      <c r="J43" s="7">
        <v>-1.0343951329615075E-2</v>
      </c>
      <c r="K43" s="7">
        <v>-1.097854496843742E-2</v>
      </c>
      <c r="M43" s="19">
        <f t="shared" si="0"/>
        <v>-3.4249745416066843E-3</v>
      </c>
      <c r="N43" s="19">
        <f t="shared" si="1"/>
        <v>1.2238000968563598E-2</v>
      </c>
      <c r="O43" s="19">
        <f t="shared" si="2"/>
        <v>-1.8004439756530827E-3</v>
      </c>
      <c r="P43" s="19">
        <f t="shared" si="3"/>
        <v>-1.304370435640214E-3</v>
      </c>
      <c r="Q43" s="19">
        <f t="shared" si="4"/>
        <v>-1.6377834276520974E-2</v>
      </c>
      <c r="R43" s="19">
        <f t="shared" si="5"/>
        <v>2.6476816660276601E-2</v>
      </c>
      <c r="S43" s="19">
        <f t="shared" si="6"/>
        <v>-4.1578315304828001E-2</v>
      </c>
      <c r="T43" s="19">
        <f t="shared" si="7"/>
        <v>-6.3222968754257933E-3</v>
      </c>
      <c r="U43" s="19">
        <f t="shared" si="8"/>
        <v>-1.4278727550082543E-2</v>
      </c>
      <c r="V43" s="19">
        <f t="shared" si="9"/>
        <v>-1.6128876555897599E-2</v>
      </c>
    </row>
    <row r="44" spans="1:28" x14ac:dyDescent="0.25">
      <c r="A44" s="22">
        <v>43829</v>
      </c>
      <c r="B44" s="3">
        <v>-4.7626139633662024E-2</v>
      </c>
      <c r="C44" s="7">
        <v>4.1930624099282277E-3</v>
      </c>
      <c r="D44" s="7">
        <v>-1.0872118391703767E-2</v>
      </c>
      <c r="E44" s="7">
        <v>1.2622119566933154E-2</v>
      </c>
      <c r="F44" s="7">
        <v>6.3304318074413057E-3</v>
      </c>
      <c r="G44" s="7">
        <v>7.7882894042380357E-4</v>
      </c>
      <c r="H44" s="7">
        <v>-3.1774084992350904E-3</v>
      </c>
      <c r="I44" s="7">
        <v>-1.0378057820607856E-2</v>
      </c>
      <c r="J44" s="7">
        <v>4.3805006534546997E-2</v>
      </c>
      <c r="K44" s="7">
        <v>1.0236553296025797E-3</v>
      </c>
      <c r="M44" s="19">
        <f t="shared" si="0"/>
        <v>-5.0702694182509236E-2</v>
      </c>
      <c r="N44" s="19">
        <f t="shared" si="1"/>
        <v>-9.8748322330524316E-5</v>
      </c>
      <c r="O44" s="19">
        <f t="shared" si="2"/>
        <v>-1.4136294670359302E-2</v>
      </c>
      <c r="P44" s="19">
        <f t="shared" si="3"/>
        <v>4.760374042654867E-3</v>
      </c>
      <c r="Q44" s="19">
        <f t="shared" si="4"/>
        <v>7.7763784485475936E-3</v>
      </c>
      <c r="R44" s="19">
        <f t="shared" si="5"/>
        <v>8.7678451046949374E-4</v>
      </c>
      <c r="S44" s="19">
        <f t="shared" si="6"/>
        <v>-8.961045056241599E-3</v>
      </c>
      <c r="T44" s="19">
        <f t="shared" si="7"/>
        <v>-1.4924400596061982E-2</v>
      </c>
      <c r="U44" s="19">
        <f t="shared" si="8"/>
        <v>3.9870230314079526E-2</v>
      </c>
      <c r="V44" s="19">
        <f t="shared" si="9"/>
        <v>-4.1266762578576009E-3</v>
      </c>
    </row>
    <row r="45" spans="1:28" x14ac:dyDescent="0.25">
      <c r="A45" s="22">
        <v>43836</v>
      </c>
      <c r="B45" s="3">
        <v>-3.4684255127722774E-2</v>
      </c>
      <c r="C45" s="7">
        <v>1.3850390163721027E-3</v>
      </c>
      <c r="D45" s="7">
        <v>1.296174564364061E-2</v>
      </c>
      <c r="E45" s="7">
        <v>-1.052141779834348E-2</v>
      </c>
      <c r="F45" s="7">
        <v>-1.8871759718264158E-3</v>
      </c>
      <c r="G45" s="7">
        <v>-3.4241285924860088E-2</v>
      </c>
      <c r="H45" s="7">
        <v>6.797835685677045E-3</v>
      </c>
      <c r="I45" s="7">
        <v>-4.4943820224718767E-3</v>
      </c>
      <c r="J45" s="7">
        <v>-2.3627788236297853E-3</v>
      </c>
      <c r="K45" s="7">
        <v>6.1126521237844234E-3</v>
      </c>
      <c r="M45" s="19">
        <f t="shared" si="0"/>
        <v>-3.7760809676569987E-2</v>
      </c>
      <c r="N45" s="19">
        <f t="shared" si="1"/>
        <v>-2.9067717158866493E-3</v>
      </c>
      <c r="O45" s="19">
        <f t="shared" si="2"/>
        <v>9.6975693649850748E-3</v>
      </c>
      <c r="P45" s="19">
        <f t="shared" si="3"/>
        <v>-1.8383163322621767E-2</v>
      </c>
      <c r="Q45" s="19">
        <f t="shared" si="4"/>
        <v>-4.4122933072012773E-4</v>
      </c>
      <c r="R45" s="19">
        <f t="shared" si="5"/>
        <v>-3.41433303548144E-2</v>
      </c>
      <c r="S45" s="19">
        <f t="shared" si="6"/>
        <v>1.0141991286705364E-3</v>
      </c>
      <c r="T45" s="19">
        <f t="shared" si="7"/>
        <v>-9.040724797926003E-3</v>
      </c>
      <c r="U45" s="19">
        <f t="shared" si="8"/>
        <v>-6.2975550440972543E-3</v>
      </c>
      <c r="V45" s="19">
        <f t="shared" si="9"/>
        <v>9.6232053632424285E-4</v>
      </c>
      <c r="Y45" t="s">
        <v>48</v>
      </c>
    </row>
    <row r="46" spans="1:28" x14ac:dyDescent="0.25">
      <c r="A46" s="22">
        <v>43843</v>
      </c>
      <c r="B46" s="3">
        <v>4.1604169413535619E-2</v>
      </c>
      <c r="C46" s="7">
        <v>-1.7085462035508758E-3</v>
      </c>
      <c r="D46" s="7">
        <v>5.3973186896222547E-2</v>
      </c>
      <c r="E46" s="7">
        <v>4.0094823853545458E-2</v>
      </c>
      <c r="F46" s="7">
        <v>7.7731819219801768E-3</v>
      </c>
      <c r="G46" s="7">
        <v>1.0072519318029993E-2</v>
      </c>
      <c r="H46" s="7">
        <v>2.1289668600426914E-2</v>
      </c>
      <c r="I46" s="7">
        <v>-4.2889390519187387E-2</v>
      </c>
      <c r="J46" s="7">
        <v>2.5036734333516941E-2</v>
      </c>
      <c r="K46" s="7">
        <v>1.8970992297622224E-3</v>
      </c>
      <c r="M46" s="19">
        <f t="shared" si="0"/>
        <v>3.8527614864688406E-2</v>
      </c>
      <c r="N46" s="19">
        <f t="shared" si="1"/>
        <v>-6.0003569358096278E-3</v>
      </c>
      <c r="O46" s="19">
        <f t="shared" si="2"/>
        <v>5.070901061756701E-2</v>
      </c>
      <c r="P46" s="19">
        <f t="shared" si="3"/>
        <v>3.2233078329267167E-2</v>
      </c>
      <c r="Q46" s="19">
        <f t="shared" si="4"/>
        <v>9.2191285630864647E-3</v>
      </c>
      <c r="R46" s="19">
        <f t="shared" si="5"/>
        <v>1.0170474888075683E-2</v>
      </c>
      <c r="S46" s="19">
        <f t="shared" si="6"/>
        <v>1.5506032043420406E-2</v>
      </c>
      <c r="T46" s="19">
        <f t="shared" si="7"/>
        <v>-4.7435733294641513E-2</v>
      </c>
      <c r="U46" s="19">
        <f t="shared" si="8"/>
        <v>2.1101958113049473E-2</v>
      </c>
      <c r="V46" s="19">
        <f t="shared" si="9"/>
        <v>-3.2532323576979581E-3</v>
      </c>
    </row>
    <row r="47" spans="1:28" x14ac:dyDescent="0.25">
      <c r="A47" s="22">
        <v>43850</v>
      </c>
      <c r="B47" s="3">
        <v>-1.8656344334510577E-2</v>
      </c>
      <c r="C47" s="7">
        <v>-1.2429951208784429E-3</v>
      </c>
      <c r="D47" s="7">
        <v>6.7258662913129985E-3</v>
      </c>
      <c r="E47" s="7">
        <v>1.9665326892776669E-2</v>
      </c>
      <c r="F47" s="7">
        <v>-7.2962630388101468E-3</v>
      </c>
      <c r="G47" s="7">
        <v>-5.5843622217406685E-2</v>
      </c>
      <c r="H47" s="7">
        <v>-3.7294844171683605E-2</v>
      </c>
      <c r="I47" s="7">
        <v>1.9025118845811262E-2</v>
      </c>
      <c r="J47" s="7">
        <v>-1.485313218899309E-2</v>
      </c>
      <c r="K47" s="7">
        <v>-1.5080844670267157E-2</v>
      </c>
      <c r="M47" s="19">
        <f t="shared" si="0"/>
        <v>-2.1732898883357787E-2</v>
      </c>
      <c r="N47" s="19">
        <f t="shared" si="1"/>
        <v>-5.5348058531371949E-3</v>
      </c>
      <c r="O47" s="19">
        <f t="shared" si="2"/>
        <v>3.461690012657464E-3</v>
      </c>
      <c r="P47" s="19">
        <f t="shared" si="3"/>
        <v>1.1803581368498382E-2</v>
      </c>
      <c r="Q47" s="19">
        <f t="shared" si="4"/>
        <v>-5.8503163977038589E-3</v>
      </c>
      <c r="R47" s="19">
        <f t="shared" si="5"/>
        <v>-5.5745666647360997E-2</v>
      </c>
      <c r="S47" s="19">
        <f t="shared" si="6"/>
        <v>-4.3078480728690111E-2</v>
      </c>
      <c r="T47" s="19">
        <f t="shared" si="7"/>
        <v>1.4478776070357136E-2</v>
      </c>
      <c r="U47" s="19">
        <f t="shared" si="8"/>
        <v>-1.8787908409460558E-2</v>
      </c>
      <c r="V47" s="19">
        <f t="shared" si="9"/>
        <v>-2.0231176257727336E-2</v>
      </c>
      <c r="Y47" t="s">
        <v>49</v>
      </c>
      <c r="Z47" s="2">
        <f>_xlfn.NORM.INV(0.01,AA41,(AA42)^0.5)</f>
        <v>-6.472449563702462E-2</v>
      </c>
    </row>
    <row r="48" spans="1:28" x14ac:dyDescent="0.25">
      <c r="A48" s="22">
        <v>43857</v>
      </c>
      <c r="B48" s="3">
        <v>-4.056062723333187E-2</v>
      </c>
      <c r="C48" s="7">
        <v>-1.5708563093122518E-2</v>
      </c>
      <c r="D48" s="7">
        <v>-1.8764591016479759E-2</v>
      </c>
      <c r="E48" s="7">
        <v>-8.4296449021379338E-3</v>
      </c>
      <c r="F48" s="7">
        <v>-1.196977514851616E-2</v>
      </c>
      <c r="G48" s="7">
        <v>-7.984784286646085E-2</v>
      </c>
      <c r="H48" s="7">
        <v>-7.228752195602417E-2</v>
      </c>
      <c r="I48" s="7">
        <v>-1.6972690039148808E-2</v>
      </c>
      <c r="J48" s="7">
        <v>-3.0600877068509225E-2</v>
      </c>
      <c r="K48" s="7">
        <v>-4.6039406970319496E-2</v>
      </c>
      <c r="M48" s="19">
        <f t="shared" si="0"/>
        <v>-4.3637181782179083E-2</v>
      </c>
      <c r="N48" s="19">
        <f t="shared" si="1"/>
        <v>-2.0000373825381272E-2</v>
      </c>
      <c r="O48" s="19">
        <f t="shared" si="2"/>
        <v>-2.2028767295135292E-2</v>
      </c>
      <c r="P48" s="19">
        <f t="shared" si="3"/>
        <v>-1.6291390426416221E-2</v>
      </c>
      <c r="Q48" s="19">
        <f t="shared" si="4"/>
        <v>-1.0523828507409872E-2</v>
      </c>
      <c r="R48" s="19">
        <f t="shared" si="5"/>
        <v>-7.9749887296415162E-2</v>
      </c>
      <c r="S48" s="19">
        <f t="shared" si="6"/>
        <v>-7.8071158513030675E-2</v>
      </c>
      <c r="T48" s="19">
        <f t="shared" si="7"/>
        <v>-2.1519032814602934E-2</v>
      </c>
      <c r="U48" s="19">
        <f t="shared" si="8"/>
        <v>-3.4535653288976696E-2</v>
      </c>
      <c r="V48" s="19">
        <f t="shared" si="9"/>
        <v>-5.1189738557779675E-2</v>
      </c>
    </row>
    <row r="49" spans="1:27" x14ac:dyDescent="0.25">
      <c r="A49" s="22">
        <v>43864</v>
      </c>
      <c r="B49" s="3">
        <v>-1.5690246400601016E-2</v>
      </c>
      <c r="C49" s="7">
        <v>-2.6528585453506892E-3</v>
      </c>
      <c r="D49" s="7">
        <v>6.1672028708297688E-2</v>
      </c>
      <c r="E49" s="7">
        <v>1.0949111759961383E-3</v>
      </c>
      <c r="F49" s="7">
        <v>-9.2454820368523594E-2</v>
      </c>
      <c r="G49" s="7">
        <v>3.6730779240234934E-3</v>
      </c>
      <c r="H49" s="7">
        <v>1.5619465458730497E-2</v>
      </c>
      <c r="I49" s="7">
        <v>6.1215265476617375E-3</v>
      </c>
      <c r="J49" s="7">
        <v>-8.1797140600328166E-3</v>
      </c>
      <c r="K49" s="7">
        <v>2.7605373328758676E-2</v>
      </c>
      <c r="M49" s="19">
        <f t="shared" si="0"/>
        <v>-1.8766800949448225E-2</v>
      </c>
      <c r="N49" s="19">
        <f t="shared" si="1"/>
        <v>-6.9446692776094412E-3</v>
      </c>
      <c r="O49" s="19">
        <f t="shared" si="2"/>
        <v>5.8407852429642151E-2</v>
      </c>
      <c r="P49" s="19">
        <f t="shared" si="3"/>
        <v>-6.766834348282149E-3</v>
      </c>
      <c r="Q49" s="19">
        <f t="shared" si="4"/>
        <v>-9.1008873727417311E-2</v>
      </c>
      <c r="R49" s="19">
        <f t="shared" si="5"/>
        <v>3.7710334940691836E-3</v>
      </c>
      <c r="S49" s="19">
        <f t="shared" si="6"/>
        <v>9.8358289017239885E-3</v>
      </c>
      <c r="T49" s="19">
        <f t="shared" si="7"/>
        <v>1.5751837722076103E-3</v>
      </c>
      <c r="U49" s="19">
        <f t="shared" si="8"/>
        <v>-1.2114490280500285E-2</v>
      </c>
      <c r="V49" s="19">
        <f t="shared" si="9"/>
        <v>2.2455041741298497E-2</v>
      </c>
      <c r="Y49" t="s">
        <v>50</v>
      </c>
      <c r="Z49">
        <v>1000000</v>
      </c>
    </row>
    <row r="50" spans="1:27" x14ac:dyDescent="0.25">
      <c r="A50" s="22">
        <v>43871</v>
      </c>
      <c r="B50" s="3">
        <v>-5.2221489524392761E-2</v>
      </c>
      <c r="C50" s="7">
        <v>-2.1819995514421597E-3</v>
      </c>
      <c r="D50" s="7">
        <v>4.4105337030176717E-2</v>
      </c>
      <c r="E50" s="7">
        <v>1.1579976946246795E-2</v>
      </c>
      <c r="F50" s="7">
        <v>-2.6932098091589141E-2</v>
      </c>
      <c r="G50" s="7">
        <v>-5.5352267876765837E-2</v>
      </c>
      <c r="H50" s="7">
        <v>3.6896252407093932E-2</v>
      </c>
      <c r="I50" s="7">
        <v>-2.9641566522058405E-3</v>
      </c>
      <c r="J50" s="7">
        <v>-2.7645576066235189E-2</v>
      </c>
      <c r="K50" s="7">
        <v>2.2043461806695142E-2</v>
      </c>
      <c r="M50" s="19">
        <f t="shared" si="0"/>
        <v>-5.5298044073239974E-2</v>
      </c>
      <c r="N50" s="19">
        <f t="shared" si="1"/>
        <v>-6.4738102837009117E-3</v>
      </c>
      <c r="O50" s="19">
        <f t="shared" si="2"/>
        <v>4.084116075152118E-2</v>
      </c>
      <c r="P50" s="19">
        <f t="shared" si="3"/>
        <v>3.7182314219685077E-3</v>
      </c>
      <c r="Q50" s="19">
        <f t="shared" si="4"/>
        <v>-2.5486151450482851E-2</v>
      </c>
      <c r="R50" s="19">
        <f t="shared" si="5"/>
        <v>-5.5254312306720149E-2</v>
      </c>
      <c r="S50" s="19">
        <f t="shared" si="6"/>
        <v>3.1112615850087424E-2</v>
      </c>
      <c r="T50" s="19">
        <f t="shared" si="7"/>
        <v>-7.5104994276599677E-3</v>
      </c>
      <c r="U50" s="19">
        <f t="shared" si="8"/>
        <v>-3.1580352286702661E-2</v>
      </c>
      <c r="V50" s="19">
        <f t="shared" si="9"/>
        <v>1.6893130219234963E-2</v>
      </c>
      <c r="Z50">
        <f>Z49*(1+AA41)</f>
        <v>1003636.5472013275</v>
      </c>
      <c r="AA50" t="s">
        <v>51</v>
      </c>
    </row>
    <row r="51" spans="1:27" x14ac:dyDescent="0.25">
      <c r="A51" s="22">
        <v>43878</v>
      </c>
      <c r="B51" s="3">
        <v>7.436258014611008E-3</v>
      </c>
      <c r="C51" s="7">
        <v>-1.243373877764764E-2</v>
      </c>
      <c r="D51" s="7">
        <v>-3.1045230945688784E-3</v>
      </c>
      <c r="E51" s="7">
        <v>1.3355371842983521E-2</v>
      </c>
      <c r="F51" s="7">
        <v>-1.6847414680816186E-3</v>
      </c>
      <c r="G51" s="7">
        <v>-3.8740746122859493E-3</v>
      </c>
      <c r="H51" s="7">
        <v>-1.0192542095835866E-2</v>
      </c>
      <c r="I51" s="7">
        <v>2.5348165898738451E-2</v>
      </c>
      <c r="J51" s="7">
        <v>-3.2612513248641228E-2</v>
      </c>
      <c r="K51" s="7">
        <v>-1.2592720411899849E-2</v>
      </c>
      <c r="M51" s="19">
        <f t="shared" si="0"/>
        <v>4.3597034657637986E-3</v>
      </c>
      <c r="N51" s="19">
        <f t="shared" si="1"/>
        <v>-1.6725549509906394E-2</v>
      </c>
      <c r="O51" s="19">
        <f t="shared" si="2"/>
        <v>-6.3686993732244134E-3</v>
      </c>
      <c r="P51" s="19">
        <f t="shared" si="3"/>
        <v>5.4936263187052338E-3</v>
      </c>
      <c r="Q51" s="19">
        <f t="shared" si="4"/>
        <v>-2.3879482697533052E-4</v>
      </c>
      <c r="R51" s="19">
        <f t="shared" si="5"/>
        <v>-3.7761190422402591E-3</v>
      </c>
      <c r="S51" s="19">
        <f t="shared" si="6"/>
        <v>-1.5976178652842375E-2</v>
      </c>
      <c r="T51" s="19">
        <f t="shared" si="7"/>
        <v>2.0801823123284324E-2</v>
      </c>
      <c r="U51" s="19">
        <f t="shared" si="8"/>
        <v>-3.65472894691087E-2</v>
      </c>
      <c r="V51" s="19">
        <f t="shared" si="9"/>
        <v>-1.7743051999360028E-2</v>
      </c>
    </row>
    <row r="52" spans="1:27" x14ac:dyDescent="0.25">
      <c r="A52" s="22">
        <v>43885</v>
      </c>
      <c r="B52" s="3">
        <v>-0.11881680565261221</v>
      </c>
      <c r="C52" s="7">
        <v>-8.1909741196869224E-2</v>
      </c>
      <c r="D52" s="7">
        <v>-3.245324319661147E-2</v>
      </c>
      <c r="E52" s="7">
        <v>-8.2025893916849113E-2</v>
      </c>
      <c r="F52" s="7">
        <v>-4.7251656402705233E-2</v>
      </c>
      <c r="G52" s="7">
        <v>-0.1059796106773857</v>
      </c>
      <c r="H52" s="7">
        <v>-0.10558736391932499</v>
      </c>
      <c r="I52" s="7">
        <v>-7.5537922969775462E-2</v>
      </c>
      <c r="J52" s="7">
        <v>-7.2258667519227493E-2</v>
      </c>
      <c r="K52" s="7">
        <v>-7.2044759870410147E-2</v>
      </c>
      <c r="M52" s="19">
        <f t="shared" si="0"/>
        <v>-0.12189336020145942</v>
      </c>
      <c r="N52" s="19">
        <f t="shared" si="1"/>
        <v>-8.620155192912797E-2</v>
      </c>
      <c r="O52" s="19">
        <f t="shared" si="2"/>
        <v>-3.5717419475267007E-2</v>
      </c>
      <c r="P52" s="19">
        <f t="shared" si="3"/>
        <v>-8.9887639441127404E-2</v>
      </c>
      <c r="Q52" s="19">
        <f t="shared" si="4"/>
        <v>-4.5805709761598944E-2</v>
      </c>
      <c r="R52" s="19">
        <f t="shared" si="5"/>
        <v>-0.10588165510734002</v>
      </c>
      <c r="S52" s="19">
        <f t="shared" si="6"/>
        <v>-0.1113710004763315</v>
      </c>
      <c r="T52" s="19">
        <f t="shared" si="7"/>
        <v>-8.0084265745229588E-2</v>
      </c>
      <c r="U52" s="19">
        <f t="shared" si="8"/>
        <v>-7.6193443739694958E-2</v>
      </c>
      <c r="V52" s="19">
        <f t="shared" si="9"/>
        <v>-7.7195091457870332E-2</v>
      </c>
    </row>
    <row r="53" spans="1:27" x14ac:dyDescent="0.25">
      <c r="A53" s="22">
        <v>43892</v>
      </c>
      <c r="B53" s="3">
        <v>6.8281632327964026E-2</v>
      </c>
      <c r="C53" s="7">
        <v>-3.084939728781233E-2</v>
      </c>
      <c r="D53" s="7">
        <v>5.3796809318686911E-3</v>
      </c>
      <c r="E53" s="7">
        <v>1.080193040933386E-2</v>
      </c>
      <c r="F53" s="7">
        <v>-7.9959560609381808E-2</v>
      </c>
      <c r="G53" s="7">
        <v>-3.0451286598814242E-2</v>
      </c>
      <c r="H53" s="7">
        <v>-4.4104866629299133E-2</v>
      </c>
      <c r="I53" s="7">
        <v>-0.10713100806645359</v>
      </c>
      <c r="J53" s="7">
        <v>7.4942945239669267E-2</v>
      </c>
      <c r="K53" s="7">
        <v>5.8447355650180777E-2</v>
      </c>
      <c r="M53" s="19">
        <f t="shared" si="0"/>
        <v>6.5205077779116813E-2</v>
      </c>
      <c r="N53" s="19">
        <f t="shared" si="1"/>
        <v>-3.5141208020071084E-2</v>
      </c>
      <c r="O53" s="19">
        <f t="shared" si="2"/>
        <v>2.1155046532131566E-3</v>
      </c>
      <c r="P53" s="19">
        <f t="shared" si="3"/>
        <v>2.9401848850555724E-3</v>
      </c>
      <c r="Q53" s="19">
        <f t="shared" si="4"/>
        <v>-7.8513613968275525E-2</v>
      </c>
      <c r="R53" s="19">
        <f t="shared" si="5"/>
        <v>-3.0353331028768551E-2</v>
      </c>
      <c r="S53" s="19">
        <f t="shared" si="6"/>
        <v>-4.9888503186305638E-2</v>
      </c>
      <c r="T53" s="19">
        <f t="shared" si="7"/>
        <v>-0.11167735084190772</v>
      </c>
      <c r="U53" s="19">
        <f t="shared" si="8"/>
        <v>7.1008169019201803E-2</v>
      </c>
      <c r="V53" s="19">
        <f t="shared" si="9"/>
        <v>5.3297024062720598E-2</v>
      </c>
      <c r="Y53" t="s">
        <v>52</v>
      </c>
      <c r="Z53">
        <f>Z50*(1+Z47)</f>
        <v>938676.67788083665</v>
      </c>
    </row>
    <row r="54" spans="1:27" x14ac:dyDescent="0.25">
      <c r="A54" s="22">
        <v>43899</v>
      </c>
      <c r="B54" s="3">
        <v>-1.7139874811438416E-2</v>
      </c>
      <c r="C54" s="7">
        <v>-1.9459152928561152E-2</v>
      </c>
      <c r="D54" s="7">
        <v>-7.0154648950640941E-2</v>
      </c>
      <c r="E54" s="7">
        <v>-0.13128160128516431</v>
      </c>
      <c r="F54" s="7">
        <v>-0.10753570624191167</v>
      </c>
      <c r="G54" s="7">
        <v>-0.26079641138306553</v>
      </c>
      <c r="H54" s="7">
        <v>-0.1284595374005516</v>
      </c>
      <c r="I54" s="7">
        <v>-0.10427070044072972</v>
      </c>
      <c r="J54" s="7">
        <v>-4.10326313996493E-2</v>
      </c>
      <c r="K54" s="7">
        <v>-0.14665475252474935</v>
      </c>
      <c r="M54" s="19">
        <f t="shared" si="0"/>
        <v>-2.0216429360285625E-2</v>
      </c>
      <c r="N54" s="19">
        <f t="shared" si="1"/>
        <v>-2.3750963660819906E-2</v>
      </c>
      <c r="O54" s="19">
        <f t="shared" si="2"/>
        <v>-7.3418825229296478E-2</v>
      </c>
      <c r="P54" s="19">
        <f t="shared" si="3"/>
        <v>-0.1391433468094426</v>
      </c>
      <c r="Q54" s="19">
        <f t="shared" si="4"/>
        <v>-0.10608975960080538</v>
      </c>
      <c r="R54" s="19">
        <f t="shared" si="5"/>
        <v>-0.26069845581301981</v>
      </c>
      <c r="S54" s="19">
        <f t="shared" si="6"/>
        <v>-0.13424317395755811</v>
      </c>
      <c r="T54" s="19">
        <f t="shared" si="7"/>
        <v>-0.10881704321618385</v>
      </c>
      <c r="U54" s="19">
        <f t="shared" si="8"/>
        <v>-4.4967407620116771E-2</v>
      </c>
      <c r="V54" s="19">
        <f t="shared" si="9"/>
        <v>-0.15180508411220953</v>
      </c>
    </row>
    <row r="55" spans="1:27" x14ac:dyDescent="0.25">
      <c r="A55" s="22">
        <v>43906</v>
      </c>
      <c r="B55" s="3">
        <v>-0.10174761732009274</v>
      </c>
      <c r="C55" s="7">
        <v>-0.15209092992715556</v>
      </c>
      <c r="D55" s="7">
        <v>9.4924380657519514E-3</v>
      </c>
      <c r="E55" s="7">
        <v>-8.9146684117713981E-2</v>
      </c>
      <c r="F55" s="7">
        <v>8.197222977223606E-2</v>
      </c>
      <c r="G55" s="7">
        <v>9.9392933930053884E-2</v>
      </c>
      <c r="H55" s="7">
        <v>-7.8326854706098792E-2</v>
      </c>
      <c r="I55" s="7">
        <v>-0.13457174862132504</v>
      </c>
      <c r="J55" s="7">
        <v>-4.8510888467218405E-2</v>
      </c>
      <c r="K55" s="7">
        <v>-5.1459017033050891E-3</v>
      </c>
      <c r="M55" s="19">
        <f t="shared" si="0"/>
        <v>-0.10482417186893996</v>
      </c>
      <c r="N55" s="19">
        <f t="shared" si="1"/>
        <v>-0.15638274065941432</v>
      </c>
      <c r="O55" s="19">
        <f t="shared" si="2"/>
        <v>6.2282617870964164E-3</v>
      </c>
      <c r="P55" s="19">
        <f t="shared" si="3"/>
        <v>-9.7008429641992272E-2</v>
      </c>
      <c r="Q55" s="19">
        <f t="shared" si="4"/>
        <v>8.3418176413342343E-2</v>
      </c>
      <c r="R55" s="19">
        <f t="shared" si="5"/>
        <v>9.9490889500099572E-2</v>
      </c>
      <c r="S55" s="19">
        <f t="shared" si="6"/>
        <v>-8.4110491263105297E-2</v>
      </c>
      <c r="T55" s="19">
        <f t="shared" si="7"/>
        <v>-0.13911809139677916</v>
      </c>
      <c r="U55" s="19">
        <f t="shared" si="8"/>
        <v>-5.2445664687685876E-2</v>
      </c>
      <c r="V55" s="19">
        <f t="shared" si="9"/>
        <v>-1.029623329076527E-2</v>
      </c>
      <c r="Y55" t="s">
        <v>53</v>
      </c>
      <c r="Z55">
        <f>Z50-Z53</f>
        <v>64959.869320490863</v>
      </c>
    </row>
    <row r="56" spans="1:27" x14ac:dyDescent="0.25">
      <c r="A56" s="22">
        <v>43913</v>
      </c>
      <c r="B56" s="3">
        <v>-7.8116887529463108E-2</v>
      </c>
      <c r="C56" s="7">
        <v>1.1405835789268792E-4</v>
      </c>
      <c r="D56" s="7">
        <v>4.2777201309859958E-2</v>
      </c>
      <c r="E56" s="7">
        <v>0.11727492101826154</v>
      </c>
      <c r="F56" s="7">
        <v>-7.2059225699648288E-2</v>
      </c>
      <c r="G56" s="7">
        <v>-0.11249126176239299</v>
      </c>
      <c r="H56" s="7">
        <v>4.4403099760123688E-2</v>
      </c>
      <c r="I56" s="7">
        <v>-6.4869979683577328E-2</v>
      </c>
      <c r="J56" s="7">
        <v>-7.5587821052015003E-2</v>
      </c>
      <c r="K56" s="7">
        <v>1.8862910436105773E-2</v>
      </c>
      <c r="M56" s="19">
        <f t="shared" si="0"/>
        <v>-8.1193442078310321E-2</v>
      </c>
      <c r="N56" s="19">
        <f t="shared" si="1"/>
        <v>-4.177752374366064E-3</v>
      </c>
      <c r="O56" s="19">
        <f t="shared" si="2"/>
        <v>3.9513025031204421E-2</v>
      </c>
      <c r="P56" s="19">
        <f t="shared" si="3"/>
        <v>0.10941317549398324</v>
      </c>
      <c r="Q56" s="19">
        <f t="shared" si="4"/>
        <v>-7.0613279058542006E-2</v>
      </c>
      <c r="R56" s="19">
        <f t="shared" si="5"/>
        <v>-0.1123933061923473</v>
      </c>
      <c r="S56" s="19">
        <f t="shared" si="6"/>
        <v>3.8619463203117183E-2</v>
      </c>
      <c r="T56" s="19">
        <f t="shared" si="7"/>
        <v>-6.9416322459031454E-2</v>
      </c>
      <c r="U56" s="19">
        <f t="shared" si="8"/>
        <v>-7.9522597272482468E-2</v>
      </c>
      <c r="V56" s="19">
        <f t="shared" si="9"/>
        <v>1.3712578848645593E-2</v>
      </c>
    </row>
    <row r="57" spans="1:27" x14ac:dyDescent="0.25">
      <c r="A57" s="22">
        <v>43920</v>
      </c>
      <c r="B57" s="3">
        <v>-0.11573288034743789</v>
      </c>
      <c r="C57" s="7">
        <v>-0.14520263930679078</v>
      </c>
      <c r="D57" s="7">
        <v>6.1906663478190627E-3</v>
      </c>
      <c r="E57" s="7">
        <v>-0.10420010400157331</v>
      </c>
      <c r="F57" s="7">
        <v>9.1467150090642546E-2</v>
      </c>
      <c r="G57" s="7">
        <v>0.16684140431119276</v>
      </c>
      <c r="H57" s="7">
        <v>1.1919256648510013E-2</v>
      </c>
      <c r="I57" s="7">
        <v>-0.10456516032079843</v>
      </c>
      <c r="J57" s="7">
        <v>0.11163692201326403</v>
      </c>
      <c r="K57" s="7">
        <v>-9.0289227331785571E-2</v>
      </c>
      <c r="M57" s="19">
        <f t="shared" si="0"/>
        <v>-0.11880943489628511</v>
      </c>
      <c r="N57" s="19">
        <f t="shared" si="1"/>
        <v>-0.14949445003904954</v>
      </c>
      <c r="O57" s="19">
        <f t="shared" si="2"/>
        <v>2.9264900691635281E-3</v>
      </c>
      <c r="P57" s="19">
        <f t="shared" si="3"/>
        <v>-0.1120618495258516</v>
      </c>
      <c r="Q57" s="19">
        <f t="shared" si="4"/>
        <v>9.2913096731748829E-2</v>
      </c>
      <c r="R57" s="19">
        <f t="shared" si="5"/>
        <v>0.16693935988123845</v>
      </c>
      <c r="S57" s="19">
        <f t="shared" si="6"/>
        <v>6.135620091503504E-3</v>
      </c>
      <c r="T57" s="19">
        <f t="shared" si="7"/>
        <v>-0.10911150309625256</v>
      </c>
      <c r="U57" s="19">
        <f t="shared" si="8"/>
        <v>0.10770214579279656</v>
      </c>
      <c r="V57" s="19">
        <f t="shared" si="9"/>
        <v>-9.5439558919245757E-2</v>
      </c>
    </row>
    <row r="58" spans="1:27" x14ac:dyDescent="0.25">
      <c r="A58" s="22">
        <v>43927</v>
      </c>
      <c r="B58" s="3">
        <v>8.2407378407428622E-2</v>
      </c>
      <c r="C58" s="7">
        <v>0.13508734301018044</v>
      </c>
      <c r="D58" s="7">
        <v>0.10185504910213727</v>
      </c>
      <c r="E58" s="7">
        <v>8.9076643571451619E-2</v>
      </c>
      <c r="F58" s="7">
        <v>4.2463394167232549E-2</v>
      </c>
      <c r="G58" s="7">
        <v>0.10665717433635624</v>
      </c>
      <c r="H58" s="7">
        <v>0.13077344552345438</v>
      </c>
      <c r="I58" s="7">
        <v>6.9211015011505506E-2</v>
      </c>
      <c r="J58" s="7">
        <v>0.21096034416141718</v>
      </c>
      <c r="K58" s="7">
        <v>6.739617825439792E-2</v>
      </c>
      <c r="M58" s="19">
        <f t="shared" si="0"/>
        <v>7.9330823858581409E-2</v>
      </c>
      <c r="N58" s="19">
        <f t="shared" si="1"/>
        <v>0.13079553227792168</v>
      </c>
      <c r="O58" s="19">
        <f t="shared" si="2"/>
        <v>9.8590872823481737E-2</v>
      </c>
      <c r="P58" s="19">
        <f t="shared" si="3"/>
        <v>8.1214898047173328E-2</v>
      </c>
      <c r="Q58" s="19">
        <f t="shared" si="4"/>
        <v>4.3909340808338838E-2</v>
      </c>
      <c r="R58" s="19">
        <f t="shared" si="5"/>
        <v>0.10675512990640193</v>
      </c>
      <c r="S58" s="19">
        <f t="shared" si="6"/>
        <v>0.12498980896644787</v>
      </c>
      <c r="T58" s="19">
        <f t="shared" si="7"/>
        <v>6.4664672236051379E-2</v>
      </c>
      <c r="U58" s="19">
        <f t="shared" si="8"/>
        <v>0.2070255679409497</v>
      </c>
      <c r="V58" s="19">
        <f t="shared" si="9"/>
        <v>6.2245846666937742E-2</v>
      </c>
    </row>
    <row r="59" spans="1:27" x14ac:dyDescent="0.25">
      <c r="A59" s="22">
        <v>43934</v>
      </c>
      <c r="B59" s="3">
        <v>7.6942992749128081E-2</v>
      </c>
      <c r="C59" s="7">
        <v>-1.2661894094179171E-2</v>
      </c>
      <c r="D59" s="7">
        <v>4.8674413542286743E-3</v>
      </c>
      <c r="E59" s="7">
        <v>-1.3017463417283159E-2</v>
      </c>
      <c r="F59" s="7">
        <v>1.4836857833637085E-2</v>
      </c>
      <c r="G59" s="7">
        <v>-1.2936595412875063E-2</v>
      </c>
      <c r="H59" s="7">
        <v>4.7982374335120426E-3</v>
      </c>
      <c r="I59" s="7">
        <v>2.9834875836781238E-2</v>
      </c>
      <c r="J59" s="7">
        <v>3.9542981784752573E-3</v>
      </c>
      <c r="K59" s="7">
        <v>2.3160863813702859E-2</v>
      </c>
      <c r="M59" s="19">
        <f t="shared" si="0"/>
        <v>7.3866438200280868E-2</v>
      </c>
      <c r="N59" s="19">
        <f t="shared" si="1"/>
        <v>-1.6953704826437925E-2</v>
      </c>
      <c r="O59" s="19">
        <f t="shared" si="2"/>
        <v>1.6032650755731397E-3</v>
      </c>
      <c r="P59" s="19">
        <f t="shared" si="3"/>
        <v>-2.0879208941561447E-2</v>
      </c>
      <c r="Q59" s="19">
        <f t="shared" si="4"/>
        <v>1.6282804474743375E-2</v>
      </c>
      <c r="R59" s="19">
        <f t="shared" si="5"/>
        <v>-1.2838639842829373E-2</v>
      </c>
      <c r="S59" s="19">
        <f t="shared" si="6"/>
        <v>-9.8539912349446604E-4</v>
      </c>
      <c r="T59" s="19">
        <f t="shared" si="7"/>
        <v>2.5288533061327112E-2</v>
      </c>
      <c r="U59" s="19">
        <f t="shared" si="8"/>
        <v>1.9521958007788325E-5</v>
      </c>
      <c r="V59" s="19">
        <f t="shared" si="9"/>
        <v>1.801053222624268E-2</v>
      </c>
    </row>
    <row r="60" spans="1:27" x14ac:dyDescent="0.25">
      <c r="A60" s="22">
        <v>43941</v>
      </c>
      <c r="B60" s="3">
        <v>-7.9982377794104553E-2</v>
      </c>
      <c r="C60" s="7">
        <v>-6.0134586475436347E-2</v>
      </c>
      <c r="D60" s="7">
        <v>-4.2588430451315995E-2</v>
      </c>
      <c r="E60" s="7">
        <v>4.6082990061955487E-2</v>
      </c>
      <c r="F60" s="7">
        <v>-4.3062271980865652E-2</v>
      </c>
      <c r="G60" s="7">
        <v>-0.11402368932963147</v>
      </c>
      <c r="H60" s="7">
        <v>0.15697321137378228</v>
      </c>
      <c r="I60" s="7">
        <v>-7.0356988560799638E-2</v>
      </c>
      <c r="J60" s="7">
        <v>6.1816223868500719E-2</v>
      </c>
      <c r="K60" s="7">
        <v>6.3648237199553925E-3</v>
      </c>
      <c r="M60" s="19">
        <f t="shared" si="0"/>
        <v>-8.3058932342951766E-2</v>
      </c>
      <c r="N60" s="19">
        <f t="shared" si="1"/>
        <v>-6.4426397207695094E-2</v>
      </c>
      <c r="O60" s="19">
        <f t="shared" si="2"/>
        <v>-4.5852606729971532E-2</v>
      </c>
      <c r="P60" s="19">
        <f t="shared" si="3"/>
        <v>3.8221244537677196E-2</v>
      </c>
      <c r="Q60" s="19">
        <f t="shared" si="4"/>
        <v>-4.1616325339759362E-2</v>
      </c>
      <c r="R60" s="19">
        <f t="shared" si="5"/>
        <v>-0.11392573375958578</v>
      </c>
      <c r="S60" s="19">
        <f t="shared" si="6"/>
        <v>0.15118957481677578</v>
      </c>
      <c r="T60" s="19">
        <f t="shared" si="7"/>
        <v>-7.4903331336253764E-2</v>
      </c>
      <c r="U60" s="19">
        <f t="shared" si="8"/>
        <v>5.7881447648033248E-2</v>
      </c>
      <c r="V60" s="19">
        <f t="shared" si="9"/>
        <v>1.214492132495212E-3</v>
      </c>
    </row>
    <row r="61" spans="1:27" x14ac:dyDescent="0.25">
      <c r="A61" s="22">
        <v>43948</v>
      </c>
      <c r="B61" s="3">
        <v>8.2103120178259603E-2</v>
      </c>
      <c r="C61" s="7">
        <v>0.21385381350223831</v>
      </c>
      <c r="D61" s="7">
        <v>-3.8197111237960213E-2</v>
      </c>
      <c r="E61" s="7">
        <v>8.7953726772411756E-2</v>
      </c>
      <c r="F61" s="7">
        <v>1.1944499953005172E-2</v>
      </c>
      <c r="G61" s="7">
        <v>0.18269229996557335</v>
      </c>
      <c r="H61" s="7">
        <v>3.5065514005101717E-2</v>
      </c>
      <c r="I61" s="7">
        <v>5.9543667946326595E-2</v>
      </c>
      <c r="J61" s="7">
        <v>-4.204020946151521E-2</v>
      </c>
      <c r="K61" s="7">
        <v>0.10809549714808431</v>
      </c>
      <c r="M61" s="19">
        <f t="shared" si="0"/>
        <v>7.902656562941239E-2</v>
      </c>
      <c r="N61" s="19">
        <f t="shared" si="1"/>
        <v>0.20956200276997955</v>
      </c>
      <c r="O61" s="19">
        <f t="shared" si="2"/>
        <v>-4.146128751661575E-2</v>
      </c>
      <c r="P61" s="19">
        <f t="shared" si="3"/>
        <v>8.0091981248133465E-2</v>
      </c>
      <c r="Q61" s="19">
        <f t="shared" si="4"/>
        <v>1.339044659411146E-2</v>
      </c>
      <c r="R61" s="19">
        <f t="shared" si="5"/>
        <v>0.18279025553561903</v>
      </c>
      <c r="S61" s="19">
        <f t="shared" si="6"/>
        <v>2.9281877448095208E-2</v>
      </c>
      <c r="T61" s="19">
        <f t="shared" si="7"/>
        <v>5.4997325170872469E-2</v>
      </c>
      <c r="U61" s="19">
        <f t="shared" si="8"/>
        <v>-4.5974985681982682E-2</v>
      </c>
      <c r="V61" s="19">
        <f t="shared" si="9"/>
        <v>0.10294516556062412</v>
      </c>
    </row>
    <row r="62" spans="1:27" x14ac:dyDescent="0.25">
      <c r="A62" s="22">
        <v>43955</v>
      </c>
      <c r="B62" s="3">
        <v>-5.7179919287993042E-2</v>
      </c>
      <c r="C62" s="7">
        <v>-0.11861664697515784</v>
      </c>
      <c r="D62" s="7">
        <v>-4.8890872379148798E-2</v>
      </c>
      <c r="E62" s="7">
        <v>-5.801453192082684E-2</v>
      </c>
      <c r="F62" s="7">
        <v>-0.13093600974484143</v>
      </c>
      <c r="G62" s="7">
        <v>-5.0031215881896185E-2</v>
      </c>
      <c r="H62" s="7">
        <v>6.4585330021773135E-2</v>
      </c>
      <c r="I62" s="7">
        <v>-0.12447477787802419</v>
      </c>
      <c r="J62" s="7">
        <v>8.9276454850308884E-3</v>
      </c>
      <c r="K62" s="7">
        <v>-6.0227813904672911E-2</v>
      </c>
      <c r="M62" s="19">
        <f t="shared" si="0"/>
        <v>-6.0256473836840255E-2</v>
      </c>
      <c r="N62" s="19">
        <f t="shared" si="1"/>
        <v>-0.12290845770741658</v>
      </c>
      <c r="O62" s="19">
        <f t="shared" si="2"/>
        <v>-5.2155048657804334E-2</v>
      </c>
      <c r="P62" s="19">
        <f t="shared" si="3"/>
        <v>-6.587627744510513E-2</v>
      </c>
      <c r="Q62" s="19">
        <f t="shared" si="4"/>
        <v>-0.12949006310373515</v>
      </c>
      <c r="R62" s="19">
        <f t="shared" si="5"/>
        <v>-4.9933260311850497E-2</v>
      </c>
      <c r="S62" s="19">
        <f t="shared" si="6"/>
        <v>5.880169346476663E-2</v>
      </c>
      <c r="T62" s="19">
        <f t="shared" si="7"/>
        <v>-0.12902112065347832</v>
      </c>
      <c r="U62" s="19">
        <f t="shared" si="8"/>
        <v>4.9928692645634194E-3</v>
      </c>
      <c r="V62" s="19">
        <f t="shared" si="9"/>
        <v>-6.5378145492133097E-2</v>
      </c>
    </row>
    <row r="63" spans="1:27" x14ac:dyDescent="0.25">
      <c r="A63" s="22">
        <v>43962</v>
      </c>
      <c r="B63" s="3">
        <v>1.7594373943468966E-2</v>
      </c>
      <c r="C63" s="7">
        <v>-3.201753767254345E-2</v>
      </c>
      <c r="D63" s="7">
        <v>-2.6887350499590346E-2</v>
      </c>
      <c r="E63" s="7">
        <v>-3.3128307357671138E-2</v>
      </c>
      <c r="F63" s="7">
        <v>3.9797801842067715E-2</v>
      </c>
      <c r="G63" s="7">
        <v>1.9749659855057278E-3</v>
      </c>
      <c r="H63" s="7">
        <v>-5.6996441227023631E-2</v>
      </c>
      <c r="I63" s="7">
        <v>-1.7996584118182835E-3</v>
      </c>
      <c r="J63" s="7">
        <v>-4.3710030716717085E-2</v>
      </c>
      <c r="K63" s="7">
        <v>-1.0562870597008445E-4</v>
      </c>
      <c r="M63" s="19">
        <f t="shared" si="0"/>
        <v>1.4517819394621757E-2</v>
      </c>
      <c r="N63" s="19">
        <f t="shared" si="1"/>
        <v>-3.6309348404802204E-2</v>
      </c>
      <c r="O63" s="19">
        <f t="shared" si="2"/>
        <v>-3.0151526778245879E-2</v>
      </c>
      <c r="P63" s="19">
        <f t="shared" si="3"/>
        <v>-4.0990052881949429E-2</v>
      </c>
      <c r="Q63" s="19">
        <f t="shared" si="4"/>
        <v>4.1243748483174004E-2</v>
      </c>
      <c r="R63" s="19">
        <f t="shared" si="5"/>
        <v>2.0729215555514179E-3</v>
      </c>
      <c r="S63" s="19">
        <f t="shared" si="6"/>
        <v>-6.2780077784030136E-2</v>
      </c>
      <c r="T63" s="19">
        <f t="shared" si="7"/>
        <v>-6.3460011872724107E-3</v>
      </c>
      <c r="U63" s="19">
        <f t="shared" si="8"/>
        <v>-4.7644806937184557E-2</v>
      </c>
      <c r="V63" s="19">
        <f t="shared" si="9"/>
        <v>-5.255960293430265E-3</v>
      </c>
    </row>
    <row r="64" spans="1:27" x14ac:dyDescent="0.25">
      <c r="A64" s="22">
        <v>43969</v>
      </c>
      <c r="B64" s="3">
        <v>-1.3128050751700093E-2</v>
      </c>
      <c r="C64" s="7">
        <v>-7.2786761315610016E-2</v>
      </c>
      <c r="D64" s="7">
        <v>-2.1552924071661872E-2</v>
      </c>
      <c r="E64" s="7">
        <v>6.124490427035667E-2</v>
      </c>
      <c r="F64" s="7">
        <v>0.13213859921586191</v>
      </c>
      <c r="G64" s="7">
        <v>1.3140487886755814E-3</v>
      </c>
      <c r="H64" s="7">
        <v>-1.8712799025075944E-2</v>
      </c>
      <c r="I64" s="7">
        <v>-9.3449449298913523E-2</v>
      </c>
      <c r="J64" s="7">
        <v>4.6153893763288156E-2</v>
      </c>
      <c r="K64" s="7">
        <v>6.6365571316038041E-2</v>
      </c>
      <c r="M64" s="19">
        <f t="shared" si="0"/>
        <v>-1.6204605300547303E-2</v>
      </c>
      <c r="N64" s="19">
        <f t="shared" si="1"/>
        <v>-7.7078572047868762E-2</v>
      </c>
      <c r="O64" s="19">
        <f t="shared" si="2"/>
        <v>-2.4817100350317405E-2</v>
      </c>
      <c r="P64" s="19">
        <f t="shared" si="3"/>
        <v>5.338315874607838E-2</v>
      </c>
      <c r="Q64" s="19">
        <f t="shared" si="4"/>
        <v>0.13358454585696819</v>
      </c>
      <c r="R64" s="19">
        <f t="shared" si="5"/>
        <v>1.4120043587212716E-3</v>
      </c>
      <c r="S64" s="19">
        <f t="shared" si="6"/>
        <v>-2.4496435582082452E-2</v>
      </c>
      <c r="T64" s="19">
        <f t="shared" si="7"/>
        <v>-9.7995792074367649E-2</v>
      </c>
      <c r="U64" s="19">
        <f t="shared" si="8"/>
        <v>4.2219117542820685E-2</v>
      </c>
      <c r="V64" s="19">
        <f t="shared" si="9"/>
        <v>6.1215239728577862E-2</v>
      </c>
    </row>
    <row r="65" spans="1:22" x14ac:dyDescent="0.25">
      <c r="A65" s="22">
        <v>43976</v>
      </c>
      <c r="B65" s="3">
        <v>0.18948510896934856</v>
      </c>
      <c r="C65" s="7">
        <v>9.4161061758298858E-2</v>
      </c>
      <c r="D65" s="7">
        <v>3.4449773320581523E-2</v>
      </c>
      <c r="E65" s="7">
        <v>-1.3001926622840942E-3</v>
      </c>
      <c r="F65" s="7">
        <v>5.9565269890678119E-2</v>
      </c>
      <c r="G65" s="7">
        <v>9.1863517862264876E-2</v>
      </c>
      <c r="H65" s="7">
        <v>2.3470267046585169E-2</v>
      </c>
      <c r="I65" s="7">
        <v>6.2644988835846016E-2</v>
      </c>
      <c r="J65" s="7">
        <v>1.3320526352705198E-2</v>
      </c>
      <c r="K65" s="7">
        <v>-2.3477506420289895E-2</v>
      </c>
      <c r="M65" s="19">
        <f t="shared" si="0"/>
        <v>0.18640855442050136</v>
      </c>
      <c r="N65" s="19">
        <f t="shared" si="1"/>
        <v>8.9869251026040112E-2</v>
      </c>
      <c r="O65" s="19">
        <f t="shared" si="2"/>
        <v>3.1185597041925989E-2</v>
      </c>
      <c r="P65" s="19">
        <f t="shared" si="3"/>
        <v>-9.1619381865623815E-3</v>
      </c>
      <c r="Q65" s="19">
        <f t="shared" si="4"/>
        <v>6.1011216531784408E-2</v>
      </c>
      <c r="R65" s="19">
        <f t="shared" si="5"/>
        <v>9.1961473432310564E-2</v>
      </c>
      <c r="S65" s="19">
        <f t="shared" si="6"/>
        <v>1.7686630489578661E-2</v>
      </c>
      <c r="T65" s="19">
        <f t="shared" si="7"/>
        <v>5.809864606039189E-2</v>
      </c>
      <c r="U65" s="19">
        <f t="shared" si="8"/>
        <v>9.3857501322377294E-3</v>
      </c>
      <c r="V65" s="19">
        <f t="shared" si="9"/>
        <v>-2.8627838007750074E-2</v>
      </c>
    </row>
    <row r="66" spans="1:22" x14ac:dyDescent="0.25">
      <c r="A66" s="22">
        <v>43983</v>
      </c>
      <c r="B66" s="3">
        <v>5.7436909516947576E-2</v>
      </c>
      <c r="C66" s="7">
        <v>6.4453022764972223E-2</v>
      </c>
      <c r="D66" s="7">
        <v>1.4730915450898996E-2</v>
      </c>
      <c r="E66" s="7">
        <v>3.1795434139515466E-2</v>
      </c>
      <c r="F66" s="7">
        <v>1.2661425648982094E-2</v>
      </c>
      <c r="G66" s="7">
        <v>4.5072089095606227E-2</v>
      </c>
      <c r="H66" s="7">
        <v>7.8760574696859154E-2</v>
      </c>
      <c r="I66" s="7">
        <v>0.17155333422620656</v>
      </c>
      <c r="J66" s="7">
        <v>3.9331175978788435E-2</v>
      </c>
      <c r="K66" s="7">
        <v>3.8827297024467411E-2</v>
      </c>
      <c r="M66" s="19">
        <f t="shared" si="0"/>
        <v>5.4360354968100363E-2</v>
      </c>
      <c r="N66" s="19">
        <f t="shared" si="1"/>
        <v>6.0161212032713469E-2</v>
      </c>
      <c r="O66" s="19">
        <f t="shared" si="2"/>
        <v>1.1466739172243461E-2</v>
      </c>
      <c r="P66" s="19">
        <f t="shared" si="3"/>
        <v>2.3933688615237179E-2</v>
      </c>
      <c r="Q66" s="19">
        <f t="shared" si="4"/>
        <v>1.4107372290088382E-2</v>
      </c>
      <c r="R66" s="19">
        <f t="shared" si="5"/>
        <v>4.5170044665651915E-2</v>
      </c>
      <c r="S66" s="19">
        <f t="shared" si="6"/>
        <v>7.2976938139852648E-2</v>
      </c>
      <c r="T66" s="19">
        <f t="shared" si="7"/>
        <v>0.16700699145075243</v>
      </c>
      <c r="U66" s="19">
        <f t="shared" si="8"/>
        <v>3.5396399758320964E-2</v>
      </c>
      <c r="V66" s="19">
        <f t="shared" si="9"/>
        <v>3.3676965437007232E-2</v>
      </c>
    </row>
    <row r="67" spans="1:22" x14ac:dyDescent="0.25">
      <c r="A67" s="22">
        <v>43990</v>
      </c>
      <c r="B67" s="3">
        <v>-3.6866433995728642E-2</v>
      </c>
      <c r="C67" s="7">
        <v>1.4889880801820077E-2</v>
      </c>
      <c r="D67" s="7">
        <v>9.1030520198378539E-3</v>
      </c>
      <c r="E67" s="7">
        <v>-1.6554270003748317E-2</v>
      </c>
      <c r="F67" s="7">
        <v>-2.975745780551009E-2</v>
      </c>
      <c r="G67" s="7">
        <v>-3.4502550587818481E-2</v>
      </c>
      <c r="H67" s="7">
        <v>5.1879685084637028E-3</v>
      </c>
      <c r="I67" s="7">
        <v>-4.5527172059739773E-2</v>
      </c>
      <c r="J67" s="7">
        <v>-2.9039839220776575E-2</v>
      </c>
      <c r="K67" s="7">
        <v>-1.6632155742238863E-3</v>
      </c>
      <c r="M67" s="19">
        <f t="shared" si="0"/>
        <v>-3.9942988544575855E-2</v>
      </c>
      <c r="N67" s="19">
        <f t="shared" si="1"/>
        <v>1.0598070069561325E-2</v>
      </c>
      <c r="O67" s="19">
        <f t="shared" si="2"/>
        <v>5.838875741182319E-3</v>
      </c>
      <c r="P67" s="19">
        <f t="shared" si="3"/>
        <v>-2.4416015528026604E-2</v>
      </c>
      <c r="Q67" s="19">
        <f t="shared" si="4"/>
        <v>-2.8311511164403801E-2</v>
      </c>
      <c r="R67" s="19">
        <f t="shared" si="5"/>
        <v>-3.4404595017772793E-2</v>
      </c>
      <c r="S67" s="19">
        <f t="shared" si="6"/>
        <v>-5.9566804854280578E-4</v>
      </c>
      <c r="T67" s="19">
        <f t="shared" si="7"/>
        <v>-5.00735148351939E-2</v>
      </c>
      <c r="U67" s="19">
        <f t="shared" si="8"/>
        <v>-3.2974615441244047E-2</v>
      </c>
      <c r="V67" s="19">
        <f t="shared" si="9"/>
        <v>-6.8135471616840668E-3</v>
      </c>
    </row>
    <row r="68" spans="1:22" x14ac:dyDescent="0.25">
      <c r="A68" s="22">
        <v>43997</v>
      </c>
      <c r="B68" s="3">
        <v>2.8883179758262045E-2</v>
      </c>
      <c r="C68" s="7">
        <v>2.5939973338096056E-2</v>
      </c>
      <c r="D68" s="7">
        <v>-6.6233180857127039E-3</v>
      </c>
      <c r="E68" s="7">
        <v>1.957818921604404E-2</v>
      </c>
      <c r="F68" s="7">
        <v>-5.1030854432119077E-2</v>
      </c>
      <c r="G68" s="7">
        <v>2.1441328731945042E-2</v>
      </c>
      <c r="H68" s="7">
        <v>0.10743946970298368</v>
      </c>
      <c r="I68" s="7">
        <v>2.9009745875826942E-2</v>
      </c>
      <c r="J68" s="7">
        <v>1.656945791173392E-2</v>
      </c>
      <c r="K68" s="7">
        <v>4.0957387615365715E-3</v>
      </c>
      <c r="M68" s="19">
        <f t="shared" ref="M68:M106" si="20">B68-$B$108</f>
        <v>2.5806625209414836E-2</v>
      </c>
      <c r="N68" s="19">
        <f t="shared" ref="N68:N106" si="21">C68-$C$108</f>
        <v>2.1648162605837303E-2</v>
      </c>
      <c r="O68" s="19">
        <f t="shared" ref="O68:O106" si="22">D68-$D$108</f>
        <v>-9.8874943643682388E-3</v>
      </c>
      <c r="P68" s="19">
        <f t="shared" ref="P68:P106" si="23">E68-$E$108</f>
        <v>1.1716443691765752E-2</v>
      </c>
      <c r="Q68" s="19">
        <f t="shared" ref="Q68:Q106" si="24">F68-$F$108</f>
        <v>-4.9584907791012788E-2</v>
      </c>
      <c r="R68" s="19">
        <f t="shared" ref="R68:R106" si="25">G68-$G$108</f>
        <v>2.1539284301990733E-2</v>
      </c>
      <c r="S68" s="19">
        <f t="shared" ref="S68:S106" si="26">H68-$H$108</f>
        <v>0.10165583314597718</v>
      </c>
      <c r="T68" s="19">
        <f t="shared" ref="T68:T106" si="27">I68-$I$108</f>
        <v>2.4463403100372816E-2</v>
      </c>
      <c r="U68" s="19">
        <f t="shared" ref="U68:U106" si="28">J68-$J$108</f>
        <v>1.2634681691266452E-2</v>
      </c>
      <c r="V68" s="19">
        <f t="shared" ref="V68:V106" si="29">K68-$K$108</f>
        <v>-1.054592825923609E-3</v>
      </c>
    </row>
    <row r="69" spans="1:22" x14ac:dyDescent="0.25">
      <c r="A69" s="22">
        <v>44004</v>
      </c>
      <c r="B69" s="3">
        <v>6.4367415089855218E-2</v>
      </c>
      <c r="C69" s="7">
        <v>-3.7654322369920279E-2</v>
      </c>
      <c r="D69" s="7">
        <v>3.6756812473162315E-2</v>
      </c>
      <c r="E69" s="7">
        <v>6.0228116857895531E-2</v>
      </c>
      <c r="F69" s="7">
        <v>5.9750114618748906E-2</v>
      </c>
      <c r="G69" s="7">
        <v>-1.8658817143375472E-2</v>
      </c>
      <c r="H69" s="7">
        <v>-9.6050018126864201E-3</v>
      </c>
      <c r="I69" s="7">
        <v>8.1327816619647386E-4</v>
      </c>
      <c r="J69" s="7">
        <v>-1.5991809773258092E-2</v>
      </c>
      <c r="K69" s="7">
        <v>3.3487259451605356E-2</v>
      </c>
      <c r="M69" s="19">
        <f t="shared" si="20"/>
        <v>6.1290860541008005E-2</v>
      </c>
      <c r="N69" s="19">
        <f t="shared" si="21"/>
        <v>-4.1946133102179033E-2</v>
      </c>
      <c r="O69" s="19">
        <f t="shared" si="22"/>
        <v>3.3492636194506778E-2</v>
      </c>
      <c r="P69" s="19">
        <f t="shared" si="23"/>
        <v>5.236637133361724E-2</v>
      </c>
      <c r="Q69" s="19">
        <f t="shared" si="24"/>
        <v>6.1196061259855196E-2</v>
      </c>
      <c r="R69" s="19">
        <f t="shared" si="25"/>
        <v>-1.8560861573329781E-2</v>
      </c>
      <c r="S69" s="19">
        <f t="shared" si="26"/>
        <v>-1.5388638369692929E-2</v>
      </c>
      <c r="T69" s="19">
        <f t="shared" si="27"/>
        <v>-3.7330646092576534E-3</v>
      </c>
      <c r="U69" s="19">
        <f t="shared" si="28"/>
        <v>-1.992658599372556E-2</v>
      </c>
      <c r="V69" s="19">
        <f t="shared" si="29"/>
        <v>2.8336927864145177E-2</v>
      </c>
    </row>
    <row r="70" spans="1:22" x14ac:dyDescent="0.25">
      <c r="A70" s="22">
        <v>44011</v>
      </c>
      <c r="B70" s="3">
        <v>2.8031871943154485E-2</v>
      </c>
      <c r="C70" s="7">
        <v>6.5542364986423074E-2</v>
      </c>
      <c r="D70" s="7">
        <v>8.2852703276308226E-3</v>
      </c>
      <c r="E70" s="7">
        <v>1.9314309245150429E-2</v>
      </c>
      <c r="F70" s="7">
        <v>6.278829077287762E-2</v>
      </c>
      <c r="G70" s="7">
        <v>-2.0796195677735052E-2</v>
      </c>
      <c r="H70" s="7">
        <v>2.576616052314229E-2</v>
      </c>
      <c r="I70" s="7">
        <v>8.1253462364938578E-4</v>
      </c>
      <c r="J70" s="7">
        <v>-6.3548304757331531E-3</v>
      </c>
      <c r="K70" s="7">
        <v>3.9421261050237577E-2</v>
      </c>
      <c r="M70" s="19">
        <f t="shared" si="20"/>
        <v>2.4955317394307275E-2</v>
      </c>
      <c r="N70" s="19">
        <f t="shared" si="21"/>
        <v>6.125055425416432E-2</v>
      </c>
      <c r="O70" s="19">
        <f t="shared" si="22"/>
        <v>5.0210940489752876E-3</v>
      </c>
      <c r="P70" s="19">
        <f t="shared" si="23"/>
        <v>1.1452563720872142E-2</v>
      </c>
      <c r="Q70" s="19">
        <f t="shared" si="24"/>
        <v>6.4234237413983902E-2</v>
      </c>
      <c r="R70" s="19">
        <f t="shared" si="25"/>
        <v>-2.0698240107689361E-2</v>
      </c>
      <c r="S70" s="19">
        <f t="shared" si="26"/>
        <v>1.9982523966135781E-2</v>
      </c>
      <c r="T70" s="19">
        <f t="shared" si="27"/>
        <v>-3.7338081518047414E-3</v>
      </c>
      <c r="U70" s="19">
        <f t="shared" si="28"/>
        <v>-1.0289606696200621E-2</v>
      </c>
      <c r="V70" s="19">
        <f t="shared" si="29"/>
        <v>3.4270929462777398E-2</v>
      </c>
    </row>
    <row r="71" spans="1:22" x14ac:dyDescent="0.25">
      <c r="A71" s="22">
        <v>44018</v>
      </c>
      <c r="B71" s="3">
        <v>2.4796820640113681E-2</v>
      </c>
      <c r="C71" s="7">
        <v>2.1208955459806056E-4</v>
      </c>
      <c r="D71" s="7">
        <v>2.368449721449406E-2</v>
      </c>
      <c r="E71" s="7">
        <v>2.5177053904569258E-2</v>
      </c>
      <c r="F71" s="7">
        <v>-6.2937052966416607E-2</v>
      </c>
      <c r="G71" s="7">
        <v>-4.6116563144326883E-2</v>
      </c>
      <c r="H71" s="7">
        <v>5.4854349332791319E-2</v>
      </c>
      <c r="I71" s="7">
        <v>5.8998613783404652E-2</v>
      </c>
      <c r="J71" s="7">
        <v>3.4703303309985278E-2</v>
      </c>
      <c r="K71" s="7">
        <v>1.0300191137796011E-2</v>
      </c>
      <c r="M71" s="19">
        <f t="shared" si="20"/>
        <v>2.1720266091266472E-2</v>
      </c>
      <c r="N71" s="19">
        <f t="shared" si="21"/>
        <v>-4.0797211776606914E-3</v>
      </c>
      <c r="O71" s="19">
        <f t="shared" si="22"/>
        <v>2.0420320935838527E-2</v>
      </c>
      <c r="P71" s="19">
        <f t="shared" si="23"/>
        <v>1.731530838029097E-2</v>
      </c>
      <c r="Q71" s="19">
        <f t="shared" si="24"/>
        <v>-6.1491106325310317E-2</v>
      </c>
      <c r="R71" s="19">
        <f t="shared" si="25"/>
        <v>-4.6018607574281195E-2</v>
      </c>
      <c r="S71" s="19">
        <f t="shared" si="26"/>
        <v>4.9070712775784814E-2</v>
      </c>
      <c r="T71" s="19">
        <f t="shared" si="27"/>
        <v>5.4452271007950526E-2</v>
      </c>
      <c r="U71" s="19">
        <f t="shared" si="28"/>
        <v>3.076852708951781E-2</v>
      </c>
      <c r="V71" s="19">
        <f t="shared" si="29"/>
        <v>5.1498595503358304E-3</v>
      </c>
    </row>
    <row r="72" spans="1:22" x14ac:dyDescent="0.25">
      <c r="A72" s="22">
        <v>44025</v>
      </c>
      <c r="B72" s="3">
        <v>-3.2087617528675283E-2</v>
      </c>
      <c r="C72" s="7">
        <v>-2.1170980974470899E-2</v>
      </c>
      <c r="D72" s="7">
        <v>4.9286119408334939E-2</v>
      </c>
      <c r="E72" s="7">
        <v>0.15630594322340996</v>
      </c>
      <c r="F72" s="7">
        <v>4.9847065796870149E-2</v>
      </c>
      <c r="G72" s="7">
        <v>2.2264630666419372E-2</v>
      </c>
      <c r="H72" s="7">
        <v>1.7487343937146571E-2</v>
      </c>
      <c r="I72" s="7">
        <v>-3.756703845651943E-2</v>
      </c>
      <c r="J72" s="7">
        <v>1.9961463304351668E-2</v>
      </c>
      <c r="K72" s="7">
        <v>-9.1371959074777465E-3</v>
      </c>
      <c r="M72" s="19">
        <f t="shared" si="20"/>
        <v>-3.5164172077522496E-2</v>
      </c>
      <c r="N72" s="19">
        <f t="shared" si="21"/>
        <v>-2.5462791706729652E-2</v>
      </c>
      <c r="O72" s="19">
        <f t="shared" si="22"/>
        <v>4.6021943129679402E-2</v>
      </c>
      <c r="P72" s="19">
        <f t="shared" si="23"/>
        <v>0.14844419769913167</v>
      </c>
      <c r="Q72" s="19">
        <f t="shared" si="24"/>
        <v>5.1293012437976439E-2</v>
      </c>
      <c r="R72" s="19">
        <f t="shared" si="25"/>
        <v>2.2362586236465063E-2</v>
      </c>
      <c r="S72" s="19">
        <f t="shared" si="26"/>
        <v>1.1703707380140062E-2</v>
      </c>
      <c r="T72" s="19">
        <f t="shared" si="27"/>
        <v>-4.2113381231973557E-2</v>
      </c>
      <c r="U72" s="19">
        <f t="shared" si="28"/>
        <v>1.6026687083884199E-2</v>
      </c>
      <c r="V72" s="19">
        <f t="shared" si="29"/>
        <v>-1.4287527494937927E-2</v>
      </c>
    </row>
    <row r="73" spans="1:22" x14ac:dyDescent="0.25">
      <c r="A73" s="22">
        <v>44032</v>
      </c>
      <c r="B73" s="3">
        <v>0.1047517552048336</v>
      </c>
      <c r="C73" s="7">
        <v>1.9352132431821767E-2</v>
      </c>
      <c r="D73" s="7">
        <v>-5.2971085557773412E-2</v>
      </c>
      <c r="E73" s="7">
        <v>2.0575177712429005E-2</v>
      </c>
      <c r="F73" s="7">
        <v>2.9381435537717326E-2</v>
      </c>
      <c r="G73" s="7">
        <v>8.0896326663539853E-3</v>
      </c>
      <c r="H73" s="7">
        <v>0.12287125779460983</v>
      </c>
      <c r="I73" s="7">
        <v>1.9118379109837269E-2</v>
      </c>
      <c r="J73" s="7">
        <v>-3.556521406611679E-2</v>
      </c>
      <c r="K73" s="7">
        <v>-1.7925647021137636E-2</v>
      </c>
      <c r="M73" s="19">
        <f t="shared" si="20"/>
        <v>0.10167520065598638</v>
      </c>
      <c r="N73" s="19">
        <f t="shared" si="21"/>
        <v>1.5060321699563015E-2</v>
      </c>
      <c r="O73" s="19">
        <f t="shared" si="22"/>
        <v>-5.6235261836428949E-2</v>
      </c>
      <c r="P73" s="19">
        <f t="shared" si="23"/>
        <v>1.2713432188150717E-2</v>
      </c>
      <c r="Q73" s="19">
        <f t="shared" si="24"/>
        <v>3.0827382178823616E-2</v>
      </c>
      <c r="R73" s="19">
        <f t="shared" si="25"/>
        <v>8.187588236399675E-3</v>
      </c>
      <c r="S73" s="19">
        <f t="shared" si="26"/>
        <v>0.11708762123760333</v>
      </c>
      <c r="T73" s="19">
        <f t="shared" si="27"/>
        <v>1.4572036334383143E-2</v>
      </c>
      <c r="U73" s="19">
        <f t="shared" si="28"/>
        <v>-3.9499990286584262E-2</v>
      </c>
      <c r="V73" s="19">
        <f t="shared" si="29"/>
        <v>-2.3075978608597815E-2</v>
      </c>
    </row>
    <row r="74" spans="1:22" x14ac:dyDescent="0.25">
      <c r="A74" s="22">
        <v>44039</v>
      </c>
      <c r="B74" s="3">
        <v>-7.7928196342998968E-3</v>
      </c>
      <c r="C74" s="7">
        <v>-3.1559780073845078E-2</v>
      </c>
      <c r="D74" s="7">
        <v>1.4255166702230593E-3</v>
      </c>
      <c r="E74" s="7">
        <v>4.7312013598854508E-2</v>
      </c>
      <c r="F74" s="7">
        <v>-2.8042044920432607E-2</v>
      </c>
      <c r="G74" s="7">
        <v>-3.2098766851446969E-2</v>
      </c>
      <c r="H74" s="7">
        <v>-3.6925730035884063E-2</v>
      </c>
      <c r="I74" s="7">
        <v>-2.3449555109665843E-3</v>
      </c>
      <c r="J74" s="7">
        <v>9.5488194076697619E-2</v>
      </c>
      <c r="K74" s="7">
        <v>5.8134886922327267E-2</v>
      </c>
      <c r="M74" s="19">
        <f t="shared" si="20"/>
        <v>-1.0869374183147106E-2</v>
      </c>
      <c r="N74" s="19">
        <f t="shared" si="21"/>
        <v>-3.5851590806103832E-2</v>
      </c>
      <c r="O74" s="19">
        <f t="shared" si="22"/>
        <v>-1.8386596084324753E-3</v>
      </c>
      <c r="P74" s="19">
        <f t="shared" si="23"/>
        <v>3.9450268074576217E-2</v>
      </c>
      <c r="Q74" s="19">
        <f t="shared" si="24"/>
        <v>-2.6596098279326318E-2</v>
      </c>
      <c r="R74" s="19">
        <f t="shared" si="25"/>
        <v>-3.2000811281401281E-2</v>
      </c>
      <c r="S74" s="19">
        <f t="shared" si="26"/>
        <v>-4.2709366592890569E-2</v>
      </c>
      <c r="T74" s="19">
        <f t="shared" si="27"/>
        <v>-6.8912982864207115E-3</v>
      </c>
      <c r="U74" s="19">
        <f t="shared" si="28"/>
        <v>9.1553417856230154E-2</v>
      </c>
      <c r="V74" s="19">
        <f t="shared" si="29"/>
        <v>5.2984555334867088E-2</v>
      </c>
    </row>
    <row r="75" spans="1:22" x14ac:dyDescent="0.25">
      <c r="A75" s="22">
        <v>44046</v>
      </c>
      <c r="B75" s="3">
        <v>5.5920712156905639E-2</v>
      </c>
      <c r="C75" s="7">
        <v>-2.7484221786242546E-3</v>
      </c>
      <c r="D75" s="7">
        <v>3.2966029333096891E-3</v>
      </c>
      <c r="E75" s="7">
        <v>-1.6041426689461846E-2</v>
      </c>
      <c r="F75" s="7">
        <v>1.0046343907740285E-2</v>
      </c>
      <c r="G75" s="7">
        <v>3.1888460863085388E-3</v>
      </c>
      <c r="H75" s="7">
        <v>3.8583420926464829E-2</v>
      </c>
      <c r="I75" s="7">
        <v>-4.1786527266138851E-3</v>
      </c>
      <c r="J75" s="7">
        <v>-1.1189434211785643E-2</v>
      </c>
      <c r="K75" s="7">
        <v>5.4766013214833098E-3</v>
      </c>
      <c r="M75" s="19">
        <f t="shared" si="20"/>
        <v>5.2844157608058426E-2</v>
      </c>
      <c r="N75" s="19">
        <f t="shared" si="21"/>
        <v>-7.0402329108830066E-3</v>
      </c>
      <c r="O75" s="19">
        <f t="shared" si="22"/>
        <v>3.2426654654154567E-5</v>
      </c>
      <c r="P75" s="19">
        <f t="shared" si="23"/>
        <v>-2.3903172213740134E-2</v>
      </c>
      <c r="Q75" s="19">
        <f t="shared" si="24"/>
        <v>1.1492290548846573E-2</v>
      </c>
      <c r="R75" s="19">
        <f t="shared" si="25"/>
        <v>3.286801656354229E-3</v>
      </c>
      <c r="S75" s="19">
        <f t="shared" si="26"/>
        <v>3.2799784369458324E-2</v>
      </c>
      <c r="T75" s="19">
        <f t="shared" si="27"/>
        <v>-8.7249955020680114E-3</v>
      </c>
      <c r="U75" s="19">
        <f t="shared" si="28"/>
        <v>-1.5124210432253111E-2</v>
      </c>
      <c r="V75" s="19">
        <f t="shared" si="29"/>
        <v>3.262697340231293E-4</v>
      </c>
    </row>
    <row r="76" spans="1:22" x14ac:dyDescent="0.25">
      <c r="A76" s="22">
        <v>44053</v>
      </c>
      <c r="B76" s="3">
        <v>-7.6333488115995274E-2</v>
      </c>
      <c r="C76" s="7">
        <v>7.8742373995244197E-3</v>
      </c>
      <c r="D76" s="7">
        <v>-1.6623365075483787E-2</v>
      </c>
      <c r="E76" s="7">
        <v>2.8924796696538912E-3</v>
      </c>
      <c r="F76" s="7">
        <v>2.29538256734374E-3</v>
      </c>
      <c r="G76" s="7">
        <v>-1.9071863347847828E-2</v>
      </c>
      <c r="H76" s="7">
        <v>-1.5186031703137592E-2</v>
      </c>
      <c r="I76" s="7">
        <v>3.0422256687336446E-2</v>
      </c>
      <c r="J76" s="7">
        <v>1.0745535539881113E-2</v>
      </c>
      <c r="K76" s="7">
        <v>-2.2876311960023266E-2</v>
      </c>
      <c r="M76" s="19">
        <f t="shared" si="20"/>
        <v>-7.9410042664842487E-2</v>
      </c>
      <c r="N76" s="19">
        <f t="shared" si="21"/>
        <v>3.5824266672656677E-3</v>
      </c>
      <c r="O76" s="19">
        <f t="shared" si="22"/>
        <v>-1.988754135413932E-2</v>
      </c>
      <c r="P76" s="19">
        <f t="shared" si="23"/>
        <v>-4.969265854624396E-3</v>
      </c>
      <c r="Q76" s="19">
        <f t="shared" si="24"/>
        <v>3.7413292084500279E-3</v>
      </c>
      <c r="R76" s="19">
        <f t="shared" si="25"/>
        <v>-1.8973907777802137E-2</v>
      </c>
      <c r="S76" s="19">
        <f t="shared" si="26"/>
        <v>-2.0969668260144101E-2</v>
      </c>
      <c r="T76" s="19">
        <f t="shared" si="27"/>
        <v>2.587591391188232E-2</v>
      </c>
      <c r="U76" s="19">
        <f t="shared" si="28"/>
        <v>6.8107593194136435E-3</v>
      </c>
      <c r="V76" s="19">
        <f t="shared" si="29"/>
        <v>-2.8026643547483444E-2</v>
      </c>
    </row>
    <row r="77" spans="1:22" x14ac:dyDescent="0.25">
      <c r="A77" s="22">
        <v>44060</v>
      </c>
      <c r="B77" s="3">
        <v>7.8940843017818674E-2</v>
      </c>
      <c r="C77" s="7">
        <v>5.6084428147993304E-3</v>
      </c>
      <c r="D77" s="7">
        <v>1.34084362494582E-2</v>
      </c>
      <c r="E77" s="7">
        <v>-4.8767917326493215E-3</v>
      </c>
      <c r="F77" s="7">
        <v>2.0355879309308378E-3</v>
      </c>
      <c r="G77" s="7">
        <v>5.0550824723250676E-2</v>
      </c>
      <c r="H77" s="7">
        <v>-1.530206525798572E-2</v>
      </c>
      <c r="I77" s="7">
        <v>9.6717189350408184E-3</v>
      </c>
      <c r="J77" s="7">
        <v>2.3520639523681997E-3</v>
      </c>
      <c r="K77" s="7">
        <v>2.5641123950379541E-3</v>
      </c>
      <c r="M77" s="19">
        <f t="shared" si="20"/>
        <v>7.5864288468971461E-2</v>
      </c>
      <c r="N77" s="19">
        <f t="shared" si="21"/>
        <v>1.3166320825405784E-3</v>
      </c>
      <c r="O77" s="19">
        <f t="shared" si="22"/>
        <v>1.0144259970802665E-2</v>
      </c>
      <c r="P77" s="19">
        <f t="shared" si="23"/>
        <v>-1.2738537256927609E-2</v>
      </c>
      <c r="Q77" s="19">
        <f t="shared" si="24"/>
        <v>3.4815345720371257E-3</v>
      </c>
      <c r="R77" s="19">
        <f t="shared" si="25"/>
        <v>5.0648780293296364E-2</v>
      </c>
      <c r="S77" s="19">
        <f t="shared" si="26"/>
        <v>-2.1085701814992228E-2</v>
      </c>
      <c r="T77" s="19">
        <f t="shared" si="27"/>
        <v>5.1253761595866911E-3</v>
      </c>
      <c r="U77" s="19">
        <f t="shared" si="28"/>
        <v>-1.5827122680992694E-3</v>
      </c>
      <c r="V77" s="19">
        <f t="shared" si="29"/>
        <v>-2.5862191924222264E-3</v>
      </c>
    </row>
    <row r="78" spans="1:22" x14ac:dyDescent="0.25">
      <c r="A78" s="22">
        <v>44067</v>
      </c>
      <c r="B78" s="3">
        <v>1.8845478519508685E-2</v>
      </c>
      <c r="C78" s="7">
        <v>4.4617105668179891E-2</v>
      </c>
      <c r="D78" s="7">
        <v>-2.3148668113978976E-2</v>
      </c>
      <c r="E78" s="7">
        <v>-1.4754736900482235E-2</v>
      </c>
      <c r="F78" s="7">
        <v>-6.8562620460601575E-3</v>
      </c>
      <c r="G78" s="7">
        <v>-9.2534647951844073E-3</v>
      </c>
      <c r="H78" s="7">
        <v>1.6260404782634907E-2</v>
      </c>
      <c r="I78" s="7">
        <v>0.13360221418985074</v>
      </c>
      <c r="J78" s="7">
        <v>4.5350705607759334E-2</v>
      </c>
      <c r="K78" s="7">
        <v>-4.9371171781106282E-3</v>
      </c>
      <c r="M78" s="19">
        <f t="shared" si="20"/>
        <v>1.5768923970661475E-2</v>
      </c>
      <c r="N78" s="19">
        <f t="shared" si="21"/>
        <v>4.0325294935921137E-2</v>
      </c>
      <c r="O78" s="19">
        <f t="shared" si="22"/>
        <v>-2.641284439263451E-2</v>
      </c>
      <c r="P78" s="19">
        <f t="shared" si="23"/>
        <v>-2.2616482424760522E-2</v>
      </c>
      <c r="Q78" s="19">
        <f t="shared" si="24"/>
        <v>-5.4103154049538697E-3</v>
      </c>
      <c r="R78" s="19">
        <f t="shared" si="25"/>
        <v>-9.1555092251387176E-3</v>
      </c>
      <c r="S78" s="19">
        <f t="shared" si="26"/>
        <v>1.0476768225628399E-2</v>
      </c>
      <c r="T78" s="19">
        <f t="shared" si="27"/>
        <v>0.12905587141439662</v>
      </c>
      <c r="U78" s="19">
        <f t="shared" si="28"/>
        <v>4.1415929387291862E-2</v>
      </c>
      <c r="V78" s="19">
        <f t="shared" si="29"/>
        <v>-1.0087448765570809E-2</v>
      </c>
    </row>
    <row r="79" spans="1:22" x14ac:dyDescent="0.25">
      <c r="A79" s="22">
        <v>44074</v>
      </c>
      <c r="B79" s="3">
        <v>-1.4574294689246425E-2</v>
      </c>
      <c r="C79" s="7">
        <v>-5.9711019420033762E-2</v>
      </c>
      <c r="D79" s="7">
        <v>-1.2801060639084816E-2</v>
      </c>
      <c r="E79" s="7">
        <v>-1.6687134377505575E-2</v>
      </c>
      <c r="F79" s="7">
        <v>-4.5512683283752797E-2</v>
      </c>
      <c r="G79" s="7">
        <v>-2.9265378832150968E-2</v>
      </c>
      <c r="H79" s="7">
        <v>-1.8056434840790447E-2</v>
      </c>
      <c r="I79" s="7">
        <v>-8.0942902881897982E-2</v>
      </c>
      <c r="J79" s="7">
        <v>-7.8265507665074674E-2</v>
      </c>
      <c r="K79" s="7">
        <v>2.3534748367644243E-2</v>
      </c>
      <c r="M79" s="19">
        <f t="shared" si="20"/>
        <v>-1.7650849238093635E-2</v>
      </c>
      <c r="N79" s="19">
        <f t="shared" si="21"/>
        <v>-6.4002830152292509E-2</v>
      </c>
      <c r="O79" s="19">
        <f t="shared" si="22"/>
        <v>-1.6065236917740349E-2</v>
      </c>
      <c r="P79" s="19">
        <f t="shared" si="23"/>
        <v>-2.4548879901783862E-2</v>
      </c>
      <c r="Q79" s="19">
        <f t="shared" si="24"/>
        <v>-4.4066736642646508E-2</v>
      </c>
      <c r="R79" s="19">
        <f t="shared" si="25"/>
        <v>-2.9167423262105276E-2</v>
      </c>
      <c r="S79" s="19">
        <f t="shared" si="26"/>
        <v>-2.3840071397796956E-2</v>
      </c>
      <c r="T79" s="19">
        <f t="shared" si="27"/>
        <v>-8.5489245657352109E-2</v>
      </c>
      <c r="U79" s="19">
        <f t="shared" si="28"/>
        <v>-8.2200283885542139E-2</v>
      </c>
      <c r="V79" s="19">
        <f t="shared" si="29"/>
        <v>1.8384416780184064E-2</v>
      </c>
    </row>
    <row r="80" spans="1:22" x14ac:dyDescent="0.25">
      <c r="A80" s="22">
        <v>44081</v>
      </c>
      <c r="B80" s="3">
        <v>-9.7452475403718708E-3</v>
      </c>
      <c r="C80" s="7">
        <v>-1.016976739056541E-3</v>
      </c>
      <c r="D80" s="7">
        <v>1.6308915586013883E-2</v>
      </c>
      <c r="E80" s="7">
        <v>2.8447144145448577E-2</v>
      </c>
      <c r="F80" s="7">
        <v>-1.4733442942947206E-2</v>
      </c>
      <c r="G80" s="7">
        <v>-5.8370731068223991E-2</v>
      </c>
      <c r="H80" s="7">
        <v>0.11622711401887176</v>
      </c>
      <c r="I80" s="7">
        <v>-1.9114430510076219E-2</v>
      </c>
      <c r="J80" s="7">
        <v>-1.3468684377418771E-2</v>
      </c>
      <c r="K80" s="7">
        <v>3.6663446067186634E-2</v>
      </c>
      <c r="M80" s="19">
        <f t="shared" si="20"/>
        <v>-1.282180208921908E-2</v>
      </c>
      <c r="N80" s="19">
        <f t="shared" si="21"/>
        <v>-5.3087874713152929E-3</v>
      </c>
      <c r="O80" s="19">
        <f t="shared" si="22"/>
        <v>1.3044739307358348E-2</v>
      </c>
      <c r="P80" s="19">
        <f t="shared" si="23"/>
        <v>2.058539862117029E-2</v>
      </c>
      <c r="Q80" s="19">
        <f t="shared" si="24"/>
        <v>-1.3287496301840918E-2</v>
      </c>
      <c r="R80" s="19">
        <f t="shared" si="25"/>
        <v>-5.8272775498178303E-2</v>
      </c>
      <c r="S80" s="19">
        <f t="shared" si="26"/>
        <v>0.11044347746186525</v>
      </c>
      <c r="T80" s="19">
        <f t="shared" si="27"/>
        <v>-2.3660773285530345E-2</v>
      </c>
      <c r="U80" s="19">
        <f t="shared" si="28"/>
        <v>-1.740346059788624E-2</v>
      </c>
      <c r="V80" s="19">
        <f t="shared" si="29"/>
        <v>3.1513114479726455E-2</v>
      </c>
    </row>
    <row r="81" spans="1:22" x14ac:dyDescent="0.25">
      <c r="A81" s="22">
        <v>44088</v>
      </c>
      <c r="B81" s="3">
        <v>-2.9870564655294363E-3</v>
      </c>
      <c r="C81" s="7">
        <v>-2.5675774006023055E-2</v>
      </c>
      <c r="D81" s="7">
        <v>-2.8227386795714571E-2</v>
      </c>
      <c r="E81" s="7">
        <v>6.0450570627656575E-2</v>
      </c>
      <c r="F81" s="7">
        <v>-2.5557412059754592E-2</v>
      </c>
      <c r="G81" s="7">
        <v>1.1580384352208428E-2</v>
      </c>
      <c r="H81" s="7">
        <v>-5.7572059831479949E-3</v>
      </c>
      <c r="I81" s="7">
        <v>-4.982728661464142E-2</v>
      </c>
      <c r="J81" s="7">
        <v>3.5318569427387647E-2</v>
      </c>
      <c r="K81" s="7">
        <v>3.2459811890622081E-2</v>
      </c>
      <c r="M81" s="19">
        <f t="shared" si="20"/>
        <v>-6.0636110143766457E-3</v>
      </c>
      <c r="N81" s="19">
        <f t="shared" si="21"/>
        <v>-2.9967584738281809E-2</v>
      </c>
      <c r="O81" s="19">
        <f t="shared" si="22"/>
        <v>-3.1491563074370107E-2</v>
      </c>
      <c r="P81" s="19">
        <f t="shared" si="23"/>
        <v>5.2588825103378284E-2</v>
      </c>
      <c r="Q81" s="19">
        <f t="shared" si="24"/>
        <v>-2.4111465418648302E-2</v>
      </c>
      <c r="R81" s="19">
        <f t="shared" si="25"/>
        <v>1.1678339922254118E-2</v>
      </c>
      <c r="S81" s="19">
        <f t="shared" si="26"/>
        <v>-1.1540842540154504E-2</v>
      </c>
      <c r="T81" s="19">
        <f t="shared" si="27"/>
        <v>-5.4373629390095546E-2</v>
      </c>
      <c r="U81" s="19">
        <f t="shared" si="28"/>
        <v>3.1383793206920176E-2</v>
      </c>
      <c r="V81" s="19">
        <f t="shared" si="29"/>
        <v>2.7309480303161902E-2</v>
      </c>
    </row>
    <row r="82" spans="1:22" x14ac:dyDescent="0.25">
      <c r="A82" s="22">
        <v>44095</v>
      </c>
      <c r="B82" s="3">
        <v>-1.6095011223541622E-2</v>
      </c>
      <c r="C82" s="7">
        <v>-4.1211979328823145E-2</v>
      </c>
      <c r="D82" s="7">
        <v>-9.7936105857300282E-3</v>
      </c>
      <c r="E82" s="7">
        <v>8.4783621319226565E-3</v>
      </c>
      <c r="F82" s="7">
        <v>-4.687497139808916E-2</v>
      </c>
      <c r="G82" s="7">
        <v>-7.2053859033397338E-2</v>
      </c>
      <c r="H82" s="7">
        <v>-4.5022792812027812E-2</v>
      </c>
      <c r="I82" s="7">
        <v>-5.3997968980766364E-2</v>
      </c>
      <c r="J82" s="7">
        <v>-6.4596212120231922E-2</v>
      </c>
      <c r="K82" s="7">
        <v>-1.1608601440926014E-2</v>
      </c>
      <c r="M82" s="19">
        <f t="shared" si="20"/>
        <v>-1.9171565772388832E-2</v>
      </c>
      <c r="N82" s="19">
        <f t="shared" si="21"/>
        <v>-4.5503790061081899E-2</v>
      </c>
      <c r="O82" s="19">
        <f t="shared" si="22"/>
        <v>-1.3057786864385563E-2</v>
      </c>
      <c r="P82" s="19">
        <f t="shared" si="23"/>
        <v>6.1661660764436924E-4</v>
      </c>
      <c r="Q82" s="19">
        <f t="shared" si="24"/>
        <v>-4.5429024756982871E-2</v>
      </c>
      <c r="R82" s="19">
        <f t="shared" si="25"/>
        <v>-7.195590346335165E-2</v>
      </c>
      <c r="S82" s="19">
        <f t="shared" si="26"/>
        <v>-5.0806429369034317E-2</v>
      </c>
      <c r="T82" s="19">
        <f t="shared" si="27"/>
        <v>-5.8544311756220491E-2</v>
      </c>
      <c r="U82" s="19">
        <f t="shared" si="28"/>
        <v>-6.8530988340699386E-2</v>
      </c>
      <c r="V82" s="19">
        <f t="shared" si="29"/>
        <v>-1.6758933028386193E-2</v>
      </c>
    </row>
    <row r="83" spans="1:22" x14ac:dyDescent="0.25">
      <c r="A83" s="22">
        <v>44102</v>
      </c>
      <c r="B83" s="3">
        <v>3.701262784044812E-2</v>
      </c>
      <c r="C83" s="7">
        <v>8.3605746157905614E-2</v>
      </c>
      <c r="D83" s="7">
        <v>8.3263242645894575E-3</v>
      </c>
      <c r="E83" s="7">
        <v>6.577337269684902E-3</v>
      </c>
      <c r="F83" s="7">
        <v>2.927463919073503E-4</v>
      </c>
      <c r="G83" s="7">
        <v>3.6285273704572685E-3</v>
      </c>
      <c r="H83" s="7">
        <v>1.0605485840076367E-2</v>
      </c>
      <c r="I83" s="7">
        <v>4.473111576169897E-2</v>
      </c>
      <c r="J83" s="7">
        <v>3.54478971945138E-2</v>
      </c>
      <c r="K83" s="7">
        <v>4.1468783741426263E-2</v>
      </c>
      <c r="M83" s="19">
        <f t="shared" si="20"/>
        <v>3.3936073291600907E-2</v>
      </c>
      <c r="N83" s="19">
        <f t="shared" si="21"/>
        <v>7.9313935425646867E-2</v>
      </c>
      <c r="O83" s="19">
        <f t="shared" si="22"/>
        <v>5.0621479859339225E-3</v>
      </c>
      <c r="P83" s="19">
        <f t="shared" si="23"/>
        <v>-1.2844082545933853E-3</v>
      </c>
      <c r="Q83" s="19">
        <f t="shared" si="24"/>
        <v>1.7386930330136384E-3</v>
      </c>
      <c r="R83" s="19">
        <f t="shared" si="25"/>
        <v>3.7264829405029586E-3</v>
      </c>
      <c r="S83" s="19">
        <f t="shared" si="26"/>
        <v>4.8218492830698588E-3</v>
      </c>
      <c r="T83" s="19">
        <f t="shared" si="27"/>
        <v>4.0184772986244843E-2</v>
      </c>
      <c r="U83" s="19">
        <f t="shared" si="28"/>
        <v>3.1513120974046328E-2</v>
      </c>
      <c r="V83" s="19">
        <f t="shared" si="29"/>
        <v>3.6318452153966084E-2</v>
      </c>
    </row>
    <row r="84" spans="1:22" x14ac:dyDescent="0.25">
      <c r="A84" s="22">
        <v>44109</v>
      </c>
      <c r="B84" s="3">
        <v>1.017474848492772E-2</v>
      </c>
      <c r="C84" s="7">
        <v>9.3496828483883299E-2</v>
      </c>
      <c r="D84" s="7">
        <v>2.0906351625247455E-2</v>
      </c>
      <c r="E84" s="7">
        <v>8.8287339382450813E-2</v>
      </c>
      <c r="F84" s="7">
        <v>-1.7559185852809578E-2</v>
      </c>
      <c r="G84" s="7">
        <v>1.7353535600653558E-2</v>
      </c>
      <c r="H84" s="7">
        <v>3.887509113921217E-3</v>
      </c>
      <c r="I84" s="7">
        <v>4.1502462007744212E-2</v>
      </c>
      <c r="J84" s="7">
        <v>1.2529624178091003E-2</v>
      </c>
      <c r="K84" s="7">
        <v>0.11582602351993354</v>
      </c>
      <c r="M84" s="19">
        <f t="shared" si="20"/>
        <v>7.0981939360805109E-3</v>
      </c>
      <c r="N84" s="19">
        <f t="shared" si="21"/>
        <v>8.9205017751624552E-2</v>
      </c>
      <c r="O84" s="19">
        <f t="shared" si="22"/>
        <v>1.7642175346591921E-2</v>
      </c>
      <c r="P84" s="19">
        <f t="shared" si="23"/>
        <v>8.0425593858172523E-2</v>
      </c>
      <c r="Q84" s="19">
        <f t="shared" si="24"/>
        <v>-1.6113239211703288E-2</v>
      </c>
      <c r="R84" s="19">
        <f t="shared" si="25"/>
        <v>1.7451491170699249E-2</v>
      </c>
      <c r="S84" s="19">
        <f t="shared" si="26"/>
        <v>-1.8961274430852916E-3</v>
      </c>
      <c r="T84" s="19">
        <f t="shared" si="27"/>
        <v>3.6956119232290086E-2</v>
      </c>
      <c r="U84" s="19">
        <f t="shared" si="28"/>
        <v>8.5948479576235352E-3</v>
      </c>
      <c r="V84" s="19">
        <f t="shared" si="29"/>
        <v>0.11067569193247336</v>
      </c>
    </row>
    <row r="85" spans="1:22" x14ac:dyDescent="0.25">
      <c r="A85" s="22">
        <v>44116</v>
      </c>
      <c r="B85" s="3">
        <v>2.2871178312605878E-2</v>
      </c>
      <c r="C85" s="7">
        <v>1.4306035652675853E-3</v>
      </c>
      <c r="D85" s="7">
        <v>5.5637589729409243E-3</v>
      </c>
      <c r="E85" s="7">
        <v>1.8102953509033126E-2</v>
      </c>
      <c r="F85" s="7">
        <v>-1.2511254685092954E-2</v>
      </c>
      <c r="G85" s="7">
        <v>-4.4776160563337442E-2</v>
      </c>
      <c r="H85" s="7">
        <v>-2.6055402446213294E-2</v>
      </c>
      <c r="I85" s="7">
        <v>-1.2358118276131203E-2</v>
      </c>
      <c r="J85" s="7">
        <v>-5.1252077336986446E-2</v>
      </c>
      <c r="K85" s="7">
        <v>-1.8632615139841935E-2</v>
      </c>
      <c r="M85" s="19">
        <f t="shared" si="20"/>
        <v>1.9794623763758668E-2</v>
      </c>
      <c r="N85" s="19">
        <f t="shared" si="21"/>
        <v>-2.8612071669911667E-3</v>
      </c>
      <c r="O85" s="19">
        <f t="shared" si="22"/>
        <v>2.2995826942853897E-3</v>
      </c>
      <c r="P85" s="19">
        <f t="shared" si="23"/>
        <v>1.0241207984754839E-2</v>
      </c>
      <c r="Q85" s="19">
        <f t="shared" si="24"/>
        <v>-1.1065308043986666E-2</v>
      </c>
      <c r="R85" s="19">
        <f t="shared" si="25"/>
        <v>-4.4678204993291754E-2</v>
      </c>
      <c r="S85" s="19">
        <f t="shared" si="26"/>
        <v>-3.1839039003219799E-2</v>
      </c>
      <c r="T85" s="19">
        <f t="shared" si="27"/>
        <v>-1.6904461051585329E-2</v>
      </c>
      <c r="U85" s="19">
        <f t="shared" si="28"/>
        <v>-5.5186853557453917E-2</v>
      </c>
      <c r="V85" s="19">
        <f t="shared" si="29"/>
        <v>-2.3782946727302114E-2</v>
      </c>
    </row>
    <row r="86" spans="1:22" x14ac:dyDescent="0.25">
      <c r="A86" s="22">
        <v>44123</v>
      </c>
      <c r="B86" s="3">
        <v>-3.7736222490346361E-2</v>
      </c>
      <c r="C86" s="7">
        <v>5.1554830902683424E-2</v>
      </c>
      <c r="D86" s="7">
        <v>-3.115233120938754E-3</v>
      </c>
      <c r="E86" s="7">
        <v>-4.9662897817176477E-3</v>
      </c>
      <c r="F86" s="7">
        <v>2.9864241027191651E-2</v>
      </c>
      <c r="G86" s="7">
        <v>2.6785707068180953E-2</v>
      </c>
      <c r="H86" s="7">
        <v>-2.8935854365378044E-2</v>
      </c>
      <c r="I86" s="7">
        <v>3.5495387333604356E-2</v>
      </c>
      <c r="J86" s="7">
        <v>-5.1350477728286936E-3</v>
      </c>
      <c r="K86" s="7">
        <v>-2.3381910224709923E-2</v>
      </c>
      <c r="M86" s="19">
        <f t="shared" si="20"/>
        <v>-4.0812777039193573E-2</v>
      </c>
      <c r="N86" s="19">
        <f t="shared" si="21"/>
        <v>4.726302017042467E-2</v>
      </c>
      <c r="O86" s="19">
        <f t="shared" si="22"/>
        <v>-6.379409399594289E-3</v>
      </c>
      <c r="P86" s="19">
        <f t="shared" si="23"/>
        <v>-1.2828035305995935E-2</v>
      </c>
      <c r="Q86" s="19">
        <f t="shared" si="24"/>
        <v>3.1310187668297941E-2</v>
      </c>
      <c r="R86" s="19">
        <f t="shared" si="25"/>
        <v>2.6883662638226644E-2</v>
      </c>
      <c r="S86" s="19">
        <f t="shared" si="26"/>
        <v>-3.4719490922384549E-2</v>
      </c>
      <c r="T86" s="19">
        <f t="shared" si="27"/>
        <v>3.0949044558150229E-2</v>
      </c>
      <c r="U86" s="19">
        <f t="shared" si="28"/>
        <v>-9.0698239932961618E-3</v>
      </c>
      <c r="V86" s="19">
        <f t="shared" si="29"/>
        <v>-2.8532241812170102E-2</v>
      </c>
    </row>
    <row r="87" spans="1:22" x14ac:dyDescent="0.25">
      <c r="A87" s="22">
        <v>44130</v>
      </c>
      <c r="B87" s="3">
        <v>-4.5855243353102981E-2</v>
      </c>
      <c r="C87" s="7">
        <v>-6.712439527491787E-2</v>
      </c>
      <c r="D87" s="7">
        <v>-3.3464675895293006E-2</v>
      </c>
      <c r="E87" s="7">
        <v>-4.4579021664036378E-2</v>
      </c>
      <c r="F87" s="7">
        <v>-3.1927318295049578E-2</v>
      </c>
      <c r="G87" s="7">
        <v>-5.869569300468247E-2</v>
      </c>
      <c r="H87" s="7">
        <v>-2.754962004528827E-2</v>
      </c>
      <c r="I87" s="7">
        <v>-6.6584463625154133E-2</v>
      </c>
      <c r="J87" s="7">
        <v>-3.8401989419102556E-2</v>
      </c>
      <c r="K87" s="7">
        <v>-8.0403008413721944E-3</v>
      </c>
      <c r="M87" s="19">
        <f t="shared" si="20"/>
        <v>-4.8931797901950194E-2</v>
      </c>
      <c r="N87" s="19">
        <f t="shared" si="21"/>
        <v>-7.1416206007176616E-2</v>
      </c>
      <c r="O87" s="19">
        <f t="shared" si="22"/>
        <v>-3.6728852173948542E-2</v>
      </c>
      <c r="P87" s="19">
        <f t="shared" si="23"/>
        <v>-5.2440767188314669E-2</v>
      </c>
      <c r="Q87" s="19">
        <f t="shared" si="24"/>
        <v>-3.0481371653943289E-2</v>
      </c>
      <c r="R87" s="19">
        <f t="shared" si="25"/>
        <v>-5.8597737434636782E-2</v>
      </c>
      <c r="S87" s="19">
        <f t="shared" si="26"/>
        <v>-3.3333256602294775E-2</v>
      </c>
      <c r="T87" s="19">
        <f t="shared" si="27"/>
        <v>-7.113080640060826E-2</v>
      </c>
      <c r="U87" s="19">
        <f t="shared" si="28"/>
        <v>-4.2336765639570027E-2</v>
      </c>
      <c r="V87" s="19">
        <f t="shared" si="29"/>
        <v>-1.3190632428832375E-2</v>
      </c>
    </row>
    <row r="88" spans="1:22" x14ac:dyDescent="0.25">
      <c r="A88" s="22">
        <v>44137</v>
      </c>
      <c r="B88" s="3">
        <v>2.6056937172005634E-2</v>
      </c>
      <c r="C88" s="7">
        <v>0.11145497273598748</v>
      </c>
      <c r="D88" s="7">
        <v>1.7160188637451057E-2</v>
      </c>
      <c r="E88" s="7">
        <v>4.9783188802131173E-2</v>
      </c>
      <c r="F88" s="7">
        <v>5.2647509101928502E-2</v>
      </c>
      <c r="G88" s="7">
        <v>4.6959262113970279E-2</v>
      </c>
      <c r="H88" s="7">
        <v>-1.2339716431571834E-2</v>
      </c>
      <c r="I88" s="7">
        <v>0.15746368851654946</v>
      </c>
      <c r="J88" s="7">
        <v>9.2538948083653594E-2</v>
      </c>
      <c r="K88" s="7">
        <v>1.6286026343768301E-2</v>
      </c>
      <c r="M88" s="19">
        <f t="shared" si="20"/>
        <v>2.2980382623158425E-2</v>
      </c>
      <c r="N88" s="19">
        <f t="shared" si="21"/>
        <v>0.10716316200372873</v>
      </c>
      <c r="O88" s="19">
        <f t="shared" si="22"/>
        <v>1.3896012358795522E-2</v>
      </c>
      <c r="P88" s="19">
        <f t="shared" si="23"/>
        <v>4.1921443277852882E-2</v>
      </c>
      <c r="Q88" s="19">
        <f t="shared" si="24"/>
        <v>5.4093455743034792E-2</v>
      </c>
      <c r="R88" s="19">
        <f t="shared" si="25"/>
        <v>4.7057217684015967E-2</v>
      </c>
      <c r="S88" s="19">
        <f t="shared" si="26"/>
        <v>-1.8123352988578343E-2</v>
      </c>
      <c r="T88" s="19">
        <f t="shared" si="27"/>
        <v>0.15291734574109533</v>
      </c>
      <c r="U88" s="19">
        <f t="shared" si="28"/>
        <v>8.8604171863186129E-2</v>
      </c>
      <c r="V88" s="19">
        <f t="shared" si="29"/>
        <v>1.113569475630812E-2</v>
      </c>
    </row>
    <row r="89" spans="1:22" x14ac:dyDescent="0.25">
      <c r="A89" s="22">
        <v>44144</v>
      </c>
      <c r="B89" s="3">
        <v>0.18606777043381872</v>
      </c>
      <c r="C89" s="7">
        <v>8.1795018756806392E-2</v>
      </c>
      <c r="D89" s="7">
        <v>4.5027000252851224E-2</v>
      </c>
      <c r="E89" s="7">
        <v>1.8007837541014426E-2</v>
      </c>
      <c r="F89" s="7">
        <v>8.4506985338950846E-2</v>
      </c>
      <c r="G89" s="7">
        <v>6.838242896651936E-2</v>
      </c>
      <c r="H89" s="7">
        <v>-1.3405594466180393E-2</v>
      </c>
      <c r="I89" s="7">
        <v>4.8390735891578496E-2</v>
      </c>
      <c r="J89" s="7">
        <v>1.0219064742259532E-2</v>
      </c>
      <c r="K89" s="7">
        <v>-1.3865073639884207E-2</v>
      </c>
      <c r="M89" s="19">
        <f t="shared" si="20"/>
        <v>0.18299121588497153</v>
      </c>
      <c r="N89" s="19">
        <f t="shared" si="21"/>
        <v>7.7503208024547646E-2</v>
      </c>
      <c r="O89" s="19">
        <f t="shared" si="22"/>
        <v>4.1762823974195687E-2</v>
      </c>
      <c r="P89" s="19">
        <f t="shared" si="23"/>
        <v>1.0146092016736139E-2</v>
      </c>
      <c r="Q89" s="19">
        <f t="shared" si="24"/>
        <v>8.5952931980057129E-2</v>
      </c>
      <c r="R89" s="19">
        <f t="shared" si="25"/>
        <v>6.8480384536565048E-2</v>
      </c>
      <c r="S89" s="19">
        <f t="shared" si="26"/>
        <v>-1.9189231023186901E-2</v>
      </c>
      <c r="T89" s="19">
        <f t="shared" si="27"/>
        <v>4.3844393116124369E-2</v>
      </c>
      <c r="U89" s="19">
        <f t="shared" si="28"/>
        <v>6.2842885217920625E-3</v>
      </c>
      <c r="V89" s="19">
        <f t="shared" si="29"/>
        <v>-1.9015405227344385E-2</v>
      </c>
    </row>
    <row r="90" spans="1:22" x14ac:dyDescent="0.25">
      <c r="A90" s="22">
        <v>44151</v>
      </c>
      <c r="B90" s="3">
        <v>2.1490112162882546E-2</v>
      </c>
      <c r="C90" s="7">
        <v>9.4728902907468271E-3</v>
      </c>
      <c r="D90" s="7">
        <v>-3.1527002157174078E-2</v>
      </c>
      <c r="E90" s="7">
        <v>-2.6820683447310256E-2</v>
      </c>
      <c r="F90" s="7">
        <v>1.5637514634084804E-2</v>
      </c>
      <c r="G90" s="7">
        <v>-1.4452940113950929E-2</v>
      </c>
      <c r="H90" s="7">
        <v>-5.1253919049664032E-2</v>
      </c>
      <c r="I90" s="7">
        <v>5.7261090811090654E-2</v>
      </c>
      <c r="J90" s="7">
        <v>-2.149593497298119E-2</v>
      </c>
      <c r="K90" s="7">
        <v>-4.1561004131738244E-3</v>
      </c>
      <c r="M90" s="19">
        <f t="shared" si="20"/>
        <v>1.8413557614035337E-2</v>
      </c>
      <c r="N90" s="19">
        <f t="shared" si="21"/>
        <v>5.1810795584880751E-3</v>
      </c>
      <c r="O90" s="19">
        <f t="shared" si="22"/>
        <v>-3.4791178435829614E-2</v>
      </c>
      <c r="P90" s="19">
        <f t="shared" si="23"/>
        <v>-3.4682428971588547E-2</v>
      </c>
      <c r="Q90" s="19">
        <f t="shared" si="24"/>
        <v>1.7083461275191093E-2</v>
      </c>
      <c r="R90" s="19">
        <f t="shared" si="25"/>
        <v>-1.435498454390524E-2</v>
      </c>
      <c r="S90" s="19">
        <f t="shared" si="26"/>
        <v>-5.7037555606670537E-2</v>
      </c>
      <c r="T90" s="19">
        <f t="shared" si="27"/>
        <v>5.2714748035636527E-2</v>
      </c>
      <c r="U90" s="19">
        <f t="shared" si="28"/>
        <v>-2.5430711193448658E-2</v>
      </c>
      <c r="V90" s="19">
        <f t="shared" si="29"/>
        <v>-9.3064320006340049E-3</v>
      </c>
    </row>
    <row r="91" spans="1:22" x14ac:dyDescent="0.25">
      <c r="A91" s="22">
        <v>44158</v>
      </c>
      <c r="B91" s="3">
        <v>-2.0787128849570014E-2</v>
      </c>
      <c r="C91" s="7">
        <v>-3.265129134306588E-2</v>
      </c>
      <c r="D91" s="7">
        <v>8.3033839897823647E-3</v>
      </c>
      <c r="E91" s="7">
        <v>-2.2664429439588352E-3</v>
      </c>
      <c r="F91" s="7">
        <v>1.0960244716135437E-2</v>
      </c>
      <c r="G91" s="7">
        <v>9.6368725679995659E-2</v>
      </c>
      <c r="H91" s="7">
        <v>1.6138387322065739E-2</v>
      </c>
      <c r="I91" s="7">
        <v>6.1779241398125517E-3</v>
      </c>
      <c r="J91" s="7">
        <v>1.699798616417314E-2</v>
      </c>
      <c r="K91" s="7">
        <v>7.3505729313705359E-3</v>
      </c>
      <c r="M91" s="19">
        <f t="shared" si="20"/>
        <v>-2.3863683398417223E-2</v>
      </c>
      <c r="N91" s="19">
        <f t="shared" si="21"/>
        <v>-3.6943102075324634E-2</v>
      </c>
      <c r="O91" s="19">
        <f t="shared" si="22"/>
        <v>5.0392077111268297E-3</v>
      </c>
      <c r="P91" s="19">
        <f t="shared" si="23"/>
        <v>-1.0128188468237122E-2</v>
      </c>
      <c r="Q91" s="19">
        <f t="shared" si="24"/>
        <v>1.2406191357241724E-2</v>
      </c>
      <c r="R91" s="19">
        <f t="shared" si="25"/>
        <v>9.6466681250041347E-2</v>
      </c>
      <c r="S91" s="19">
        <f t="shared" si="26"/>
        <v>1.0354750765059231E-2</v>
      </c>
      <c r="T91" s="19">
        <f t="shared" si="27"/>
        <v>1.6315813643584245E-3</v>
      </c>
      <c r="U91" s="19">
        <f t="shared" si="28"/>
        <v>1.3063209943705672E-2</v>
      </c>
      <c r="V91" s="19">
        <f t="shared" si="29"/>
        <v>2.2002413439103554E-3</v>
      </c>
    </row>
    <row r="92" spans="1:22" x14ac:dyDescent="0.25">
      <c r="A92" s="22">
        <v>44165</v>
      </c>
      <c r="B92" s="3">
        <v>5.105038601785683E-3</v>
      </c>
      <c r="C92" s="7">
        <v>-5.0497868210220842E-3</v>
      </c>
      <c r="D92" s="7">
        <v>2.3839580917051295E-2</v>
      </c>
      <c r="E92" s="7">
        <v>3.0984484187929651E-2</v>
      </c>
      <c r="F92" s="7">
        <v>2.297368513366993E-2</v>
      </c>
      <c r="G92" s="7">
        <v>0.14458598600181838</v>
      </c>
      <c r="H92" s="7">
        <v>8.6535603562238883E-3</v>
      </c>
      <c r="I92" s="7">
        <v>7.8387265313365262E-2</v>
      </c>
      <c r="J92" s="7">
        <v>0.11201253303579461</v>
      </c>
      <c r="K92" s="7">
        <v>1.7486973604287304E-2</v>
      </c>
      <c r="M92" s="19">
        <f t="shared" si="20"/>
        <v>2.0284840529384732E-3</v>
      </c>
      <c r="N92" s="19">
        <f t="shared" si="21"/>
        <v>-9.3415975532808362E-3</v>
      </c>
      <c r="O92" s="19">
        <f t="shared" si="22"/>
        <v>2.0575404638395762E-2</v>
      </c>
      <c r="P92" s="19">
        <f t="shared" si="23"/>
        <v>2.3122738663651363E-2</v>
      </c>
      <c r="Q92" s="19">
        <f t="shared" si="24"/>
        <v>2.441963177477622E-2</v>
      </c>
      <c r="R92" s="19">
        <f t="shared" si="25"/>
        <v>0.14468394157186407</v>
      </c>
      <c r="S92" s="19">
        <f t="shared" si="26"/>
        <v>2.8699237992173797E-3</v>
      </c>
      <c r="T92" s="19">
        <f t="shared" si="27"/>
        <v>7.3840922537911136E-2</v>
      </c>
      <c r="U92" s="19">
        <f t="shared" si="28"/>
        <v>0.10807775681532715</v>
      </c>
      <c r="V92" s="19">
        <f t="shared" si="29"/>
        <v>1.2336642016827123E-2</v>
      </c>
    </row>
    <row r="93" spans="1:22" x14ac:dyDescent="0.25">
      <c r="A93" s="22">
        <v>44172</v>
      </c>
      <c r="B93" s="3">
        <v>-3.1416020466966343E-2</v>
      </c>
      <c r="C93" s="7">
        <v>2.2238139698681492E-2</v>
      </c>
      <c r="D93" s="7">
        <v>8.4797686223130997E-2</v>
      </c>
      <c r="E93" s="7">
        <v>2.5029765833500806E-2</v>
      </c>
      <c r="F93" s="7">
        <v>9.1092610589527334E-2</v>
      </c>
      <c r="G93" s="7">
        <v>7.7351229995334947E-2</v>
      </c>
      <c r="H93" s="7">
        <v>3.033568378750906E-2</v>
      </c>
      <c r="I93" s="7">
        <v>3.4162078508189309E-2</v>
      </c>
      <c r="J93" s="7">
        <v>-1.4942740599942494E-3</v>
      </c>
      <c r="K93" s="7">
        <v>2.1074814838942357E-2</v>
      </c>
      <c r="M93" s="19">
        <f t="shared" si="20"/>
        <v>-3.4492575015813556E-2</v>
      </c>
      <c r="N93" s="19">
        <f t="shared" si="21"/>
        <v>1.7946328966422738E-2</v>
      </c>
      <c r="O93" s="19">
        <f t="shared" si="22"/>
        <v>8.153350994447546E-2</v>
      </c>
      <c r="P93" s="19">
        <f t="shared" si="23"/>
        <v>1.7168020309222518E-2</v>
      </c>
      <c r="Q93" s="19">
        <f t="shared" si="24"/>
        <v>9.2538557230633617E-2</v>
      </c>
      <c r="R93" s="19">
        <f t="shared" si="25"/>
        <v>7.7449185565380635E-2</v>
      </c>
      <c r="S93" s="19">
        <f t="shared" si="26"/>
        <v>2.4552047230502552E-2</v>
      </c>
      <c r="T93" s="19">
        <f t="shared" si="27"/>
        <v>2.9615735732735182E-2</v>
      </c>
      <c r="U93" s="19">
        <f t="shared" si="28"/>
        <v>-5.4290502804617185E-3</v>
      </c>
      <c r="V93" s="19">
        <f t="shared" si="29"/>
        <v>1.5924483251482179E-2</v>
      </c>
    </row>
    <row r="94" spans="1:22" x14ac:dyDescent="0.25">
      <c r="A94" s="22">
        <v>44179</v>
      </c>
      <c r="B94" s="3">
        <v>3.5634219408939849E-3</v>
      </c>
      <c r="C94" s="7">
        <v>7.9634966133342644E-2</v>
      </c>
      <c r="D94" s="7">
        <v>-1.7693895969987716E-2</v>
      </c>
      <c r="E94" s="7">
        <v>2.2956837669008801E-2</v>
      </c>
      <c r="F94" s="7">
        <v>-7.8630434141785388E-3</v>
      </c>
      <c r="G94" s="7">
        <v>2.221062454304068E-2</v>
      </c>
      <c r="H94" s="7">
        <v>-6.6563500939562648E-3</v>
      </c>
      <c r="I94" s="7">
        <v>-3.8539851844423545E-3</v>
      </c>
      <c r="J94" s="7">
        <v>1.2764129019866566E-2</v>
      </c>
      <c r="K94" s="7">
        <v>2.8435970228542828E-2</v>
      </c>
      <c r="M94" s="19">
        <f t="shared" si="20"/>
        <v>4.8686739204677502E-4</v>
      </c>
      <c r="N94" s="19">
        <f t="shared" si="21"/>
        <v>7.5343155401083897E-2</v>
      </c>
      <c r="O94" s="19">
        <f t="shared" si="22"/>
        <v>-2.095807224864325E-2</v>
      </c>
      <c r="P94" s="19">
        <f t="shared" si="23"/>
        <v>1.5095092144730513E-2</v>
      </c>
      <c r="Q94" s="19">
        <f t="shared" si="24"/>
        <v>-6.4170967730722509E-3</v>
      </c>
      <c r="R94" s="19">
        <f t="shared" si="25"/>
        <v>2.2308580113086372E-2</v>
      </c>
      <c r="S94" s="19">
        <f t="shared" si="26"/>
        <v>-1.2439986650962773E-2</v>
      </c>
      <c r="T94" s="19">
        <f t="shared" si="27"/>
        <v>-8.4003279598964808E-3</v>
      </c>
      <c r="U94" s="19">
        <f t="shared" si="28"/>
        <v>8.8293527993990976E-3</v>
      </c>
      <c r="V94" s="19">
        <f t="shared" si="29"/>
        <v>2.328563864108265E-2</v>
      </c>
    </row>
    <row r="95" spans="1:22" x14ac:dyDescent="0.25">
      <c r="A95" s="22">
        <v>44186</v>
      </c>
      <c r="B95" s="3">
        <v>-1.7007341506852014E-2</v>
      </c>
      <c r="C95" s="7">
        <v>-9.9638765035146015E-3</v>
      </c>
      <c r="D95" s="7">
        <v>2.9270489955493195E-2</v>
      </c>
      <c r="E95" s="7">
        <v>3.9167871894036477E-2</v>
      </c>
      <c r="F95" s="7">
        <v>-2.7505839829659706E-2</v>
      </c>
      <c r="G95" s="7">
        <v>-5.8615413452165477E-2</v>
      </c>
      <c r="H95" s="7">
        <v>8.2822156559658744E-4</v>
      </c>
      <c r="I95" s="7">
        <v>-1.7133360357618699E-2</v>
      </c>
      <c r="J95" s="7">
        <v>2.5380227668881705E-2</v>
      </c>
      <c r="K95" s="7">
        <v>1.6016832696199801E-2</v>
      </c>
      <c r="M95" s="19">
        <f t="shared" si="20"/>
        <v>-2.0083896055699223E-2</v>
      </c>
      <c r="N95" s="19">
        <f t="shared" si="21"/>
        <v>-1.4255687235773353E-2</v>
      </c>
      <c r="O95" s="19">
        <f t="shared" si="22"/>
        <v>2.6006313676837662E-2</v>
      </c>
      <c r="P95" s="19">
        <f t="shared" si="23"/>
        <v>3.1306126369758186E-2</v>
      </c>
      <c r="Q95" s="19">
        <f t="shared" si="24"/>
        <v>-2.6059893188553417E-2</v>
      </c>
      <c r="R95" s="19">
        <f t="shared" si="25"/>
        <v>-5.8517457882119789E-2</v>
      </c>
      <c r="S95" s="19">
        <f t="shared" si="26"/>
        <v>-4.9554149914099212E-3</v>
      </c>
      <c r="T95" s="19">
        <f t="shared" si="27"/>
        <v>-2.1679703133072825E-2</v>
      </c>
      <c r="U95" s="19">
        <f t="shared" si="28"/>
        <v>2.1445451448414237E-2</v>
      </c>
      <c r="V95" s="19">
        <f t="shared" si="29"/>
        <v>1.086650110873962E-2</v>
      </c>
    </row>
    <row r="96" spans="1:22" x14ac:dyDescent="0.25">
      <c r="A96" s="22">
        <v>44193</v>
      </c>
      <c r="B96" s="3">
        <v>4.3572017326951817E-2</v>
      </c>
      <c r="C96" s="7">
        <v>4.7020434896098529E-2</v>
      </c>
      <c r="D96" s="7">
        <v>-5.2292960617749129E-3</v>
      </c>
      <c r="E96" s="7">
        <v>1.9452460309009378E-2</v>
      </c>
      <c r="F96" s="7">
        <v>2.5167805714465752E-2</v>
      </c>
      <c r="G96" s="7">
        <v>5.3676386788614749E-4</v>
      </c>
      <c r="H96" s="7">
        <v>-3.385325200536915E-3</v>
      </c>
      <c r="I96" s="7">
        <v>4.7235261868847189E-2</v>
      </c>
      <c r="J96" s="7">
        <v>1.0595853951488765E-2</v>
      </c>
      <c r="K96" s="7">
        <v>6.7906144646976418E-3</v>
      </c>
      <c r="M96" s="19">
        <f t="shared" si="20"/>
        <v>4.0495462778104604E-2</v>
      </c>
      <c r="N96" s="19">
        <f t="shared" si="21"/>
        <v>4.2728624163839775E-2</v>
      </c>
      <c r="O96" s="19">
        <f t="shared" si="22"/>
        <v>-8.4934723404304479E-3</v>
      </c>
      <c r="P96" s="19">
        <f t="shared" si="23"/>
        <v>1.1590714784731091E-2</v>
      </c>
      <c r="Q96" s="19">
        <f t="shared" si="24"/>
        <v>2.6613752355572041E-2</v>
      </c>
      <c r="R96" s="19">
        <f t="shared" si="25"/>
        <v>6.3471943793183766E-4</v>
      </c>
      <c r="S96" s="19">
        <f t="shared" si="26"/>
        <v>-9.1689617575434236E-3</v>
      </c>
      <c r="T96" s="19">
        <f t="shared" si="27"/>
        <v>4.2688919093393063E-2</v>
      </c>
      <c r="U96" s="19">
        <f t="shared" si="28"/>
        <v>6.6610777310212961E-3</v>
      </c>
      <c r="V96" s="19">
        <f t="shared" si="29"/>
        <v>1.6402828772374613E-3</v>
      </c>
    </row>
    <row r="97" spans="1:22" x14ac:dyDescent="0.25">
      <c r="A97" s="22">
        <v>44200</v>
      </c>
      <c r="B97" s="3">
        <v>8.5806397216834362E-2</v>
      </c>
      <c r="C97" s="7">
        <v>3.2591988474232503E-2</v>
      </c>
      <c r="D97" s="7">
        <v>1.2357357096328681E-3</v>
      </c>
      <c r="E97" s="7">
        <v>4.0780723118404527E-2</v>
      </c>
      <c r="F97" s="7">
        <v>-5.7516952961351619E-2</v>
      </c>
      <c r="G97" s="7">
        <v>7.9935659527726299E-2</v>
      </c>
      <c r="H97" s="7">
        <v>-2.7224907491266159E-2</v>
      </c>
      <c r="I97" s="7">
        <v>2.3805239846749204E-2</v>
      </c>
      <c r="J97" s="7">
        <v>4.12682972275078E-2</v>
      </c>
      <c r="K97" s="7">
        <v>6.5620566153974824E-2</v>
      </c>
      <c r="M97" s="19">
        <f t="shared" si="20"/>
        <v>8.272984266798715E-2</v>
      </c>
      <c r="N97" s="19">
        <f t="shared" si="21"/>
        <v>2.8300177741973749E-2</v>
      </c>
      <c r="O97" s="19">
        <f t="shared" si="22"/>
        <v>-2.0284405690226665E-3</v>
      </c>
      <c r="P97" s="19">
        <f t="shared" si="23"/>
        <v>3.2918977594126236E-2</v>
      </c>
      <c r="Q97" s="19">
        <f t="shared" si="24"/>
        <v>-5.607100632024533E-2</v>
      </c>
      <c r="R97" s="19">
        <f t="shared" si="25"/>
        <v>8.0033615097771987E-2</v>
      </c>
      <c r="S97" s="19">
        <f t="shared" si="26"/>
        <v>-3.3008544048272664E-2</v>
      </c>
      <c r="T97" s="19">
        <f t="shared" si="27"/>
        <v>1.9258897071295078E-2</v>
      </c>
      <c r="U97" s="19">
        <f t="shared" si="28"/>
        <v>3.7333521007040328E-2</v>
      </c>
      <c r="V97" s="19">
        <f t="shared" si="29"/>
        <v>6.0470234566514645E-2</v>
      </c>
    </row>
    <row r="98" spans="1:22" x14ac:dyDescent="0.25">
      <c r="A98" s="22">
        <v>44207</v>
      </c>
      <c r="B98" s="3">
        <v>3.5192864460695583E-2</v>
      </c>
      <c r="C98" s="7">
        <v>-8.083949634931864E-3</v>
      </c>
      <c r="D98" s="7">
        <v>-1.6085591541674438E-2</v>
      </c>
      <c r="E98" s="7">
        <v>2.5384910442378894E-2</v>
      </c>
      <c r="F98" s="7">
        <v>8.1121203891947324E-2</v>
      </c>
      <c r="G98" s="7">
        <v>6.9547316377374102E-3</v>
      </c>
      <c r="H98" s="7">
        <v>2.3537552794188343E-3</v>
      </c>
      <c r="I98" s="7">
        <v>6.2237719555832127E-2</v>
      </c>
      <c r="J98" s="7">
        <v>-2.6905047177395391E-2</v>
      </c>
      <c r="K98" s="7">
        <v>3.6294012931425756E-2</v>
      </c>
      <c r="M98" s="19">
        <f t="shared" si="20"/>
        <v>3.211630991184837E-2</v>
      </c>
      <c r="N98" s="19">
        <f t="shared" si="21"/>
        <v>-1.2375760367190616E-2</v>
      </c>
      <c r="O98" s="19">
        <f t="shared" si="22"/>
        <v>-1.9349767820329971E-2</v>
      </c>
      <c r="P98" s="19">
        <f t="shared" si="23"/>
        <v>1.7523164918100607E-2</v>
      </c>
      <c r="Q98" s="19">
        <f t="shared" si="24"/>
        <v>8.2567150533053607E-2</v>
      </c>
      <c r="R98" s="19">
        <f t="shared" si="25"/>
        <v>7.0526872077830999E-3</v>
      </c>
      <c r="S98" s="19">
        <f t="shared" si="26"/>
        <v>-3.4298812775876743E-3</v>
      </c>
      <c r="T98" s="19">
        <f t="shared" si="27"/>
        <v>5.7691376780378001E-2</v>
      </c>
      <c r="U98" s="19">
        <f t="shared" si="28"/>
        <v>-3.083982339786286E-2</v>
      </c>
      <c r="V98" s="19">
        <f t="shared" si="29"/>
        <v>3.1143681343965578E-2</v>
      </c>
    </row>
    <row r="99" spans="1:22" x14ac:dyDescent="0.25">
      <c r="A99" s="22">
        <v>44214</v>
      </c>
      <c r="B99" s="3">
        <v>4.1117703013105356E-2</v>
      </c>
      <c r="C99" s="7">
        <v>-1.6204678331652955E-2</v>
      </c>
      <c r="D99" s="7">
        <v>2.4171988612099016E-2</v>
      </c>
      <c r="E99" s="7">
        <v>-3.4570102583151296E-3</v>
      </c>
      <c r="F99" s="7">
        <v>-3.3272149024472175E-2</v>
      </c>
      <c r="G99" s="7">
        <v>-8.4361064639971506E-2</v>
      </c>
      <c r="H99" s="7">
        <v>5.7829236256021321E-2</v>
      </c>
      <c r="I99" s="7">
        <v>-6.5997329159313778E-2</v>
      </c>
      <c r="J99" s="7">
        <v>-4.793053661830371E-2</v>
      </c>
      <c r="K99" s="7">
        <v>2.3529940388820725E-2</v>
      </c>
      <c r="M99" s="19">
        <f t="shared" si="20"/>
        <v>3.8041148464258143E-2</v>
      </c>
      <c r="N99" s="19">
        <f t="shared" si="21"/>
        <v>-2.0496489063911709E-2</v>
      </c>
      <c r="O99" s="19">
        <f t="shared" si="22"/>
        <v>2.0907812333443482E-2</v>
      </c>
      <c r="P99" s="19">
        <f t="shared" si="23"/>
        <v>-1.1318755782593417E-2</v>
      </c>
      <c r="Q99" s="19">
        <f t="shared" si="24"/>
        <v>-3.1826202383365886E-2</v>
      </c>
      <c r="R99" s="19">
        <f t="shared" si="25"/>
        <v>-8.4263109069925818E-2</v>
      </c>
      <c r="S99" s="19">
        <f t="shared" si="26"/>
        <v>5.2045599699014816E-2</v>
      </c>
      <c r="T99" s="19">
        <f t="shared" si="27"/>
        <v>-7.0543671934767904E-2</v>
      </c>
      <c r="U99" s="19">
        <f t="shared" si="28"/>
        <v>-5.1865312838771181E-2</v>
      </c>
      <c r="V99" s="19">
        <f t="shared" si="29"/>
        <v>1.8379608801360546E-2</v>
      </c>
    </row>
    <row r="100" spans="1:22" x14ac:dyDescent="0.25">
      <c r="A100" s="22">
        <v>44221</v>
      </c>
      <c r="B100" s="3">
        <v>-7.7407798681362383E-2</v>
      </c>
      <c r="C100" s="7">
        <v>-8.1701635514920157E-2</v>
      </c>
      <c r="D100" s="7">
        <v>-6.0342541839647157E-2</v>
      </c>
      <c r="E100" s="7">
        <v>-7.5198575425876268E-2</v>
      </c>
      <c r="F100" s="7">
        <v>-3.512930906631917E-2</v>
      </c>
      <c r="G100" s="7">
        <v>-4.7413786975840644E-2</v>
      </c>
      <c r="H100" s="7">
        <v>-0.10074885359375763</v>
      </c>
      <c r="I100" s="7">
        <v>-5.9912324476898426E-3</v>
      </c>
      <c r="J100" s="7">
        <v>1.9824476933488766E-2</v>
      </c>
      <c r="K100" s="7">
        <v>-5.7667859063881721E-2</v>
      </c>
      <c r="M100" s="19">
        <f t="shared" si="20"/>
        <v>-8.0484353230209596E-2</v>
      </c>
      <c r="N100" s="19">
        <f t="shared" si="21"/>
        <v>-8.5993446247178904E-2</v>
      </c>
      <c r="O100" s="19">
        <f t="shared" si="22"/>
        <v>-6.3606718118302694E-2</v>
      </c>
      <c r="P100" s="19">
        <f t="shared" si="23"/>
        <v>-8.3060320950154559E-2</v>
      </c>
      <c r="Q100" s="19">
        <f t="shared" si="24"/>
        <v>-3.368336242521288E-2</v>
      </c>
      <c r="R100" s="19">
        <f t="shared" si="25"/>
        <v>-4.7315831405794956E-2</v>
      </c>
      <c r="S100" s="19">
        <f t="shared" si="26"/>
        <v>-0.10653249015076413</v>
      </c>
      <c r="T100" s="19">
        <f t="shared" si="27"/>
        <v>-1.0537575223143969E-2</v>
      </c>
      <c r="U100" s="19">
        <f t="shared" si="28"/>
        <v>1.5889700713021298E-2</v>
      </c>
      <c r="V100" s="19">
        <f t="shared" si="29"/>
        <v>-6.2818190651341907E-2</v>
      </c>
    </row>
    <row r="101" spans="1:22" x14ac:dyDescent="0.25">
      <c r="A101" s="22">
        <v>44228</v>
      </c>
      <c r="B101" s="3">
        <v>6.8364353486545237E-2</v>
      </c>
      <c r="C101" s="7">
        <v>0.1444643044895384</v>
      </c>
      <c r="D101" s="7">
        <v>3.0706881737085912E-3</v>
      </c>
      <c r="E101" s="7">
        <v>2.6338098472181715E-2</v>
      </c>
      <c r="F101" s="7">
        <v>0.15252152606602798</v>
      </c>
      <c r="G101" s="7">
        <v>0.10463794996298059</v>
      </c>
      <c r="H101" s="7">
        <v>4.3865108382396878E-2</v>
      </c>
      <c r="I101" s="7">
        <v>0.39354726042915789</v>
      </c>
      <c r="J101" s="7">
        <v>8.244507764671738E-2</v>
      </c>
      <c r="K101" s="7">
        <v>1.4504207620160248E-2</v>
      </c>
      <c r="M101" s="19">
        <f t="shared" si="20"/>
        <v>6.5287798937698024E-2</v>
      </c>
      <c r="N101" s="19">
        <f t="shared" si="21"/>
        <v>0.14017249375727964</v>
      </c>
      <c r="O101" s="19">
        <f t="shared" si="22"/>
        <v>-1.934881049469434E-4</v>
      </c>
      <c r="P101" s="19">
        <f t="shared" si="23"/>
        <v>1.8476352947903427E-2</v>
      </c>
      <c r="Q101" s="19">
        <f t="shared" si="24"/>
        <v>0.15396747270713426</v>
      </c>
      <c r="R101" s="19">
        <f t="shared" si="25"/>
        <v>0.10473590553302628</v>
      </c>
      <c r="S101" s="19">
        <f t="shared" si="26"/>
        <v>3.8081471825390373E-2</v>
      </c>
      <c r="T101" s="19">
        <f t="shared" si="27"/>
        <v>0.38900091765370376</v>
      </c>
      <c r="U101" s="19">
        <f t="shared" si="28"/>
        <v>7.8510301426249915E-2</v>
      </c>
      <c r="V101" s="19">
        <f t="shared" si="29"/>
        <v>9.3538760327000672E-3</v>
      </c>
    </row>
    <row r="102" spans="1:22" x14ac:dyDescent="0.25">
      <c r="A102" s="22">
        <v>44235</v>
      </c>
      <c r="B102" s="3">
        <v>-5.2259164535379377E-2</v>
      </c>
      <c r="C102" s="7">
        <v>2.5392778192466769E-2</v>
      </c>
      <c r="D102" s="7">
        <v>-1.2531193026956489E-2</v>
      </c>
      <c r="E102" s="7">
        <v>2.9316926295936074E-2</v>
      </c>
      <c r="F102" s="7">
        <v>-7.1718270300261566E-2</v>
      </c>
      <c r="G102" s="7">
        <v>-6.6564462349316678E-3</v>
      </c>
      <c r="H102" s="7">
        <v>6.0940748440748482E-2</v>
      </c>
      <c r="I102" s="7">
        <v>3.8169296202106295E-4</v>
      </c>
      <c r="J102" s="7">
        <v>-1.1893491531730027E-2</v>
      </c>
      <c r="K102" s="7">
        <v>1.048110479690223E-2</v>
      </c>
      <c r="M102" s="19">
        <f t="shared" si="20"/>
        <v>-5.5335719084226589E-2</v>
      </c>
      <c r="N102" s="19">
        <f t="shared" si="21"/>
        <v>2.1100967460208016E-2</v>
      </c>
      <c r="O102" s="19">
        <f t="shared" si="22"/>
        <v>-1.5795369305612022E-2</v>
      </c>
      <c r="P102" s="19">
        <f t="shared" si="23"/>
        <v>2.1455180771657787E-2</v>
      </c>
      <c r="Q102" s="19">
        <f t="shared" si="24"/>
        <v>-7.0272323659155284E-2</v>
      </c>
      <c r="R102" s="19">
        <f t="shared" si="25"/>
        <v>-6.558490664885978E-3</v>
      </c>
      <c r="S102" s="19">
        <f t="shared" si="26"/>
        <v>5.5157111883741977E-2</v>
      </c>
      <c r="T102" s="19">
        <f t="shared" si="27"/>
        <v>-4.1646498134330643E-3</v>
      </c>
      <c r="U102" s="19">
        <f t="shared" si="28"/>
        <v>-1.5828267752197495E-2</v>
      </c>
      <c r="V102" s="19">
        <f t="shared" si="29"/>
        <v>5.3307732094420492E-3</v>
      </c>
    </row>
    <row r="103" spans="1:22" x14ac:dyDescent="0.25">
      <c r="A103" s="22">
        <v>44242</v>
      </c>
      <c r="B103" s="3">
        <v>-6.9587083689394591E-2</v>
      </c>
      <c r="C103" s="7">
        <v>-1.9675002979193668E-2</v>
      </c>
      <c r="D103" s="7">
        <v>-2.7097552364621635E-2</v>
      </c>
      <c r="E103" s="7">
        <v>-1.3935553100353992E-2</v>
      </c>
      <c r="F103" s="7">
        <v>-6.8981434822142917E-3</v>
      </c>
      <c r="G103" s="7">
        <v>8.3505213115587784E-2</v>
      </c>
      <c r="H103" s="7">
        <v>1.9252932677584766E-2</v>
      </c>
      <c r="I103" s="7">
        <v>1.5640879210466085E-2</v>
      </c>
      <c r="J103" s="7">
        <v>-2.3100272266775135E-2</v>
      </c>
      <c r="K103" s="7">
        <v>-3.730624017382056E-2</v>
      </c>
      <c r="M103" s="19">
        <f t="shared" si="20"/>
        <v>-7.2663638238241804E-2</v>
      </c>
      <c r="N103" s="19">
        <f t="shared" si="21"/>
        <v>-2.3966813711452421E-2</v>
      </c>
      <c r="O103" s="19">
        <f t="shared" si="22"/>
        <v>-3.0361728643277169E-2</v>
      </c>
      <c r="P103" s="19">
        <f t="shared" si="23"/>
        <v>-2.179729862463228E-2</v>
      </c>
      <c r="Q103" s="19">
        <f t="shared" si="24"/>
        <v>-5.4521968411080039E-3</v>
      </c>
      <c r="R103" s="19">
        <f t="shared" si="25"/>
        <v>8.3603168685633472E-2</v>
      </c>
      <c r="S103" s="19">
        <f t="shared" si="26"/>
        <v>1.3469296120578258E-2</v>
      </c>
      <c r="T103" s="19">
        <f t="shared" si="27"/>
        <v>1.1094536435011959E-2</v>
      </c>
      <c r="U103" s="19">
        <f t="shared" si="28"/>
        <v>-2.7035048487242603E-2</v>
      </c>
      <c r="V103" s="19">
        <f t="shared" si="29"/>
        <v>-4.2456571761280738E-2</v>
      </c>
    </row>
    <row r="104" spans="1:22" x14ac:dyDescent="0.25">
      <c r="A104" s="22">
        <v>44249</v>
      </c>
      <c r="B104" s="3">
        <v>-3.4166751481970459E-2</v>
      </c>
      <c r="C104" s="7">
        <v>-7.1798024401657279E-2</v>
      </c>
      <c r="D104" s="7">
        <v>-2.251099452764338E-2</v>
      </c>
      <c r="E104" s="7">
        <v>-3.0200953062553326E-2</v>
      </c>
      <c r="F104" s="7">
        <v>-5.5105314579526277E-2</v>
      </c>
      <c r="G104" s="7">
        <v>7.5708687693485821E-2</v>
      </c>
      <c r="H104" s="7">
        <v>1.5861424866894236E-3</v>
      </c>
      <c r="I104" s="7">
        <v>-2.2912216743805947E-2</v>
      </c>
      <c r="J104" s="7">
        <v>-2.0001686015148401E-2</v>
      </c>
      <c r="K104" s="7">
        <v>-5.730609134853426E-2</v>
      </c>
      <c r="M104" s="19">
        <f t="shared" si="20"/>
        <v>-3.7243306030817672E-2</v>
      </c>
      <c r="N104" s="19">
        <f t="shared" si="21"/>
        <v>-7.6089835133916026E-2</v>
      </c>
      <c r="O104" s="19">
        <f t="shared" si="22"/>
        <v>-2.5775170806298913E-2</v>
      </c>
      <c r="P104" s="19">
        <f t="shared" si="23"/>
        <v>-3.8062698586831617E-2</v>
      </c>
      <c r="Q104" s="19">
        <f t="shared" si="24"/>
        <v>-5.3659367938419987E-2</v>
      </c>
      <c r="R104" s="19">
        <f t="shared" si="25"/>
        <v>7.5806643263531509E-2</v>
      </c>
      <c r="S104" s="19">
        <f t="shared" si="26"/>
        <v>-4.197494070317085E-3</v>
      </c>
      <c r="T104" s="19">
        <f t="shared" si="27"/>
        <v>-2.7458559519260073E-2</v>
      </c>
      <c r="U104" s="19">
        <f t="shared" si="28"/>
        <v>-2.3936462235615869E-2</v>
      </c>
      <c r="V104" s="19">
        <f t="shared" si="29"/>
        <v>-6.2456422935994439E-2</v>
      </c>
    </row>
    <row r="105" spans="1:22" x14ac:dyDescent="0.25">
      <c r="A105" s="22">
        <v>44256</v>
      </c>
      <c r="B105" s="3">
        <v>3.6156175706955063E-2</v>
      </c>
      <c r="C105" s="7">
        <v>1.6541427270480025E-3</v>
      </c>
      <c r="D105" s="7">
        <v>3.2714991863506127E-2</v>
      </c>
      <c r="E105" s="7">
        <v>5.0824470519345466E-2</v>
      </c>
      <c r="F105" s="7">
        <v>4.7281795495951684E-2</v>
      </c>
      <c r="G105" s="7">
        <v>3.3738191169767395E-2</v>
      </c>
      <c r="H105" s="7">
        <v>4.544470414564894E-2</v>
      </c>
      <c r="I105" s="7">
        <v>-1.6401907262543314E-2</v>
      </c>
      <c r="J105" s="7">
        <v>2.6289307466785594E-2</v>
      </c>
      <c r="K105" s="7">
        <v>3.8310785138805148E-2</v>
      </c>
      <c r="M105" s="19">
        <f t="shared" si="20"/>
        <v>3.307962115810785E-2</v>
      </c>
      <c r="N105" s="19">
        <f t="shared" si="21"/>
        <v>-2.6376680052107495E-3</v>
      </c>
      <c r="O105" s="19">
        <f t="shared" si="22"/>
        <v>2.9450815584850593E-2</v>
      </c>
      <c r="P105" s="19">
        <f t="shared" si="23"/>
        <v>4.2962724995067175E-2</v>
      </c>
      <c r="Q105" s="19">
        <f t="shared" si="24"/>
        <v>4.8727742137057974E-2</v>
      </c>
      <c r="R105" s="19">
        <f t="shared" si="25"/>
        <v>3.3836146739813083E-2</v>
      </c>
      <c r="S105" s="19">
        <f t="shared" si="26"/>
        <v>3.9661067588642435E-2</v>
      </c>
      <c r="T105" s="19">
        <f t="shared" si="27"/>
        <v>-2.094825003799744E-2</v>
      </c>
      <c r="U105" s="19">
        <f t="shared" si="28"/>
        <v>2.2354531246318126E-2</v>
      </c>
      <c r="V105" s="19">
        <f t="shared" si="29"/>
        <v>3.3160453551344969E-2</v>
      </c>
    </row>
    <row r="106" spans="1:22" x14ac:dyDescent="0.25">
      <c r="A106" s="22">
        <v>44263</v>
      </c>
      <c r="B106" s="3">
        <v>1.9765786142137642E-2</v>
      </c>
      <c r="C106" s="7">
        <v>9.6727013294997111E-3</v>
      </c>
      <c r="D106" s="7">
        <v>1.8166953907230443E-3</v>
      </c>
      <c r="E106" s="7">
        <v>4.452885682821428E-2</v>
      </c>
      <c r="F106" s="7">
        <v>-1.6766467065868262E-2</v>
      </c>
      <c r="G106" s="7">
        <v>1.3054962914444967E-3</v>
      </c>
      <c r="H106" s="7">
        <v>-1.8315001074146964E-2</v>
      </c>
      <c r="I106" s="7">
        <v>-6.7742982507322802E-3</v>
      </c>
      <c r="J106" s="7">
        <v>3.7646088010709899E-3</v>
      </c>
      <c r="K106" s="7">
        <v>1.6594580094363209E-2</v>
      </c>
      <c r="M106" s="19">
        <f t="shared" si="20"/>
        <v>1.6689231593290433E-2</v>
      </c>
      <c r="N106" s="19">
        <f t="shared" si="21"/>
        <v>5.3808905972409591E-3</v>
      </c>
      <c r="O106" s="19">
        <f t="shared" si="22"/>
        <v>-1.4474808879324902E-3</v>
      </c>
      <c r="P106" s="19">
        <f t="shared" si="23"/>
        <v>3.666711130393599E-2</v>
      </c>
      <c r="Q106" s="19">
        <f t="shared" si="24"/>
        <v>-1.5320520424761975E-2</v>
      </c>
      <c r="R106" s="19">
        <f t="shared" si="25"/>
        <v>1.4034518614901869E-3</v>
      </c>
      <c r="S106" s="19">
        <f t="shared" si="26"/>
        <v>-2.4098637631153472E-2</v>
      </c>
      <c r="T106" s="19">
        <f t="shared" si="27"/>
        <v>-1.1320641026186407E-2</v>
      </c>
      <c r="U106" s="19">
        <f t="shared" si="28"/>
        <v>-1.7016741939647907E-4</v>
      </c>
      <c r="V106" s="19">
        <f t="shared" si="29"/>
        <v>1.1444248506903029E-2</v>
      </c>
    </row>
    <row r="108" spans="1:22" x14ac:dyDescent="0.25">
      <c r="A108" s="14" t="s">
        <v>9</v>
      </c>
      <c r="B108" s="2">
        <f>AVERAGE(B3:B106)</f>
        <v>3.0765545488472099E-3</v>
      </c>
      <c r="C108" s="2">
        <f t="shared" ref="C108:K108" si="30">AVERAGE(C3:C106)</f>
        <v>4.291810732258752E-3</v>
      </c>
      <c r="D108" s="2">
        <f t="shared" si="30"/>
        <v>3.2641762786555346E-3</v>
      </c>
      <c r="E108" s="2">
        <f t="shared" si="30"/>
        <v>7.8617455242782873E-3</v>
      </c>
      <c r="F108" s="2">
        <f t="shared" si="30"/>
        <v>-1.4459466411062881E-3</v>
      </c>
      <c r="G108" s="2">
        <f t="shared" si="30"/>
        <v>-9.7955570045690142E-5</v>
      </c>
      <c r="H108" s="2">
        <f t="shared" si="30"/>
        <v>5.7836365570065086E-3</v>
      </c>
      <c r="I108" s="2">
        <f t="shared" si="30"/>
        <v>4.5463427754541272E-3</v>
      </c>
      <c r="J108" s="2">
        <f t="shared" si="30"/>
        <v>3.934776220467469E-3</v>
      </c>
      <c r="K108" s="2">
        <f t="shared" si="30"/>
        <v>5.1503315874601805E-3</v>
      </c>
    </row>
    <row r="109" spans="1:22" x14ac:dyDescent="0.25">
      <c r="A109" s="15"/>
      <c r="B109" s="2"/>
    </row>
    <row r="110" spans="1:22" x14ac:dyDescent="0.25">
      <c r="A110" s="16" t="s">
        <v>10</v>
      </c>
      <c r="B110" s="18">
        <f>_xlfn.STDEV.P(B3:B106)</f>
        <v>5.4378788157095168E-2</v>
      </c>
      <c r="C110" s="18">
        <f t="shared" ref="C110:K110" si="31">_xlfn.STDEV.P(C3:C106)</f>
        <v>5.3206550256304809E-2</v>
      </c>
      <c r="D110" s="18">
        <f t="shared" si="31"/>
        <v>3.0529807355049274E-2</v>
      </c>
      <c r="E110" s="18">
        <f t="shared" si="31"/>
        <v>4.4871355861533589E-2</v>
      </c>
      <c r="F110" s="18">
        <f t="shared" si="31"/>
        <v>4.5240301415440137E-2</v>
      </c>
      <c r="G110" s="18">
        <f t="shared" si="31"/>
        <v>6.0101452882915275E-2</v>
      </c>
      <c r="H110" s="18">
        <f t="shared" si="31"/>
        <v>4.6336066848623174E-2</v>
      </c>
      <c r="I110" s="18">
        <f t="shared" si="31"/>
        <v>6.7980428058509831E-2</v>
      </c>
      <c r="J110" s="18">
        <f t="shared" si="31"/>
        <v>4.6094684706999955E-2</v>
      </c>
      <c r="K110" s="18">
        <f t="shared" si="31"/>
        <v>3.8925338973381657E-2</v>
      </c>
    </row>
    <row r="111" spans="1:22" x14ac:dyDescent="0.25">
      <c r="A111" s="15"/>
      <c r="B111" s="2"/>
    </row>
    <row r="112" spans="1:22" x14ac:dyDescent="0.25">
      <c r="A112" s="17" t="s">
        <v>26</v>
      </c>
      <c r="B112" s="2">
        <f>B108/B110</f>
        <v>5.6576372021372293E-2</v>
      </c>
      <c r="C112" s="2">
        <f t="shared" ref="C112:K112" si="32">C108/C110</f>
        <v>8.0663202398659289E-2</v>
      </c>
      <c r="D112" s="2">
        <f t="shared" si="32"/>
        <v>0.10691768345258418</v>
      </c>
      <c r="E112" s="2">
        <f t="shared" si="32"/>
        <v>0.17520632869972724</v>
      </c>
      <c r="F112" s="2">
        <f t="shared" si="32"/>
        <v>-3.1961472312666744E-2</v>
      </c>
      <c r="G112" s="2">
        <f t="shared" si="32"/>
        <v>-1.6298369731014516E-3</v>
      </c>
      <c r="H112" s="2">
        <f t="shared" si="32"/>
        <v>0.12481932434837989</v>
      </c>
      <c r="I112" s="2">
        <f t="shared" si="32"/>
        <v>6.6877230775027649E-2</v>
      </c>
      <c r="J112" s="2">
        <f t="shared" si="32"/>
        <v>8.5362905625210456E-2</v>
      </c>
      <c r="K112" s="2">
        <f t="shared" si="32"/>
        <v>0.13231308251373572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2D7A-C5E3-4578-A980-A04F1E0FA8D6}">
  <dimension ref="A1:AL112"/>
  <sheetViews>
    <sheetView topLeftCell="L37" zoomScale="85" zoomScaleNormal="85" workbookViewId="0">
      <selection activeCell="Q44" sqref="Q44"/>
    </sheetView>
  </sheetViews>
  <sheetFormatPr defaultRowHeight="13.5" x14ac:dyDescent="0.25"/>
  <cols>
    <col min="1" max="1" width="12.0703125" bestFit="1" customWidth="1"/>
    <col min="2" max="2" width="13.42578125" bestFit="1" customWidth="1"/>
    <col min="8" max="8" width="20.92578125" bestFit="1" customWidth="1"/>
    <col min="9" max="9" width="19.5703125" customWidth="1"/>
    <col min="10" max="10" width="12.0703125" bestFit="1" customWidth="1"/>
    <col min="11" max="12" width="11.42578125" bestFit="1" customWidth="1"/>
    <col min="15" max="15" width="15" customWidth="1"/>
    <col min="17" max="17" width="21.28515625" bestFit="1" customWidth="1"/>
    <col min="18" max="18" width="12" bestFit="1" customWidth="1"/>
  </cols>
  <sheetData>
    <row r="1" spans="1:3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1" t="s">
        <v>27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O1" s="24" t="s">
        <v>16</v>
      </c>
      <c r="P1" s="24" t="s">
        <v>17</v>
      </c>
      <c r="Q1" s="24" t="s">
        <v>18</v>
      </c>
      <c r="R1" s="24" t="s">
        <v>19</v>
      </c>
      <c r="S1" s="24" t="s">
        <v>20</v>
      </c>
      <c r="T1" s="24"/>
      <c r="U1" s="24"/>
      <c r="V1" s="24"/>
      <c r="W1" s="24"/>
      <c r="X1" s="24"/>
    </row>
    <row r="2" spans="1:38" x14ac:dyDescent="0.25">
      <c r="A2" s="22">
        <v>43535</v>
      </c>
      <c r="N2" s="24" t="s">
        <v>16</v>
      </c>
      <c r="O2">
        <f t="array" ref="O2:X11">MMULT(TRANSPOSE(H3:L106),H3:L106)</f>
        <v>0.30753347054916047</v>
      </c>
      <c r="P2">
        <v>0.17118086802959678</v>
      </c>
      <c r="Q2">
        <v>4.7538104138024465E-2</v>
      </c>
      <c r="R2">
        <v>3.3980872361018405E-2</v>
      </c>
      <c r="S2">
        <v>7.2718415527753724E-2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 spans="1:38" x14ac:dyDescent="0.25">
      <c r="A3" s="22">
        <v>43542</v>
      </c>
      <c r="B3" s="3">
        <v>-5.2422258665968391E-2</v>
      </c>
      <c r="C3" s="7">
        <v>5.5152286874338152E-3</v>
      </c>
      <c r="D3" s="7">
        <v>-1.1832858349040465E-2</v>
      </c>
      <c r="E3" s="7">
        <v>3.2412996394584948E-2</v>
      </c>
      <c r="F3" s="7">
        <v>2.3199836693475584E-2</v>
      </c>
      <c r="H3" s="19">
        <f t="shared" ref="H3:H34" si="0">B3-$B$108</f>
        <v>-5.5498813214815604E-2</v>
      </c>
      <c r="I3" s="19">
        <f t="shared" ref="I3:I34" si="1">C3-$C$108</f>
        <v>1.2234179551750633E-3</v>
      </c>
      <c r="J3" s="19">
        <f t="shared" ref="J3:J34" si="2">D3-$D$108</f>
        <v>-1.5097034627696E-2</v>
      </c>
      <c r="K3" s="19">
        <f t="shared" ref="K3:K34" si="3">E3-$E$108</f>
        <v>2.455125087030666E-2</v>
      </c>
      <c r="L3" s="19">
        <f t="shared" ref="L3:L34" si="4">F3-$F$108</f>
        <v>2.4645783334581874E-2</v>
      </c>
      <c r="N3" s="24" t="s">
        <v>17</v>
      </c>
      <c r="O3">
        <v>0.17118086802959678</v>
      </c>
      <c r="P3">
        <v>0.29441744697837557</v>
      </c>
      <c r="Q3">
        <v>4.0330313239605349E-2</v>
      </c>
      <c r="R3">
        <v>9.7935543648312001E-2</v>
      </c>
      <c r="S3">
        <v>5.2883239862023472E-2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 spans="1:38" x14ac:dyDescent="0.25">
      <c r="A4" s="22">
        <v>43549</v>
      </c>
      <c r="B4" s="3">
        <v>-4.2298474183761536E-2</v>
      </c>
      <c r="C4" s="7">
        <v>-8.5921975493520319E-3</v>
      </c>
      <c r="D4" s="7">
        <v>1.7425731060056515E-2</v>
      </c>
      <c r="E4" s="7">
        <v>2.0205612876078582E-4</v>
      </c>
      <c r="F4" s="7">
        <v>-3.359190969160375E-3</v>
      </c>
      <c r="H4" s="19">
        <f t="shared" si="0"/>
        <v>-4.5375028732608749E-2</v>
      </c>
      <c r="I4" s="19">
        <f t="shared" si="1"/>
        <v>-1.2884008281610784E-2</v>
      </c>
      <c r="J4" s="19">
        <f t="shared" si="2"/>
        <v>1.416155478140098E-2</v>
      </c>
      <c r="K4" s="19">
        <f t="shared" si="3"/>
        <v>-7.6596893955175015E-3</v>
      </c>
      <c r="L4" s="19">
        <f t="shared" si="4"/>
        <v>-1.9132443280540869E-3</v>
      </c>
      <c r="N4" s="24" t="s">
        <v>18</v>
      </c>
      <c r="O4">
        <v>4.7538104138024465E-2</v>
      </c>
      <c r="P4">
        <v>4.0330313239605349E-2</v>
      </c>
      <c r="Q4">
        <v>9.6935190262187831E-2</v>
      </c>
      <c r="R4">
        <v>3.8285936758256638E-2</v>
      </c>
      <c r="S4">
        <v>3.2059149535925757E-2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 spans="1:38" x14ac:dyDescent="0.25">
      <c r="A5" s="22">
        <v>43556</v>
      </c>
      <c r="B5" s="3">
        <v>2.0634802336736202E-2</v>
      </c>
      <c r="C5" s="7">
        <v>4.5315778423793418E-2</v>
      </c>
      <c r="D5" s="7">
        <v>-2.8164896022335406E-2</v>
      </c>
      <c r="E5" s="7">
        <v>1.8793018399827721E-2</v>
      </c>
      <c r="F5" s="7">
        <v>-6.9092698929112961E-3</v>
      </c>
      <c r="H5" s="19">
        <f t="shared" si="0"/>
        <v>1.7558247787888993E-2</v>
      </c>
      <c r="I5" s="19">
        <f t="shared" si="1"/>
        <v>4.1023967691534664E-2</v>
      </c>
      <c r="J5" s="19">
        <f t="shared" si="2"/>
        <v>-3.1429072300990943E-2</v>
      </c>
      <c r="K5" s="19">
        <f t="shared" si="3"/>
        <v>1.0931272875549434E-2</v>
      </c>
      <c r="L5" s="19">
        <f t="shared" si="4"/>
        <v>-5.4633232518050082E-3</v>
      </c>
      <c r="N5" s="24" t="s">
        <v>19</v>
      </c>
      <c r="O5">
        <v>3.3980872361018405E-2</v>
      </c>
      <c r="P5">
        <v>9.7935543648312001E-2</v>
      </c>
      <c r="Q5">
        <v>3.8285936758256638E-2</v>
      </c>
      <c r="R5">
        <v>0.2093976119926482</v>
      </c>
      <c r="S5">
        <v>2.5177143402970958E-2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 spans="1:38" x14ac:dyDescent="0.25">
      <c r="A6" s="22">
        <v>43563</v>
      </c>
      <c r="B6" s="3">
        <v>1.9735794945921814E-2</v>
      </c>
      <c r="C6" s="7">
        <v>-1.4685446175995209E-2</v>
      </c>
      <c r="D6" s="7">
        <v>3.6844022158160739E-2</v>
      </c>
      <c r="E6" s="7">
        <v>-1.1107522672800574E-2</v>
      </c>
      <c r="F6" s="7">
        <v>3.716270149453571E-2</v>
      </c>
      <c r="H6" s="19">
        <f t="shared" si="0"/>
        <v>1.6659240397074605E-2</v>
      </c>
      <c r="I6" s="19">
        <f t="shared" si="1"/>
        <v>-1.8977256908253963E-2</v>
      </c>
      <c r="J6" s="19">
        <f t="shared" si="2"/>
        <v>3.3579845879505202E-2</v>
      </c>
      <c r="K6" s="19">
        <f t="shared" si="3"/>
        <v>-1.8969268197078861E-2</v>
      </c>
      <c r="L6" s="19">
        <f t="shared" si="4"/>
        <v>3.8608648135642E-2</v>
      </c>
      <c r="N6" s="24" t="s">
        <v>20</v>
      </c>
      <c r="O6">
        <v>7.2718415527753724E-2</v>
      </c>
      <c r="P6">
        <v>5.2883239862023472E-2</v>
      </c>
      <c r="Q6">
        <v>3.2059149535925757E-2</v>
      </c>
      <c r="R6">
        <v>2.5177143402970958E-2</v>
      </c>
      <c r="S6">
        <v>0.21285522670462692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 spans="1:38" x14ac:dyDescent="0.25">
      <c r="A7" s="22">
        <v>43570</v>
      </c>
      <c r="B7" s="3">
        <v>-1.6205521817083568E-2</v>
      </c>
      <c r="C7" s="7">
        <v>-1.1030239335549585E-2</v>
      </c>
      <c r="D7" s="7">
        <v>9.64634643349771E-3</v>
      </c>
      <c r="E7" s="7">
        <v>-4.2053805471963357E-2</v>
      </c>
      <c r="F7" s="7">
        <v>-4.0902775168282224E-3</v>
      </c>
      <c r="H7" s="19">
        <f t="shared" si="0"/>
        <v>-1.9282076365930777E-2</v>
      </c>
      <c r="I7" s="19">
        <f t="shared" si="1"/>
        <v>-1.5322050067808337E-2</v>
      </c>
      <c r="J7" s="19">
        <f t="shared" si="2"/>
        <v>6.382170154842175E-3</v>
      </c>
      <c r="K7" s="19">
        <f t="shared" si="3"/>
        <v>-4.9915550996241648E-2</v>
      </c>
      <c r="L7" s="19">
        <f t="shared" si="4"/>
        <v>-2.6443308757219345E-3</v>
      </c>
      <c r="N7" s="24"/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 spans="1:38" x14ac:dyDescent="0.25">
      <c r="A8" s="22">
        <v>43577</v>
      </c>
      <c r="B8" s="3">
        <v>-3.3534246207188256E-2</v>
      </c>
      <c r="C8" s="7">
        <v>-1.4646441591706139E-2</v>
      </c>
      <c r="D8" s="7">
        <v>3.6260725110228709E-3</v>
      </c>
      <c r="E8" s="7">
        <v>2.8894501719022303E-2</v>
      </c>
      <c r="F8" s="7">
        <v>9.8562798197843193E-4</v>
      </c>
      <c r="H8" s="19">
        <f t="shared" si="0"/>
        <v>-3.6610800756035469E-2</v>
      </c>
      <c r="I8" s="19">
        <f t="shared" si="1"/>
        <v>-1.8938252323964892E-2</v>
      </c>
      <c r="J8" s="19">
        <f t="shared" si="2"/>
        <v>3.6189623236733632E-4</v>
      </c>
      <c r="K8" s="19">
        <f t="shared" si="3"/>
        <v>2.1032756194744016E-2</v>
      </c>
      <c r="L8" s="19">
        <f t="shared" si="4"/>
        <v>2.4315746230847198E-3</v>
      </c>
      <c r="N8" s="24"/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AC8">
        <v>3.0765545488472099E-3</v>
      </c>
      <c r="AD8">
        <v>4.291810732258752E-3</v>
      </c>
      <c r="AE8">
        <v>3.2641762786555346E-3</v>
      </c>
      <c r="AF8">
        <v>7.8617455242782873E-3</v>
      </c>
      <c r="AG8">
        <v>-1.4459466411062881E-3</v>
      </c>
      <c r="AH8">
        <v>-9.7955570045690142E-5</v>
      </c>
      <c r="AI8">
        <v>5.7836365570065086E-3</v>
      </c>
      <c r="AJ8">
        <v>4.5463427754541272E-3</v>
      </c>
      <c r="AK8">
        <v>3.934776220467469E-3</v>
      </c>
      <c r="AL8">
        <v>5.1503315874601805E-3</v>
      </c>
    </row>
    <row r="9" spans="1:38" x14ac:dyDescent="0.25">
      <c r="A9" s="22">
        <v>43584</v>
      </c>
      <c r="B9" s="3">
        <v>-1.0086448916613033E-4</v>
      </c>
      <c r="C9" s="7">
        <v>1.7953488515345839E-2</v>
      </c>
      <c r="D9" s="7">
        <v>-2.9218690741023456E-2</v>
      </c>
      <c r="E9" s="7">
        <v>-1.8111569167549191E-2</v>
      </c>
      <c r="F9" s="7">
        <v>-3.4465209556749921E-3</v>
      </c>
      <c r="H9" s="19">
        <f t="shared" si="0"/>
        <v>-3.1774190380133402E-3</v>
      </c>
      <c r="I9" s="19">
        <f t="shared" si="1"/>
        <v>1.3661677783087087E-2</v>
      </c>
      <c r="J9" s="19">
        <f t="shared" si="2"/>
        <v>-3.2482867019678993E-2</v>
      </c>
      <c r="K9" s="19">
        <f t="shared" si="3"/>
        <v>-2.5973314691827478E-2</v>
      </c>
      <c r="L9" s="19">
        <f t="shared" si="4"/>
        <v>-2.0005743145687042E-3</v>
      </c>
      <c r="N9" s="24"/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 spans="1:38" x14ac:dyDescent="0.25">
      <c r="A10" s="22">
        <v>43591</v>
      </c>
      <c r="B10" s="3">
        <v>3.5928213100588913E-4</v>
      </c>
      <c r="C10" s="7">
        <v>-3.9228828054258869E-2</v>
      </c>
      <c r="D10" s="7">
        <v>-3.3672272693785477E-3</v>
      </c>
      <c r="E10" s="7">
        <v>-1.0639017021027986E-2</v>
      </c>
      <c r="F10" s="7">
        <v>-1.9433409911882693E-2</v>
      </c>
      <c r="H10" s="19">
        <f t="shared" si="0"/>
        <v>-2.7172724178413207E-3</v>
      </c>
      <c r="I10" s="19">
        <f t="shared" si="1"/>
        <v>-4.3520638786517622E-2</v>
      </c>
      <c r="J10" s="19">
        <f t="shared" si="2"/>
        <v>-6.6314035480340826E-3</v>
      </c>
      <c r="K10" s="19">
        <f t="shared" si="3"/>
        <v>-1.8500762545306273E-2</v>
      </c>
      <c r="L10" s="19">
        <f t="shared" si="4"/>
        <v>-1.7987463270776403E-2</v>
      </c>
      <c r="N10" s="24"/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 spans="1:38" x14ac:dyDescent="0.25">
      <c r="A11" s="22">
        <v>43598</v>
      </c>
      <c r="B11" s="3">
        <v>3.1012025257647569E-2</v>
      </c>
      <c r="C11" s="7">
        <v>3.2415840305799692E-2</v>
      </c>
      <c r="D11" s="7">
        <v>2.8836482927052209E-2</v>
      </c>
      <c r="E11" s="7">
        <v>1.0823290304900812E-2</v>
      </c>
      <c r="F11" s="7">
        <v>1.2428556744463748E-2</v>
      </c>
      <c r="H11" s="19">
        <f t="shared" si="0"/>
        <v>2.7935470708800359E-2</v>
      </c>
      <c r="I11" s="19">
        <f t="shared" si="1"/>
        <v>2.8124029573540939E-2</v>
      </c>
      <c r="J11" s="19">
        <f t="shared" si="2"/>
        <v>2.5572306648396676E-2</v>
      </c>
      <c r="K11" s="19">
        <f t="shared" si="3"/>
        <v>2.9615447806225249E-3</v>
      </c>
      <c r="L11" s="19">
        <f t="shared" si="4"/>
        <v>1.3874503385570036E-2</v>
      </c>
      <c r="N11" s="24"/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 spans="1:38" x14ac:dyDescent="0.25">
      <c r="A12" s="22">
        <v>43605</v>
      </c>
      <c r="B12" s="3">
        <v>-5.3317485800764564E-3</v>
      </c>
      <c r="C12" s="7">
        <v>6.7084677746056087E-2</v>
      </c>
      <c r="D12" s="7">
        <v>7.7488737948823161E-3</v>
      </c>
      <c r="E12" s="7">
        <v>-1.9825864097041901E-2</v>
      </c>
      <c r="F12" s="7">
        <v>-3.7325811601776282E-2</v>
      </c>
      <c r="H12" s="19">
        <f t="shared" si="0"/>
        <v>-8.4083031289236658E-3</v>
      </c>
      <c r="I12" s="19">
        <f t="shared" si="1"/>
        <v>6.279286701379734E-2</v>
      </c>
      <c r="J12" s="19">
        <f t="shared" si="2"/>
        <v>4.4846975162267811E-3</v>
      </c>
      <c r="K12" s="19">
        <f t="shared" si="3"/>
        <v>-2.7687609621320188E-2</v>
      </c>
      <c r="L12" s="19">
        <f t="shared" si="4"/>
        <v>-3.5879864960669992E-2</v>
      </c>
    </row>
    <row r="13" spans="1:38" x14ac:dyDescent="0.25">
      <c r="A13" s="22">
        <v>43612</v>
      </c>
      <c r="B13" s="3">
        <v>-4.3766880700917388E-2</v>
      </c>
      <c r="C13" s="7">
        <v>2.5710783726967446E-2</v>
      </c>
      <c r="D13" s="7">
        <v>2.0552207784922505E-2</v>
      </c>
      <c r="E13" s="7">
        <v>3.8621403943908561E-2</v>
      </c>
      <c r="F13" s="7">
        <v>-2.1199998615358817E-2</v>
      </c>
      <c r="H13" s="19">
        <f t="shared" si="0"/>
        <v>-4.6843435249764601E-2</v>
      </c>
      <c r="I13" s="19">
        <f t="shared" si="1"/>
        <v>2.1418972994708692E-2</v>
      </c>
      <c r="J13" s="19">
        <f t="shared" si="2"/>
        <v>1.7288031506266972E-2</v>
      </c>
      <c r="K13" s="19">
        <f t="shared" si="3"/>
        <v>3.0759658419630274E-2</v>
      </c>
      <c r="L13" s="19">
        <f t="shared" si="4"/>
        <v>-1.9754051974252528E-2</v>
      </c>
    </row>
    <row r="14" spans="1:38" x14ac:dyDescent="0.25">
      <c r="A14" s="22">
        <v>43619</v>
      </c>
      <c r="B14" s="3">
        <v>2.6184377257945091E-3</v>
      </c>
      <c r="C14" s="7">
        <v>1.2281352423467062E-2</v>
      </c>
      <c r="D14" s="7">
        <v>2.6020267609097258E-2</v>
      </c>
      <c r="E14" s="7">
        <v>3.3927344389892422E-3</v>
      </c>
      <c r="F14" s="7">
        <v>-9.8690523625523108E-3</v>
      </c>
      <c r="H14" s="19">
        <f t="shared" si="0"/>
        <v>-4.5811682305270081E-4</v>
      </c>
      <c r="I14" s="19">
        <f t="shared" si="1"/>
        <v>7.9895416912083104E-3</v>
      </c>
      <c r="J14" s="19">
        <f t="shared" si="2"/>
        <v>2.2756091330441725E-2</v>
      </c>
      <c r="K14" s="19">
        <f t="shared" si="3"/>
        <v>-4.4690110852890451E-3</v>
      </c>
      <c r="L14" s="19">
        <f t="shared" si="4"/>
        <v>-8.4231057214460229E-3</v>
      </c>
    </row>
    <row r="15" spans="1:38" x14ac:dyDescent="0.25">
      <c r="A15" s="22">
        <v>43626</v>
      </c>
      <c r="B15" s="3">
        <v>-1.0433872004776634E-2</v>
      </c>
      <c r="C15" s="7">
        <v>-1.2041730349482749E-2</v>
      </c>
      <c r="D15" s="7">
        <v>-3.6307893796049262E-3</v>
      </c>
      <c r="E15" s="7">
        <v>1.4201882631463825E-3</v>
      </c>
      <c r="F15" s="7">
        <v>7.4302335867708624E-3</v>
      </c>
      <c r="H15" s="19">
        <f t="shared" si="0"/>
        <v>-1.3510426553623844E-2</v>
      </c>
      <c r="I15" s="19">
        <f t="shared" si="1"/>
        <v>-1.6333541081741502E-2</v>
      </c>
      <c r="J15" s="19">
        <f t="shared" si="2"/>
        <v>-6.8949656582604612E-3</v>
      </c>
      <c r="K15" s="19">
        <f t="shared" si="3"/>
        <v>-6.4415572611319048E-3</v>
      </c>
      <c r="L15" s="19">
        <f t="shared" si="4"/>
        <v>8.8761802278771503E-3</v>
      </c>
      <c r="O15" s="24" t="s">
        <v>16</v>
      </c>
      <c r="P15" s="24" t="s">
        <v>17</v>
      </c>
      <c r="Q15" s="24" t="s">
        <v>18</v>
      </c>
      <c r="R15" s="24" t="s">
        <v>19</v>
      </c>
      <c r="S15" s="24" t="s">
        <v>20</v>
      </c>
      <c r="T15" s="24"/>
      <c r="U15" s="24"/>
      <c r="V15" s="24"/>
      <c r="W15" s="24"/>
      <c r="X15" s="24"/>
    </row>
    <row r="16" spans="1:38" x14ac:dyDescent="0.25">
      <c r="A16" s="22">
        <v>43633</v>
      </c>
      <c r="B16" s="3">
        <v>-3.3065488754582262E-3</v>
      </c>
      <c r="C16" s="7">
        <v>-1.9015738139505078E-2</v>
      </c>
      <c r="D16" s="7">
        <v>-3.0822718179955633E-2</v>
      </c>
      <c r="E16" s="7">
        <v>2.8231324174357475E-2</v>
      </c>
      <c r="F16" s="7">
        <v>-1.3311753158727679E-2</v>
      </c>
      <c r="H16" s="19">
        <f t="shared" si="0"/>
        <v>-6.3831034243054356E-3</v>
      </c>
      <c r="I16" s="19">
        <f t="shared" si="1"/>
        <v>-2.3307548871763832E-2</v>
      </c>
      <c r="J16" s="19">
        <f t="shared" si="2"/>
        <v>-3.4086894458611169E-2</v>
      </c>
      <c r="K16" s="19">
        <f t="shared" si="3"/>
        <v>2.0369578650079188E-2</v>
      </c>
      <c r="L16" s="19">
        <f t="shared" si="4"/>
        <v>-1.1865806517621392E-2</v>
      </c>
      <c r="N16" s="24" t="s">
        <v>16</v>
      </c>
      <c r="O16" s="2">
        <f>O2/104</f>
        <v>2.9570526014342353E-3</v>
      </c>
      <c r="P16" s="2">
        <f t="shared" ref="P16:X16" si="5">P2/104</f>
        <v>1.645969884899969E-3</v>
      </c>
      <c r="Q16" s="2">
        <f t="shared" si="5"/>
        <v>4.5709715517331214E-4</v>
      </c>
      <c r="R16" s="2">
        <f t="shared" si="5"/>
        <v>3.2673915731748466E-4</v>
      </c>
      <c r="S16" s="2">
        <f t="shared" si="5"/>
        <v>6.9921553392070885E-4</v>
      </c>
      <c r="T16" s="2" t="e">
        <f t="shared" si="5"/>
        <v>#N/A</v>
      </c>
      <c r="U16" s="2" t="e">
        <f t="shared" si="5"/>
        <v>#N/A</v>
      </c>
      <c r="V16" s="2" t="e">
        <f t="shared" si="5"/>
        <v>#N/A</v>
      </c>
      <c r="W16" s="2" t="e">
        <f t="shared" si="5"/>
        <v>#N/A</v>
      </c>
      <c r="X16" s="2" t="e">
        <f t="shared" si="5"/>
        <v>#N/A</v>
      </c>
    </row>
    <row r="17" spans="1:24" x14ac:dyDescent="0.25">
      <c r="A17" s="22">
        <v>43640</v>
      </c>
      <c r="B17" s="3">
        <v>-2.9213123586802725E-2</v>
      </c>
      <c r="C17" s="7">
        <v>2.3891898276837686E-2</v>
      </c>
      <c r="D17" s="7">
        <v>1.782055313561326E-2</v>
      </c>
      <c r="E17" s="7">
        <v>-2.4976778334650174E-2</v>
      </c>
      <c r="F17" s="7">
        <v>-1.0938055654026169E-3</v>
      </c>
      <c r="H17" s="19">
        <f t="shared" si="0"/>
        <v>-3.2289678135649938E-2</v>
      </c>
      <c r="I17" s="19">
        <f t="shared" si="1"/>
        <v>1.9600087544578933E-2</v>
      </c>
      <c r="J17" s="19">
        <f t="shared" si="2"/>
        <v>1.4556376856957725E-2</v>
      </c>
      <c r="K17" s="19">
        <f t="shared" si="3"/>
        <v>-3.2838523858928464E-2</v>
      </c>
      <c r="L17" s="19">
        <f t="shared" si="4"/>
        <v>3.5214107570367124E-4</v>
      </c>
      <c r="N17" s="24" t="s">
        <v>17</v>
      </c>
      <c r="O17" s="2">
        <f t="shared" ref="O17:X20" si="6">O3/104</f>
        <v>1.645969884899969E-3</v>
      </c>
      <c r="P17" s="2">
        <f t="shared" si="6"/>
        <v>2.8309369901766881E-3</v>
      </c>
      <c r="Q17" s="2">
        <f t="shared" si="6"/>
        <v>3.8779147345774373E-4</v>
      </c>
      <c r="R17" s="2">
        <f t="shared" si="6"/>
        <v>9.4168791969530773E-4</v>
      </c>
      <c r="S17" s="2">
        <f t="shared" si="6"/>
        <v>5.084926909809949E-4</v>
      </c>
      <c r="T17" s="2" t="e">
        <f t="shared" si="6"/>
        <v>#N/A</v>
      </c>
      <c r="U17" s="2" t="e">
        <f t="shared" si="6"/>
        <v>#N/A</v>
      </c>
      <c r="V17" s="2" t="e">
        <f t="shared" si="6"/>
        <v>#N/A</v>
      </c>
      <c r="W17" s="2" t="e">
        <f t="shared" si="6"/>
        <v>#N/A</v>
      </c>
      <c r="X17" s="2" t="e">
        <f t="shared" si="6"/>
        <v>#N/A</v>
      </c>
    </row>
    <row r="18" spans="1:24" x14ac:dyDescent="0.25">
      <c r="A18" s="22">
        <v>43647</v>
      </c>
      <c r="B18" s="3">
        <v>2.5556619447768547E-2</v>
      </c>
      <c r="C18" s="7">
        <v>3.9506209373662005E-2</v>
      </c>
      <c r="D18" s="7">
        <v>2.2940144904217696E-3</v>
      </c>
      <c r="E18" s="7">
        <v>-1.8717105309166704E-2</v>
      </c>
      <c r="F18" s="7">
        <v>2.0076619053848166E-2</v>
      </c>
      <c r="H18" s="19">
        <f t="shared" si="0"/>
        <v>2.2480064898921338E-2</v>
      </c>
      <c r="I18" s="19">
        <f t="shared" si="1"/>
        <v>3.5214398641403251E-2</v>
      </c>
      <c r="J18" s="19">
        <f t="shared" si="2"/>
        <v>-9.7016178823376492E-4</v>
      </c>
      <c r="K18" s="19">
        <f t="shared" si="3"/>
        <v>-2.6578850833444991E-2</v>
      </c>
      <c r="L18" s="19">
        <f t="shared" si="4"/>
        <v>2.1522565694954456E-2</v>
      </c>
      <c r="N18" s="24" t="s">
        <v>18</v>
      </c>
      <c r="O18" s="2">
        <f t="shared" si="6"/>
        <v>4.5709715517331214E-4</v>
      </c>
      <c r="P18" s="2">
        <f t="shared" si="6"/>
        <v>3.8779147345774373E-4</v>
      </c>
      <c r="Q18" s="2">
        <f t="shared" si="6"/>
        <v>9.3206913713642146E-4</v>
      </c>
      <c r="R18" s="2">
        <f t="shared" si="6"/>
        <v>3.681340072909292E-4</v>
      </c>
      <c r="S18" s="2">
        <f t="shared" si="6"/>
        <v>3.0826105323005534E-4</v>
      </c>
      <c r="T18" s="2" t="e">
        <f t="shared" si="6"/>
        <v>#N/A</v>
      </c>
      <c r="U18" s="2" t="e">
        <f t="shared" si="6"/>
        <v>#N/A</v>
      </c>
      <c r="V18" s="2" t="e">
        <f t="shared" si="6"/>
        <v>#N/A</v>
      </c>
      <c r="W18" s="2" t="e">
        <f t="shared" si="6"/>
        <v>#N/A</v>
      </c>
      <c r="X18" s="2" t="e">
        <f t="shared" si="6"/>
        <v>#N/A</v>
      </c>
    </row>
    <row r="19" spans="1:24" x14ac:dyDescent="0.25">
      <c r="A19" s="22">
        <v>43654</v>
      </c>
      <c r="B19" s="3">
        <v>-3.4651293932809413E-2</v>
      </c>
      <c r="C19" s="7">
        <v>-9.6547676343734512E-3</v>
      </c>
      <c r="D19" s="7">
        <v>-4.3597281254484588E-2</v>
      </c>
      <c r="E19" s="7">
        <v>1.2321586869659784E-2</v>
      </c>
      <c r="F19" s="7">
        <v>-1.6103073020832248E-2</v>
      </c>
      <c r="H19" s="19">
        <f t="shared" si="0"/>
        <v>-3.7727848481656626E-2</v>
      </c>
      <c r="I19" s="19">
        <f t="shared" si="1"/>
        <v>-1.3946578366632203E-2</v>
      </c>
      <c r="J19" s="19">
        <f t="shared" si="2"/>
        <v>-4.6861457533140125E-2</v>
      </c>
      <c r="K19" s="19">
        <f t="shared" si="3"/>
        <v>4.4598413453814968E-3</v>
      </c>
      <c r="L19" s="19">
        <f t="shared" si="4"/>
        <v>-1.465712637972596E-2</v>
      </c>
      <c r="N19" s="24" t="s">
        <v>19</v>
      </c>
      <c r="O19" s="2">
        <f t="shared" si="6"/>
        <v>3.2673915731748466E-4</v>
      </c>
      <c r="P19" s="2">
        <f t="shared" si="6"/>
        <v>9.4168791969530773E-4</v>
      </c>
      <c r="Q19" s="2">
        <f t="shared" si="6"/>
        <v>3.681340072909292E-4</v>
      </c>
      <c r="R19" s="2">
        <f t="shared" si="6"/>
        <v>2.0134385768523864E-3</v>
      </c>
      <c r="S19" s="2">
        <f t="shared" si="6"/>
        <v>2.4208791733625922E-4</v>
      </c>
      <c r="T19" s="2" t="e">
        <f t="shared" si="6"/>
        <v>#N/A</v>
      </c>
      <c r="U19" s="2" t="e">
        <f t="shared" si="6"/>
        <v>#N/A</v>
      </c>
      <c r="V19" s="2" t="e">
        <f t="shared" si="6"/>
        <v>#N/A</v>
      </c>
      <c r="W19" s="2" t="e">
        <f t="shared" si="6"/>
        <v>#N/A</v>
      </c>
      <c r="X19" s="2" t="e">
        <f t="shared" si="6"/>
        <v>#N/A</v>
      </c>
    </row>
    <row r="20" spans="1:24" x14ac:dyDescent="0.25">
      <c r="A20" s="22">
        <v>43661</v>
      </c>
      <c r="B20" s="3">
        <v>-6.7475592816894414E-2</v>
      </c>
      <c r="C20" s="7">
        <v>2.09382026023468E-2</v>
      </c>
      <c r="D20" s="7">
        <v>6.7121715058877651E-3</v>
      </c>
      <c r="E20" s="7">
        <v>8.0456550556963657E-2</v>
      </c>
      <c r="F20" s="7">
        <v>-2.3822532064264101E-2</v>
      </c>
      <c r="H20" s="19">
        <f t="shared" si="0"/>
        <v>-7.0552147365741627E-2</v>
      </c>
      <c r="I20" s="19">
        <f t="shared" si="1"/>
        <v>1.6646391870088047E-2</v>
      </c>
      <c r="J20" s="19">
        <f t="shared" si="2"/>
        <v>3.4479952272322306E-3</v>
      </c>
      <c r="K20" s="19">
        <f t="shared" si="3"/>
        <v>7.2594805032685367E-2</v>
      </c>
      <c r="L20" s="19">
        <f t="shared" si="4"/>
        <v>-2.2376585423157812E-2</v>
      </c>
      <c r="N20" s="24" t="s">
        <v>20</v>
      </c>
      <c r="O20" s="2">
        <f t="shared" si="6"/>
        <v>6.9921553392070885E-4</v>
      </c>
      <c r="P20" s="2">
        <f t="shared" si="6"/>
        <v>5.084926909809949E-4</v>
      </c>
      <c r="Q20" s="2">
        <f t="shared" si="6"/>
        <v>3.0826105323005534E-4</v>
      </c>
      <c r="R20" s="2">
        <f t="shared" si="6"/>
        <v>2.4208791733625922E-4</v>
      </c>
      <c r="S20" s="2">
        <f t="shared" si="6"/>
        <v>2.0466848721598743E-3</v>
      </c>
      <c r="T20" s="2" t="e">
        <f t="shared" si="6"/>
        <v>#N/A</v>
      </c>
      <c r="U20" s="2" t="e">
        <f t="shared" si="6"/>
        <v>#N/A</v>
      </c>
      <c r="V20" s="2" t="e">
        <f t="shared" si="6"/>
        <v>#N/A</v>
      </c>
      <c r="W20" s="2" t="e">
        <f t="shared" si="6"/>
        <v>#N/A</v>
      </c>
      <c r="X20" s="2" t="e">
        <f t="shared" si="6"/>
        <v>#N/A</v>
      </c>
    </row>
    <row r="21" spans="1:24" x14ac:dyDescent="0.25">
      <c r="A21" s="22">
        <v>43668</v>
      </c>
      <c r="B21" s="3">
        <v>-2.7280312175044119E-2</v>
      </c>
      <c r="C21" s="7">
        <v>-5.1689574394582882E-2</v>
      </c>
      <c r="D21" s="7">
        <v>3.3916645284857161E-3</v>
      </c>
      <c r="E21" s="7">
        <v>2.1639477300223753E-3</v>
      </c>
      <c r="F21" s="7">
        <v>7.0789138566924592E-3</v>
      </c>
      <c r="H21" s="19">
        <f t="shared" si="0"/>
        <v>-3.0356866723891329E-2</v>
      </c>
      <c r="I21" s="19">
        <f t="shared" si="1"/>
        <v>-5.5981385126841636E-2</v>
      </c>
      <c r="J21" s="19">
        <f t="shared" si="2"/>
        <v>1.2748824983018154E-4</v>
      </c>
      <c r="K21" s="19">
        <f t="shared" si="3"/>
        <v>-5.697797794255912E-3</v>
      </c>
      <c r="L21" s="19">
        <f t="shared" si="4"/>
        <v>8.5248604977987471E-3</v>
      </c>
      <c r="N21" s="24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2">
        <v>43675</v>
      </c>
      <c r="B22" s="3">
        <v>-7.0424856103058486E-3</v>
      </c>
      <c r="C22" s="7">
        <v>-1.2977502685208142E-2</v>
      </c>
      <c r="D22" s="7">
        <v>3.9870154486880693E-3</v>
      </c>
      <c r="E22" s="7">
        <v>-1.5114844929438376E-2</v>
      </c>
      <c r="F22" s="7">
        <v>-2.1087525984114897E-2</v>
      </c>
      <c r="H22" s="19">
        <f t="shared" si="0"/>
        <v>-1.0119040159153058E-2</v>
      </c>
      <c r="I22" s="19">
        <f t="shared" si="1"/>
        <v>-1.7269313417466896E-2</v>
      </c>
      <c r="J22" s="19">
        <f t="shared" si="2"/>
        <v>7.2283917003253479E-4</v>
      </c>
      <c r="K22" s="19">
        <f t="shared" si="3"/>
        <v>-2.2976590453716663E-2</v>
      </c>
      <c r="L22" s="19">
        <f t="shared" si="4"/>
        <v>-1.9641579343008607E-2</v>
      </c>
      <c r="N22" s="24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2">
        <v>43682</v>
      </c>
      <c r="B23" s="3">
        <v>3.766682627596607E-2</v>
      </c>
      <c r="C23" s="7">
        <v>4.1334922930169382E-2</v>
      </c>
      <c r="D23" s="7">
        <v>5.8875865859604248E-2</v>
      </c>
      <c r="E23" s="7">
        <v>1.9022396132889474E-2</v>
      </c>
      <c r="F23" s="7">
        <v>-3.9115763753350463E-2</v>
      </c>
      <c r="H23" s="19">
        <f t="shared" si="0"/>
        <v>3.4590271727118857E-2</v>
      </c>
      <c r="I23" s="19">
        <f t="shared" si="1"/>
        <v>3.7043112197910628E-2</v>
      </c>
      <c r="J23" s="19">
        <f t="shared" si="2"/>
        <v>5.5611689580948712E-2</v>
      </c>
      <c r="K23" s="19">
        <f t="shared" si="3"/>
        <v>1.1160650608611187E-2</v>
      </c>
      <c r="L23" s="19">
        <f t="shared" si="4"/>
        <v>-3.7669817112244174E-2</v>
      </c>
      <c r="N23" s="24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2">
        <v>43689</v>
      </c>
      <c r="B24" s="3">
        <v>-5.6252679319763632E-2</v>
      </c>
      <c r="C24" s="7">
        <v>-5.1154984795944713E-2</v>
      </c>
      <c r="D24" s="7">
        <v>-7.4190340473352379E-3</v>
      </c>
      <c r="E24" s="7">
        <v>-1.974308321999807E-2</v>
      </c>
      <c r="F24" s="7">
        <v>-5.3097005556056454E-3</v>
      </c>
      <c r="H24" s="19">
        <f t="shared" si="0"/>
        <v>-5.9329233868610845E-2</v>
      </c>
      <c r="I24" s="19">
        <f t="shared" si="1"/>
        <v>-5.5446795528203467E-2</v>
      </c>
      <c r="J24" s="19">
        <f t="shared" si="2"/>
        <v>-1.0683210325990773E-2</v>
      </c>
      <c r="K24" s="19">
        <f t="shared" si="3"/>
        <v>-2.7604828744276357E-2</v>
      </c>
      <c r="L24" s="19">
        <f t="shared" si="4"/>
        <v>-3.8637539144993575E-3</v>
      </c>
      <c r="N24" s="24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2">
        <v>43696</v>
      </c>
      <c r="B25" s="3">
        <v>-7.2191801292717406E-2</v>
      </c>
      <c r="C25" s="7">
        <v>-2.739729855756623E-2</v>
      </c>
      <c r="D25" s="7">
        <v>1.8152522213884303E-2</v>
      </c>
      <c r="E25" s="7">
        <v>3.5310823955573056E-2</v>
      </c>
      <c r="F25" s="7">
        <v>-6.6824784749742516E-2</v>
      </c>
      <c r="H25" s="19">
        <f t="shared" si="0"/>
        <v>-7.5268355841564619E-2</v>
      </c>
      <c r="I25" s="19">
        <f t="shared" si="1"/>
        <v>-3.1689109289824983E-2</v>
      </c>
      <c r="J25" s="19">
        <f t="shared" si="2"/>
        <v>1.4888345935228768E-2</v>
      </c>
      <c r="K25" s="19">
        <f t="shared" si="3"/>
        <v>2.7449078431294769E-2</v>
      </c>
      <c r="L25" s="19">
        <f t="shared" si="4"/>
        <v>-6.5378838108636234E-2</v>
      </c>
      <c r="N25" s="24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2">
        <v>43703</v>
      </c>
      <c r="B26" s="3">
        <v>5.6402033999530143E-2</v>
      </c>
      <c r="C26" s="7">
        <v>6.1359452249126978E-2</v>
      </c>
      <c r="D26" s="7">
        <v>1.1159791439610878E-2</v>
      </c>
      <c r="E26" s="7">
        <v>1.5837355720290436E-2</v>
      </c>
      <c r="F26" s="7">
        <v>4.0466086920697197E-2</v>
      </c>
      <c r="H26" s="19">
        <f t="shared" si="0"/>
        <v>5.332547945068293E-2</v>
      </c>
      <c r="I26" s="19">
        <f t="shared" si="1"/>
        <v>5.7067641516868224E-2</v>
      </c>
      <c r="J26" s="19">
        <f t="shared" si="2"/>
        <v>7.8956151609553427E-3</v>
      </c>
      <c r="K26" s="19">
        <f t="shared" si="3"/>
        <v>7.9756101960121485E-3</v>
      </c>
      <c r="L26" s="19">
        <f t="shared" si="4"/>
        <v>4.1912033561803487E-2</v>
      </c>
    </row>
    <row r="27" spans="1:24" x14ac:dyDescent="0.25">
      <c r="A27" s="22">
        <v>43710</v>
      </c>
      <c r="B27" s="3">
        <v>9.6368509329871621E-3</v>
      </c>
      <c r="C27" s="7">
        <v>-5.7489040300976679E-2</v>
      </c>
      <c r="D27" s="7">
        <v>-3.2684398273866266E-2</v>
      </c>
      <c r="E27" s="7">
        <v>3.1365159457900749E-2</v>
      </c>
      <c r="F27" s="7">
        <v>-6.5160018493330973E-3</v>
      </c>
      <c r="H27" s="19">
        <f t="shared" si="0"/>
        <v>6.5602963841399527E-3</v>
      </c>
      <c r="I27" s="19">
        <f t="shared" si="1"/>
        <v>-6.1780851033235433E-2</v>
      </c>
      <c r="J27" s="19">
        <f t="shared" si="2"/>
        <v>-3.5948574552521803E-2</v>
      </c>
      <c r="K27" s="19">
        <f t="shared" si="3"/>
        <v>2.3503413933622461E-2</v>
      </c>
      <c r="L27" s="19">
        <f t="shared" si="4"/>
        <v>-5.0700552082268095E-3</v>
      </c>
    </row>
    <row r="28" spans="1:24" x14ac:dyDescent="0.25">
      <c r="A28" s="22">
        <v>43717</v>
      </c>
      <c r="B28" s="3">
        <v>1.691234799252217E-2</v>
      </c>
      <c r="C28" s="7">
        <v>2.1401154892547458E-2</v>
      </c>
      <c r="D28" s="7">
        <v>-7.6155143033272976E-3</v>
      </c>
      <c r="E28" s="7">
        <v>-1.3092873748588696E-2</v>
      </c>
      <c r="F28" s="7">
        <v>-1.6396846505479012E-2</v>
      </c>
      <c r="H28" s="19">
        <f t="shared" si="0"/>
        <v>1.383579344367496E-2</v>
      </c>
      <c r="I28" s="19">
        <f t="shared" si="1"/>
        <v>1.7109344160288704E-2</v>
      </c>
      <c r="J28" s="19">
        <f t="shared" si="2"/>
        <v>-1.0879690581982833E-2</v>
      </c>
      <c r="K28" s="19">
        <f t="shared" si="3"/>
        <v>-2.0954619272866983E-2</v>
      </c>
      <c r="L28" s="19">
        <f t="shared" si="4"/>
        <v>-1.4950899864372725E-2</v>
      </c>
    </row>
    <row r="29" spans="1:24" x14ac:dyDescent="0.25">
      <c r="A29" s="22">
        <v>43724</v>
      </c>
      <c r="B29" s="3">
        <v>6.879128613199148E-2</v>
      </c>
      <c r="C29" s="7">
        <v>-1.6086103375413052E-2</v>
      </c>
      <c r="D29" s="7">
        <v>9.1367409020189916E-2</v>
      </c>
      <c r="E29" s="7">
        <v>-2.9005774593532485E-2</v>
      </c>
      <c r="F29" s="7">
        <v>-7.5015832363423129E-3</v>
      </c>
      <c r="H29" s="19">
        <f t="shared" si="0"/>
        <v>6.5714731583144267E-2</v>
      </c>
      <c r="I29" s="19">
        <f t="shared" si="1"/>
        <v>-2.0377914107671806E-2</v>
      </c>
      <c r="J29" s="19">
        <f t="shared" si="2"/>
        <v>8.8103232741534379E-2</v>
      </c>
      <c r="K29" s="19">
        <f t="shared" si="3"/>
        <v>-3.6867520117810776E-2</v>
      </c>
      <c r="L29" s="19">
        <f t="shared" si="4"/>
        <v>-6.0556365952360251E-3</v>
      </c>
      <c r="O29" t="s">
        <v>44</v>
      </c>
      <c r="P29">
        <v>0.2</v>
      </c>
      <c r="Q29" t="s">
        <v>45</v>
      </c>
      <c r="R29" s="2">
        <v>3.0765545488472099E-3</v>
      </c>
    </row>
    <row r="30" spans="1:24" x14ac:dyDescent="0.25">
      <c r="A30" s="22">
        <v>43731</v>
      </c>
      <c r="B30" s="3">
        <v>-3.2085245861850353E-3</v>
      </c>
      <c r="C30" s="7">
        <v>-7.9187668096042385E-3</v>
      </c>
      <c r="D30" s="7">
        <v>2.0307629612784872E-2</v>
      </c>
      <c r="E30" s="7">
        <v>-2.8257257832825067E-2</v>
      </c>
      <c r="F30" s="7">
        <v>6.1935803877080087E-2</v>
      </c>
      <c r="H30" s="19">
        <f t="shared" si="0"/>
        <v>-6.2850791350322448E-3</v>
      </c>
      <c r="I30" s="19">
        <f t="shared" si="1"/>
        <v>-1.221057754186299E-2</v>
      </c>
      <c r="J30" s="19">
        <f t="shared" si="2"/>
        <v>1.7043453334129339E-2</v>
      </c>
      <c r="K30" s="19">
        <f t="shared" si="3"/>
        <v>-3.6119003357103358E-2</v>
      </c>
      <c r="L30" s="19">
        <f t="shared" si="4"/>
        <v>6.3381750518186369E-2</v>
      </c>
      <c r="P30">
        <v>0.2</v>
      </c>
      <c r="R30" s="2">
        <v>4.291810732258752E-3</v>
      </c>
    </row>
    <row r="31" spans="1:24" x14ac:dyDescent="0.25">
      <c r="A31" s="22">
        <v>43738</v>
      </c>
      <c r="B31" s="3">
        <v>1.1610336519904063E-2</v>
      </c>
      <c r="C31" s="7">
        <v>-2.8955942523218314E-2</v>
      </c>
      <c r="D31" s="7">
        <v>-3.2840759634254146E-2</v>
      </c>
      <c r="E31" s="7">
        <v>1.3932346083291858E-2</v>
      </c>
      <c r="F31" s="7">
        <v>1.7200472146142065E-2</v>
      </c>
      <c r="H31" s="19">
        <f t="shared" si="0"/>
        <v>8.5337819710568537E-3</v>
      </c>
      <c r="I31" s="19">
        <f t="shared" si="1"/>
        <v>-3.3247753255477068E-2</v>
      </c>
      <c r="J31" s="19">
        <f t="shared" si="2"/>
        <v>-3.6104935912909683E-2</v>
      </c>
      <c r="K31" s="19">
        <f t="shared" si="3"/>
        <v>6.0706005590135705E-3</v>
      </c>
      <c r="L31" s="19">
        <f t="shared" si="4"/>
        <v>1.8646418787248355E-2</v>
      </c>
      <c r="P31">
        <v>0.2</v>
      </c>
      <c r="R31" s="2">
        <v>3.2641762786555346E-3</v>
      </c>
    </row>
    <row r="32" spans="1:24" x14ac:dyDescent="0.25">
      <c r="A32" s="22">
        <v>43745</v>
      </c>
      <c r="B32" s="3">
        <v>1.0776792877201569E-2</v>
      </c>
      <c r="C32" s="7">
        <v>1.676868481961824E-2</v>
      </c>
      <c r="D32" s="7">
        <v>3.1409153410904E-2</v>
      </c>
      <c r="E32" s="7">
        <v>2.8301401305286245E-2</v>
      </c>
      <c r="F32" s="7">
        <v>-5.1117552205813044E-2</v>
      </c>
      <c r="H32" s="19">
        <f t="shared" si="0"/>
        <v>7.7002383283543592E-3</v>
      </c>
      <c r="I32" s="19">
        <f t="shared" si="1"/>
        <v>1.2476874087359488E-2</v>
      </c>
      <c r="J32" s="19">
        <f t="shared" si="2"/>
        <v>2.8144977132248467E-2</v>
      </c>
      <c r="K32" s="19">
        <f t="shared" si="3"/>
        <v>2.0439655781007957E-2</v>
      </c>
      <c r="L32" s="19">
        <f t="shared" si="4"/>
        <v>-4.9671605564706754E-2</v>
      </c>
      <c r="P32">
        <v>0.2</v>
      </c>
      <c r="R32" s="2">
        <v>7.8617455242782873E-3</v>
      </c>
    </row>
    <row r="33" spans="1:18" x14ac:dyDescent="0.25">
      <c r="A33" s="22">
        <v>43752</v>
      </c>
      <c r="B33" s="3">
        <v>0.1146714719450781</v>
      </c>
      <c r="C33" s="7">
        <v>4.2436813836666198E-2</v>
      </c>
      <c r="D33" s="7">
        <v>5.0604879875512321E-2</v>
      </c>
      <c r="E33" s="7">
        <v>-5.8783995203182449E-2</v>
      </c>
      <c r="F33" s="7">
        <v>9.8319948965122084E-3</v>
      </c>
      <c r="H33" s="19">
        <f t="shared" si="0"/>
        <v>0.11159491739623088</v>
      </c>
      <c r="I33" s="19">
        <f t="shared" si="1"/>
        <v>3.8145003104407445E-2</v>
      </c>
      <c r="J33" s="19">
        <f t="shared" si="2"/>
        <v>4.7340703596856784E-2</v>
      </c>
      <c r="K33" s="19">
        <f t="shared" si="3"/>
        <v>-6.6645740727460739E-2</v>
      </c>
      <c r="L33" s="19">
        <f t="shared" si="4"/>
        <v>1.1277941537618496E-2</v>
      </c>
      <c r="P33">
        <v>0.2</v>
      </c>
      <c r="R33" s="2">
        <v>-1.4459466411062881E-3</v>
      </c>
    </row>
    <row r="34" spans="1:18" x14ac:dyDescent="0.25">
      <c r="A34" s="22">
        <v>43759</v>
      </c>
      <c r="B34" s="3">
        <v>5.2568190582711116E-2</v>
      </c>
      <c r="C34" s="7">
        <v>4.629223199839938E-3</v>
      </c>
      <c r="D34" s="7">
        <v>1.5810574762582297E-2</v>
      </c>
      <c r="E34" s="7">
        <v>-0.15473777586355242</v>
      </c>
      <c r="F34" s="7">
        <v>1.6227224317088229E-2</v>
      </c>
      <c r="H34" s="19">
        <f t="shared" si="0"/>
        <v>4.9491636033863903E-2</v>
      </c>
      <c r="I34" s="19">
        <f t="shared" si="1"/>
        <v>3.3741246758118605E-4</v>
      </c>
      <c r="J34" s="19">
        <f t="shared" si="2"/>
        <v>1.2546398483926762E-2</v>
      </c>
      <c r="K34" s="19">
        <f t="shared" si="3"/>
        <v>-0.16259952138783071</v>
      </c>
      <c r="L34" s="19">
        <f t="shared" si="4"/>
        <v>1.7673170958194519E-2</v>
      </c>
      <c r="R34" s="2"/>
    </row>
    <row r="35" spans="1:18" x14ac:dyDescent="0.25">
      <c r="A35" s="22">
        <v>43766</v>
      </c>
      <c r="B35" s="3">
        <v>2.9699093865745319E-2</v>
      </c>
      <c r="C35" s="7">
        <v>1.1163731407413779E-2</v>
      </c>
      <c r="D35" s="7">
        <v>2.4084012019126799E-2</v>
      </c>
      <c r="E35" s="7">
        <v>8.4828237896138248E-2</v>
      </c>
      <c r="F35" s="7">
        <v>4.3113690241554758E-2</v>
      </c>
      <c r="H35" s="19">
        <f t="shared" ref="H35:H66" si="7">B35-$B$108</f>
        <v>2.6622539316898109E-2</v>
      </c>
      <c r="I35" s="19">
        <f t="shared" ref="I35:I66" si="8">C35-$C$108</f>
        <v>6.8719206751550275E-3</v>
      </c>
      <c r="J35" s="19">
        <f t="shared" ref="J35:J66" si="9">D35-$D$108</f>
        <v>2.0819835740471266E-2</v>
      </c>
      <c r="K35" s="19">
        <f t="shared" ref="K35:K66" si="10">E35-$E$108</f>
        <v>7.6966492371859957E-2</v>
      </c>
      <c r="L35" s="19">
        <f t="shared" ref="L35:L66" si="11">F35-$F$108</f>
        <v>4.4559636882661048E-2</v>
      </c>
      <c r="R35" s="2"/>
    </row>
    <row r="36" spans="1:18" x14ac:dyDescent="0.25">
      <c r="A36" s="22">
        <v>43773</v>
      </c>
      <c r="B36" s="3">
        <v>-1.2300320544373355E-2</v>
      </c>
      <c r="C36" s="7">
        <v>4.7872912372805443E-2</v>
      </c>
      <c r="D36" s="7">
        <v>-4.2872796406335012E-2</v>
      </c>
      <c r="E36" s="7">
        <v>2.9723888656774777E-2</v>
      </c>
      <c r="F36" s="7">
        <v>-3.2528334064655384E-3</v>
      </c>
      <c r="H36" s="19">
        <f t="shared" si="7"/>
        <v>-1.5376875093220565E-2</v>
      </c>
      <c r="I36" s="19">
        <f t="shared" si="8"/>
        <v>4.3581101640546689E-2</v>
      </c>
      <c r="J36" s="19">
        <f t="shared" si="9"/>
        <v>-4.6136972684990549E-2</v>
      </c>
      <c r="K36" s="19">
        <f t="shared" si="10"/>
        <v>2.186214313249649E-2</v>
      </c>
      <c r="L36" s="19">
        <f t="shared" si="11"/>
        <v>-1.8068867653592503E-3</v>
      </c>
      <c r="R36" s="2"/>
    </row>
    <row r="37" spans="1:18" x14ac:dyDescent="0.25">
      <c r="A37" s="22">
        <v>43780</v>
      </c>
      <c r="B37" s="3">
        <v>-1.6990048242184974E-2</v>
      </c>
      <c r="C37" s="7">
        <v>-2.8022372689947561E-3</v>
      </c>
      <c r="D37" s="7">
        <v>-1.3900645906882558E-2</v>
      </c>
      <c r="E37" s="7">
        <v>-6.3518657353359709E-3</v>
      </c>
      <c r="F37" s="7">
        <v>-3.7627281600069673E-2</v>
      </c>
      <c r="H37" s="19">
        <f t="shared" si="7"/>
        <v>-2.0066602791032184E-2</v>
      </c>
      <c r="I37" s="19">
        <f t="shared" si="8"/>
        <v>-7.0940480012535081E-3</v>
      </c>
      <c r="J37" s="19">
        <f t="shared" si="9"/>
        <v>-1.7164822185538092E-2</v>
      </c>
      <c r="K37" s="19">
        <f t="shared" si="10"/>
        <v>-1.4213611259614258E-2</v>
      </c>
      <c r="L37" s="19">
        <f t="shared" si="11"/>
        <v>-3.6181334958963383E-2</v>
      </c>
      <c r="R37" s="2"/>
    </row>
    <row r="38" spans="1:18" x14ac:dyDescent="0.25">
      <c r="A38" s="22">
        <v>43787</v>
      </c>
      <c r="B38" s="3">
        <v>6.8164696456158858E-2</v>
      </c>
      <c r="C38" s="7">
        <v>5.4626725418449595E-3</v>
      </c>
      <c r="D38" s="7">
        <v>-1.606516014074133E-2</v>
      </c>
      <c r="E38" s="7">
        <v>-1.5342016456712182E-2</v>
      </c>
      <c r="F38" s="7">
        <v>-1.1968913261599434E-2</v>
      </c>
      <c r="H38" s="19">
        <f t="shared" si="7"/>
        <v>6.5088141907311645E-2</v>
      </c>
      <c r="I38" s="19">
        <f t="shared" si="8"/>
        <v>1.1708618095862076E-3</v>
      </c>
      <c r="J38" s="19">
        <f t="shared" si="9"/>
        <v>-1.9329336419396864E-2</v>
      </c>
      <c r="K38" s="19">
        <f t="shared" si="10"/>
        <v>-2.3203761980990469E-2</v>
      </c>
      <c r="L38" s="19">
        <f t="shared" si="11"/>
        <v>-1.0522966620493146E-2</v>
      </c>
      <c r="R38" s="2"/>
    </row>
    <row r="39" spans="1:18" x14ac:dyDescent="0.25">
      <c r="A39" s="22">
        <v>43794</v>
      </c>
      <c r="B39" s="3">
        <v>4.5904258713931334E-3</v>
      </c>
      <c r="C39" s="7">
        <v>2.6650576016771899E-2</v>
      </c>
      <c r="D39" s="7">
        <v>5.8788786041517049E-3</v>
      </c>
      <c r="E39" s="7">
        <v>4.0395812020852517E-3</v>
      </c>
      <c r="F39" s="7">
        <v>-5.2492587110783973E-3</v>
      </c>
      <c r="H39" s="19">
        <f t="shared" si="7"/>
        <v>1.5138713225459235E-3</v>
      </c>
      <c r="I39" s="19">
        <f t="shared" si="8"/>
        <v>2.2358765284513145E-2</v>
      </c>
      <c r="J39" s="19">
        <f t="shared" si="9"/>
        <v>2.6147023254961704E-3</v>
      </c>
      <c r="K39" s="19">
        <f t="shared" si="10"/>
        <v>-3.8221643221930356E-3</v>
      </c>
      <c r="L39" s="19">
        <f t="shared" si="11"/>
        <v>-3.8033120699721094E-3</v>
      </c>
    </row>
    <row r="40" spans="1:18" x14ac:dyDescent="0.25">
      <c r="A40" s="22">
        <v>43801</v>
      </c>
      <c r="B40" s="3">
        <v>-8.5813818018111387E-2</v>
      </c>
      <c r="C40" s="7">
        <v>-1.3915854790702342E-2</v>
      </c>
      <c r="D40" s="7">
        <v>-5.2059614683465094E-3</v>
      </c>
      <c r="E40" s="7">
        <v>2.7588089998427323E-2</v>
      </c>
      <c r="F40" s="7">
        <v>-1.2380775226047858E-2</v>
      </c>
      <c r="H40" s="19">
        <f t="shared" si="7"/>
        <v>-8.88903725669586E-2</v>
      </c>
      <c r="I40" s="19">
        <f t="shared" si="8"/>
        <v>-1.8207665522961096E-2</v>
      </c>
      <c r="J40" s="19">
        <f t="shared" si="9"/>
        <v>-8.4701377470020444E-3</v>
      </c>
      <c r="K40" s="19">
        <f t="shared" si="10"/>
        <v>1.9726344474149036E-2</v>
      </c>
      <c r="L40" s="19">
        <f t="shared" si="11"/>
        <v>-1.093482858494157E-2</v>
      </c>
    </row>
    <row r="41" spans="1:18" x14ac:dyDescent="0.25">
      <c r="A41" s="22">
        <v>43808</v>
      </c>
      <c r="B41" s="3">
        <v>5.27871896222607E-2</v>
      </c>
      <c r="C41" s="7">
        <v>3.9266772132708461E-2</v>
      </c>
      <c r="D41" s="7">
        <v>-9.9728729025245766E-3</v>
      </c>
      <c r="E41" s="7">
        <v>-5.4533181660395558E-3</v>
      </c>
      <c r="F41" s="7">
        <v>-6.7817521317536933E-3</v>
      </c>
      <c r="H41" s="19">
        <f t="shared" si="7"/>
        <v>4.9710635073413487E-2</v>
      </c>
      <c r="I41" s="19">
        <f t="shared" si="8"/>
        <v>3.4974961400449707E-2</v>
      </c>
      <c r="J41" s="19">
        <f t="shared" si="9"/>
        <v>-1.3237049181180112E-2</v>
      </c>
      <c r="K41" s="19">
        <f t="shared" si="10"/>
        <v>-1.3315063690317843E-2</v>
      </c>
      <c r="L41" s="19">
        <f t="shared" si="11"/>
        <v>-5.3358054906474054E-3</v>
      </c>
      <c r="O41" t="s">
        <v>46</v>
      </c>
      <c r="Q41" s="38" cm="1">
        <f t="array" ref="Q41">MMULT(TRANSPOSE(P29:P33),R29:R33)</f>
        <v>3.4096680885866994E-3</v>
      </c>
    </row>
    <row r="42" spans="1:18" x14ac:dyDescent="0.25">
      <c r="A42" s="22">
        <v>43815</v>
      </c>
      <c r="B42" s="3">
        <v>9.7770916477923908E-3</v>
      </c>
      <c r="C42" s="7">
        <v>2.2036732023747119E-2</v>
      </c>
      <c r="D42" s="7">
        <v>-2.9023068524128171E-2</v>
      </c>
      <c r="E42" s="7">
        <v>2.9173975765660831E-2</v>
      </c>
      <c r="F42" s="7">
        <v>-1.6553589552940062E-3</v>
      </c>
      <c r="H42" s="19">
        <f t="shared" si="7"/>
        <v>6.7005370989451814E-3</v>
      </c>
      <c r="I42" s="19">
        <f t="shared" si="8"/>
        <v>1.7744921291488365E-2</v>
      </c>
      <c r="J42" s="19">
        <f t="shared" si="9"/>
        <v>-3.2287244802783707E-2</v>
      </c>
      <c r="K42" s="19">
        <f t="shared" si="10"/>
        <v>2.1312230241382544E-2</v>
      </c>
      <c r="L42" s="19">
        <f t="shared" si="11"/>
        <v>-2.0941231418771813E-4</v>
      </c>
      <c r="O42" t="s">
        <v>47</v>
      </c>
      <c r="Q42" s="18" cm="1">
        <f t="array" ref="Q42">MMULT(TRANSPOSE(P29:P33),MMULT(O16:S20,P29:P33))</f>
        <v>9.0204543057460546E-4</v>
      </c>
    </row>
    <row r="43" spans="1:18" x14ac:dyDescent="0.25">
      <c r="A43" s="22">
        <v>43822</v>
      </c>
      <c r="B43" s="3">
        <v>-3.4841999275947444E-4</v>
      </c>
      <c r="C43" s="7">
        <v>1.652981170082235E-2</v>
      </c>
      <c r="D43" s="7">
        <v>1.4637323030024518E-3</v>
      </c>
      <c r="E43" s="7">
        <v>6.5573750886380733E-3</v>
      </c>
      <c r="F43" s="7">
        <v>-1.7823780917627263E-2</v>
      </c>
      <c r="H43" s="19">
        <f t="shared" si="7"/>
        <v>-3.4249745416066843E-3</v>
      </c>
      <c r="I43" s="19">
        <f t="shared" si="8"/>
        <v>1.2238000968563598E-2</v>
      </c>
      <c r="J43" s="19">
        <f t="shared" si="9"/>
        <v>-1.8004439756530827E-3</v>
      </c>
      <c r="K43" s="19">
        <f t="shared" si="10"/>
        <v>-1.304370435640214E-3</v>
      </c>
      <c r="L43" s="19">
        <f t="shared" si="11"/>
        <v>-1.6377834276520974E-2</v>
      </c>
      <c r="O43" t="s">
        <v>73</v>
      </c>
      <c r="Q43" s="18">
        <f>(Q42)^0.5</f>
        <v>3.0034071162175224E-2</v>
      </c>
    </row>
    <row r="44" spans="1:18" x14ac:dyDescent="0.25">
      <c r="A44" s="22">
        <v>43829</v>
      </c>
      <c r="B44" s="3">
        <v>-4.7626139633662024E-2</v>
      </c>
      <c r="C44" s="7">
        <v>4.1930624099282277E-3</v>
      </c>
      <c r="D44" s="7">
        <v>-1.0872118391703767E-2</v>
      </c>
      <c r="E44" s="7">
        <v>1.2622119566933154E-2</v>
      </c>
      <c r="F44" s="7">
        <v>6.3304318074413057E-3</v>
      </c>
      <c r="H44" s="19">
        <f t="shared" si="7"/>
        <v>-5.0702694182509236E-2</v>
      </c>
      <c r="I44" s="19">
        <f t="shared" si="8"/>
        <v>-9.8748322330524316E-5</v>
      </c>
      <c r="J44" s="19">
        <f t="shared" si="9"/>
        <v>-1.4136294670359302E-2</v>
      </c>
      <c r="K44" s="19">
        <f t="shared" si="10"/>
        <v>4.760374042654867E-3</v>
      </c>
      <c r="L44" s="19">
        <f t="shared" si="11"/>
        <v>7.7763784485475936E-3</v>
      </c>
      <c r="O44" t="s">
        <v>72</v>
      </c>
      <c r="Q44" s="2">
        <f>Q41/Q43</f>
        <v>0.11352667009995036</v>
      </c>
    </row>
    <row r="45" spans="1:18" x14ac:dyDescent="0.25">
      <c r="A45" s="22">
        <v>43836</v>
      </c>
      <c r="B45" s="3">
        <v>-3.4684255127722774E-2</v>
      </c>
      <c r="C45" s="7">
        <v>1.3850390163721027E-3</v>
      </c>
      <c r="D45" s="7">
        <v>1.296174564364061E-2</v>
      </c>
      <c r="E45" s="7">
        <v>-1.052141779834348E-2</v>
      </c>
      <c r="F45" s="7">
        <v>-1.8871759718264158E-3</v>
      </c>
      <c r="H45" s="19">
        <f t="shared" si="7"/>
        <v>-3.7760809676569987E-2</v>
      </c>
      <c r="I45" s="19">
        <f t="shared" si="8"/>
        <v>-2.9067717158866493E-3</v>
      </c>
      <c r="J45" s="19">
        <f t="shared" si="9"/>
        <v>9.6975693649850748E-3</v>
      </c>
      <c r="K45" s="19">
        <f t="shared" si="10"/>
        <v>-1.8383163322621767E-2</v>
      </c>
      <c r="L45" s="19">
        <f t="shared" si="11"/>
        <v>-4.4122933072012773E-4</v>
      </c>
      <c r="O45" t="s">
        <v>48</v>
      </c>
    </row>
    <row r="46" spans="1:18" x14ac:dyDescent="0.25">
      <c r="A46" s="22">
        <v>43843</v>
      </c>
      <c r="B46" s="3">
        <v>4.1604169413535619E-2</v>
      </c>
      <c r="C46" s="7">
        <v>-1.7085462035508758E-3</v>
      </c>
      <c r="D46" s="7">
        <v>5.3973186896222547E-2</v>
      </c>
      <c r="E46" s="7">
        <v>4.0094823853545458E-2</v>
      </c>
      <c r="F46" s="7">
        <v>7.7731819219801768E-3</v>
      </c>
      <c r="H46" s="19">
        <f t="shared" si="7"/>
        <v>3.8527614864688406E-2</v>
      </c>
      <c r="I46" s="19">
        <f t="shared" si="8"/>
        <v>-6.0003569358096278E-3</v>
      </c>
      <c r="J46" s="19">
        <f t="shared" si="9"/>
        <v>5.070901061756701E-2</v>
      </c>
      <c r="K46" s="19">
        <f t="shared" si="10"/>
        <v>3.2233078329267167E-2</v>
      </c>
      <c r="L46" s="19">
        <f t="shared" si="11"/>
        <v>9.2191285630864647E-3</v>
      </c>
    </row>
    <row r="47" spans="1:18" x14ac:dyDescent="0.25">
      <c r="A47" s="22">
        <v>43850</v>
      </c>
      <c r="B47" s="3">
        <v>-1.8656344334510577E-2</v>
      </c>
      <c r="C47" s="7">
        <v>-1.2429951208784429E-3</v>
      </c>
      <c r="D47" s="7">
        <v>6.7258662913129985E-3</v>
      </c>
      <c r="E47" s="7">
        <v>1.9665326892776669E-2</v>
      </c>
      <c r="F47" s="7">
        <v>-7.2962630388101468E-3</v>
      </c>
      <c r="H47" s="19">
        <f t="shared" si="7"/>
        <v>-2.1732898883357787E-2</v>
      </c>
      <c r="I47" s="19">
        <f t="shared" si="8"/>
        <v>-5.5348058531371949E-3</v>
      </c>
      <c r="J47" s="19">
        <f t="shared" si="9"/>
        <v>3.461690012657464E-3</v>
      </c>
      <c r="K47" s="19">
        <f t="shared" si="10"/>
        <v>1.1803581368498382E-2</v>
      </c>
      <c r="L47" s="19">
        <f t="shared" si="11"/>
        <v>-5.8503163977038589E-3</v>
      </c>
      <c r="O47" t="s">
        <v>49</v>
      </c>
      <c r="P47" s="2">
        <f>_xlfn.NORM.INV(0.01,Q41,(Q42)^0.5)</f>
        <v>-6.6460029508330951E-2</v>
      </c>
    </row>
    <row r="48" spans="1:18" x14ac:dyDescent="0.25">
      <c r="A48" s="22">
        <v>43857</v>
      </c>
      <c r="B48" s="3">
        <v>-4.056062723333187E-2</v>
      </c>
      <c r="C48" s="7">
        <v>-1.5708563093122518E-2</v>
      </c>
      <c r="D48" s="7">
        <v>-1.8764591016479759E-2</v>
      </c>
      <c r="E48" s="7">
        <v>-8.4296449021379338E-3</v>
      </c>
      <c r="F48" s="7">
        <v>-1.196977514851616E-2</v>
      </c>
      <c r="H48" s="19">
        <f t="shared" si="7"/>
        <v>-4.3637181782179083E-2</v>
      </c>
      <c r="I48" s="19">
        <f t="shared" si="8"/>
        <v>-2.0000373825381272E-2</v>
      </c>
      <c r="J48" s="19">
        <f t="shared" si="9"/>
        <v>-2.2028767295135292E-2</v>
      </c>
      <c r="K48" s="19">
        <f t="shared" si="10"/>
        <v>-1.6291390426416221E-2</v>
      </c>
      <c r="L48" s="19">
        <f t="shared" si="11"/>
        <v>-1.0523828507409872E-2</v>
      </c>
    </row>
    <row r="49" spans="1:17" x14ac:dyDescent="0.25">
      <c r="A49" s="22">
        <v>43864</v>
      </c>
      <c r="B49" s="3">
        <v>-1.5690246400601016E-2</v>
      </c>
      <c r="C49" s="7">
        <v>-2.6528585453506892E-3</v>
      </c>
      <c r="D49" s="7">
        <v>6.1672028708297688E-2</v>
      </c>
      <c r="E49" s="7">
        <v>1.0949111759961383E-3</v>
      </c>
      <c r="F49" s="7">
        <v>-9.2454820368523594E-2</v>
      </c>
      <c r="H49" s="19">
        <f t="shared" si="7"/>
        <v>-1.8766800949448225E-2</v>
      </c>
      <c r="I49" s="19">
        <f t="shared" si="8"/>
        <v>-6.9446692776094412E-3</v>
      </c>
      <c r="J49" s="19">
        <f t="shared" si="9"/>
        <v>5.8407852429642151E-2</v>
      </c>
      <c r="K49" s="19">
        <f t="shared" si="10"/>
        <v>-6.766834348282149E-3</v>
      </c>
      <c r="L49" s="19">
        <f t="shared" si="11"/>
        <v>-9.1008873727417311E-2</v>
      </c>
      <c r="O49" t="s">
        <v>50</v>
      </c>
      <c r="P49">
        <v>1000000</v>
      </c>
    </row>
    <row r="50" spans="1:17" x14ac:dyDescent="0.25">
      <c r="A50" s="22">
        <v>43871</v>
      </c>
      <c r="B50" s="3">
        <v>-5.2221489524392761E-2</v>
      </c>
      <c r="C50" s="7">
        <v>-2.1819995514421597E-3</v>
      </c>
      <c r="D50" s="7">
        <v>4.4105337030176717E-2</v>
      </c>
      <c r="E50" s="7">
        <v>1.1579976946246795E-2</v>
      </c>
      <c r="F50" s="7">
        <v>-2.6932098091589141E-2</v>
      </c>
      <c r="H50" s="19">
        <f t="shared" si="7"/>
        <v>-5.5298044073239974E-2</v>
      </c>
      <c r="I50" s="19">
        <f t="shared" si="8"/>
        <v>-6.4738102837009117E-3</v>
      </c>
      <c r="J50" s="19">
        <f t="shared" si="9"/>
        <v>4.084116075152118E-2</v>
      </c>
      <c r="K50" s="19">
        <f t="shared" si="10"/>
        <v>3.7182314219685077E-3</v>
      </c>
      <c r="L50" s="19">
        <f t="shared" si="11"/>
        <v>-2.5486151450482851E-2</v>
      </c>
      <c r="P50">
        <f>P49*(1+Q41)</f>
        <v>1003409.6680885867</v>
      </c>
      <c r="Q50" t="s">
        <v>51</v>
      </c>
    </row>
    <row r="51" spans="1:17" x14ac:dyDescent="0.25">
      <c r="A51" s="22">
        <v>43878</v>
      </c>
      <c r="B51" s="3">
        <v>7.436258014611008E-3</v>
      </c>
      <c r="C51" s="7">
        <v>-1.243373877764764E-2</v>
      </c>
      <c r="D51" s="7">
        <v>-3.1045230945688784E-3</v>
      </c>
      <c r="E51" s="7">
        <v>1.3355371842983521E-2</v>
      </c>
      <c r="F51" s="7">
        <v>-1.6847414680816186E-3</v>
      </c>
      <c r="H51" s="19">
        <f t="shared" si="7"/>
        <v>4.3597034657637986E-3</v>
      </c>
      <c r="I51" s="19">
        <f t="shared" si="8"/>
        <v>-1.6725549509906394E-2</v>
      </c>
      <c r="J51" s="19">
        <f t="shared" si="9"/>
        <v>-6.3686993732244134E-3</v>
      </c>
      <c r="K51" s="19">
        <f t="shared" si="10"/>
        <v>5.4936263187052338E-3</v>
      </c>
      <c r="L51" s="19">
        <f t="shared" si="11"/>
        <v>-2.3879482697533052E-4</v>
      </c>
    </row>
    <row r="52" spans="1:17" x14ac:dyDescent="0.25">
      <c r="A52" s="22">
        <v>43885</v>
      </c>
      <c r="B52" s="3">
        <v>-0.11881680565261221</v>
      </c>
      <c r="C52" s="7">
        <v>-8.1909741196869224E-2</v>
      </c>
      <c r="D52" s="7">
        <v>-3.245324319661147E-2</v>
      </c>
      <c r="E52" s="7">
        <v>-8.2025893916849113E-2</v>
      </c>
      <c r="F52" s="7">
        <v>-4.7251656402705233E-2</v>
      </c>
      <c r="H52" s="19">
        <f t="shared" si="7"/>
        <v>-0.12189336020145942</v>
      </c>
      <c r="I52" s="19">
        <f t="shared" si="8"/>
        <v>-8.620155192912797E-2</v>
      </c>
      <c r="J52" s="19">
        <f t="shared" si="9"/>
        <v>-3.5717419475267007E-2</v>
      </c>
      <c r="K52" s="19">
        <f t="shared" si="10"/>
        <v>-8.9887639441127404E-2</v>
      </c>
      <c r="L52" s="19">
        <f t="shared" si="11"/>
        <v>-4.5805709761598944E-2</v>
      </c>
    </row>
    <row r="53" spans="1:17" x14ac:dyDescent="0.25">
      <c r="A53" s="22">
        <v>43892</v>
      </c>
      <c r="B53" s="3">
        <v>6.8281632327964026E-2</v>
      </c>
      <c r="C53" s="7">
        <v>-3.084939728781233E-2</v>
      </c>
      <c r="D53" s="7">
        <v>5.3796809318686911E-3</v>
      </c>
      <c r="E53" s="7">
        <v>1.080193040933386E-2</v>
      </c>
      <c r="F53" s="7">
        <v>-7.9959560609381808E-2</v>
      </c>
      <c r="H53" s="19">
        <f t="shared" si="7"/>
        <v>6.5205077779116813E-2</v>
      </c>
      <c r="I53" s="19">
        <f t="shared" si="8"/>
        <v>-3.5141208020071084E-2</v>
      </c>
      <c r="J53" s="19">
        <f t="shared" si="9"/>
        <v>2.1155046532131566E-3</v>
      </c>
      <c r="K53" s="19">
        <f t="shared" si="10"/>
        <v>2.9401848850555724E-3</v>
      </c>
      <c r="L53" s="19">
        <f t="shared" si="11"/>
        <v>-7.8513613968275525E-2</v>
      </c>
      <c r="O53" t="s">
        <v>52</v>
      </c>
      <c r="P53">
        <f>P50*(1+P47)</f>
        <v>936723.03193847463</v>
      </c>
    </row>
    <row r="54" spans="1:17" x14ac:dyDescent="0.25">
      <c r="A54" s="22">
        <v>43899</v>
      </c>
      <c r="B54" s="3">
        <v>-1.7139874811438416E-2</v>
      </c>
      <c r="C54" s="7">
        <v>-1.9459152928561152E-2</v>
      </c>
      <c r="D54" s="7">
        <v>-7.0154648950640941E-2</v>
      </c>
      <c r="E54" s="7">
        <v>-0.13128160128516431</v>
      </c>
      <c r="F54" s="7">
        <v>-0.10753570624191167</v>
      </c>
      <c r="H54" s="19">
        <f t="shared" si="7"/>
        <v>-2.0216429360285625E-2</v>
      </c>
      <c r="I54" s="19">
        <f t="shared" si="8"/>
        <v>-2.3750963660819906E-2</v>
      </c>
      <c r="J54" s="19">
        <f t="shared" si="9"/>
        <v>-7.3418825229296478E-2</v>
      </c>
      <c r="K54" s="19">
        <f t="shared" si="10"/>
        <v>-0.1391433468094426</v>
      </c>
      <c r="L54" s="19">
        <f t="shared" si="11"/>
        <v>-0.10608975960080538</v>
      </c>
    </row>
    <row r="55" spans="1:17" x14ac:dyDescent="0.25">
      <c r="A55" s="22">
        <v>43906</v>
      </c>
      <c r="B55" s="3">
        <v>-0.10174761732009274</v>
      </c>
      <c r="C55" s="7">
        <v>-0.15209092992715556</v>
      </c>
      <c r="D55" s="7">
        <v>9.4924380657519514E-3</v>
      </c>
      <c r="E55" s="7">
        <v>-8.9146684117713981E-2</v>
      </c>
      <c r="F55" s="7">
        <v>8.197222977223606E-2</v>
      </c>
      <c r="H55" s="19">
        <f t="shared" si="7"/>
        <v>-0.10482417186893996</v>
      </c>
      <c r="I55" s="19">
        <f t="shared" si="8"/>
        <v>-0.15638274065941432</v>
      </c>
      <c r="J55" s="19">
        <f t="shared" si="9"/>
        <v>6.2282617870964164E-3</v>
      </c>
      <c r="K55" s="19">
        <f t="shared" si="10"/>
        <v>-9.7008429641992272E-2</v>
      </c>
      <c r="L55" s="19">
        <f t="shared" si="11"/>
        <v>8.3418176413342343E-2</v>
      </c>
      <c r="O55" t="s">
        <v>53</v>
      </c>
      <c r="P55">
        <f>P50-P53</f>
        <v>66686.636150112026</v>
      </c>
    </row>
    <row r="56" spans="1:17" x14ac:dyDescent="0.25">
      <c r="A56" s="22">
        <v>43913</v>
      </c>
      <c r="B56" s="3">
        <v>-7.8116887529463108E-2</v>
      </c>
      <c r="C56" s="7">
        <v>1.1405835789268792E-4</v>
      </c>
      <c r="D56" s="7">
        <v>4.2777201309859958E-2</v>
      </c>
      <c r="E56" s="7">
        <v>0.11727492101826154</v>
      </c>
      <c r="F56" s="7">
        <v>-7.2059225699648288E-2</v>
      </c>
      <c r="H56" s="19">
        <f t="shared" si="7"/>
        <v>-8.1193442078310321E-2</v>
      </c>
      <c r="I56" s="19">
        <f t="shared" si="8"/>
        <v>-4.177752374366064E-3</v>
      </c>
      <c r="J56" s="19">
        <f t="shared" si="9"/>
        <v>3.9513025031204421E-2</v>
      </c>
      <c r="K56" s="19">
        <f t="shared" si="10"/>
        <v>0.10941317549398324</v>
      </c>
      <c r="L56" s="19">
        <f t="shared" si="11"/>
        <v>-7.0613279058542006E-2</v>
      </c>
    </row>
    <row r="57" spans="1:17" x14ac:dyDescent="0.25">
      <c r="A57" s="22">
        <v>43920</v>
      </c>
      <c r="B57" s="3">
        <v>-0.11573288034743789</v>
      </c>
      <c r="C57" s="7">
        <v>-0.14520263930679078</v>
      </c>
      <c r="D57" s="7">
        <v>6.1906663478190627E-3</v>
      </c>
      <c r="E57" s="7">
        <v>-0.10420010400157331</v>
      </c>
      <c r="F57" s="7">
        <v>9.1467150090642546E-2</v>
      </c>
      <c r="H57" s="19">
        <f t="shared" si="7"/>
        <v>-0.11880943489628511</v>
      </c>
      <c r="I57" s="19">
        <f t="shared" si="8"/>
        <v>-0.14949445003904954</v>
      </c>
      <c r="J57" s="19">
        <f t="shared" si="9"/>
        <v>2.9264900691635281E-3</v>
      </c>
      <c r="K57" s="19">
        <f t="shared" si="10"/>
        <v>-0.1120618495258516</v>
      </c>
      <c r="L57" s="19">
        <f t="shared" si="11"/>
        <v>9.2913096731748829E-2</v>
      </c>
    </row>
    <row r="58" spans="1:17" x14ac:dyDescent="0.25">
      <c r="A58" s="22">
        <v>43927</v>
      </c>
      <c r="B58" s="3">
        <v>8.2407378407428622E-2</v>
      </c>
      <c r="C58" s="7">
        <v>0.13508734301018044</v>
      </c>
      <c r="D58" s="7">
        <v>0.10185504910213727</v>
      </c>
      <c r="E58" s="7">
        <v>8.9076643571451619E-2</v>
      </c>
      <c r="F58" s="7">
        <v>4.2463394167232549E-2</v>
      </c>
      <c r="H58" s="19">
        <f t="shared" si="7"/>
        <v>7.9330823858581409E-2</v>
      </c>
      <c r="I58" s="19">
        <f t="shared" si="8"/>
        <v>0.13079553227792168</v>
      </c>
      <c r="J58" s="19">
        <f t="shared" si="9"/>
        <v>9.8590872823481737E-2</v>
      </c>
      <c r="K58" s="19">
        <f t="shared" si="10"/>
        <v>8.1214898047173328E-2</v>
      </c>
      <c r="L58" s="19">
        <f t="shared" si="11"/>
        <v>4.3909340808338838E-2</v>
      </c>
    </row>
    <row r="59" spans="1:17" x14ac:dyDescent="0.25">
      <c r="A59" s="22">
        <v>43934</v>
      </c>
      <c r="B59" s="3">
        <v>7.6942992749128081E-2</v>
      </c>
      <c r="C59" s="7">
        <v>-1.2661894094179171E-2</v>
      </c>
      <c r="D59" s="7">
        <v>4.8674413542286743E-3</v>
      </c>
      <c r="E59" s="7">
        <v>-1.3017463417283159E-2</v>
      </c>
      <c r="F59" s="7">
        <v>1.4836857833637085E-2</v>
      </c>
      <c r="H59" s="19">
        <f t="shared" si="7"/>
        <v>7.3866438200280868E-2</v>
      </c>
      <c r="I59" s="19">
        <f t="shared" si="8"/>
        <v>-1.6953704826437925E-2</v>
      </c>
      <c r="J59" s="19">
        <f t="shared" si="9"/>
        <v>1.6032650755731397E-3</v>
      </c>
      <c r="K59" s="19">
        <f t="shared" si="10"/>
        <v>-2.0879208941561447E-2</v>
      </c>
      <c r="L59" s="19">
        <f t="shared" si="11"/>
        <v>1.6282804474743375E-2</v>
      </c>
    </row>
    <row r="60" spans="1:17" x14ac:dyDescent="0.25">
      <c r="A60" s="22">
        <v>43941</v>
      </c>
      <c r="B60" s="3">
        <v>-7.9982377794104553E-2</v>
      </c>
      <c r="C60" s="7">
        <v>-6.0134586475436347E-2</v>
      </c>
      <c r="D60" s="7">
        <v>-4.2588430451315995E-2</v>
      </c>
      <c r="E60" s="7">
        <v>4.6082990061955487E-2</v>
      </c>
      <c r="F60" s="7">
        <v>-4.3062271980865652E-2</v>
      </c>
      <c r="H60" s="19">
        <f t="shared" si="7"/>
        <v>-8.3058932342951766E-2</v>
      </c>
      <c r="I60" s="19">
        <f t="shared" si="8"/>
        <v>-6.4426397207695094E-2</v>
      </c>
      <c r="J60" s="19">
        <f t="shared" si="9"/>
        <v>-4.5852606729971532E-2</v>
      </c>
      <c r="K60" s="19">
        <f t="shared" si="10"/>
        <v>3.8221244537677196E-2</v>
      </c>
      <c r="L60" s="19">
        <f t="shared" si="11"/>
        <v>-4.1616325339759362E-2</v>
      </c>
    </row>
    <row r="61" spans="1:17" x14ac:dyDescent="0.25">
      <c r="A61" s="22">
        <v>43948</v>
      </c>
      <c r="B61" s="3">
        <v>8.2103120178259603E-2</v>
      </c>
      <c r="C61" s="7">
        <v>0.21385381350223831</v>
      </c>
      <c r="D61" s="7">
        <v>-3.8197111237960213E-2</v>
      </c>
      <c r="E61" s="7">
        <v>8.7953726772411756E-2</v>
      </c>
      <c r="F61" s="7">
        <v>1.1944499953005172E-2</v>
      </c>
      <c r="H61" s="19">
        <f t="shared" si="7"/>
        <v>7.902656562941239E-2</v>
      </c>
      <c r="I61" s="19">
        <f t="shared" si="8"/>
        <v>0.20956200276997955</v>
      </c>
      <c r="J61" s="19">
        <f t="shared" si="9"/>
        <v>-4.146128751661575E-2</v>
      </c>
      <c r="K61" s="19">
        <f t="shared" si="10"/>
        <v>8.0091981248133465E-2</v>
      </c>
      <c r="L61" s="19">
        <f t="shared" si="11"/>
        <v>1.339044659411146E-2</v>
      </c>
    </row>
    <row r="62" spans="1:17" x14ac:dyDescent="0.25">
      <c r="A62" s="22">
        <v>43955</v>
      </c>
      <c r="B62" s="3">
        <v>-5.7179919287993042E-2</v>
      </c>
      <c r="C62" s="7">
        <v>-0.11861664697515784</v>
      </c>
      <c r="D62" s="7">
        <v>-4.8890872379148798E-2</v>
      </c>
      <c r="E62" s="7">
        <v>-5.801453192082684E-2</v>
      </c>
      <c r="F62" s="7">
        <v>-0.13093600974484143</v>
      </c>
      <c r="H62" s="19">
        <f t="shared" si="7"/>
        <v>-6.0256473836840255E-2</v>
      </c>
      <c r="I62" s="19">
        <f t="shared" si="8"/>
        <v>-0.12290845770741658</v>
      </c>
      <c r="J62" s="19">
        <f t="shared" si="9"/>
        <v>-5.2155048657804334E-2</v>
      </c>
      <c r="K62" s="19">
        <f t="shared" si="10"/>
        <v>-6.587627744510513E-2</v>
      </c>
      <c r="L62" s="19">
        <f t="shared" si="11"/>
        <v>-0.12949006310373515</v>
      </c>
    </row>
    <row r="63" spans="1:17" x14ac:dyDescent="0.25">
      <c r="A63" s="22">
        <v>43962</v>
      </c>
      <c r="B63" s="3">
        <v>1.7594373943468966E-2</v>
      </c>
      <c r="C63" s="7">
        <v>-3.201753767254345E-2</v>
      </c>
      <c r="D63" s="7">
        <v>-2.6887350499590346E-2</v>
      </c>
      <c r="E63" s="7">
        <v>-3.3128307357671138E-2</v>
      </c>
      <c r="F63" s="7">
        <v>3.9797801842067715E-2</v>
      </c>
      <c r="H63" s="19">
        <f t="shared" si="7"/>
        <v>1.4517819394621757E-2</v>
      </c>
      <c r="I63" s="19">
        <f t="shared" si="8"/>
        <v>-3.6309348404802204E-2</v>
      </c>
      <c r="J63" s="19">
        <f t="shared" si="9"/>
        <v>-3.0151526778245879E-2</v>
      </c>
      <c r="K63" s="19">
        <f t="shared" si="10"/>
        <v>-4.0990052881949429E-2</v>
      </c>
      <c r="L63" s="19">
        <f t="shared" si="11"/>
        <v>4.1243748483174004E-2</v>
      </c>
    </row>
    <row r="64" spans="1:17" x14ac:dyDescent="0.25">
      <c r="A64" s="22">
        <v>43969</v>
      </c>
      <c r="B64" s="3">
        <v>-1.3128050751700093E-2</v>
      </c>
      <c r="C64" s="7">
        <v>-7.2786761315610016E-2</v>
      </c>
      <c r="D64" s="7">
        <v>-2.1552924071661872E-2</v>
      </c>
      <c r="E64" s="7">
        <v>6.124490427035667E-2</v>
      </c>
      <c r="F64" s="7">
        <v>0.13213859921586191</v>
      </c>
      <c r="H64" s="19">
        <f t="shared" si="7"/>
        <v>-1.6204605300547303E-2</v>
      </c>
      <c r="I64" s="19">
        <f t="shared" si="8"/>
        <v>-7.7078572047868762E-2</v>
      </c>
      <c r="J64" s="19">
        <f t="shared" si="9"/>
        <v>-2.4817100350317405E-2</v>
      </c>
      <c r="K64" s="19">
        <f t="shared" si="10"/>
        <v>5.338315874607838E-2</v>
      </c>
      <c r="L64" s="19">
        <f t="shared" si="11"/>
        <v>0.13358454585696819</v>
      </c>
    </row>
    <row r="65" spans="1:12" x14ac:dyDescent="0.25">
      <c r="A65" s="22">
        <v>43976</v>
      </c>
      <c r="B65" s="3">
        <v>0.18948510896934856</v>
      </c>
      <c r="C65" s="7">
        <v>9.4161061758298858E-2</v>
      </c>
      <c r="D65" s="7">
        <v>3.4449773320581523E-2</v>
      </c>
      <c r="E65" s="7">
        <v>-1.3001926622840942E-3</v>
      </c>
      <c r="F65" s="7">
        <v>5.9565269890678119E-2</v>
      </c>
      <c r="H65" s="19">
        <f t="shared" si="7"/>
        <v>0.18640855442050136</v>
      </c>
      <c r="I65" s="19">
        <f t="shared" si="8"/>
        <v>8.9869251026040112E-2</v>
      </c>
      <c r="J65" s="19">
        <f t="shared" si="9"/>
        <v>3.1185597041925989E-2</v>
      </c>
      <c r="K65" s="19">
        <f t="shared" si="10"/>
        <v>-9.1619381865623815E-3</v>
      </c>
      <c r="L65" s="19">
        <f t="shared" si="11"/>
        <v>6.1011216531784408E-2</v>
      </c>
    </row>
    <row r="66" spans="1:12" x14ac:dyDescent="0.25">
      <c r="A66" s="22">
        <v>43983</v>
      </c>
      <c r="B66" s="3">
        <v>5.7436909516947576E-2</v>
      </c>
      <c r="C66" s="7">
        <v>6.4453022764972223E-2</v>
      </c>
      <c r="D66" s="7">
        <v>1.4730915450898996E-2</v>
      </c>
      <c r="E66" s="7">
        <v>3.1795434139515466E-2</v>
      </c>
      <c r="F66" s="7">
        <v>1.2661425648982094E-2</v>
      </c>
      <c r="H66" s="19">
        <f t="shared" si="7"/>
        <v>5.4360354968100363E-2</v>
      </c>
      <c r="I66" s="19">
        <f t="shared" si="8"/>
        <v>6.0161212032713469E-2</v>
      </c>
      <c r="J66" s="19">
        <f t="shared" si="9"/>
        <v>1.1466739172243461E-2</v>
      </c>
      <c r="K66" s="19">
        <f t="shared" si="10"/>
        <v>2.3933688615237179E-2</v>
      </c>
      <c r="L66" s="19">
        <f t="shared" si="11"/>
        <v>1.4107372290088382E-2</v>
      </c>
    </row>
    <row r="67" spans="1:12" x14ac:dyDescent="0.25">
      <c r="A67" s="22">
        <v>43990</v>
      </c>
      <c r="B67" s="3">
        <v>-3.6866433995728642E-2</v>
      </c>
      <c r="C67" s="7">
        <v>1.4889880801820077E-2</v>
      </c>
      <c r="D67" s="7">
        <v>9.1030520198378539E-3</v>
      </c>
      <c r="E67" s="7">
        <v>-1.6554270003748317E-2</v>
      </c>
      <c r="F67" s="7">
        <v>-2.975745780551009E-2</v>
      </c>
      <c r="H67" s="19">
        <f t="shared" ref="H67:H98" si="12">B67-$B$108</f>
        <v>-3.9942988544575855E-2</v>
      </c>
      <c r="I67" s="19">
        <f t="shared" ref="I67:I98" si="13">C67-$C$108</f>
        <v>1.0598070069561325E-2</v>
      </c>
      <c r="J67" s="19">
        <f t="shared" ref="J67:J98" si="14">D67-$D$108</f>
        <v>5.838875741182319E-3</v>
      </c>
      <c r="K67" s="19">
        <f t="shared" ref="K67:K98" si="15">E67-$E$108</f>
        <v>-2.4416015528026604E-2</v>
      </c>
      <c r="L67" s="19">
        <f t="shared" ref="L67:L98" si="16">F67-$F$108</f>
        <v>-2.8311511164403801E-2</v>
      </c>
    </row>
    <row r="68" spans="1:12" x14ac:dyDescent="0.25">
      <c r="A68" s="22">
        <v>43997</v>
      </c>
      <c r="B68" s="3">
        <v>2.8883179758262045E-2</v>
      </c>
      <c r="C68" s="7">
        <v>2.5939973338096056E-2</v>
      </c>
      <c r="D68" s="7">
        <v>-6.6233180857127039E-3</v>
      </c>
      <c r="E68" s="7">
        <v>1.957818921604404E-2</v>
      </c>
      <c r="F68" s="7">
        <v>-5.1030854432119077E-2</v>
      </c>
      <c r="H68" s="19">
        <f t="shared" si="12"/>
        <v>2.5806625209414836E-2</v>
      </c>
      <c r="I68" s="19">
        <f t="shared" si="13"/>
        <v>2.1648162605837303E-2</v>
      </c>
      <c r="J68" s="19">
        <f t="shared" si="14"/>
        <v>-9.8874943643682388E-3</v>
      </c>
      <c r="K68" s="19">
        <f t="shared" si="15"/>
        <v>1.1716443691765752E-2</v>
      </c>
      <c r="L68" s="19">
        <f t="shared" si="16"/>
        <v>-4.9584907791012788E-2</v>
      </c>
    </row>
    <row r="69" spans="1:12" x14ac:dyDescent="0.25">
      <c r="A69" s="22">
        <v>44004</v>
      </c>
      <c r="B69" s="3">
        <v>6.4367415089855218E-2</v>
      </c>
      <c r="C69" s="7">
        <v>-3.7654322369920279E-2</v>
      </c>
      <c r="D69" s="7">
        <v>3.6756812473162315E-2</v>
      </c>
      <c r="E69" s="7">
        <v>6.0228116857895531E-2</v>
      </c>
      <c r="F69" s="7">
        <v>5.9750114618748906E-2</v>
      </c>
      <c r="H69" s="19">
        <f t="shared" si="12"/>
        <v>6.1290860541008005E-2</v>
      </c>
      <c r="I69" s="19">
        <f t="shared" si="13"/>
        <v>-4.1946133102179033E-2</v>
      </c>
      <c r="J69" s="19">
        <f t="shared" si="14"/>
        <v>3.3492636194506778E-2</v>
      </c>
      <c r="K69" s="19">
        <f t="shared" si="15"/>
        <v>5.236637133361724E-2</v>
      </c>
      <c r="L69" s="19">
        <f t="shared" si="16"/>
        <v>6.1196061259855196E-2</v>
      </c>
    </row>
    <row r="70" spans="1:12" x14ac:dyDescent="0.25">
      <c r="A70" s="22">
        <v>44011</v>
      </c>
      <c r="B70" s="3">
        <v>2.8031871943154485E-2</v>
      </c>
      <c r="C70" s="7">
        <v>6.5542364986423074E-2</v>
      </c>
      <c r="D70" s="7">
        <v>8.2852703276308226E-3</v>
      </c>
      <c r="E70" s="7">
        <v>1.9314309245150429E-2</v>
      </c>
      <c r="F70" s="7">
        <v>6.278829077287762E-2</v>
      </c>
      <c r="H70" s="19">
        <f t="shared" si="12"/>
        <v>2.4955317394307275E-2</v>
      </c>
      <c r="I70" s="19">
        <f t="shared" si="13"/>
        <v>6.125055425416432E-2</v>
      </c>
      <c r="J70" s="19">
        <f t="shared" si="14"/>
        <v>5.0210940489752876E-3</v>
      </c>
      <c r="K70" s="19">
        <f t="shared" si="15"/>
        <v>1.1452563720872142E-2</v>
      </c>
      <c r="L70" s="19">
        <f t="shared" si="16"/>
        <v>6.4234237413983902E-2</v>
      </c>
    </row>
    <row r="71" spans="1:12" x14ac:dyDescent="0.25">
      <c r="A71" s="22">
        <v>44018</v>
      </c>
      <c r="B71" s="3">
        <v>2.4796820640113681E-2</v>
      </c>
      <c r="C71" s="7">
        <v>2.1208955459806056E-4</v>
      </c>
      <c r="D71" s="7">
        <v>2.368449721449406E-2</v>
      </c>
      <c r="E71" s="7">
        <v>2.5177053904569258E-2</v>
      </c>
      <c r="F71" s="7">
        <v>-6.2937052966416607E-2</v>
      </c>
      <c r="H71" s="19">
        <f t="shared" si="12"/>
        <v>2.1720266091266472E-2</v>
      </c>
      <c r="I71" s="19">
        <f t="shared" si="13"/>
        <v>-4.0797211776606914E-3</v>
      </c>
      <c r="J71" s="19">
        <f t="shared" si="14"/>
        <v>2.0420320935838527E-2</v>
      </c>
      <c r="K71" s="19">
        <f t="shared" si="15"/>
        <v>1.731530838029097E-2</v>
      </c>
      <c r="L71" s="19">
        <f t="shared" si="16"/>
        <v>-6.1491106325310317E-2</v>
      </c>
    </row>
    <row r="72" spans="1:12" x14ac:dyDescent="0.25">
      <c r="A72" s="22">
        <v>44025</v>
      </c>
      <c r="B72" s="3">
        <v>-3.2087617528675283E-2</v>
      </c>
      <c r="C72" s="7">
        <v>-2.1170980974470899E-2</v>
      </c>
      <c r="D72" s="7">
        <v>4.9286119408334939E-2</v>
      </c>
      <c r="E72" s="7">
        <v>0.15630594322340996</v>
      </c>
      <c r="F72" s="7">
        <v>4.9847065796870149E-2</v>
      </c>
      <c r="H72" s="19">
        <f t="shared" si="12"/>
        <v>-3.5164172077522496E-2</v>
      </c>
      <c r="I72" s="19">
        <f t="shared" si="13"/>
        <v>-2.5462791706729652E-2</v>
      </c>
      <c r="J72" s="19">
        <f t="shared" si="14"/>
        <v>4.6021943129679402E-2</v>
      </c>
      <c r="K72" s="19">
        <f t="shared" si="15"/>
        <v>0.14844419769913167</v>
      </c>
      <c r="L72" s="19">
        <f t="shared" si="16"/>
        <v>5.1293012437976439E-2</v>
      </c>
    </row>
    <row r="73" spans="1:12" x14ac:dyDescent="0.25">
      <c r="A73" s="22">
        <v>44032</v>
      </c>
      <c r="B73" s="3">
        <v>0.1047517552048336</v>
      </c>
      <c r="C73" s="7">
        <v>1.9352132431821767E-2</v>
      </c>
      <c r="D73" s="7">
        <v>-5.2971085557773412E-2</v>
      </c>
      <c r="E73" s="7">
        <v>2.0575177712429005E-2</v>
      </c>
      <c r="F73" s="7">
        <v>2.9381435537717326E-2</v>
      </c>
      <c r="H73" s="19">
        <f t="shared" si="12"/>
        <v>0.10167520065598638</v>
      </c>
      <c r="I73" s="19">
        <f t="shared" si="13"/>
        <v>1.5060321699563015E-2</v>
      </c>
      <c r="J73" s="19">
        <f t="shared" si="14"/>
        <v>-5.6235261836428949E-2</v>
      </c>
      <c r="K73" s="19">
        <f t="shared" si="15"/>
        <v>1.2713432188150717E-2</v>
      </c>
      <c r="L73" s="19">
        <f t="shared" si="16"/>
        <v>3.0827382178823616E-2</v>
      </c>
    </row>
    <row r="74" spans="1:12" x14ac:dyDescent="0.25">
      <c r="A74" s="22">
        <v>44039</v>
      </c>
      <c r="B74" s="3">
        <v>-7.7928196342998968E-3</v>
      </c>
      <c r="C74" s="7">
        <v>-3.1559780073845078E-2</v>
      </c>
      <c r="D74" s="7">
        <v>1.4255166702230593E-3</v>
      </c>
      <c r="E74" s="7">
        <v>4.7312013598854508E-2</v>
      </c>
      <c r="F74" s="7">
        <v>-2.8042044920432607E-2</v>
      </c>
      <c r="H74" s="19">
        <f t="shared" si="12"/>
        <v>-1.0869374183147106E-2</v>
      </c>
      <c r="I74" s="19">
        <f t="shared" si="13"/>
        <v>-3.5851590806103832E-2</v>
      </c>
      <c r="J74" s="19">
        <f t="shared" si="14"/>
        <v>-1.8386596084324753E-3</v>
      </c>
      <c r="K74" s="19">
        <f t="shared" si="15"/>
        <v>3.9450268074576217E-2</v>
      </c>
      <c r="L74" s="19">
        <f t="shared" si="16"/>
        <v>-2.6596098279326318E-2</v>
      </c>
    </row>
    <row r="75" spans="1:12" x14ac:dyDescent="0.25">
      <c r="A75" s="22">
        <v>44046</v>
      </c>
      <c r="B75" s="3">
        <v>5.5920712156905639E-2</v>
      </c>
      <c r="C75" s="7">
        <v>-2.7484221786242546E-3</v>
      </c>
      <c r="D75" s="7">
        <v>3.2966029333096891E-3</v>
      </c>
      <c r="E75" s="7">
        <v>-1.6041426689461846E-2</v>
      </c>
      <c r="F75" s="7">
        <v>1.0046343907740285E-2</v>
      </c>
      <c r="H75" s="19">
        <f t="shared" si="12"/>
        <v>5.2844157608058426E-2</v>
      </c>
      <c r="I75" s="19">
        <f t="shared" si="13"/>
        <v>-7.0402329108830066E-3</v>
      </c>
      <c r="J75" s="19">
        <f t="shared" si="14"/>
        <v>3.2426654654154567E-5</v>
      </c>
      <c r="K75" s="19">
        <f t="shared" si="15"/>
        <v>-2.3903172213740134E-2</v>
      </c>
      <c r="L75" s="19">
        <f t="shared" si="16"/>
        <v>1.1492290548846573E-2</v>
      </c>
    </row>
    <row r="76" spans="1:12" x14ac:dyDescent="0.25">
      <c r="A76" s="22">
        <v>44053</v>
      </c>
      <c r="B76" s="3">
        <v>-7.6333488115995274E-2</v>
      </c>
      <c r="C76" s="7">
        <v>7.8742373995244197E-3</v>
      </c>
      <c r="D76" s="7">
        <v>-1.6623365075483787E-2</v>
      </c>
      <c r="E76" s="7">
        <v>2.8924796696538912E-3</v>
      </c>
      <c r="F76" s="7">
        <v>2.29538256734374E-3</v>
      </c>
      <c r="H76" s="19">
        <f t="shared" si="12"/>
        <v>-7.9410042664842487E-2</v>
      </c>
      <c r="I76" s="19">
        <f t="shared" si="13"/>
        <v>3.5824266672656677E-3</v>
      </c>
      <c r="J76" s="19">
        <f t="shared" si="14"/>
        <v>-1.988754135413932E-2</v>
      </c>
      <c r="K76" s="19">
        <f t="shared" si="15"/>
        <v>-4.969265854624396E-3</v>
      </c>
      <c r="L76" s="19">
        <f t="shared" si="16"/>
        <v>3.7413292084500279E-3</v>
      </c>
    </row>
    <row r="77" spans="1:12" x14ac:dyDescent="0.25">
      <c r="A77" s="22">
        <v>44060</v>
      </c>
      <c r="B77" s="3">
        <v>7.8940843017818674E-2</v>
      </c>
      <c r="C77" s="7">
        <v>5.6084428147993304E-3</v>
      </c>
      <c r="D77" s="7">
        <v>1.34084362494582E-2</v>
      </c>
      <c r="E77" s="7">
        <v>-4.8767917326493215E-3</v>
      </c>
      <c r="F77" s="7">
        <v>2.0355879309308378E-3</v>
      </c>
      <c r="H77" s="19">
        <f t="shared" si="12"/>
        <v>7.5864288468971461E-2</v>
      </c>
      <c r="I77" s="19">
        <f t="shared" si="13"/>
        <v>1.3166320825405784E-3</v>
      </c>
      <c r="J77" s="19">
        <f t="shared" si="14"/>
        <v>1.0144259970802665E-2</v>
      </c>
      <c r="K77" s="19">
        <f t="shared" si="15"/>
        <v>-1.2738537256927609E-2</v>
      </c>
      <c r="L77" s="19">
        <f t="shared" si="16"/>
        <v>3.4815345720371257E-3</v>
      </c>
    </row>
    <row r="78" spans="1:12" x14ac:dyDescent="0.25">
      <c r="A78" s="22">
        <v>44067</v>
      </c>
      <c r="B78" s="3">
        <v>1.8845478519508685E-2</v>
      </c>
      <c r="C78" s="7">
        <v>4.4617105668179891E-2</v>
      </c>
      <c r="D78" s="7">
        <v>-2.3148668113978976E-2</v>
      </c>
      <c r="E78" s="7">
        <v>-1.4754736900482235E-2</v>
      </c>
      <c r="F78" s="7">
        <v>-6.8562620460601575E-3</v>
      </c>
      <c r="H78" s="19">
        <f t="shared" si="12"/>
        <v>1.5768923970661475E-2</v>
      </c>
      <c r="I78" s="19">
        <f t="shared" si="13"/>
        <v>4.0325294935921137E-2</v>
      </c>
      <c r="J78" s="19">
        <f t="shared" si="14"/>
        <v>-2.641284439263451E-2</v>
      </c>
      <c r="K78" s="19">
        <f t="shared" si="15"/>
        <v>-2.2616482424760522E-2</v>
      </c>
      <c r="L78" s="19">
        <f t="shared" si="16"/>
        <v>-5.4103154049538697E-3</v>
      </c>
    </row>
    <row r="79" spans="1:12" x14ac:dyDescent="0.25">
      <c r="A79" s="22">
        <v>44074</v>
      </c>
      <c r="B79" s="3">
        <v>-1.4574294689246425E-2</v>
      </c>
      <c r="C79" s="7">
        <v>-5.9711019420033762E-2</v>
      </c>
      <c r="D79" s="7">
        <v>-1.2801060639084816E-2</v>
      </c>
      <c r="E79" s="7">
        <v>-1.6687134377505575E-2</v>
      </c>
      <c r="F79" s="7">
        <v>-4.5512683283752797E-2</v>
      </c>
      <c r="H79" s="19">
        <f t="shared" si="12"/>
        <v>-1.7650849238093635E-2</v>
      </c>
      <c r="I79" s="19">
        <f t="shared" si="13"/>
        <v>-6.4002830152292509E-2</v>
      </c>
      <c r="J79" s="19">
        <f t="shared" si="14"/>
        <v>-1.6065236917740349E-2</v>
      </c>
      <c r="K79" s="19">
        <f t="shared" si="15"/>
        <v>-2.4548879901783862E-2</v>
      </c>
      <c r="L79" s="19">
        <f t="shared" si="16"/>
        <v>-4.4066736642646508E-2</v>
      </c>
    </row>
    <row r="80" spans="1:12" x14ac:dyDescent="0.25">
      <c r="A80" s="22">
        <v>44081</v>
      </c>
      <c r="B80" s="3">
        <v>-9.7452475403718708E-3</v>
      </c>
      <c r="C80" s="7">
        <v>-1.016976739056541E-3</v>
      </c>
      <c r="D80" s="7">
        <v>1.6308915586013883E-2</v>
      </c>
      <c r="E80" s="7">
        <v>2.8447144145448577E-2</v>
      </c>
      <c r="F80" s="7">
        <v>-1.4733442942947206E-2</v>
      </c>
      <c r="H80" s="19">
        <f t="shared" si="12"/>
        <v>-1.282180208921908E-2</v>
      </c>
      <c r="I80" s="19">
        <f t="shared" si="13"/>
        <v>-5.3087874713152929E-3</v>
      </c>
      <c r="J80" s="19">
        <f t="shared" si="14"/>
        <v>1.3044739307358348E-2</v>
      </c>
      <c r="K80" s="19">
        <f t="shared" si="15"/>
        <v>2.058539862117029E-2</v>
      </c>
      <c r="L80" s="19">
        <f t="shared" si="16"/>
        <v>-1.3287496301840918E-2</v>
      </c>
    </row>
    <row r="81" spans="1:12" x14ac:dyDescent="0.25">
      <c r="A81" s="22">
        <v>44088</v>
      </c>
      <c r="B81" s="3">
        <v>-2.9870564655294363E-3</v>
      </c>
      <c r="C81" s="7">
        <v>-2.5675774006023055E-2</v>
      </c>
      <c r="D81" s="7">
        <v>-2.8227386795714571E-2</v>
      </c>
      <c r="E81" s="7">
        <v>6.0450570627656575E-2</v>
      </c>
      <c r="F81" s="7">
        <v>-2.5557412059754592E-2</v>
      </c>
      <c r="H81" s="19">
        <f t="shared" si="12"/>
        <v>-6.0636110143766457E-3</v>
      </c>
      <c r="I81" s="19">
        <f t="shared" si="13"/>
        <v>-2.9967584738281809E-2</v>
      </c>
      <c r="J81" s="19">
        <f t="shared" si="14"/>
        <v>-3.1491563074370107E-2</v>
      </c>
      <c r="K81" s="19">
        <f t="shared" si="15"/>
        <v>5.2588825103378284E-2</v>
      </c>
      <c r="L81" s="19">
        <f t="shared" si="16"/>
        <v>-2.4111465418648302E-2</v>
      </c>
    </row>
    <row r="82" spans="1:12" x14ac:dyDescent="0.25">
      <c r="A82" s="22">
        <v>44095</v>
      </c>
      <c r="B82" s="3">
        <v>-1.6095011223541622E-2</v>
      </c>
      <c r="C82" s="7">
        <v>-4.1211979328823145E-2</v>
      </c>
      <c r="D82" s="7">
        <v>-9.7936105857300282E-3</v>
      </c>
      <c r="E82" s="7">
        <v>8.4783621319226565E-3</v>
      </c>
      <c r="F82" s="7">
        <v>-4.687497139808916E-2</v>
      </c>
      <c r="H82" s="19">
        <f t="shared" si="12"/>
        <v>-1.9171565772388832E-2</v>
      </c>
      <c r="I82" s="19">
        <f t="shared" si="13"/>
        <v>-4.5503790061081899E-2</v>
      </c>
      <c r="J82" s="19">
        <f t="shared" si="14"/>
        <v>-1.3057786864385563E-2</v>
      </c>
      <c r="K82" s="19">
        <f t="shared" si="15"/>
        <v>6.1661660764436924E-4</v>
      </c>
      <c r="L82" s="19">
        <f t="shared" si="16"/>
        <v>-4.5429024756982871E-2</v>
      </c>
    </row>
    <row r="83" spans="1:12" x14ac:dyDescent="0.25">
      <c r="A83" s="22">
        <v>44102</v>
      </c>
      <c r="B83" s="3">
        <v>3.701262784044812E-2</v>
      </c>
      <c r="C83" s="7">
        <v>8.3605746157905614E-2</v>
      </c>
      <c r="D83" s="7">
        <v>8.3263242645894575E-3</v>
      </c>
      <c r="E83" s="7">
        <v>6.577337269684902E-3</v>
      </c>
      <c r="F83" s="7">
        <v>2.927463919073503E-4</v>
      </c>
      <c r="H83" s="19">
        <f t="shared" si="12"/>
        <v>3.3936073291600907E-2</v>
      </c>
      <c r="I83" s="19">
        <f t="shared" si="13"/>
        <v>7.9313935425646867E-2</v>
      </c>
      <c r="J83" s="19">
        <f t="shared" si="14"/>
        <v>5.0621479859339225E-3</v>
      </c>
      <c r="K83" s="19">
        <f t="shared" si="15"/>
        <v>-1.2844082545933853E-3</v>
      </c>
      <c r="L83" s="19">
        <f t="shared" si="16"/>
        <v>1.7386930330136384E-3</v>
      </c>
    </row>
    <row r="84" spans="1:12" x14ac:dyDescent="0.25">
      <c r="A84" s="22">
        <v>44109</v>
      </c>
      <c r="B84" s="3">
        <v>1.017474848492772E-2</v>
      </c>
      <c r="C84" s="7">
        <v>9.3496828483883299E-2</v>
      </c>
      <c r="D84" s="7">
        <v>2.0906351625247455E-2</v>
      </c>
      <c r="E84" s="7">
        <v>8.8287339382450813E-2</v>
      </c>
      <c r="F84" s="7">
        <v>-1.7559185852809578E-2</v>
      </c>
      <c r="H84" s="19">
        <f t="shared" si="12"/>
        <v>7.0981939360805109E-3</v>
      </c>
      <c r="I84" s="19">
        <f t="shared" si="13"/>
        <v>8.9205017751624552E-2</v>
      </c>
      <c r="J84" s="19">
        <f t="shared" si="14"/>
        <v>1.7642175346591921E-2</v>
      </c>
      <c r="K84" s="19">
        <f t="shared" si="15"/>
        <v>8.0425593858172523E-2</v>
      </c>
      <c r="L84" s="19">
        <f t="shared" si="16"/>
        <v>-1.6113239211703288E-2</v>
      </c>
    </row>
    <row r="85" spans="1:12" x14ac:dyDescent="0.25">
      <c r="A85" s="22">
        <v>44116</v>
      </c>
      <c r="B85" s="3">
        <v>2.2871178312605878E-2</v>
      </c>
      <c r="C85" s="7">
        <v>1.4306035652675853E-3</v>
      </c>
      <c r="D85" s="7">
        <v>5.5637589729409243E-3</v>
      </c>
      <c r="E85" s="7">
        <v>1.8102953509033126E-2</v>
      </c>
      <c r="F85" s="7">
        <v>-1.2511254685092954E-2</v>
      </c>
      <c r="H85" s="19">
        <f t="shared" si="12"/>
        <v>1.9794623763758668E-2</v>
      </c>
      <c r="I85" s="19">
        <f t="shared" si="13"/>
        <v>-2.8612071669911667E-3</v>
      </c>
      <c r="J85" s="19">
        <f t="shared" si="14"/>
        <v>2.2995826942853897E-3</v>
      </c>
      <c r="K85" s="19">
        <f t="shared" si="15"/>
        <v>1.0241207984754839E-2</v>
      </c>
      <c r="L85" s="19">
        <f t="shared" si="16"/>
        <v>-1.1065308043986666E-2</v>
      </c>
    </row>
    <row r="86" spans="1:12" x14ac:dyDescent="0.25">
      <c r="A86" s="22">
        <v>44123</v>
      </c>
      <c r="B86" s="3">
        <v>-3.7736222490346361E-2</v>
      </c>
      <c r="C86" s="7">
        <v>5.1554830902683424E-2</v>
      </c>
      <c r="D86" s="7">
        <v>-3.115233120938754E-3</v>
      </c>
      <c r="E86" s="7">
        <v>-4.9662897817176477E-3</v>
      </c>
      <c r="F86" s="7">
        <v>2.9864241027191651E-2</v>
      </c>
      <c r="H86" s="19">
        <f t="shared" si="12"/>
        <v>-4.0812777039193573E-2</v>
      </c>
      <c r="I86" s="19">
        <f t="shared" si="13"/>
        <v>4.726302017042467E-2</v>
      </c>
      <c r="J86" s="19">
        <f t="shared" si="14"/>
        <v>-6.379409399594289E-3</v>
      </c>
      <c r="K86" s="19">
        <f t="shared" si="15"/>
        <v>-1.2828035305995935E-2</v>
      </c>
      <c r="L86" s="19">
        <f t="shared" si="16"/>
        <v>3.1310187668297941E-2</v>
      </c>
    </row>
    <row r="87" spans="1:12" x14ac:dyDescent="0.25">
      <c r="A87" s="22">
        <v>44130</v>
      </c>
      <c r="B87" s="3">
        <v>-4.5855243353102981E-2</v>
      </c>
      <c r="C87" s="7">
        <v>-6.712439527491787E-2</v>
      </c>
      <c r="D87" s="7">
        <v>-3.3464675895293006E-2</v>
      </c>
      <c r="E87" s="7">
        <v>-4.4579021664036378E-2</v>
      </c>
      <c r="F87" s="7">
        <v>-3.1927318295049578E-2</v>
      </c>
      <c r="H87" s="19">
        <f t="shared" si="12"/>
        <v>-4.8931797901950194E-2</v>
      </c>
      <c r="I87" s="19">
        <f t="shared" si="13"/>
        <v>-7.1416206007176616E-2</v>
      </c>
      <c r="J87" s="19">
        <f t="shared" si="14"/>
        <v>-3.6728852173948542E-2</v>
      </c>
      <c r="K87" s="19">
        <f t="shared" si="15"/>
        <v>-5.2440767188314669E-2</v>
      </c>
      <c r="L87" s="19">
        <f t="shared" si="16"/>
        <v>-3.0481371653943289E-2</v>
      </c>
    </row>
    <row r="88" spans="1:12" x14ac:dyDescent="0.25">
      <c r="A88" s="22">
        <v>44137</v>
      </c>
      <c r="B88" s="3">
        <v>2.6056937172005634E-2</v>
      </c>
      <c r="C88" s="7">
        <v>0.11145497273598748</v>
      </c>
      <c r="D88" s="7">
        <v>1.7160188637451057E-2</v>
      </c>
      <c r="E88" s="7">
        <v>4.9783188802131173E-2</v>
      </c>
      <c r="F88" s="7">
        <v>5.2647509101928502E-2</v>
      </c>
      <c r="H88" s="19">
        <f t="shared" si="12"/>
        <v>2.2980382623158425E-2</v>
      </c>
      <c r="I88" s="19">
        <f t="shared" si="13"/>
        <v>0.10716316200372873</v>
      </c>
      <c r="J88" s="19">
        <f t="shared" si="14"/>
        <v>1.3896012358795522E-2</v>
      </c>
      <c r="K88" s="19">
        <f t="shared" si="15"/>
        <v>4.1921443277852882E-2</v>
      </c>
      <c r="L88" s="19">
        <f t="shared" si="16"/>
        <v>5.4093455743034792E-2</v>
      </c>
    </row>
    <row r="89" spans="1:12" x14ac:dyDescent="0.25">
      <c r="A89" s="22">
        <v>44144</v>
      </c>
      <c r="B89" s="3">
        <v>0.18606777043381872</v>
      </c>
      <c r="C89" s="7">
        <v>8.1795018756806392E-2</v>
      </c>
      <c r="D89" s="7">
        <v>4.5027000252851224E-2</v>
      </c>
      <c r="E89" s="7">
        <v>1.8007837541014426E-2</v>
      </c>
      <c r="F89" s="7">
        <v>8.4506985338950846E-2</v>
      </c>
      <c r="H89" s="19">
        <f t="shared" si="12"/>
        <v>0.18299121588497153</v>
      </c>
      <c r="I89" s="19">
        <f t="shared" si="13"/>
        <v>7.7503208024547646E-2</v>
      </c>
      <c r="J89" s="19">
        <f t="shared" si="14"/>
        <v>4.1762823974195687E-2</v>
      </c>
      <c r="K89" s="19">
        <f t="shared" si="15"/>
        <v>1.0146092016736139E-2</v>
      </c>
      <c r="L89" s="19">
        <f t="shared" si="16"/>
        <v>8.5952931980057129E-2</v>
      </c>
    </row>
    <row r="90" spans="1:12" x14ac:dyDescent="0.25">
      <c r="A90" s="22">
        <v>44151</v>
      </c>
      <c r="B90" s="3">
        <v>2.1490112162882546E-2</v>
      </c>
      <c r="C90" s="7">
        <v>9.4728902907468271E-3</v>
      </c>
      <c r="D90" s="7">
        <v>-3.1527002157174078E-2</v>
      </c>
      <c r="E90" s="7">
        <v>-2.6820683447310256E-2</v>
      </c>
      <c r="F90" s="7">
        <v>1.5637514634084804E-2</v>
      </c>
      <c r="H90" s="19">
        <f t="shared" si="12"/>
        <v>1.8413557614035337E-2</v>
      </c>
      <c r="I90" s="19">
        <f t="shared" si="13"/>
        <v>5.1810795584880751E-3</v>
      </c>
      <c r="J90" s="19">
        <f t="shared" si="14"/>
        <v>-3.4791178435829614E-2</v>
      </c>
      <c r="K90" s="19">
        <f t="shared" si="15"/>
        <v>-3.4682428971588547E-2</v>
      </c>
      <c r="L90" s="19">
        <f t="shared" si="16"/>
        <v>1.7083461275191093E-2</v>
      </c>
    </row>
    <row r="91" spans="1:12" x14ac:dyDescent="0.25">
      <c r="A91" s="22">
        <v>44158</v>
      </c>
      <c r="B91" s="3">
        <v>-2.0787128849570014E-2</v>
      </c>
      <c r="C91" s="7">
        <v>-3.265129134306588E-2</v>
      </c>
      <c r="D91" s="7">
        <v>8.3033839897823647E-3</v>
      </c>
      <c r="E91" s="7">
        <v>-2.2664429439588352E-3</v>
      </c>
      <c r="F91" s="7">
        <v>1.0960244716135437E-2</v>
      </c>
      <c r="H91" s="19">
        <f t="shared" si="12"/>
        <v>-2.3863683398417223E-2</v>
      </c>
      <c r="I91" s="19">
        <f t="shared" si="13"/>
        <v>-3.6943102075324634E-2</v>
      </c>
      <c r="J91" s="19">
        <f t="shared" si="14"/>
        <v>5.0392077111268297E-3</v>
      </c>
      <c r="K91" s="19">
        <f t="shared" si="15"/>
        <v>-1.0128188468237122E-2</v>
      </c>
      <c r="L91" s="19">
        <f t="shared" si="16"/>
        <v>1.2406191357241724E-2</v>
      </c>
    </row>
    <row r="92" spans="1:12" x14ac:dyDescent="0.25">
      <c r="A92" s="22">
        <v>44165</v>
      </c>
      <c r="B92" s="3">
        <v>5.105038601785683E-3</v>
      </c>
      <c r="C92" s="7">
        <v>-5.0497868210220842E-3</v>
      </c>
      <c r="D92" s="7">
        <v>2.3839580917051295E-2</v>
      </c>
      <c r="E92" s="7">
        <v>3.0984484187929651E-2</v>
      </c>
      <c r="F92" s="7">
        <v>2.297368513366993E-2</v>
      </c>
      <c r="H92" s="19">
        <f t="shared" si="12"/>
        <v>2.0284840529384732E-3</v>
      </c>
      <c r="I92" s="19">
        <f t="shared" si="13"/>
        <v>-9.3415975532808362E-3</v>
      </c>
      <c r="J92" s="19">
        <f t="shared" si="14"/>
        <v>2.0575404638395762E-2</v>
      </c>
      <c r="K92" s="19">
        <f t="shared" si="15"/>
        <v>2.3122738663651363E-2</v>
      </c>
      <c r="L92" s="19">
        <f t="shared" si="16"/>
        <v>2.441963177477622E-2</v>
      </c>
    </row>
    <row r="93" spans="1:12" x14ac:dyDescent="0.25">
      <c r="A93" s="22">
        <v>44172</v>
      </c>
      <c r="B93" s="3">
        <v>-3.1416020466966343E-2</v>
      </c>
      <c r="C93" s="7">
        <v>2.2238139698681492E-2</v>
      </c>
      <c r="D93" s="7">
        <v>8.4797686223130997E-2</v>
      </c>
      <c r="E93" s="7">
        <v>2.5029765833500806E-2</v>
      </c>
      <c r="F93" s="7">
        <v>9.1092610589527334E-2</v>
      </c>
      <c r="H93" s="19">
        <f t="shared" si="12"/>
        <v>-3.4492575015813556E-2</v>
      </c>
      <c r="I93" s="19">
        <f t="shared" si="13"/>
        <v>1.7946328966422738E-2</v>
      </c>
      <c r="J93" s="19">
        <f t="shared" si="14"/>
        <v>8.153350994447546E-2</v>
      </c>
      <c r="K93" s="19">
        <f t="shared" si="15"/>
        <v>1.7168020309222518E-2</v>
      </c>
      <c r="L93" s="19">
        <f t="shared" si="16"/>
        <v>9.2538557230633617E-2</v>
      </c>
    </row>
    <row r="94" spans="1:12" x14ac:dyDescent="0.25">
      <c r="A94" s="22">
        <v>44179</v>
      </c>
      <c r="B94" s="3">
        <v>3.5634219408939849E-3</v>
      </c>
      <c r="C94" s="7">
        <v>7.9634966133342644E-2</v>
      </c>
      <c r="D94" s="7">
        <v>-1.7693895969987716E-2</v>
      </c>
      <c r="E94" s="7">
        <v>2.2956837669008801E-2</v>
      </c>
      <c r="F94" s="7">
        <v>-7.8630434141785388E-3</v>
      </c>
      <c r="H94" s="19">
        <f t="shared" si="12"/>
        <v>4.8686739204677502E-4</v>
      </c>
      <c r="I94" s="19">
        <f t="shared" si="13"/>
        <v>7.5343155401083897E-2</v>
      </c>
      <c r="J94" s="19">
        <f t="shared" si="14"/>
        <v>-2.095807224864325E-2</v>
      </c>
      <c r="K94" s="19">
        <f t="shared" si="15"/>
        <v>1.5095092144730513E-2</v>
      </c>
      <c r="L94" s="19">
        <f t="shared" si="16"/>
        <v>-6.4170967730722509E-3</v>
      </c>
    </row>
    <row r="95" spans="1:12" x14ac:dyDescent="0.25">
      <c r="A95" s="22">
        <v>44186</v>
      </c>
      <c r="B95" s="3">
        <v>-1.7007341506852014E-2</v>
      </c>
      <c r="C95" s="7">
        <v>-9.9638765035146015E-3</v>
      </c>
      <c r="D95" s="7">
        <v>2.9270489955493195E-2</v>
      </c>
      <c r="E95" s="7">
        <v>3.9167871894036477E-2</v>
      </c>
      <c r="F95" s="7">
        <v>-2.7505839829659706E-2</v>
      </c>
      <c r="H95" s="19">
        <f t="shared" si="12"/>
        <v>-2.0083896055699223E-2</v>
      </c>
      <c r="I95" s="19">
        <f t="shared" si="13"/>
        <v>-1.4255687235773353E-2</v>
      </c>
      <c r="J95" s="19">
        <f t="shared" si="14"/>
        <v>2.6006313676837662E-2</v>
      </c>
      <c r="K95" s="19">
        <f t="shared" si="15"/>
        <v>3.1306126369758186E-2</v>
      </c>
      <c r="L95" s="19">
        <f t="shared" si="16"/>
        <v>-2.6059893188553417E-2</v>
      </c>
    </row>
    <row r="96" spans="1:12" x14ac:dyDescent="0.25">
      <c r="A96" s="22">
        <v>44193</v>
      </c>
      <c r="B96" s="3">
        <v>4.3572017326951817E-2</v>
      </c>
      <c r="C96" s="7">
        <v>4.7020434896098529E-2</v>
      </c>
      <c r="D96" s="7">
        <v>-5.2292960617749129E-3</v>
      </c>
      <c r="E96" s="7">
        <v>1.9452460309009378E-2</v>
      </c>
      <c r="F96" s="7">
        <v>2.5167805714465752E-2</v>
      </c>
      <c r="H96" s="19">
        <f t="shared" si="12"/>
        <v>4.0495462778104604E-2</v>
      </c>
      <c r="I96" s="19">
        <f t="shared" si="13"/>
        <v>4.2728624163839775E-2</v>
      </c>
      <c r="J96" s="19">
        <f t="shared" si="14"/>
        <v>-8.4934723404304479E-3</v>
      </c>
      <c r="K96" s="19">
        <f t="shared" si="15"/>
        <v>1.1590714784731091E-2</v>
      </c>
      <c r="L96" s="19">
        <f t="shared" si="16"/>
        <v>2.6613752355572041E-2</v>
      </c>
    </row>
    <row r="97" spans="1:12" x14ac:dyDescent="0.25">
      <c r="A97" s="22">
        <v>44200</v>
      </c>
      <c r="B97" s="3">
        <v>8.5806397216834362E-2</v>
      </c>
      <c r="C97" s="7">
        <v>3.2591988474232503E-2</v>
      </c>
      <c r="D97" s="7">
        <v>1.2357357096328681E-3</v>
      </c>
      <c r="E97" s="7">
        <v>4.0780723118404527E-2</v>
      </c>
      <c r="F97" s="7">
        <v>-5.7516952961351619E-2</v>
      </c>
      <c r="H97" s="19">
        <f t="shared" si="12"/>
        <v>8.272984266798715E-2</v>
      </c>
      <c r="I97" s="19">
        <f t="shared" si="13"/>
        <v>2.8300177741973749E-2</v>
      </c>
      <c r="J97" s="19">
        <f t="shared" si="14"/>
        <v>-2.0284405690226665E-3</v>
      </c>
      <c r="K97" s="19">
        <f t="shared" si="15"/>
        <v>3.2918977594126236E-2</v>
      </c>
      <c r="L97" s="19">
        <f t="shared" si="16"/>
        <v>-5.607100632024533E-2</v>
      </c>
    </row>
    <row r="98" spans="1:12" x14ac:dyDescent="0.25">
      <c r="A98" s="22">
        <v>44207</v>
      </c>
      <c r="B98" s="3">
        <v>3.5192864460695583E-2</v>
      </c>
      <c r="C98" s="7">
        <v>-8.083949634931864E-3</v>
      </c>
      <c r="D98" s="7">
        <v>-1.6085591541674438E-2</v>
      </c>
      <c r="E98" s="7">
        <v>2.5384910442378894E-2</v>
      </c>
      <c r="F98" s="7">
        <v>8.1121203891947324E-2</v>
      </c>
      <c r="H98" s="19">
        <f t="shared" si="12"/>
        <v>3.211630991184837E-2</v>
      </c>
      <c r="I98" s="19">
        <f t="shared" si="13"/>
        <v>-1.2375760367190616E-2</v>
      </c>
      <c r="J98" s="19">
        <f t="shared" si="14"/>
        <v>-1.9349767820329971E-2</v>
      </c>
      <c r="K98" s="19">
        <f t="shared" si="15"/>
        <v>1.7523164918100607E-2</v>
      </c>
      <c r="L98" s="19">
        <f t="shared" si="16"/>
        <v>8.2567150533053607E-2</v>
      </c>
    </row>
    <row r="99" spans="1:12" x14ac:dyDescent="0.25">
      <c r="A99" s="22">
        <v>44214</v>
      </c>
      <c r="B99" s="3">
        <v>4.1117703013105356E-2</v>
      </c>
      <c r="C99" s="7">
        <v>-1.6204678331652955E-2</v>
      </c>
      <c r="D99" s="7">
        <v>2.4171988612099016E-2</v>
      </c>
      <c r="E99" s="7">
        <v>-3.4570102583151296E-3</v>
      </c>
      <c r="F99" s="7">
        <v>-3.3272149024472175E-2</v>
      </c>
      <c r="H99" s="19">
        <f t="shared" ref="H99:H106" si="17">B99-$B$108</f>
        <v>3.8041148464258143E-2</v>
      </c>
      <c r="I99" s="19">
        <f t="shared" ref="I99:I106" si="18">C99-$C$108</f>
        <v>-2.0496489063911709E-2</v>
      </c>
      <c r="J99" s="19">
        <f t="shared" ref="J99:J106" si="19">D99-$D$108</f>
        <v>2.0907812333443482E-2</v>
      </c>
      <c r="K99" s="19">
        <f t="shared" ref="K99:K106" si="20">E99-$E$108</f>
        <v>-1.1318755782593417E-2</v>
      </c>
      <c r="L99" s="19">
        <f t="shared" ref="L99:L106" si="21">F99-$F$108</f>
        <v>-3.1826202383365886E-2</v>
      </c>
    </row>
    <row r="100" spans="1:12" x14ac:dyDescent="0.25">
      <c r="A100" s="22">
        <v>44221</v>
      </c>
      <c r="B100" s="3">
        <v>-7.7407798681362383E-2</v>
      </c>
      <c r="C100" s="7">
        <v>-8.1701635514920157E-2</v>
      </c>
      <c r="D100" s="7">
        <v>-6.0342541839647157E-2</v>
      </c>
      <c r="E100" s="7">
        <v>-7.5198575425876268E-2</v>
      </c>
      <c r="F100" s="7">
        <v>-3.512930906631917E-2</v>
      </c>
      <c r="H100" s="19">
        <f t="shared" si="17"/>
        <v>-8.0484353230209596E-2</v>
      </c>
      <c r="I100" s="19">
        <f t="shared" si="18"/>
        <v>-8.5993446247178904E-2</v>
      </c>
      <c r="J100" s="19">
        <f t="shared" si="19"/>
        <v>-6.3606718118302694E-2</v>
      </c>
      <c r="K100" s="19">
        <f t="shared" si="20"/>
        <v>-8.3060320950154559E-2</v>
      </c>
      <c r="L100" s="19">
        <f t="shared" si="21"/>
        <v>-3.368336242521288E-2</v>
      </c>
    </row>
    <row r="101" spans="1:12" x14ac:dyDescent="0.25">
      <c r="A101" s="22">
        <v>44228</v>
      </c>
      <c r="B101" s="3">
        <v>6.8364353486545237E-2</v>
      </c>
      <c r="C101" s="7">
        <v>0.1444643044895384</v>
      </c>
      <c r="D101" s="7">
        <v>3.0706881737085912E-3</v>
      </c>
      <c r="E101" s="7">
        <v>2.6338098472181715E-2</v>
      </c>
      <c r="F101" s="7">
        <v>0.15252152606602798</v>
      </c>
      <c r="H101" s="19">
        <f t="shared" si="17"/>
        <v>6.5287798937698024E-2</v>
      </c>
      <c r="I101" s="19">
        <f t="shared" si="18"/>
        <v>0.14017249375727964</v>
      </c>
      <c r="J101" s="19">
        <f t="shared" si="19"/>
        <v>-1.934881049469434E-4</v>
      </c>
      <c r="K101" s="19">
        <f t="shared" si="20"/>
        <v>1.8476352947903427E-2</v>
      </c>
      <c r="L101" s="19">
        <f t="shared" si="21"/>
        <v>0.15396747270713426</v>
      </c>
    </row>
    <row r="102" spans="1:12" x14ac:dyDescent="0.25">
      <c r="A102" s="22">
        <v>44235</v>
      </c>
      <c r="B102" s="3">
        <v>-5.2259164535379377E-2</v>
      </c>
      <c r="C102" s="7">
        <v>2.5392778192466769E-2</v>
      </c>
      <c r="D102" s="7">
        <v>-1.2531193026956489E-2</v>
      </c>
      <c r="E102" s="7">
        <v>2.9316926295936074E-2</v>
      </c>
      <c r="F102" s="7">
        <v>-7.1718270300261566E-2</v>
      </c>
      <c r="H102" s="19">
        <f t="shared" si="17"/>
        <v>-5.5335719084226589E-2</v>
      </c>
      <c r="I102" s="19">
        <f t="shared" si="18"/>
        <v>2.1100967460208016E-2</v>
      </c>
      <c r="J102" s="19">
        <f t="shared" si="19"/>
        <v>-1.5795369305612022E-2</v>
      </c>
      <c r="K102" s="19">
        <f t="shared" si="20"/>
        <v>2.1455180771657787E-2</v>
      </c>
      <c r="L102" s="19">
        <f t="shared" si="21"/>
        <v>-7.0272323659155284E-2</v>
      </c>
    </row>
    <row r="103" spans="1:12" x14ac:dyDescent="0.25">
      <c r="A103" s="22">
        <v>44242</v>
      </c>
      <c r="B103" s="3">
        <v>-6.9587083689394591E-2</v>
      </c>
      <c r="C103" s="7">
        <v>-1.9675002979193668E-2</v>
      </c>
      <c r="D103" s="7">
        <v>-2.7097552364621635E-2</v>
      </c>
      <c r="E103" s="7">
        <v>-1.3935553100353992E-2</v>
      </c>
      <c r="F103" s="7">
        <v>-6.8981434822142917E-3</v>
      </c>
      <c r="H103" s="19">
        <f t="shared" si="17"/>
        <v>-7.2663638238241804E-2</v>
      </c>
      <c r="I103" s="19">
        <f t="shared" si="18"/>
        <v>-2.3966813711452421E-2</v>
      </c>
      <c r="J103" s="19">
        <f t="shared" si="19"/>
        <v>-3.0361728643277169E-2</v>
      </c>
      <c r="K103" s="19">
        <f t="shared" si="20"/>
        <v>-2.179729862463228E-2</v>
      </c>
      <c r="L103" s="19">
        <f t="shared" si="21"/>
        <v>-5.4521968411080039E-3</v>
      </c>
    </row>
    <row r="104" spans="1:12" x14ac:dyDescent="0.25">
      <c r="A104" s="22">
        <v>44249</v>
      </c>
      <c r="B104" s="3">
        <v>-3.4166751481970459E-2</v>
      </c>
      <c r="C104" s="7">
        <v>-7.1798024401657279E-2</v>
      </c>
      <c r="D104" s="7">
        <v>-2.251099452764338E-2</v>
      </c>
      <c r="E104" s="7">
        <v>-3.0200953062553326E-2</v>
      </c>
      <c r="F104" s="7">
        <v>-5.5105314579526277E-2</v>
      </c>
      <c r="H104" s="19">
        <f t="shared" si="17"/>
        <v>-3.7243306030817672E-2</v>
      </c>
      <c r="I104" s="19">
        <f t="shared" si="18"/>
        <v>-7.6089835133916026E-2</v>
      </c>
      <c r="J104" s="19">
        <f t="shared" si="19"/>
        <v>-2.5775170806298913E-2</v>
      </c>
      <c r="K104" s="19">
        <f t="shared" si="20"/>
        <v>-3.8062698586831617E-2</v>
      </c>
      <c r="L104" s="19">
        <f t="shared" si="21"/>
        <v>-5.3659367938419987E-2</v>
      </c>
    </row>
    <row r="105" spans="1:12" x14ac:dyDescent="0.25">
      <c r="A105" s="22">
        <v>44256</v>
      </c>
      <c r="B105" s="3">
        <v>3.6156175706955063E-2</v>
      </c>
      <c r="C105" s="7">
        <v>1.6541427270480025E-3</v>
      </c>
      <c r="D105" s="7">
        <v>3.2714991863506127E-2</v>
      </c>
      <c r="E105" s="7">
        <v>5.0824470519345466E-2</v>
      </c>
      <c r="F105" s="7">
        <v>4.7281795495951684E-2</v>
      </c>
      <c r="H105" s="19">
        <f t="shared" si="17"/>
        <v>3.307962115810785E-2</v>
      </c>
      <c r="I105" s="19">
        <f t="shared" si="18"/>
        <v>-2.6376680052107495E-3</v>
      </c>
      <c r="J105" s="19">
        <f t="shared" si="19"/>
        <v>2.9450815584850593E-2</v>
      </c>
      <c r="K105" s="19">
        <f t="shared" si="20"/>
        <v>4.2962724995067175E-2</v>
      </c>
      <c r="L105" s="19">
        <f t="shared" si="21"/>
        <v>4.8727742137057974E-2</v>
      </c>
    </row>
    <row r="106" spans="1:12" x14ac:dyDescent="0.25">
      <c r="A106" s="22">
        <v>44263</v>
      </c>
      <c r="B106" s="3">
        <v>1.9765786142137642E-2</v>
      </c>
      <c r="C106" s="7">
        <v>9.6727013294997111E-3</v>
      </c>
      <c r="D106" s="7">
        <v>1.8166953907230443E-3</v>
      </c>
      <c r="E106" s="7">
        <v>4.452885682821428E-2</v>
      </c>
      <c r="F106" s="7">
        <v>-1.6766467065868262E-2</v>
      </c>
      <c r="H106" s="19">
        <f t="shared" si="17"/>
        <v>1.6689231593290433E-2</v>
      </c>
      <c r="I106" s="19">
        <f t="shared" si="18"/>
        <v>5.3808905972409591E-3</v>
      </c>
      <c r="J106" s="19">
        <f t="shared" si="19"/>
        <v>-1.4474808879324902E-3</v>
      </c>
      <c r="K106" s="19">
        <f t="shared" si="20"/>
        <v>3.666711130393599E-2</v>
      </c>
      <c r="L106" s="19">
        <f t="shared" si="21"/>
        <v>-1.5320520424761975E-2</v>
      </c>
    </row>
    <row r="108" spans="1:12" x14ac:dyDescent="0.25">
      <c r="A108" s="14" t="s">
        <v>9</v>
      </c>
      <c r="B108" s="2">
        <f>AVERAGE(B3:B106)</f>
        <v>3.0765545488472099E-3</v>
      </c>
      <c r="C108" s="2">
        <f t="shared" ref="C108:F108" si="22">AVERAGE(C3:C106)</f>
        <v>4.291810732258752E-3</v>
      </c>
      <c r="D108" s="2">
        <f t="shared" si="22"/>
        <v>3.2641762786555346E-3</v>
      </c>
      <c r="E108" s="2">
        <f t="shared" si="22"/>
        <v>7.8617455242782873E-3</v>
      </c>
      <c r="F108" s="2">
        <f t="shared" si="22"/>
        <v>-1.4459466411062881E-3</v>
      </c>
    </row>
    <row r="109" spans="1:12" x14ac:dyDescent="0.25">
      <c r="A109" s="15"/>
      <c r="B109" s="2"/>
    </row>
    <row r="110" spans="1:12" x14ac:dyDescent="0.25">
      <c r="A110" s="16" t="s">
        <v>10</v>
      </c>
      <c r="B110" s="18">
        <f>_xlfn.STDEV.P(B3:B106)</f>
        <v>5.4378788157095168E-2</v>
      </c>
      <c r="C110" s="18">
        <f t="shared" ref="C110:F110" si="23">_xlfn.STDEV.P(C3:C106)</f>
        <v>5.3206550256304809E-2</v>
      </c>
      <c r="D110" s="18">
        <f t="shared" si="23"/>
        <v>3.0529807355049274E-2</v>
      </c>
      <c r="E110" s="18">
        <f t="shared" si="23"/>
        <v>4.4871355861533589E-2</v>
      </c>
      <c r="F110" s="18">
        <f t="shared" si="23"/>
        <v>4.5240301415440137E-2</v>
      </c>
    </row>
    <row r="111" spans="1:12" x14ac:dyDescent="0.25">
      <c r="A111" s="15"/>
      <c r="B111" s="2"/>
    </row>
    <row r="112" spans="1:12" x14ac:dyDescent="0.25">
      <c r="A112" s="17" t="s">
        <v>26</v>
      </c>
      <c r="B112" s="2">
        <f>B108/B110</f>
        <v>5.6576372021372293E-2</v>
      </c>
      <c r="C112" s="2">
        <f t="shared" ref="C112:F112" si="24">C108/C110</f>
        <v>8.0663202398659289E-2</v>
      </c>
      <c r="D112" s="2">
        <f t="shared" si="24"/>
        <v>0.10691768345258418</v>
      </c>
      <c r="E112" s="2">
        <f t="shared" si="24"/>
        <v>0.17520632869972724</v>
      </c>
      <c r="F112" s="2">
        <f t="shared" si="24"/>
        <v>-3.1961472312666744E-2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FD8F-D8E2-4054-A131-F5D6460D5023}">
  <dimension ref="A1:T25"/>
  <sheetViews>
    <sheetView workbookViewId="0">
      <selection activeCell="D23" sqref="D23"/>
    </sheetView>
  </sheetViews>
  <sheetFormatPr defaultRowHeight="13.5" x14ac:dyDescent="0.25"/>
  <cols>
    <col min="1" max="1" width="16.0703125" customWidth="1"/>
    <col min="2" max="2" width="16.42578125" customWidth="1"/>
    <col min="3" max="3" width="22" customWidth="1"/>
    <col min="4" max="4" width="6.92578125" customWidth="1"/>
    <col min="5" max="5" width="9.42578125" customWidth="1"/>
    <col min="6" max="6" width="10.92578125" bestFit="1" customWidth="1"/>
    <col min="7" max="7" width="11.5703125" customWidth="1"/>
    <col min="8" max="8" width="7.0703125" customWidth="1"/>
    <col min="9" max="9" width="10.7109375" bestFit="1" customWidth="1"/>
    <col min="10" max="10" width="18.7109375" bestFit="1" customWidth="1"/>
    <col min="11" max="11" width="7.7109375" bestFit="1" customWidth="1"/>
    <col min="13" max="13" width="9.5" bestFit="1" customWidth="1"/>
  </cols>
  <sheetData>
    <row r="1" spans="1:20" ht="14" thickBot="1" x14ac:dyDescent="0.3"/>
    <row r="2" spans="1:20" ht="17" thickBot="1" x14ac:dyDescent="0.4">
      <c r="C2" s="40" t="s">
        <v>54</v>
      </c>
      <c r="D2" s="41" t="s">
        <v>55</v>
      </c>
      <c r="E2" s="42" t="s">
        <v>56</v>
      </c>
      <c r="F2" s="42" t="s">
        <v>57</v>
      </c>
      <c r="G2" s="43" t="s">
        <v>58</v>
      </c>
      <c r="H2" s="43" t="s">
        <v>59</v>
      </c>
      <c r="J2" s="63" t="s">
        <v>60</v>
      </c>
      <c r="K2" s="64"/>
      <c r="L2" s="64"/>
      <c r="M2" s="64"/>
      <c r="N2" s="64"/>
      <c r="O2" s="64"/>
      <c r="P2" s="64"/>
      <c r="Q2" s="64"/>
      <c r="R2" s="64"/>
      <c r="S2" s="65"/>
    </row>
    <row r="3" spans="1:20" ht="17" thickBot="1" x14ac:dyDescent="0.4">
      <c r="C3" s="24" t="s">
        <v>16</v>
      </c>
      <c r="D3" s="56">
        <v>0.184561133293979</v>
      </c>
      <c r="E3" s="45">
        <f>D3*D3</f>
        <v>3.4062811922757882E-2</v>
      </c>
      <c r="F3" s="46">
        <v>5.4378788157095168E-2</v>
      </c>
      <c r="G3" s="46">
        <f>F3*F3</f>
        <v>2.9570526014342335E-3</v>
      </c>
      <c r="H3" s="46">
        <v>3.0765545488472099E-3</v>
      </c>
      <c r="J3" s="31"/>
      <c r="K3" s="31" t="s">
        <v>16</v>
      </c>
      <c r="L3" s="31" t="s">
        <v>17</v>
      </c>
      <c r="M3" s="31" t="s">
        <v>18</v>
      </c>
      <c r="N3" s="31" t="s">
        <v>19</v>
      </c>
      <c r="O3" s="31" t="s">
        <v>20</v>
      </c>
      <c r="P3" s="31"/>
      <c r="Q3" s="47" t="s">
        <v>61</v>
      </c>
      <c r="R3" s="31"/>
      <c r="S3" s="31"/>
      <c r="T3" s="31"/>
    </row>
    <row r="4" spans="1:20" ht="14" thickBot="1" x14ac:dyDescent="0.3">
      <c r="C4" s="24" t="s">
        <v>17</v>
      </c>
      <c r="D4" s="56">
        <v>0.3</v>
      </c>
      <c r="E4" s="45">
        <f t="shared" ref="E4:E7" si="0">D4*D4</f>
        <v>0.09</v>
      </c>
      <c r="F4" s="46">
        <v>5.3206550256304809E-2</v>
      </c>
      <c r="G4" s="46">
        <f t="shared" ref="G4:G7" si="1">F4*F4</f>
        <v>2.8309369901766894E-3</v>
      </c>
      <c r="H4" s="46">
        <v>4.291810732258752E-3</v>
      </c>
      <c r="J4" s="31" t="s">
        <v>16</v>
      </c>
      <c r="K4" s="46">
        <v>2.9570526014342353E-3</v>
      </c>
      <c r="L4" s="46">
        <v>1.645969884899969E-3</v>
      </c>
      <c r="M4" s="46">
        <v>4.5709715517331214E-4</v>
      </c>
      <c r="N4" s="46">
        <v>3.2673915731748466E-4</v>
      </c>
      <c r="O4" s="46">
        <v>6.9921553392070885E-4</v>
      </c>
      <c r="P4" s="46"/>
      <c r="Q4" s="52">
        <v>0.2</v>
      </c>
      <c r="R4" s="46"/>
      <c r="S4" s="46"/>
      <c r="T4" s="2"/>
    </row>
    <row r="5" spans="1:20" ht="14" thickBot="1" x14ac:dyDescent="0.3">
      <c r="A5" t="s">
        <v>62</v>
      </c>
      <c r="C5" s="24" t="s">
        <v>18</v>
      </c>
      <c r="D5" s="56">
        <v>0.21543886670600593</v>
      </c>
      <c r="E5" s="45">
        <f t="shared" si="0"/>
        <v>4.641390528756819E-2</v>
      </c>
      <c r="F5" s="46">
        <v>3.0529807355049274E-2</v>
      </c>
      <c r="G5" s="46">
        <f t="shared" si="1"/>
        <v>9.3206913713642071E-4</v>
      </c>
      <c r="H5" s="46">
        <v>3.2641762786555346E-3</v>
      </c>
      <c r="J5" s="31" t="s">
        <v>17</v>
      </c>
      <c r="K5" s="46">
        <v>1.645969884899969E-3</v>
      </c>
      <c r="L5" s="46">
        <v>2.8309369901766881E-3</v>
      </c>
      <c r="M5" s="46">
        <v>3.8779147345774373E-4</v>
      </c>
      <c r="N5" s="46">
        <v>9.4168791969530773E-4</v>
      </c>
      <c r="O5" s="46">
        <v>5.084926909809949E-4</v>
      </c>
      <c r="P5" s="46"/>
      <c r="Q5" s="52">
        <v>0.2</v>
      </c>
      <c r="R5" s="46"/>
      <c r="S5" s="46"/>
      <c r="T5" s="2"/>
    </row>
    <row r="6" spans="1:20" ht="14" thickBot="1" x14ac:dyDescent="0.3">
      <c r="A6" s="59" cm="1">
        <f t="array" ref="A6">MMULT(K10:O10,MMULT(K4:O8,Q4:Q8))</f>
        <v>9.0204543057460546E-4</v>
      </c>
      <c r="B6" t="s">
        <v>76</v>
      </c>
      <c r="C6" s="24" t="s">
        <v>19</v>
      </c>
      <c r="D6" s="56">
        <v>0.3</v>
      </c>
      <c r="E6" s="45">
        <f t="shared" si="0"/>
        <v>0.09</v>
      </c>
      <c r="F6" s="46">
        <v>4.4871355861533589E-2</v>
      </c>
      <c r="G6" s="46">
        <f t="shared" si="1"/>
        <v>2.0134385768523846E-3</v>
      </c>
      <c r="H6" s="46">
        <v>7.8617455242782873E-3</v>
      </c>
      <c r="J6" s="31" t="s">
        <v>18</v>
      </c>
      <c r="K6" s="46">
        <v>4.5709715517331214E-4</v>
      </c>
      <c r="L6" s="46">
        <v>3.8779147345774373E-4</v>
      </c>
      <c r="M6" s="46">
        <v>9.3206913713642146E-4</v>
      </c>
      <c r="N6" s="46">
        <v>3.681340072909292E-4</v>
      </c>
      <c r="O6" s="46">
        <v>3.0826105323005534E-4</v>
      </c>
      <c r="P6" s="46"/>
      <c r="Q6" s="52">
        <v>0.2</v>
      </c>
      <c r="R6" s="46"/>
      <c r="S6" s="46"/>
      <c r="T6" s="2"/>
    </row>
    <row r="7" spans="1:20" ht="14" thickBot="1" x14ac:dyDescent="0.3">
      <c r="C7" s="24" t="s">
        <v>20</v>
      </c>
      <c r="D7" s="56">
        <v>0</v>
      </c>
      <c r="E7" s="45">
        <f t="shared" si="0"/>
        <v>0</v>
      </c>
      <c r="F7" s="46">
        <v>4.5240301415440137E-2</v>
      </c>
      <c r="G7" s="46">
        <f t="shared" si="1"/>
        <v>2.0466848721598747E-3</v>
      </c>
      <c r="H7" s="46">
        <v>-1.4459466411062881E-3</v>
      </c>
      <c r="J7" s="31" t="s">
        <v>19</v>
      </c>
      <c r="K7" s="46">
        <v>3.2673915731748466E-4</v>
      </c>
      <c r="L7" s="46">
        <v>9.4168791969530773E-4</v>
      </c>
      <c r="M7" s="46">
        <v>3.681340072909292E-4</v>
      </c>
      <c r="N7" s="46">
        <v>2.0134385768523864E-3</v>
      </c>
      <c r="O7" s="46">
        <v>2.4208791733625922E-4</v>
      </c>
      <c r="P7" s="46"/>
      <c r="Q7" s="52">
        <v>0.2</v>
      </c>
      <c r="R7" s="46"/>
      <c r="S7" s="46"/>
      <c r="T7" s="2"/>
    </row>
    <row r="8" spans="1:20" ht="14" thickBot="1" x14ac:dyDescent="0.3">
      <c r="C8" s="44"/>
      <c r="D8" s="45"/>
      <c r="E8" s="57"/>
      <c r="G8" s="58"/>
      <c r="H8" s="2"/>
      <c r="J8" s="31" t="s">
        <v>20</v>
      </c>
      <c r="K8" s="46">
        <v>6.9921553392070885E-4</v>
      </c>
      <c r="L8" s="46">
        <v>5.084926909809949E-4</v>
      </c>
      <c r="M8" s="46">
        <v>3.0826105323005534E-4</v>
      </c>
      <c r="N8" s="46">
        <v>2.4208791733625922E-4</v>
      </c>
      <c r="O8" s="46">
        <v>2.0466848721598743E-3</v>
      </c>
      <c r="P8" s="46"/>
      <c r="Q8" s="52">
        <v>0.2</v>
      </c>
      <c r="R8" s="46"/>
      <c r="S8" s="46"/>
      <c r="T8" s="2"/>
    </row>
    <row r="9" spans="1:20" ht="14" thickBot="1" x14ac:dyDescent="0.3">
      <c r="A9" s="49" t="s">
        <v>63</v>
      </c>
      <c r="B9" s="50" t="s">
        <v>64</v>
      </c>
      <c r="C9" s="50" t="s">
        <v>65</v>
      </c>
      <c r="J9" s="44"/>
      <c r="K9" s="2"/>
      <c r="L9" s="2"/>
      <c r="M9" s="2"/>
      <c r="N9" s="2"/>
      <c r="O9" s="2"/>
      <c r="P9" s="2"/>
      <c r="Q9" s="48"/>
      <c r="R9" s="2"/>
      <c r="S9" s="2"/>
      <c r="T9" s="2"/>
    </row>
    <row r="10" spans="1:20" ht="14" thickBot="1" x14ac:dyDescent="0.3">
      <c r="A10" t="s">
        <v>66</v>
      </c>
      <c r="B10" s="20">
        <f>SUM(D3:D7)</f>
        <v>0.9999999999999849</v>
      </c>
      <c r="C10">
        <v>1</v>
      </c>
      <c r="J10" s="51" t="s">
        <v>67</v>
      </c>
      <c r="K10" s="52">
        <v>0.2</v>
      </c>
      <c r="L10" s="52">
        <v>0.2</v>
      </c>
      <c r="M10" s="52">
        <v>0.2</v>
      </c>
      <c r="N10" s="52">
        <v>0.2</v>
      </c>
      <c r="O10" s="52">
        <v>0.2</v>
      </c>
      <c r="P10" s="52">
        <f>D8</f>
        <v>0</v>
      </c>
      <c r="Q10" s="52"/>
      <c r="R10" s="52"/>
      <c r="S10" s="52"/>
    </row>
    <row r="11" spans="1:20" x14ac:dyDescent="0.25">
      <c r="A11" t="s">
        <v>68</v>
      </c>
      <c r="B11" s="2">
        <f>SUMPRODUCT(D3:D7,H3:H7)</f>
        <v>4.9171097093392759E-3</v>
      </c>
      <c r="C11" s="2">
        <v>4.8999999999999998E-3</v>
      </c>
    </row>
    <row r="13" spans="1:20" ht="14" thickBot="1" x14ac:dyDescent="0.3"/>
    <row r="14" spans="1:20" ht="14" thickBot="1" x14ac:dyDescent="0.3">
      <c r="A14" s="53" t="s">
        <v>69</v>
      </c>
      <c r="B14" s="53" t="s">
        <v>70</v>
      </c>
      <c r="C14" s="53" t="s">
        <v>71</v>
      </c>
      <c r="E14" s="31" t="s">
        <v>16</v>
      </c>
      <c r="F14" s="31" t="s">
        <v>17</v>
      </c>
      <c r="G14" s="31" t="s">
        <v>18</v>
      </c>
      <c r="H14" s="31" t="s">
        <v>19</v>
      </c>
      <c r="I14" s="31" t="s">
        <v>20</v>
      </c>
      <c r="J14" s="54"/>
      <c r="K14" s="54"/>
      <c r="L14" s="54"/>
      <c r="M14" s="55"/>
    </row>
    <row r="15" spans="1:20" x14ac:dyDescent="0.25">
      <c r="A15" s="39">
        <v>9.0204543057460546E-4</v>
      </c>
      <c r="B15" s="18">
        <v>3.4096680885866994E-3</v>
      </c>
    </row>
    <row r="16" spans="1:20" x14ac:dyDescent="0.25">
      <c r="A16" s="39">
        <v>9.0204543057460546E-4</v>
      </c>
      <c r="B16" s="2">
        <v>4.8999999999999998E-3</v>
      </c>
    </row>
    <row r="25" spans="2:7" x14ac:dyDescent="0.25">
      <c r="B25" s="39"/>
      <c r="C25" s="4"/>
      <c r="G25" s="23"/>
    </row>
  </sheetData>
  <mergeCells count="1">
    <mergeCell ref="J2:S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7C58-A969-442D-AC66-F936D4E5B7F9}">
  <dimension ref="A1:T25"/>
  <sheetViews>
    <sheetView topLeftCell="G1" workbookViewId="0">
      <selection activeCell="B20" sqref="B20"/>
    </sheetView>
  </sheetViews>
  <sheetFormatPr defaultRowHeight="13.5" x14ac:dyDescent="0.25"/>
  <cols>
    <col min="1" max="1" width="16.0703125" customWidth="1"/>
    <col min="2" max="2" width="25.5703125" customWidth="1"/>
    <col min="3" max="3" width="22" customWidth="1"/>
    <col min="4" max="4" width="6.92578125" customWidth="1"/>
    <col min="5" max="5" width="9.42578125" customWidth="1"/>
    <col min="6" max="6" width="10.92578125" bestFit="1" customWidth="1"/>
    <col min="8" max="8" width="7.0703125" customWidth="1"/>
    <col min="9" max="9" width="10.7109375" bestFit="1" customWidth="1"/>
    <col min="10" max="10" width="18.7109375" bestFit="1" customWidth="1"/>
    <col min="11" max="11" width="7.7109375" bestFit="1" customWidth="1"/>
    <col min="13" max="13" width="9.5" bestFit="1" customWidth="1"/>
  </cols>
  <sheetData>
    <row r="1" spans="1:20" ht="14" thickBot="1" x14ac:dyDescent="0.3"/>
    <row r="2" spans="1:20" ht="17" thickBot="1" x14ac:dyDescent="0.4">
      <c r="C2" s="40" t="s">
        <v>54</v>
      </c>
      <c r="D2" s="41" t="s">
        <v>55</v>
      </c>
      <c r="E2" s="42" t="s">
        <v>56</v>
      </c>
      <c r="F2" s="42" t="s">
        <v>57</v>
      </c>
      <c r="G2" s="43" t="s">
        <v>58</v>
      </c>
      <c r="H2" s="43" t="s">
        <v>59</v>
      </c>
      <c r="J2" s="63" t="s">
        <v>60</v>
      </c>
      <c r="K2" s="64"/>
      <c r="L2" s="64"/>
      <c r="M2" s="64"/>
      <c r="N2" s="64"/>
      <c r="O2" s="64"/>
      <c r="P2" s="64"/>
      <c r="Q2" s="64"/>
      <c r="R2" s="64"/>
      <c r="S2" s="65"/>
    </row>
    <row r="3" spans="1:20" ht="17" thickBot="1" x14ac:dyDescent="0.4">
      <c r="C3" s="24" t="s">
        <v>16</v>
      </c>
      <c r="D3" s="56">
        <v>0.19999999999999701</v>
      </c>
      <c r="E3" s="45">
        <f>D3*D3</f>
        <v>3.9999999999998807E-2</v>
      </c>
      <c r="F3" s="60">
        <v>5.4378788157095168E-2</v>
      </c>
      <c r="G3" s="46">
        <f>F3*F3</f>
        <v>2.9570526014342335E-3</v>
      </c>
      <c r="H3" s="46">
        <v>3.0765545488472099E-3</v>
      </c>
      <c r="J3" s="31"/>
      <c r="K3" s="31" t="s">
        <v>16</v>
      </c>
      <c r="L3" s="31" t="s">
        <v>17</v>
      </c>
      <c r="M3" s="31" t="s">
        <v>18</v>
      </c>
      <c r="N3" s="31" t="s">
        <v>19</v>
      </c>
      <c r="O3" s="31" t="s">
        <v>20</v>
      </c>
      <c r="P3" s="31"/>
      <c r="Q3" s="47" t="s">
        <v>61</v>
      </c>
      <c r="R3" s="31"/>
      <c r="S3" s="31"/>
      <c r="T3" s="31"/>
    </row>
    <row r="4" spans="1:20" ht="14" thickBot="1" x14ac:dyDescent="0.3">
      <c r="C4" s="24" t="s">
        <v>17</v>
      </c>
      <c r="D4" s="56">
        <v>0.19999999999999701</v>
      </c>
      <c r="E4" s="45">
        <f t="shared" ref="E4:E7" si="0">D4*D4</f>
        <v>3.9999999999998807E-2</v>
      </c>
      <c r="F4" s="60">
        <v>5.3206550256304809E-2</v>
      </c>
      <c r="G4" s="46">
        <f t="shared" ref="G4:G7" si="1">F4*F4</f>
        <v>2.8309369901766894E-3</v>
      </c>
      <c r="H4" s="46">
        <v>4.291810732258752E-3</v>
      </c>
      <c r="J4" s="31" t="s">
        <v>16</v>
      </c>
      <c r="K4" s="46">
        <v>2.9570526014342353E-3</v>
      </c>
      <c r="L4" s="46">
        <v>1.645969884899969E-3</v>
      </c>
      <c r="M4" s="46">
        <v>4.5709715517331214E-4</v>
      </c>
      <c r="N4" s="46">
        <v>3.2673915731748466E-4</v>
      </c>
      <c r="O4" s="46">
        <v>6.9921553392070885E-4</v>
      </c>
      <c r="P4" s="46"/>
      <c r="Q4" s="52">
        <v>0.2</v>
      </c>
      <c r="R4" s="46"/>
      <c r="S4" s="46"/>
      <c r="T4" s="2"/>
    </row>
    <row r="5" spans="1:20" ht="14" thickBot="1" x14ac:dyDescent="0.3">
      <c r="A5" t="s">
        <v>62</v>
      </c>
      <c r="C5" s="24" t="s">
        <v>18</v>
      </c>
      <c r="D5" s="56">
        <v>0.19999999999999701</v>
      </c>
      <c r="E5" s="45">
        <f t="shared" si="0"/>
        <v>3.9999999999998807E-2</v>
      </c>
      <c r="F5" s="60">
        <v>3.0529807355049274E-2</v>
      </c>
      <c r="G5" s="46">
        <f t="shared" si="1"/>
        <v>9.3206913713642071E-4</v>
      </c>
      <c r="H5" s="46">
        <v>3.2641762786555346E-3</v>
      </c>
      <c r="J5" s="31" t="s">
        <v>17</v>
      </c>
      <c r="K5" s="46">
        <v>1.645969884899969E-3</v>
      </c>
      <c r="L5" s="46">
        <v>2.8309369901766881E-3</v>
      </c>
      <c r="M5" s="46">
        <v>3.8779147345774373E-4</v>
      </c>
      <c r="N5" s="46">
        <v>9.4168791969530773E-4</v>
      </c>
      <c r="O5" s="46">
        <v>5.084926909809949E-4</v>
      </c>
      <c r="P5" s="46"/>
      <c r="Q5" s="52">
        <v>0.2</v>
      </c>
      <c r="R5" s="46"/>
      <c r="S5" s="46"/>
      <c r="T5" s="2"/>
    </row>
    <row r="6" spans="1:20" ht="14" thickBot="1" x14ac:dyDescent="0.3">
      <c r="A6" s="18">
        <f>SUMPRODUCT(D3:D7,H3:H7)</f>
        <v>3.4096680885866482E-3</v>
      </c>
      <c r="B6" t="s">
        <v>75</v>
      </c>
      <c r="C6" s="24" t="s">
        <v>19</v>
      </c>
      <c r="D6" s="56">
        <v>0.19999999999999701</v>
      </c>
      <c r="E6" s="45">
        <f t="shared" si="0"/>
        <v>3.9999999999998807E-2</v>
      </c>
      <c r="F6" s="60">
        <v>4.4871355861533589E-2</v>
      </c>
      <c r="G6" s="46">
        <f t="shared" si="1"/>
        <v>2.0134385768523846E-3</v>
      </c>
      <c r="H6" s="46">
        <v>7.8617455242782873E-3</v>
      </c>
      <c r="J6" s="31" t="s">
        <v>18</v>
      </c>
      <c r="K6" s="46">
        <v>4.5709715517331214E-4</v>
      </c>
      <c r="L6" s="46">
        <v>3.8779147345774373E-4</v>
      </c>
      <c r="M6" s="46">
        <v>9.3206913713642146E-4</v>
      </c>
      <c r="N6" s="46">
        <v>3.681340072909292E-4</v>
      </c>
      <c r="O6" s="46">
        <v>3.0826105323005534E-4</v>
      </c>
      <c r="P6" s="46"/>
      <c r="Q6" s="52">
        <v>0.2</v>
      </c>
      <c r="R6" s="46"/>
      <c r="S6" s="46"/>
      <c r="T6" s="2"/>
    </row>
    <row r="7" spans="1:20" ht="14" thickBot="1" x14ac:dyDescent="0.3">
      <c r="C7" s="24" t="s">
        <v>20</v>
      </c>
      <c r="D7" s="56">
        <v>0.19999999999999701</v>
      </c>
      <c r="E7" s="45">
        <f t="shared" si="0"/>
        <v>3.9999999999998807E-2</v>
      </c>
      <c r="F7" s="60">
        <v>4.5240301415440137E-2</v>
      </c>
      <c r="G7" s="46">
        <f t="shared" si="1"/>
        <v>2.0466848721598747E-3</v>
      </c>
      <c r="H7" s="46">
        <v>-1.4459466411062881E-3</v>
      </c>
      <c r="J7" s="31" t="s">
        <v>19</v>
      </c>
      <c r="K7" s="46">
        <v>3.2673915731748466E-4</v>
      </c>
      <c r="L7" s="46">
        <v>9.4168791969530773E-4</v>
      </c>
      <c r="M7" s="46">
        <v>3.681340072909292E-4</v>
      </c>
      <c r="N7" s="46">
        <v>2.0134385768523864E-3</v>
      </c>
      <c r="O7" s="46">
        <v>2.4208791733625922E-4</v>
      </c>
      <c r="P7" s="46"/>
      <c r="Q7" s="52">
        <v>0.2</v>
      </c>
      <c r="R7" s="46"/>
      <c r="S7" s="46"/>
      <c r="T7" s="2"/>
    </row>
    <row r="8" spans="1:20" ht="14" thickBot="1" x14ac:dyDescent="0.3">
      <c r="C8" s="44"/>
      <c r="D8" s="45"/>
      <c r="E8" s="57"/>
      <c r="G8" s="58"/>
      <c r="H8" s="2"/>
      <c r="J8" s="31" t="s">
        <v>20</v>
      </c>
      <c r="K8" s="46">
        <v>6.9921553392070885E-4</v>
      </c>
      <c r="L8" s="46">
        <v>5.084926909809949E-4</v>
      </c>
      <c r="M8" s="46">
        <v>3.0826105323005534E-4</v>
      </c>
      <c r="N8" s="46">
        <v>2.4208791733625922E-4</v>
      </c>
      <c r="O8" s="46">
        <v>2.0466848721598743E-3</v>
      </c>
      <c r="P8" s="46"/>
      <c r="Q8" s="52">
        <v>0.2</v>
      </c>
      <c r="R8" s="46"/>
      <c r="S8" s="46"/>
      <c r="T8" s="2"/>
    </row>
    <row r="9" spans="1:20" ht="14" thickBot="1" x14ac:dyDescent="0.3">
      <c r="A9" s="49" t="s">
        <v>63</v>
      </c>
      <c r="B9" s="50" t="s">
        <v>64</v>
      </c>
      <c r="C9" s="50" t="s">
        <v>65</v>
      </c>
      <c r="J9" s="44"/>
      <c r="K9" s="2"/>
      <c r="L9" s="2"/>
      <c r="M9" s="2"/>
      <c r="N9" s="2"/>
      <c r="O9" s="2"/>
      <c r="P9" s="2"/>
      <c r="Q9" s="48"/>
      <c r="R9" s="2"/>
      <c r="S9" s="2"/>
      <c r="T9" s="2"/>
    </row>
    <row r="10" spans="1:20" ht="14" thickBot="1" x14ac:dyDescent="0.3">
      <c r="A10" t="s">
        <v>66</v>
      </c>
      <c r="B10" s="20">
        <f>SUM(D3:D7)</f>
        <v>0.99999999999998512</v>
      </c>
      <c r="C10">
        <v>1</v>
      </c>
      <c r="J10" s="51" t="s">
        <v>67</v>
      </c>
      <c r="K10" s="52">
        <v>0.2</v>
      </c>
      <c r="L10" s="52">
        <v>0.2</v>
      </c>
      <c r="M10" s="52">
        <v>0.2</v>
      </c>
      <c r="N10" s="52">
        <v>0.2</v>
      </c>
      <c r="O10" s="52">
        <v>0.2</v>
      </c>
      <c r="P10" s="52">
        <f>D8</f>
        <v>0</v>
      </c>
      <c r="Q10" s="52"/>
      <c r="R10" s="52"/>
      <c r="S10" s="52"/>
    </row>
    <row r="11" spans="1:20" x14ac:dyDescent="0.25">
      <c r="A11" t="s">
        <v>74</v>
      </c>
      <c r="B11" s="39" cm="1">
        <f t="array" ref="B11">MMULT(K10:O10,MMULT(K4:O8,Q4:Q8))</f>
        <v>9.0204543057460546E-4</v>
      </c>
      <c r="C11" s="39">
        <v>8.8999999999999995E-4</v>
      </c>
    </row>
    <row r="13" spans="1:20" ht="14" thickBot="1" x14ac:dyDescent="0.3"/>
    <row r="14" spans="1:20" ht="14" thickBot="1" x14ac:dyDescent="0.3">
      <c r="A14" s="53" t="s">
        <v>69</v>
      </c>
      <c r="B14" s="53" t="s">
        <v>70</v>
      </c>
      <c r="C14" s="53" t="s">
        <v>71</v>
      </c>
      <c r="E14" s="31" t="s">
        <v>16</v>
      </c>
      <c r="F14" s="31" t="s">
        <v>17</v>
      </c>
      <c r="G14" s="31" t="s">
        <v>18</v>
      </c>
      <c r="H14" s="31" t="s">
        <v>19</v>
      </c>
      <c r="I14" s="31" t="s">
        <v>20</v>
      </c>
      <c r="J14" s="54"/>
      <c r="K14" s="54"/>
      <c r="L14" s="54"/>
      <c r="M14" s="55"/>
    </row>
    <row r="15" spans="1:20" x14ac:dyDescent="0.25">
      <c r="A15" s="39"/>
      <c r="B15" s="18"/>
    </row>
    <row r="16" spans="1:20" x14ac:dyDescent="0.25">
      <c r="A16" s="39"/>
      <c r="B16" s="2"/>
    </row>
    <row r="25" spans="2:3" x14ac:dyDescent="0.25">
      <c r="B25" s="39"/>
      <c r="C25" s="4"/>
    </row>
  </sheetData>
  <mergeCells count="1">
    <mergeCell ref="J2:S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FB9C-C062-4B02-A627-E39574E04A62}">
  <dimension ref="A2:M63"/>
  <sheetViews>
    <sheetView zoomScale="70" zoomScaleNormal="70" workbookViewId="0">
      <selection activeCell="F24" sqref="F24"/>
    </sheetView>
  </sheetViews>
  <sheetFormatPr defaultRowHeight="13.5" x14ac:dyDescent="0.25"/>
  <cols>
    <col min="1" max="1" width="13.5703125" bestFit="1" customWidth="1"/>
  </cols>
  <sheetData>
    <row r="2" spans="1:12" x14ac:dyDescent="0.25">
      <c r="A2" s="25" t="s">
        <v>28</v>
      </c>
    </row>
    <row r="4" spans="1:12" x14ac:dyDescent="0.25">
      <c r="A4" s="26" t="s">
        <v>29</v>
      </c>
      <c r="D4" s="27" t="s">
        <v>30</v>
      </c>
      <c r="E4" s="27"/>
      <c r="F4" s="27"/>
      <c r="G4" s="27"/>
      <c r="H4" s="10"/>
    </row>
    <row r="6" spans="1:12" x14ac:dyDescent="0.25">
      <c r="A6" s="26" t="s">
        <v>31</v>
      </c>
      <c r="D6" s="28" t="s">
        <v>32</v>
      </c>
      <c r="E6" s="21"/>
      <c r="F6" s="21"/>
      <c r="G6" s="21"/>
      <c r="H6" s="21"/>
      <c r="I6" s="21"/>
      <c r="J6" s="21"/>
      <c r="K6" s="21"/>
      <c r="L6" s="21"/>
    </row>
    <row r="8" spans="1:12" s="29" customFormat="1" x14ac:dyDescent="0.25"/>
    <row r="10" spans="1:12" x14ac:dyDescent="0.25">
      <c r="A10" s="30" t="s">
        <v>33</v>
      </c>
    </row>
    <row r="12" spans="1:12" x14ac:dyDescent="0.25">
      <c r="A12" s="26" t="s">
        <v>34</v>
      </c>
      <c r="C12" s="67" t="s">
        <v>43</v>
      </c>
      <c r="D12">
        <v>0.1</v>
      </c>
      <c r="I12">
        <v>0.5</v>
      </c>
      <c r="J12">
        <v>0.5</v>
      </c>
    </row>
    <row r="13" spans="1:12" x14ac:dyDescent="0.25">
      <c r="C13" s="67"/>
      <c r="D13">
        <v>0.1</v>
      </c>
    </row>
    <row r="14" spans="1:12" x14ac:dyDescent="0.25">
      <c r="C14" s="37"/>
      <c r="D14">
        <v>0.1</v>
      </c>
    </row>
    <row r="15" spans="1:12" x14ac:dyDescent="0.25">
      <c r="C15" s="37"/>
      <c r="D15">
        <v>0.1</v>
      </c>
    </row>
    <row r="16" spans="1:12" x14ac:dyDescent="0.25">
      <c r="C16" s="37"/>
      <c r="D16">
        <v>0.1</v>
      </c>
    </row>
    <row r="17" spans="1:6" x14ac:dyDescent="0.25">
      <c r="C17" s="37"/>
      <c r="D17">
        <v>0.1</v>
      </c>
    </row>
    <row r="18" spans="1:6" x14ac:dyDescent="0.25">
      <c r="C18" s="37"/>
      <c r="D18">
        <v>0.1</v>
      </c>
    </row>
    <row r="19" spans="1:6" x14ac:dyDescent="0.25">
      <c r="C19" s="37"/>
      <c r="D19">
        <v>0.1</v>
      </c>
    </row>
    <row r="20" spans="1:6" x14ac:dyDescent="0.25">
      <c r="C20" s="37"/>
      <c r="D20">
        <v>0.1</v>
      </c>
    </row>
    <row r="21" spans="1:6" x14ac:dyDescent="0.25">
      <c r="C21" s="37"/>
      <c r="D21">
        <v>0.1</v>
      </c>
    </row>
    <row r="22" spans="1:6" x14ac:dyDescent="0.25">
      <c r="C22" s="37"/>
    </row>
    <row r="23" spans="1:6" x14ac:dyDescent="0.25">
      <c r="C23" s="37"/>
    </row>
    <row r="24" spans="1:6" x14ac:dyDescent="0.25">
      <c r="C24" s="37"/>
    </row>
    <row r="25" spans="1:6" x14ac:dyDescent="0.25">
      <c r="C25" s="37"/>
    </row>
    <row r="29" spans="1:6" x14ac:dyDescent="0.25">
      <c r="A29" s="26" t="s">
        <v>36</v>
      </c>
      <c r="C29" s="68" t="s">
        <v>43</v>
      </c>
      <c r="F29">
        <v>6.064259574606966E-3</v>
      </c>
    </row>
    <row r="30" spans="1:6" x14ac:dyDescent="0.25">
      <c r="C30" s="68"/>
      <c r="F30">
        <v>-2.0850261044291061E-4</v>
      </c>
    </row>
    <row r="45" spans="1:7" x14ac:dyDescent="0.25">
      <c r="F45" s="31" t="s">
        <v>37</v>
      </c>
      <c r="G45" s="31" t="s">
        <v>38</v>
      </c>
    </row>
    <row r="46" spans="1:7" x14ac:dyDescent="0.25">
      <c r="A46" s="26" t="s">
        <v>39</v>
      </c>
      <c r="C46" s="66" t="s">
        <v>40</v>
      </c>
      <c r="D46" s="66"/>
      <c r="E46" s="31" t="s">
        <v>37</v>
      </c>
      <c r="F46">
        <v>1.6814251766231196E-3</v>
      </c>
      <c r="G46">
        <v>6.0655497754393223E-4</v>
      </c>
    </row>
    <row r="47" spans="1:7" x14ac:dyDescent="0.25">
      <c r="C47" s="66"/>
      <c r="D47" s="66"/>
      <c r="E47" s="31" t="s">
        <v>38</v>
      </c>
      <c r="F47">
        <v>6.0655497754393223E-4</v>
      </c>
      <c r="G47">
        <v>1.9182986200789649E-3</v>
      </c>
    </row>
    <row r="49" spans="1:13" x14ac:dyDescent="0.25">
      <c r="E49" s="32"/>
      <c r="F49" s="32"/>
    </row>
    <row r="53" spans="1:13" x14ac:dyDescent="0.25">
      <c r="A53" s="26" t="s">
        <v>41</v>
      </c>
      <c r="B53" s="26"/>
      <c r="D53" s="69" t="s">
        <v>42</v>
      </c>
      <c r="E53" s="69"/>
      <c r="F53" s="68" t="s">
        <v>35</v>
      </c>
      <c r="G53" s="33">
        <f t="array" ref="G53">MMULT(I12:J12,F29:F30)</f>
        <v>2.9278784820820276E-3</v>
      </c>
      <c r="H53" s="34"/>
      <c r="J53" s="35"/>
    </row>
    <row r="54" spans="1:13" x14ac:dyDescent="0.25">
      <c r="F54" s="68"/>
      <c r="H54" s="34"/>
    </row>
    <row r="55" spans="1:13" x14ac:dyDescent="0.25">
      <c r="I55" s="34"/>
    </row>
    <row r="56" spans="1:13" x14ac:dyDescent="0.25">
      <c r="I56" s="34"/>
    </row>
    <row r="58" spans="1:13" x14ac:dyDescent="0.25">
      <c r="F58" s="32"/>
    </row>
    <row r="60" spans="1:13" x14ac:dyDescent="0.25">
      <c r="A60" s="26" t="s">
        <v>31</v>
      </c>
      <c r="B60" s="26"/>
      <c r="F60" s="69" t="s">
        <v>42</v>
      </c>
      <c r="G60" s="69"/>
      <c r="H60" s="66" t="s">
        <v>40</v>
      </c>
      <c r="I60" s="66"/>
      <c r="J60" s="67" t="s">
        <v>35</v>
      </c>
      <c r="M60" s="2">
        <f t="array" ref="M60">MMULT(I12:J12,MMULT(F46:G47,D12:D13))</f>
        <v>2.4064168758949745E-4</v>
      </c>
    </row>
    <row r="61" spans="1:13" x14ac:dyDescent="0.25">
      <c r="H61" s="66"/>
      <c r="I61" s="66"/>
      <c r="J61" s="67"/>
    </row>
    <row r="63" spans="1:13" s="36" customFormat="1" x14ac:dyDescent="0.25"/>
  </sheetData>
  <mergeCells count="8">
    <mergeCell ref="H60:I61"/>
    <mergeCell ref="J60:J61"/>
    <mergeCell ref="C12:C13"/>
    <mergeCell ref="C29:C30"/>
    <mergeCell ref="C46:D47"/>
    <mergeCell ref="D53:E53"/>
    <mergeCell ref="F53:F54"/>
    <mergeCell ref="F60:G6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D312-6B2E-4E67-8238-7F5EB1BF2450}">
  <dimension ref="A1:N106"/>
  <sheetViews>
    <sheetView topLeftCell="A28" zoomScale="57" zoomScaleNormal="70" workbookViewId="0">
      <selection activeCell="M29" sqref="M29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5.85546875" bestFit="1" customWidth="1"/>
    <col min="14" max="14" width="20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2229.01684570312</v>
      </c>
    </row>
    <row r="3" spans="1:10" x14ac:dyDescent="0.25">
      <c r="A3" s="1">
        <v>43542</v>
      </c>
      <c r="B3">
        <v>2112.16674804687</v>
      </c>
      <c r="C3" s="3">
        <f>B3/B2-1</f>
        <v>-5.2422258665968391E-2</v>
      </c>
      <c r="I3" s="9" t="s">
        <v>8</v>
      </c>
      <c r="J3" s="9"/>
    </row>
    <row r="4" spans="1:10" x14ac:dyDescent="0.25">
      <c r="A4" s="1">
        <v>43549</v>
      </c>
      <c r="B4">
        <v>2022.82531738281</v>
      </c>
      <c r="C4" s="3">
        <f t="shared" ref="C4:C67" si="0">B4/B3-1</f>
        <v>-4.2298474183761536E-2</v>
      </c>
      <c r="F4" t="s">
        <v>3</v>
      </c>
      <c r="G4" s="3">
        <f>MIN(C3:C106)</f>
        <v>-0.11881680565261221</v>
      </c>
      <c r="I4" t="s">
        <v>6</v>
      </c>
      <c r="J4" t="s">
        <v>7</v>
      </c>
    </row>
    <row r="5" spans="1:10" x14ac:dyDescent="0.25">
      <c r="A5" s="1">
        <v>43556</v>
      </c>
      <c r="B5">
        <v>2064.56591796875</v>
      </c>
      <c r="C5" s="3">
        <f t="shared" si="0"/>
        <v>2.0634802336736202E-2</v>
      </c>
      <c r="F5" t="s">
        <v>4</v>
      </c>
      <c r="G5" s="3">
        <f>MAX(C3:C106)</f>
        <v>0.18948510896934856</v>
      </c>
      <c r="I5" s="8">
        <v>-0.11881680565261221</v>
      </c>
      <c r="J5">
        <f t="array" ref="J5:J15">FREQUENCY(C3:C106,I5:I15)</f>
        <v>1</v>
      </c>
    </row>
    <row r="6" spans="1:10" x14ac:dyDescent="0.25">
      <c r="A6" s="1">
        <v>43563</v>
      </c>
      <c r="B6">
        <v>2105.31176757812</v>
      </c>
      <c r="C6" s="3">
        <f t="shared" si="0"/>
        <v>1.9735794945921814E-2</v>
      </c>
      <c r="I6" s="8">
        <v>-8.7986614190416132E-2</v>
      </c>
      <c r="J6">
        <v>2</v>
      </c>
    </row>
    <row r="7" spans="1:10" x14ac:dyDescent="0.25">
      <c r="A7" s="1">
        <v>43570</v>
      </c>
      <c r="B7">
        <v>2071.19409179687</v>
      </c>
      <c r="C7" s="3">
        <f t="shared" si="0"/>
        <v>-1.6205521817083568E-2</v>
      </c>
      <c r="I7" s="8">
        <v>-5.7156422728220052E-2</v>
      </c>
      <c r="J7">
        <v>9</v>
      </c>
    </row>
    <row r="8" spans="1:10" x14ac:dyDescent="0.25">
      <c r="A8" s="1">
        <v>43577</v>
      </c>
      <c r="B8">
        <v>2001.73815917968</v>
      </c>
      <c r="C8" s="3">
        <f t="shared" si="0"/>
        <v>-3.3534246207188256E-2</v>
      </c>
      <c r="F8" t="s">
        <v>5</v>
      </c>
      <c r="G8" s="3">
        <f>G5-G4</f>
        <v>0.30830191462196077</v>
      </c>
      <c r="I8" s="8">
        <v>-2.6326231266023976E-2</v>
      </c>
      <c r="J8">
        <v>19</v>
      </c>
    </row>
    <row r="9" spans="1:10" x14ac:dyDescent="0.25">
      <c r="A9" s="1">
        <v>43584</v>
      </c>
      <c r="B9">
        <v>2001.53625488281</v>
      </c>
      <c r="C9" s="3">
        <f t="shared" si="0"/>
        <v>-1.0086448916613033E-4</v>
      </c>
      <c r="I9" s="8">
        <v>4.5039601961721007E-3</v>
      </c>
      <c r="J9">
        <v>24</v>
      </c>
    </row>
    <row r="10" spans="1:10" x14ac:dyDescent="0.25">
      <c r="A10" s="1">
        <v>43591</v>
      </c>
      <c r="B10">
        <v>2002.25537109375</v>
      </c>
      <c r="C10" s="3">
        <f t="shared" si="0"/>
        <v>3.5928213100588913E-4</v>
      </c>
      <c r="G10" s="4">
        <f>G8/10</f>
        <v>3.0830191462196076E-2</v>
      </c>
      <c r="I10" s="8">
        <v>3.5334151658368174E-2</v>
      </c>
      <c r="J10">
        <v>24</v>
      </c>
    </row>
    <row r="11" spans="1:10" x14ac:dyDescent="0.25">
      <c r="A11" s="1">
        <v>43598</v>
      </c>
      <c r="B11">
        <v>2064.34936523437</v>
      </c>
      <c r="C11" s="3">
        <f t="shared" si="0"/>
        <v>3.1012025257647569E-2</v>
      </c>
      <c r="I11" s="8">
        <v>6.6164343120564253E-2</v>
      </c>
      <c r="J11">
        <v>12</v>
      </c>
    </row>
    <row r="12" spans="1:10" x14ac:dyDescent="0.25">
      <c r="A12" s="1">
        <v>43605</v>
      </c>
      <c r="B12">
        <v>2053.3427734375</v>
      </c>
      <c r="C12" s="3">
        <f t="shared" si="0"/>
        <v>-5.3317485800764564E-3</v>
      </c>
      <c r="F12" s="5">
        <f>G4</f>
        <v>-0.11881680565261221</v>
      </c>
      <c r="I12" s="8">
        <v>9.6994534582760333E-2</v>
      </c>
      <c r="J12">
        <v>9</v>
      </c>
    </row>
    <row r="13" spans="1:10" x14ac:dyDescent="0.25">
      <c r="A13" s="1">
        <v>43612</v>
      </c>
      <c r="B13">
        <v>1963.47436523437</v>
      </c>
      <c r="C13" s="3">
        <f t="shared" si="0"/>
        <v>-4.3766880700917388E-2</v>
      </c>
      <c r="F13" s="2">
        <f>F12+G13*$G$10</f>
        <v>-8.7986614190416132E-2</v>
      </c>
      <c r="G13">
        <v>1</v>
      </c>
      <c r="I13" s="8">
        <v>0.1278247260449564</v>
      </c>
      <c r="J13">
        <v>2</v>
      </c>
    </row>
    <row r="14" spans="1:10" x14ac:dyDescent="0.25">
      <c r="A14" s="1">
        <v>43619</v>
      </c>
      <c r="B14">
        <v>1968.61560058593</v>
      </c>
      <c r="C14" s="3">
        <f t="shared" si="0"/>
        <v>2.6184377257945091E-3</v>
      </c>
      <c r="F14" s="2">
        <f t="shared" ref="F14:F22" si="1">F13+G14*$G$10</f>
        <v>-5.7156422728220052E-2</v>
      </c>
      <c r="G14">
        <v>1</v>
      </c>
      <c r="I14" s="8">
        <v>0.15865491750715247</v>
      </c>
      <c r="J14">
        <v>0</v>
      </c>
    </row>
    <row r="15" spans="1:10" x14ac:dyDescent="0.25">
      <c r="A15" s="1">
        <v>43626</v>
      </c>
      <c r="B15">
        <v>1948.07531738281</v>
      </c>
      <c r="C15" s="3">
        <f t="shared" si="0"/>
        <v>-1.0433872004776634E-2</v>
      </c>
      <c r="F15" s="2">
        <f t="shared" si="1"/>
        <v>-2.6326231266023976E-2</v>
      </c>
      <c r="G15">
        <v>1</v>
      </c>
      <c r="I15" s="8">
        <v>0.18948510896934853</v>
      </c>
      <c r="J15">
        <v>1</v>
      </c>
    </row>
    <row r="16" spans="1:10" x14ac:dyDescent="0.25">
      <c r="A16" s="1">
        <v>43633</v>
      </c>
      <c r="B16">
        <v>1941.63391113281</v>
      </c>
      <c r="C16" s="3">
        <f t="shared" si="0"/>
        <v>-3.3065488754582262E-3</v>
      </c>
      <c r="F16" s="2">
        <f t="shared" si="1"/>
        <v>4.5039601961721007E-3</v>
      </c>
      <c r="G16">
        <v>1</v>
      </c>
    </row>
    <row r="17" spans="1:14" x14ac:dyDescent="0.25">
      <c r="A17" s="1">
        <v>43640</v>
      </c>
      <c r="B17">
        <v>1884.91271972656</v>
      </c>
      <c r="C17" s="3">
        <f t="shared" si="0"/>
        <v>-2.9213123586802725E-2</v>
      </c>
      <c r="F17" s="2">
        <f t="shared" si="1"/>
        <v>3.5334151658368174E-2</v>
      </c>
      <c r="G17">
        <v>1</v>
      </c>
      <c r="I17" s="10" t="s">
        <v>9</v>
      </c>
      <c r="J17" s="11">
        <f>AVERAGE(C3:C106)</f>
        <v>3.0765545488472099E-3</v>
      </c>
    </row>
    <row r="18" spans="1:14" x14ac:dyDescent="0.25">
      <c r="A18" s="1">
        <v>43647</v>
      </c>
      <c r="B18">
        <v>1933.08471679687</v>
      </c>
      <c r="C18" s="3">
        <f t="shared" si="0"/>
        <v>2.5556619447768547E-2</v>
      </c>
      <c r="F18" s="2">
        <f t="shared" si="1"/>
        <v>6.6164343120564253E-2</v>
      </c>
      <c r="G18">
        <v>1</v>
      </c>
      <c r="I18" s="10" t="s">
        <v>10</v>
      </c>
      <c r="J18" s="12">
        <f>_xlfn.STDEV.P(C3:C106)</f>
        <v>5.4378788157095168E-2</v>
      </c>
    </row>
    <row r="19" spans="1:14" x14ac:dyDescent="0.25">
      <c r="A19" s="1">
        <v>43654</v>
      </c>
      <c r="B19">
        <v>1866.10083007812</v>
      </c>
      <c r="C19" s="3">
        <f t="shared" si="0"/>
        <v>-3.4651293932809413E-2</v>
      </c>
      <c r="F19" s="2">
        <f t="shared" si="1"/>
        <v>9.6994534582760333E-2</v>
      </c>
      <c r="G19">
        <v>1</v>
      </c>
      <c r="I19" s="10" t="s">
        <v>11</v>
      </c>
      <c r="J19" s="11">
        <f>J18/J17</f>
        <v>17.675223141247727</v>
      </c>
    </row>
    <row r="20" spans="1:14" x14ac:dyDescent="0.25">
      <c r="A20" s="1">
        <v>43661</v>
      </c>
      <c r="B20">
        <v>1740.1845703125</v>
      </c>
      <c r="C20" s="3">
        <f t="shared" si="0"/>
        <v>-6.7475592816894414E-2</v>
      </c>
      <c r="F20" s="2">
        <f t="shared" si="1"/>
        <v>0.1278247260449564</v>
      </c>
      <c r="G20">
        <v>1</v>
      </c>
    </row>
    <row r="21" spans="1:14" x14ac:dyDescent="0.25">
      <c r="A21" s="1">
        <v>43668</v>
      </c>
      <c r="B21">
        <v>1692.71179199218</v>
      </c>
      <c r="C21" s="3">
        <f t="shared" si="0"/>
        <v>-2.7280312175044119E-2</v>
      </c>
      <c r="F21" s="2">
        <f t="shared" si="1"/>
        <v>0.15865491750715247</v>
      </c>
      <c r="G21">
        <v>1</v>
      </c>
    </row>
    <row r="22" spans="1:14" x14ac:dyDescent="0.25">
      <c r="A22" s="1">
        <v>43675</v>
      </c>
      <c r="B22">
        <v>1680.79089355468</v>
      </c>
      <c r="C22" s="3">
        <f t="shared" si="0"/>
        <v>-7.0424856103058486E-3</v>
      </c>
      <c r="F22" s="6">
        <f t="shared" si="1"/>
        <v>0.18948510896934853</v>
      </c>
      <c r="G22">
        <v>1</v>
      </c>
      <c r="I22" s="10" t="s">
        <v>12</v>
      </c>
    </row>
    <row r="23" spans="1:14" x14ac:dyDescent="0.25">
      <c r="A23" s="1">
        <v>43682</v>
      </c>
      <c r="B23">
        <v>1744.10095214843</v>
      </c>
      <c r="C23" s="3">
        <f t="shared" si="0"/>
        <v>3.766682627596607E-2</v>
      </c>
      <c r="I23" s="13"/>
    </row>
    <row r="24" spans="1:14" x14ac:dyDescent="0.25">
      <c r="A24" s="1">
        <v>43689</v>
      </c>
      <c r="B24">
        <v>1645.99060058593</v>
      </c>
      <c r="C24" s="3">
        <f t="shared" si="0"/>
        <v>-5.6252679319763632E-2</v>
      </c>
      <c r="I24" t="s">
        <v>13</v>
      </c>
    </row>
    <row r="25" spans="1:14" x14ac:dyDescent="0.25">
      <c r="A25" s="1">
        <v>43696</v>
      </c>
      <c r="B25">
        <v>1527.16357421875</v>
      </c>
      <c r="C25" s="3">
        <f t="shared" si="0"/>
        <v>-7.2191801292717406E-2</v>
      </c>
      <c r="M25" t="s">
        <v>9</v>
      </c>
      <c r="N25" s="18">
        <v>3.0765545488472099E-3</v>
      </c>
    </row>
    <row r="26" spans="1:14" x14ac:dyDescent="0.25">
      <c r="A26" s="1">
        <v>43703</v>
      </c>
      <c r="B26">
        <v>1613.29870605468</v>
      </c>
      <c r="C26" s="3">
        <f t="shared" si="0"/>
        <v>5.6402033999530143E-2</v>
      </c>
      <c r="I26" t="s">
        <v>14</v>
      </c>
      <c r="K26" s="8">
        <f>PERCENTILE(C3:C106,0.01)</f>
        <v>-0.11531332245661753</v>
      </c>
      <c r="M26" t="s">
        <v>10</v>
      </c>
      <c r="N26" s="18">
        <v>5.4378788157095168E-2</v>
      </c>
    </row>
    <row r="27" spans="1:14" x14ac:dyDescent="0.25">
      <c r="A27" s="1">
        <v>43710</v>
      </c>
      <c r="B27">
        <v>1628.84582519531</v>
      </c>
      <c r="C27" s="3">
        <f t="shared" si="0"/>
        <v>9.6368509329871621E-3</v>
      </c>
      <c r="M27" t="s">
        <v>11</v>
      </c>
      <c r="N27" s="18">
        <v>17.675223141247727</v>
      </c>
    </row>
    <row r="28" spans="1:14" x14ac:dyDescent="0.25">
      <c r="A28" s="1">
        <v>43717</v>
      </c>
      <c r="B28">
        <v>1656.39343261718</v>
      </c>
      <c r="C28" s="3">
        <f t="shared" si="0"/>
        <v>1.691234799252217E-2</v>
      </c>
      <c r="I28" t="s">
        <v>15</v>
      </c>
      <c r="K28" s="8">
        <f>_xlfn.NORM.INV(0.01,J17,J18)</f>
        <v>-0.12342742367332839</v>
      </c>
    </row>
    <row r="29" spans="1:14" x14ac:dyDescent="0.25">
      <c r="A29" s="1">
        <v>43724</v>
      </c>
      <c r="B29">
        <v>1770.3388671875</v>
      </c>
      <c r="C29" s="3">
        <f t="shared" si="0"/>
        <v>6.879128613199148E-2</v>
      </c>
      <c r="M29" s="14" t="s">
        <v>78</v>
      </c>
    </row>
    <row r="30" spans="1:14" x14ac:dyDescent="0.25">
      <c r="A30" s="1">
        <v>43731</v>
      </c>
      <c r="B30">
        <v>1764.65869140625</v>
      </c>
      <c r="C30" s="3">
        <f t="shared" si="0"/>
        <v>-3.2085245861850353E-3</v>
      </c>
      <c r="N30" t="s">
        <v>79</v>
      </c>
    </row>
    <row r="31" spans="1:14" x14ac:dyDescent="0.25">
      <c r="A31" s="1">
        <v>43738</v>
      </c>
      <c r="B31">
        <v>1785.14697265625</v>
      </c>
      <c r="C31" s="3">
        <f t="shared" si="0"/>
        <v>1.1610336519904063E-2</v>
      </c>
      <c r="M31" t="s">
        <v>77</v>
      </c>
      <c r="N31" s="18">
        <v>-0.11531332245661753</v>
      </c>
    </row>
    <row r="32" spans="1:14" x14ac:dyDescent="0.25">
      <c r="A32" s="1">
        <v>43745</v>
      </c>
      <c r="B32">
        <v>1804.38513183593</v>
      </c>
      <c r="C32" s="3">
        <f t="shared" si="0"/>
        <v>1.0776792877201569E-2</v>
      </c>
      <c r="M32" t="s">
        <v>83</v>
      </c>
      <c r="N32" s="18">
        <v>-0.12342742367332839</v>
      </c>
    </row>
    <row r="33" spans="1:14" x14ac:dyDescent="0.25">
      <c r="A33" s="1">
        <v>43752</v>
      </c>
      <c r="B33">
        <v>2011.29663085937</v>
      </c>
      <c r="C33" s="3">
        <f t="shared" si="0"/>
        <v>0.1146714719450781</v>
      </c>
    </row>
    <row r="34" spans="1:14" x14ac:dyDescent="0.25">
      <c r="A34" s="1">
        <v>43759</v>
      </c>
      <c r="B34">
        <v>2117.02685546875</v>
      </c>
      <c r="C34" s="3">
        <f t="shared" si="0"/>
        <v>5.2568190582711116E-2</v>
      </c>
      <c r="M34" t="s">
        <v>80</v>
      </c>
      <c r="N34">
        <v>1000</v>
      </c>
    </row>
    <row r="35" spans="1:14" ht="40.5" x14ac:dyDescent="0.25">
      <c r="A35" s="1">
        <v>43766</v>
      </c>
      <c r="B35">
        <v>2179.90063476562</v>
      </c>
      <c r="C35" s="3">
        <f t="shared" si="0"/>
        <v>2.9699093865745319E-2</v>
      </c>
      <c r="M35" s="61" t="s">
        <v>81</v>
      </c>
      <c r="N35" s="20">
        <f>N34*B3</f>
        <v>2112166.7480468699</v>
      </c>
    </row>
    <row r="36" spans="1:14" ht="40.5" x14ac:dyDescent="0.25">
      <c r="A36" s="1">
        <v>43773</v>
      </c>
      <c r="B36">
        <v>2153.08715820312</v>
      </c>
      <c r="C36" s="3">
        <f t="shared" si="0"/>
        <v>-1.2300320544373355E-2</v>
      </c>
      <c r="M36" s="61" t="s">
        <v>82</v>
      </c>
      <c r="N36" s="20">
        <f>N35*(1+J18)</f>
        <v>2227023.8161913711</v>
      </c>
    </row>
    <row r="37" spans="1:14" x14ac:dyDescent="0.25">
      <c r="A37" s="1">
        <v>43780</v>
      </c>
      <c r="B37">
        <v>2116.50610351562</v>
      </c>
      <c r="C37" s="3">
        <f t="shared" si="0"/>
        <v>-1.6990048242184974E-2</v>
      </c>
      <c r="M37" t="s">
        <v>86</v>
      </c>
      <c r="N37" s="20"/>
    </row>
    <row r="38" spans="1:14" x14ac:dyDescent="0.25">
      <c r="A38" s="1">
        <v>43787</v>
      </c>
      <c r="B38">
        <v>2260.77709960937</v>
      </c>
      <c r="C38" s="3">
        <f t="shared" si="0"/>
        <v>6.8164696456158858E-2</v>
      </c>
      <c r="N38" s="20">
        <f>N36*(1+N31)</f>
        <v>1970218.3007563285</v>
      </c>
    </row>
    <row r="39" spans="1:14" ht="81" x14ac:dyDescent="0.25">
      <c r="A39" s="1">
        <v>43794</v>
      </c>
      <c r="B39">
        <v>2271.15502929687</v>
      </c>
      <c r="C39" s="3">
        <f t="shared" si="0"/>
        <v>4.5904258713931334E-3</v>
      </c>
      <c r="M39" s="61" t="s">
        <v>85</v>
      </c>
      <c r="N39" s="62">
        <f>N36-N38</f>
        <v>256805.51543504256</v>
      </c>
    </row>
    <row r="40" spans="1:14" x14ac:dyDescent="0.25">
      <c r="A40" s="1">
        <v>43801</v>
      </c>
      <c r="B40">
        <v>2076.25854492187</v>
      </c>
      <c r="C40" s="3">
        <f t="shared" si="0"/>
        <v>-8.5813818018111387E-2</v>
      </c>
    </row>
    <row r="41" spans="1:14" x14ac:dyDescent="0.25">
      <c r="A41" s="1">
        <v>43808</v>
      </c>
      <c r="B41">
        <v>2185.8583984375</v>
      </c>
      <c r="C41" s="3">
        <f t="shared" si="0"/>
        <v>5.27871896222607E-2</v>
      </c>
      <c r="M41" t="s">
        <v>87</v>
      </c>
    </row>
    <row r="42" spans="1:14" x14ac:dyDescent="0.25">
      <c r="A42" s="1">
        <v>43815</v>
      </c>
      <c r="B42">
        <v>2207.22973632812</v>
      </c>
      <c r="C42" s="3">
        <f t="shared" si="0"/>
        <v>9.7770916477923908E-3</v>
      </c>
      <c r="N42" s="20">
        <f>N36*(1+N32)</f>
        <v>1952148.0040997262</v>
      </c>
    </row>
    <row r="43" spans="1:14" ht="81" x14ac:dyDescent="0.25">
      <c r="A43" s="1">
        <v>43822</v>
      </c>
      <c r="B43">
        <v>2206.46069335937</v>
      </c>
      <c r="C43" s="3">
        <f t="shared" si="0"/>
        <v>-3.4841999275947444E-4</v>
      </c>
      <c r="M43" s="61" t="s">
        <v>84</v>
      </c>
      <c r="N43" s="62">
        <f>N36-N42</f>
        <v>274875.81209164485</v>
      </c>
    </row>
    <row r="44" spans="1:14" x14ac:dyDescent="0.25">
      <c r="A44" s="1">
        <v>43829</v>
      </c>
      <c r="B44">
        <v>2101.37548828125</v>
      </c>
      <c r="C44" s="3">
        <f t="shared" si="0"/>
        <v>-4.7626139633662024E-2</v>
      </c>
    </row>
    <row r="45" spans="1:14" x14ac:dyDescent="0.25">
      <c r="A45" s="1">
        <v>43836</v>
      </c>
      <c r="B45">
        <v>2028.49084472656</v>
      </c>
      <c r="C45" s="3">
        <f t="shared" si="0"/>
        <v>-3.4684255127722774E-2</v>
      </c>
    </row>
    <row r="46" spans="1:14" x14ac:dyDescent="0.25">
      <c r="A46" s="1">
        <v>43843</v>
      </c>
      <c r="B46">
        <v>2112.88452148437</v>
      </c>
      <c r="C46" s="3">
        <f t="shared" si="0"/>
        <v>4.1604169413535619E-2</v>
      </c>
    </row>
    <row r="47" spans="1:14" x14ac:dyDescent="0.25">
      <c r="A47" s="1">
        <v>43850</v>
      </c>
      <c r="B47">
        <v>2073.4658203125</v>
      </c>
      <c r="C47" s="3">
        <f t="shared" si="0"/>
        <v>-1.8656344334510577E-2</v>
      </c>
    </row>
    <row r="48" spans="1:14" x14ac:dyDescent="0.25">
      <c r="A48" s="1">
        <v>43857</v>
      </c>
      <c r="B48">
        <v>1989.36474609375</v>
      </c>
      <c r="C48" s="3">
        <f t="shared" si="0"/>
        <v>-4.056062723333187E-2</v>
      </c>
    </row>
    <row r="49" spans="1:3" x14ac:dyDescent="0.25">
      <c r="A49" s="1">
        <v>43864</v>
      </c>
      <c r="B49">
        <v>1958.15112304687</v>
      </c>
      <c r="C49" s="3">
        <f t="shared" si="0"/>
        <v>-1.5690246400601016E-2</v>
      </c>
    </row>
    <row r="50" spans="1:3" x14ac:dyDescent="0.25">
      <c r="A50" s="1">
        <v>43871</v>
      </c>
      <c r="B50">
        <v>1855.8935546875</v>
      </c>
      <c r="C50" s="3">
        <f t="shared" si="0"/>
        <v>-5.2221489524392761E-2</v>
      </c>
    </row>
    <row r="51" spans="1:3" x14ac:dyDescent="0.25">
      <c r="A51" s="1">
        <v>43878</v>
      </c>
      <c r="B51">
        <v>1869.69445800781</v>
      </c>
      <c r="C51" s="3">
        <f t="shared" si="0"/>
        <v>7.436258014611008E-3</v>
      </c>
    </row>
    <row r="52" spans="1:3" x14ac:dyDescent="0.25">
      <c r="A52" s="1">
        <v>43885</v>
      </c>
      <c r="B52">
        <v>1647.54333496093</v>
      </c>
      <c r="C52" s="3">
        <f t="shared" si="0"/>
        <v>-0.11881680565261221</v>
      </c>
    </row>
    <row r="53" spans="1:3" x14ac:dyDescent="0.25">
      <c r="A53" s="1">
        <v>43892</v>
      </c>
      <c r="B53">
        <v>1760.04028320312</v>
      </c>
      <c r="C53" s="3">
        <f t="shared" si="0"/>
        <v>6.8281632327964026E-2</v>
      </c>
    </row>
    <row r="54" spans="1:3" x14ac:dyDescent="0.25">
      <c r="A54" s="1">
        <v>43899</v>
      </c>
      <c r="B54">
        <v>1729.87341308593</v>
      </c>
      <c r="C54" s="3">
        <f t="shared" si="0"/>
        <v>-1.7139874811438416E-2</v>
      </c>
    </row>
    <row r="55" spans="1:3" x14ac:dyDescent="0.25">
      <c r="A55" s="1">
        <v>43906</v>
      </c>
      <c r="B55">
        <v>1553.86291503906</v>
      </c>
      <c r="C55" s="3">
        <f t="shared" si="0"/>
        <v>-0.10174761732009274</v>
      </c>
    </row>
    <row r="56" spans="1:3" x14ac:dyDescent="0.25">
      <c r="A56" s="1">
        <v>43913</v>
      </c>
      <c r="B56">
        <v>1432.47998046875</v>
      </c>
      <c r="C56" s="3">
        <f t="shared" si="0"/>
        <v>-7.8116887529463108E-2</v>
      </c>
    </row>
    <row r="57" spans="1:3" x14ac:dyDescent="0.25">
      <c r="A57" s="1">
        <v>43920</v>
      </c>
      <c r="B57">
        <v>1266.69494628906</v>
      </c>
      <c r="C57" s="3">
        <f t="shared" si="0"/>
        <v>-0.11573288034743789</v>
      </c>
    </row>
    <row r="58" spans="1:3" x14ac:dyDescent="0.25">
      <c r="A58" s="1">
        <v>43927</v>
      </c>
      <c r="B58">
        <v>1371.07995605468</v>
      </c>
      <c r="C58" s="3">
        <f t="shared" si="0"/>
        <v>8.2407378407428622E-2</v>
      </c>
    </row>
    <row r="59" spans="1:3" x14ac:dyDescent="0.25">
      <c r="A59" s="1">
        <v>43934</v>
      </c>
      <c r="B59">
        <v>1476.57495117187</v>
      </c>
      <c r="C59" s="3">
        <f t="shared" si="0"/>
        <v>7.6942992749128081E-2</v>
      </c>
    </row>
    <row r="60" spans="1:3" x14ac:dyDescent="0.25">
      <c r="A60" s="1">
        <v>43941</v>
      </c>
      <c r="B60">
        <v>1358.47497558593</v>
      </c>
      <c r="C60" s="3">
        <f t="shared" si="0"/>
        <v>-7.9982377794104553E-2</v>
      </c>
    </row>
    <row r="61" spans="1:3" x14ac:dyDescent="0.25">
      <c r="A61" s="1">
        <v>43948</v>
      </c>
      <c r="B61">
        <v>1470.01000976562</v>
      </c>
      <c r="C61" s="3">
        <f t="shared" si="0"/>
        <v>8.2103120178259603E-2</v>
      </c>
    </row>
    <row r="62" spans="1:3" x14ac:dyDescent="0.25">
      <c r="A62" s="1">
        <v>43955</v>
      </c>
      <c r="B62">
        <v>1385.95495605468</v>
      </c>
      <c r="C62" s="3">
        <f t="shared" si="0"/>
        <v>-5.7179919287993042E-2</v>
      </c>
    </row>
    <row r="63" spans="1:3" x14ac:dyDescent="0.25">
      <c r="A63" s="1">
        <v>43962</v>
      </c>
      <c r="B63">
        <v>1410.33996582031</v>
      </c>
      <c r="C63" s="3">
        <f t="shared" si="0"/>
        <v>1.7594373943468966E-2</v>
      </c>
    </row>
    <row r="64" spans="1:3" x14ac:dyDescent="0.25">
      <c r="A64" s="1">
        <v>43969</v>
      </c>
      <c r="B64">
        <v>1391.82495117187</v>
      </c>
      <c r="C64" s="3">
        <f t="shared" si="0"/>
        <v>-1.3128050751700093E-2</v>
      </c>
    </row>
    <row r="65" spans="1:3" x14ac:dyDescent="0.25">
      <c r="A65" s="1">
        <v>43976</v>
      </c>
      <c r="B65">
        <v>1655.55505371093</v>
      </c>
      <c r="C65" s="3">
        <f t="shared" si="0"/>
        <v>0.18948510896934856</v>
      </c>
    </row>
    <row r="66" spans="1:3" x14ac:dyDescent="0.25">
      <c r="A66" s="1">
        <v>43983</v>
      </c>
      <c r="B66">
        <v>1750.64501953125</v>
      </c>
      <c r="C66" s="3">
        <f t="shared" si="0"/>
        <v>5.7436909516947576E-2</v>
      </c>
    </row>
    <row r="67" spans="1:3" x14ac:dyDescent="0.25">
      <c r="A67" s="1">
        <v>43990</v>
      </c>
      <c r="B67">
        <v>1686.10498046875</v>
      </c>
      <c r="C67" s="3">
        <f t="shared" si="0"/>
        <v>-3.6866433995728642E-2</v>
      </c>
    </row>
    <row r="68" spans="1:3" x14ac:dyDescent="0.25">
      <c r="A68" s="1">
        <v>43997</v>
      </c>
      <c r="B68">
        <v>1734.80505371093</v>
      </c>
      <c r="C68" s="3">
        <f t="shared" ref="C68:C106" si="2">B68/B67-1</f>
        <v>2.8883179758262045E-2</v>
      </c>
    </row>
    <row r="69" spans="1:3" x14ac:dyDescent="0.25">
      <c r="A69" s="1">
        <v>44004</v>
      </c>
      <c r="B69">
        <v>1846.46997070312</v>
      </c>
      <c r="C69" s="3">
        <f t="shared" si="2"/>
        <v>6.4367415089855218E-2</v>
      </c>
    </row>
    <row r="70" spans="1:3" x14ac:dyDescent="0.25">
      <c r="A70" s="1">
        <v>44011</v>
      </c>
      <c r="B70">
        <v>1898.22998046875</v>
      </c>
      <c r="C70" s="3">
        <f t="shared" si="2"/>
        <v>2.8031871943154485E-2</v>
      </c>
    </row>
    <row r="71" spans="1:3" x14ac:dyDescent="0.25">
      <c r="A71" s="1">
        <v>44018</v>
      </c>
      <c r="B71">
        <v>1945.30004882812</v>
      </c>
      <c r="C71" s="3">
        <f t="shared" si="2"/>
        <v>2.4796820640113681E-2</v>
      </c>
    </row>
    <row r="72" spans="1:3" x14ac:dyDescent="0.25">
      <c r="A72" s="1">
        <v>44025</v>
      </c>
      <c r="B72">
        <v>1882.88000488281</v>
      </c>
      <c r="C72" s="3">
        <f t="shared" si="2"/>
        <v>-3.2087617528675283E-2</v>
      </c>
    </row>
    <row r="73" spans="1:3" x14ac:dyDescent="0.25">
      <c r="A73" s="1">
        <v>44032</v>
      </c>
      <c r="B73">
        <v>2080.11499023437</v>
      </c>
      <c r="C73" s="3">
        <f t="shared" si="2"/>
        <v>0.1047517552048336</v>
      </c>
    </row>
    <row r="74" spans="1:3" x14ac:dyDescent="0.25">
      <c r="A74" s="1">
        <v>44039</v>
      </c>
      <c r="B74">
        <v>2063.90502929687</v>
      </c>
      <c r="C74" s="3">
        <f t="shared" si="2"/>
        <v>-7.7928196342998968E-3</v>
      </c>
    </row>
    <row r="75" spans="1:3" x14ac:dyDescent="0.25">
      <c r="A75" s="1">
        <v>44046</v>
      </c>
      <c r="B75">
        <v>2179.32006835937</v>
      </c>
      <c r="C75" s="3">
        <f t="shared" si="2"/>
        <v>5.5920712156905639E-2</v>
      </c>
    </row>
    <row r="76" spans="1:3" x14ac:dyDescent="0.25">
      <c r="A76" s="1">
        <v>44053</v>
      </c>
      <c r="B76">
        <v>2012.96496582031</v>
      </c>
      <c r="C76" s="3">
        <f t="shared" si="2"/>
        <v>-7.6333488115995274E-2</v>
      </c>
    </row>
    <row r="77" spans="1:3" x14ac:dyDescent="0.25">
      <c r="A77" s="1">
        <v>44060</v>
      </c>
      <c r="B77">
        <v>2171.8701171875</v>
      </c>
      <c r="C77" s="3">
        <f t="shared" si="2"/>
        <v>7.8940843017818674E-2</v>
      </c>
    </row>
    <row r="78" spans="1:3" x14ac:dyDescent="0.25">
      <c r="A78" s="1">
        <v>44067</v>
      </c>
      <c r="B78">
        <v>2212.80004882812</v>
      </c>
      <c r="C78" s="3">
        <f t="shared" si="2"/>
        <v>1.8845478519508685E-2</v>
      </c>
    </row>
    <row r="79" spans="1:3" x14ac:dyDescent="0.25">
      <c r="A79" s="1">
        <v>44074</v>
      </c>
      <c r="B79">
        <v>2180.55004882812</v>
      </c>
      <c r="C79" s="3">
        <f t="shared" si="2"/>
        <v>-1.4574294689246425E-2</v>
      </c>
    </row>
    <row r="80" spans="1:3" x14ac:dyDescent="0.25">
      <c r="A80" s="1">
        <v>44081</v>
      </c>
      <c r="B80">
        <v>2159.30004882812</v>
      </c>
      <c r="C80" s="3">
        <f t="shared" si="2"/>
        <v>-9.7452475403718708E-3</v>
      </c>
    </row>
    <row r="81" spans="1:3" x14ac:dyDescent="0.25">
      <c r="A81" s="1">
        <v>44088</v>
      </c>
      <c r="B81">
        <v>2152.85009765625</v>
      </c>
      <c r="C81" s="3">
        <f t="shared" si="2"/>
        <v>-2.9870564655294363E-3</v>
      </c>
    </row>
    <row r="82" spans="1:3" x14ac:dyDescent="0.25">
      <c r="A82" s="1">
        <v>44095</v>
      </c>
      <c r="B82">
        <v>2118.19995117187</v>
      </c>
      <c r="C82" s="3">
        <f t="shared" si="2"/>
        <v>-1.6095011223541622E-2</v>
      </c>
    </row>
    <row r="83" spans="1:3" x14ac:dyDescent="0.25">
      <c r="A83" s="1">
        <v>44102</v>
      </c>
      <c r="B83">
        <v>2196.60009765625</v>
      </c>
      <c r="C83" s="3">
        <f t="shared" si="2"/>
        <v>3.701262784044812E-2</v>
      </c>
    </row>
    <row r="84" spans="1:3" x14ac:dyDescent="0.25">
      <c r="A84" s="1">
        <v>44109</v>
      </c>
      <c r="B84">
        <v>2218.94995117187</v>
      </c>
      <c r="C84" s="3">
        <f t="shared" si="2"/>
        <v>1.017474848492772E-2</v>
      </c>
    </row>
    <row r="85" spans="1:3" x14ac:dyDescent="0.25">
      <c r="A85" s="1">
        <v>44116</v>
      </c>
      <c r="B85">
        <v>2269.69995117187</v>
      </c>
      <c r="C85" s="3">
        <f t="shared" si="2"/>
        <v>2.2871178312605878E-2</v>
      </c>
    </row>
    <row r="86" spans="1:3" x14ac:dyDescent="0.25">
      <c r="A86" s="1">
        <v>44123</v>
      </c>
      <c r="B86">
        <v>2184.05004882812</v>
      </c>
      <c r="C86" s="3">
        <f t="shared" si="2"/>
        <v>-3.7736222490346361E-2</v>
      </c>
    </row>
    <row r="87" spans="1:3" x14ac:dyDescent="0.25">
      <c r="A87" s="1">
        <v>44130</v>
      </c>
      <c r="B87">
        <v>2083.89990234375</v>
      </c>
      <c r="C87" s="3">
        <f t="shared" si="2"/>
        <v>-4.5855243353102981E-2</v>
      </c>
    </row>
    <row r="88" spans="1:3" x14ac:dyDescent="0.25">
      <c r="A88" s="1">
        <v>44137</v>
      </c>
      <c r="B88">
        <v>2138.19995117187</v>
      </c>
      <c r="C88" s="3">
        <f t="shared" si="2"/>
        <v>2.6056937172005634E-2</v>
      </c>
    </row>
    <row r="89" spans="1:3" x14ac:dyDescent="0.25">
      <c r="A89" s="1">
        <v>44144</v>
      </c>
      <c r="B89">
        <v>2536.05004882812</v>
      </c>
      <c r="C89" s="3">
        <f t="shared" si="2"/>
        <v>0.18606777043381872</v>
      </c>
    </row>
    <row r="90" spans="1:3" x14ac:dyDescent="0.25">
      <c r="A90" s="1">
        <v>44151</v>
      </c>
      <c r="B90">
        <v>2590.55004882812</v>
      </c>
      <c r="C90" s="3">
        <f t="shared" si="2"/>
        <v>2.1490112162882546E-2</v>
      </c>
    </row>
    <row r="91" spans="1:3" x14ac:dyDescent="0.25">
      <c r="A91" s="1">
        <v>44158</v>
      </c>
      <c r="B91">
        <v>2536.69995117187</v>
      </c>
      <c r="C91" s="3">
        <f t="shared" si="2"/>
        <v>-2.0787128849570014E-2</v>
      </c>
    </row>
    <row r="92" spans="1:3" x14ac:dyDescent="0.25">
      <c r="A92" s="1">
        <v>44165</v>
      </c>
      <c r="B92">
        <v>2549.64990234375</v>
      </c>
      <c r="C92" s="3">
        <f t="shared" si="2"/>
        <v>5.105038601785683E-3</v>
      </c>
    </row>
    <row r="93" spans="1:3" x14ac:dyDescent="0.25">
      <c r="A93" s="1">
        <v>44172</v>
      </c>
      <c r="B93">
        <v>2469.55004882812</v>
      </c>
      <c r="C93" s="3">
        <f t="shared" si="2"/>
        <v>-3.1416020466966343E-2</v>
      </c>
    </row>
    <row r="94" spans="1:3" x14ac:dyDescent="0.25">
      <c r="A94" s="1">
        <v>44179</v>
      </c>
      <c r="B94">
        <v>2478.35009765625</v>
      </c>
      <c r="C94" s="3">
        <f t="shared" si="2"/>
        <v>3.5634219408939849E-3</v>
      </c>
    </row>
    <row r="95" spans="1:3" x14ac:dyDescent="0.25">
      <c r="A95" s="1">
        <v>44186</v>
      </c>
      <c r="B95">
        <v>2436.19995117187</v>
      </c>
      <c r="C95" s="3">
        <f t="shared" si="2"/>
        <v>-1.7007341506852014E-2</v>
      </c>
    </row>
    <row r="96" spans="1:3" x14ac:dyDescent="0.25">
      <c r="A96" s="1">
        <v>44193</v>
      </c>
      <c r="B96">
        <v>2542.35009765625</v>
      </c>
      <c r="C96" s="3">
        <f t="shared" si="2"/>
        <v>4.3572017326951817E-2</v>
      </c>
    </row>
    <row r="97" spans="1:3" x14ac:dyDescent="0.25">
      <c r="A97" s="1">
        <v>44200</v>
      </c>
      <c r="B97">
        <v>2760.5</v>
      </c>
      <c r="C97" s="3">
        <f t="shared" si="2"/>
        <v>8.5806397216834362E-2</v>
      </c>
    </row>
    <row r="98" spans="1:3" x14ac:dyDescent="0.25">
      <c r="A98" s="1">
        <v>44207</v>
      </c>
      <c r="B98">
        <v>2857.64990234375</v>
      </c>
      <c r="C98" s="3">
        <f t="shared" si="2"/>
        <v>3.5192864460695583E-2</v>
      </c>
    </row>
    <row r="99" spans="1:3" x14ac:dyDescent="0.25">
      <c r="A99" s="1">
        <v>44214</v>
      </c>
      <c r="B99">
        <v>2975.14990234375</v>
      </c>
      <c r="C99" s="3">
        <f t="shared" si="2"/>
        <v>4.1117703013105356E-2</v>
      </c>
    </row>
    <row r="100" spans="1:3" x14ac:dyDescent="0.25">
      <c r="A100" s="1">
        <v>44221</v>
      </c>
      <c r="B100">
        <v>2744.85009765625</v>
      </c>
      <c r="C100" s="3">
        <f t="shared" si="2"/>
        <v>-7.7407798681362383E-2</v>
      </c>
    </row>
    <row r="101" spans="1:3" x14ac:dyDescent="0.25">
      <c r="A101" s="1">
        <v>44228</v>
      </c>
      <c r="B101">
        <v>2932.5</v>
      </c>
      <c r="C101" s="3">
        <f t="shared" si="2"/>
        <v>6.8364353486545237E-2</v>
      </c>
    </row>
    <row r="102" spans="1:3" x14ac:dyDescent="0.25">
      <c r="A102" s="1">
        <v>44235</v>
      </c>
      <c r="B102">
        <v>2779.25</v>
      </c>
      <c r="C102" s="3">
        <f t="shared" si="2"/>
        <v>-5.2259164535379377E-2</v>
      </c>
    </row>
    <row r="103" spans="1:3" x14ac:dyDescent="0.25">
      <c r="A103" s="1">
        <v>44242</v>
      </c>
      <c r="B103">
        <v>2585.85009765625</v>
      </c>
      <c r="C103" s="3">
        <f t="shared" si="2"/>
        <v>-6.9587083689394591E-2</v>
      </c>
    </row>
    <row r="104" spans="1:3" x14ac:dyDescent="0.25">
      <c r="A104" s="1">
        <v>44249</v>
      </c>
      <c r="B104">
        <v>2497.5</v>
      </c>
      <c r="C104" s="3">
        <f t="shared" si="2"/>
        <v>-3.4166751481970459E-2</v>
      </c>
    </row>
    <row r="105" spans="1:3" x14ac:dyDescent="0.25">
      <c r="A105" s="1">
        <v>44256</v>
      </c>
      <c r="B105">
        <v>2587.80004882812</v>
      </c>
      <c r="C105" s="3">
        <f t="shared" si="2"/>
        <v>3.6156175706955063E-2</v>
      </c>
    </row>
    <row r="106" spans="1:3" x14ac:dyDescent="0.25">
      <c r="A106" s="1">
        <v>44263</v>
      </c>
      <c r="B106">
        <v>2638.94995117187</v>
      </c>
      <c r="C106" s="3">
        <f t="shared" si="2"/>
        <v>1.9765786142137642E-2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78E3-B3A8-4965-9563-54E71242889D}">
  <dimension ref="A1:N106"/>
  <sheetViews>
    <sheetView topLeftCell="B19" zoomScale="55" zoomScaleNormal="55" workbookViewId="0">
      <selection activeCell="M29" sqref="M29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5.42578125" bestFit="1" customWidth="1"/>
    <col min="14" max="14" width="20.210937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1901.40698242187</v>
      </c>
    </row>
    <row r="3" spans="1:10" x14ac:dyDescent="0.25">
      <c r="A3" s="1">
        <v>43542</v>
      </c>
      <c r="B3">
        <v>1911.89367675781</v>
      </c>
      <c r="C3" s="3">
        <f>B3/B2-1</f>
        <v>5.5152286874338152E-3</v>
      </c>
      <c r="I3" s="9" t="s">
        <v>8</v>
      </c>
      <c r="J3" s="9"/>
    </row>
    <row r="4" spans="1:10" x14ac:dyDescent="0.25">
      <c r="A4" s="1">
        <v>43549</v>
      </c>
      <c r="B4">
        <v>1895.46630859375</v>
      </c>
      <c r="C4" s="3">
        <f t="shared" ref="C4:C67" si="0">B4/B3-1</f>
        <v>-8.5921975493520319E-3</v>
      </c>
      <c r="F4" t="s">
        <v>3</v>
      </c>
      <c r="G4" s="3">
        <f>MIN(C3:C106)</f>
        <v>-0.15209092992715556</v>
      </c>
      <c r="I4" t="s">
        <v>6</v>
      </c>
      <c r="J4" t="s">
        <v>7</v>
      </c>
    </row>
    <row r="5" spans="1:10" x14ac:dyDescent="0.25">
      <c r="A5" s="1">
        <v>43556</v>
      </c>
      <c r="B5">
        <v>1981.36083984375</v>
      </c>
      <c r="C5" s="3">
        <f t="shared" si="0"/>
        <v>4.5315778423793418E-2</v>
      </c>
      <c r="F5" t="s">
        <v>4</v>
      </c>
      <c r="G5" s="3">
        <f>MAX(C3:C106)</f>
        <v>0.21385381350223831</v>
      </c>
      <c r="I5" s="8">
        <v>-0.15209092992715556</v>
      </c>
      <c r="J5">
        <f t="array" ref="J5:J15">FREQUENCY(C3:C106,I5:I15)</f>
        <v>1</v>
      </c>
    </row>
    <row r="6" spans="1:10" x14ac:dyDescent="0.25">
      <c r="A6" s="1">
        <v>43563</v>
      </c>
      <c r="B6">
        <v>1952.263671875</v>
      </c>
      <c r="C6" s="3">
        <f t="shared" si="0"/>
        <v>-1.4685446175995209E-2</v>
      </c>
      <c r="I6" s="8">
        <v>-0.11549645558421617</v>
      </c>
      <c r="J6">
        <v>2</v>
      </c>
    </row>
    <row r="7" spans="1:10" x14ac:dyDescent="0.25">
      <c r="A7" s="1">
        <v>43570</v>
      </c>
      <c r="B7">
        <v>1930.72973632812</v>
      </c>
      <c r="C7" s="3">
        <f t="shared" si="0"/>
        <v>-1.1030239335549585E-2</v>
      </c>
      <c r="I7" s="8">
        <v>-7.8901981241276786E-2</v>
      </c>
      <c r="J7">
        <v>2</v>
      </c>
    </row>
    <row r="8" spans="1:10" x14ac:dyDescent="0.25">
      <c r="A8" s="1">
        <v>43577</v>
      </c>
      <c r="B8">
        <v>1902.45141601562</v>
      </c>
      <c r="C8" s="3">
        <f t="shared" si="0"/>
        <v>-1.4646441591706139E-2</v>
      </c>
      <c r="F8" t="s">
        <v>5</v>
      </c>
      <c r="G8" s="3">
        <f>G5-G4</f>
        <v>0.36594474342939387</v>
      </c>
      <c r="I8" s="8">
        <v>-4.2307506898337399E-2</v>
      </c>
      <c r="J8">
        <v>8</v>
      </c>
    </row>
    <row r="9" spans="1:10" x14ac:dyDescent="0.25">
      <c r="A9" s="1">
        <v>43584</v>
      </c>
      <c r="B9">
        <v>1936.60705566406</v>
      </c>
      <c r="C9" s="3">
        <f t="shared" si="0"/>
        <v>1.7953488515345839E-2</v>
      </c>
      <c r="I9" s="8">
        <v>-5.7130325553980121E-3</v>
      </c>
      <c r="J9">
        <v>30</v>
      </c>
    </row>
    <row r="10" spans="1:10" x14ac:dyDescent="0.25">
      <c r="A10" s="1">
        <v>43591</v>
      </c>
      <c r="B10">
        <v>1860.63623046875</v>
      </c>
      <c r="C10" s="3">
        <f t="shared" si="0"/>
        <v>-3.9228828054258869E-2</v>
      </c>
      <c r="G10" s="4">
        <f>G8/10</f>
        <v>3.6594474342939387E-2</v>
      </c>
      <c r="I10" s="8">
        <v>3.0881441787541375E-2</v>
      </c>
      <c r="J10">
        <v>37</v>
      </c>
    </row>
    <row r="11" spans="1:10" x14ac:dyDescent="0.25">
      <c r="A11" s="1">
        <v>43598</v>
      </c>
      <c r="B11">
        <v>1920.95031738281</v>
      </c>
      <c r="C11" s="3">
        <f t="shared" si="0"/>
        <v>3.2415840305799692E-2</v>
      </c>
      <c r="I11" s="8">
        <v>6.7475916130480762E-2</v>
      </c>
      <c r="J11">
        <v>15</v>
      </c>
    </row>
    <row r="12" spans="1:10" x14ac:dyDescent="0.25">
      <c r="A12" s="1">
        <v>43605</v>
      </c>
      <c r="B12">
        <v>2049.81665039062</v>
      </c>
      <c r="C12" s="3">
        <f t="shared" si="0"/>
        <v>6.7084677746056087E-2</v>
      </c>
      <c r="F12" s="5">
        <f>G4</f>
        <v>-0.15209092992715556</v>
      </c>
      <c r="I12" s="8">
        <v>0.10407039047342015</v>
      </c>
      <c r="J12">
        <v>5</v>
      </c>
    </row>
    <row r="13" spans="1:10" x14ac:dyDescent="0.25">
      <c r="A13" s="1">
        <v>43612</v>
      </c>
      <c r="B13">
        <v>2102.51904296875</v>
      </c>
      <c r="C13" s="3">
        <f t="shared" si="0"/>
        <v>2.5710783726967446E-2</v>
      </c>
      <c r="F13" s="2">
        <f>F12+G13*$G$10</f>
        <v>-0.11549645558421617</v>
      </c>
      <c r="G13">
        <v>1</v>
      </c>
      <c r="I13" s="8">
        <v>0.14066486481635954</v>
      </c>
      <c r="J13">
        <v>2</v>
      </c>
    </row>
    <row r="14" spans="1:10" x14ac:dyDescent="0.25">
      <c r="A14" s="1">
        <v>43619</v>
      </c>
      <c r="B14">
        <v>2128.3408203125</v>
      </c>
      <c r="C14" s="3">
        <f t="shared" si="0"/>
        <v>1.2281352423467062E-2</v>
      </c>
      <c r="F14" s="2">
        <f t="shared" ref="F14:F22" si="1">F13+G14*$G$10</f>
        <v>-7.8901981241276786E-2</v>
      </c>
      <c r="G14">
        <v>1</v>
      </c>
      <c r="I14" s="8">
        <v>0.17725933915929892</v>
      </c>
      <c r="J14">
        <v>1</v>
      </c>
    </row>
    <row r="15" spans="1:10" x14ac:dyDescent="0.25">
      <c r="A15" s="1">
        <v>43626</v>
      </c>
      <c r="B15">
        <v>2102.7119140625</v>
      </c>
      <c r="C15" s="3">
        <f t="shared" si="0"/>
        <v>-1.2041730349482749E-2</v>
      </c>
      <c r="F15" s="2">
        <f t="shared" si="1"/>
        <v>-4.2307506898337399E-2</v>
      </c>
      <c r="G15">
        <v>1</v>
      </c>
      <c r="I15" s="8">
        <v>0.21385381350223831</v>
      </c>
      <c r="J15">
        <v>1</v>
      </c>
    </row>
    <row r="16" spans="1:10" x14ac:dyDescent="0.25">
      <c r="A16" s="1">
        <v>43633</v>
      </c>
      <c r="B16">
        <v>2062.72729492187</v>
      </c>
      <c r="C16" s="3">
        <f t="shared" si="0"/>
        <v>-1.9015738139505078E-2</v>
      </c>
      <c r="F16" s="2">
        <f t="shared" si="1"/>
        <v>-5.7130325553980121E-3</v>
      </c>
      <c r="G16">
        <v>1</v>
      </c>
    </row>
    <row r="17" spans="1:14" x14ac:dyDescent="0.25">
      <c r="A17" s="1">
        <v>43640</v>
      </c>
      <c r="B17">
        <v>2112.009765625</v>
      </c>
      <c r="C17" s="3">
        <f t="shared" si="0"/>
        <v>2.3891898276837686E-2</v>
      </c>
      <c r="F17" s="2">
        <f t="shared" si="1"/>
        <v>3.0881441787541375E-2</v>
      </c>
      <c r="G17">
        <v>1</v>
      </c>
      <c r="I17" s="10" t="s">
        <v>9</v>
      </c>
      <c r="J17" s="11">
        <f>AVERAGE(C3:C106)</f>
        <v>4.291810732258752E-3</v>
      </c>
    </row>
    <row r="18" spans="1:14" x14ac:dyDescent="0.25">
      <c r="A18" s="1">
        <v>43647</v>
      </c>
      <c r="B18">
        <v>2195.447265625</v>
      </c>
      <c r="C18" s="3">
        <f t="shared" si="0"/>
        <v>3.9506209373662005E-2</v>
      </c>
      <c r="F18" s="2">
        <f t="shared" si="1"/>
        <v>6.7475916130480762E-2</v>
      </c>
      <c r="G18">
        <v>1</v>
      </c>
      <c r="I18" s="10" t="s">
        <v>10</v>
      </c>
      <c r="J18" s="12">
        <f>_xlfn.STDEV.P(C3:C106)</f>
        <v>5.3206550256304809E-2</v>
      </c>
    </row>
    <row r="19" spans="1:14" x14ac:dyDescent="0.25">
      <c r="A19" s="1">
        <v>43654</v>
      </c>
      <c r="B19">
        <v>2174.25073242187</v>
      </c>
      <c r="C19" s="3">
        <f t="shared" si="0"/>
        <v>-9.6547676343734512E-3</v>
      </c>
      <c r="F19" s="2">
        <f t="shared" si="1"/>
        <v>0.10407039047342015</v>
      </c>
      <c r="G19">
        <v>1</v>
      </c>
      <c r="I19" s="10" t="s">
        <v>11</v>
      </c>
      <c r="J19" s="11">
        <f>J18/J17</f>
        <v>12.397226619614363</v>
      </c>
    </row>
    <row r="20" spans="1:14" x14ac:dyDescent="0.25">
      <c r="A20" s="1">
        <v>43661</v>
      </c>
      <c r="B20">
        <v>2219.77563476562</v>
      </c>
      <c r="C20" s="3">
        <f t="shared" si="0"/>
        <v>2.09382026023468E-2</v>
      </c>
      <c r="F20" s="2">
        <f t="shared" si="1"/>
        <v>0.14066486481635954</v>
      </c>
      <c r="G20">
        <v>1</v>
      </c>
    </row>
    <row r="21" spans="1:14" x14ac:dyDescent="0.25">
      <c r="A21" s="1">
        <v>43668</v>
      </c>
      <c r="B21">
        <v>2105.03637695312</v>
      </c>
      <c r="C21" s="3">
        <f t="shared" si="0"/>
        <v>-5.1689574394582882E-2</v>
      </c>
      <c r="F21" s="2">
        <f t="shared" si="1"/>
        <v>0.17725933915929892</v>
      </c>
      <c r="G21">
        <v>1</v>
      </c>
    </row>
    <row r="22" spans="1:14" x14ac:dyDescent="0.25">
      <c r="A22" s="1">
        <v>43675</v>
      </c>
      <c r="B22">
        <v>2077.71826171875</v>
      </c>
      <c r="C22" s="3">
        <f t="shared" si="0"/>
        <v>-1.2977502685208142E-2</v>
      </c>
      <c r="F22" s="6">
        <f t="shared" si="1"/>
        <v>0.21385381350223831</v>
      </c>
      <c r="G22">
        <v>1</v>
      </c>
      <c r="I22" s="10" t="s">
        <v>12</v>
      </c>
    </row>
    <row r="23" spans="1:14" x14ac:dyDescent="0.25">
      <c r="A23" s="1">
        <v>43682</v>
      </c>
      <c r="B23">
        <v>2163.6005859375</v>
      </c>
      <c r="C23" s="3">
        <f t="shared" si="0"/>
        <v>4.1334922930169382E-2</v>
      </c>
      <c r="I23" s="13"/>
    </row>
    <row r="24" spans="1:14" x14ac:dyDescent="0.25">
      <c r="A24" s="1">
        <v>43689</v>
      </c>
      <c r="B24">
        <v>2052.92163085937</v>
      </c>
      <c r="C24" s="3">
        <f t="shared" si="0"/>
        <v>-5.1154984795944713E-2</v>
      </c>
      <c r="I24" t="s">
        <v>13</v>
      </c>
    </row>
    <row r="25" spans="1:14" x14ac:dyDescent="0.25">
      <c r="A25" s="1">
        <v>43696</v>
      </c>
      <c r="B25">
        <v>1996.67712402343</v>
      </c>
      <c r="C25" s="3">
        <f t="shared" si="0"/>
        <v>-2.739729855756623E-2</v>
      </c>
      <c r="M25" t="s">
        <v>9</v>
      </c>
      <c r="N25" s="18">
        <v>4.291810732258752E-3</v>
      </c>
    </row>
    <row r="26" spans="1:14" x14ac:dyDescent="0.25">
      <c r="A26" s="1">
        <v>43703</v>
      </c>
      <c r="B26">
        <v>2119.19213867187</v>
      </c>
      <c r="C26" s="3">
        <f t="shared" si="0"/>
        <v>6.1359452249126978E-2</v>
      </c>
      <c r="I26" t="s">
        <v>14</v>
      </c>
      <c r="K26" s="8">
        <f>PERCENTILE(C3:C106,0.01)</f>
        <v>-0.1444050595368418</v>
      </c>
      <c r="M26" t="s">
        <v>10</v>
      </c>
      <c r="N26" s="18">
        <v>5.3206550256304809E-2</v>
      </c>
    </row>
    <row r="27" spans="1:14" x14ac:dyDescent="0.25">
      <c r="A27" s="1">
        <v>43710</v>
      </c>
      <c r="B27">
        <v>1997.36181640625</v>
      </c>
      <c r="C27" s="3">
        <f t="shared" si="0"/>
        <v>-5.7489040300976679E-2</v>
      </c>
      <c r="M27" t="s">
        <v>11</v>
      </c>
      <c r="N27" s="18">
        <v>12.397226619614363</v>
      </c>
    </row>
    <row r="28" spans="1:14" x14ac:dyDescent="0.25">
      <c r="A28" s="1">
        <v>43717</v>
      </c>
      <c r="B28">
        <v>2040.10766601562</v>
      </c>
      <c r="C28" s="3">
        <f t="shared" si="0"/>
        <v>2.1401154892547458E-2</v>
      </c>
      <c r="I28" t="s">
        <v>15</v>
      </c>
      <c r="K28" s="8">
        <f>_xlfn.NORM.INV(0.01,J17,J18)</f>
        <v>-0.11948513434154309</v>
      </c>
    </row>
    <row r="29" spans="1:14" x14ac:dyDescent="0.25">
      <c r="A29" s="1">
        <v>43724</v>
      </c>
      <c r="B29">
        <v>2007.29028320312</v>
      </c>
      <c r="C29" s="3">
        <f t="shared" si="0"/>
        <v>-1.6086103375413052E-2</v>
      </c>
      <c r="M29" s="14" t="s">
        <v>78</v>
      </c>
    </row>
    <row r="30" spans="1:14" x14ac:dyDescent="0.25">
      <c r="A30" s="1">
        <v>43731</v>
      </c>
      <c r="B30">
        <v>1991.39501953125</v>
      </c>
      <c r="C30" s="3">
        <f t="shared" si="0"/>
        <v>-7.9187668096042385E-3</v>
      </c>
      <c r="N30" t="s">
        <v>79</v>
      </c>
    </row>
    <row r="31" spans="1:14" x14ac:dyDescent="0.25">
      <c r="A31" s="1">
        <v>43738</v>
      </c>
      <c r="B31">
        <v>1933.73229980468</v>
      </c>
      <c r="C31" s="3">
        <f t="shared" si="0"/>
        <v>-2.8955942523218314E-2</v>
      </c>
      <c r="M31" t="s">
        <v>77</v>
      </c>
      <c r="N31" s="18">
        <v>-0.1444050595368418</v>
      </c>
    </row>
    <row r="32" spans="1:14" x14ac:dyDescent="0.25">
      <c r="A32" s="1">
        <v>43745</v>
      </c>
      <c r="B32">
        <v>1966.15844726562</v>
      </c>
      <c r="C32" s="3">
        <f t="shared" si="0"/>
        <v>1.676868481961824E-2</v>
      </c>
      <c r="M32" t="s">
        <v>83</v>
      </c>
      <c r="N32" s="18">
        <v>-0.11948513434154309</v>
      </c>
    </row>
    <row r="33" spans="1:14" x14ac:dyDescent="0.25">
      <c r="A33" s="1">
        <v>43752</v>
      </c>
      <c r="B33">
        <v>2049.59594726562</v>
      </c>
      <c r="C33" s="3">
        <f t="shared" si="0"/>
        <v>4.2436813836666198E-2</v>
      </c>
    </row>
    <row r="34" spans="1:14" x14ac:dyDescent="0.25">
      <c r="A34" s="1">
        <v>43759</v>
      </c>
      <c r="B34">
        <v>2059.083984375</v>
      </c>
      <c r="C34" s="3">
        <f t="shared" si="0"/>
        <v>4.629223199839938E-3</v>
      </c>
      <c r="M34" t="s">
        <v>80</v>
      </c>
      <c r="N34">
        <v>1000</v>
      </c>
    </row>
    <row r="35" spans="1:14" ht="40.5" x14ac:dyDescent="0.25">
      <c r="A35" s="1">
        <v>43766</v>
      </c>
      <c r="B35">
        <v>2082.07104492187</v>
      </c>
      <c r="C35" s="3">
        <f t="shared" si="0"/>
        <v>1.1163731407413779E-2</v>
      </c>
      <c r="M35" s="61" t="s">
        <v>81</v>
      </c>
      <c r="N35" s="20">
        <f>N34*B3</f>
        <v>1911893.6767578099</v>
      </c>
    </row>
    <row r="36" spans="1:14" ht="40.5" x14ac:dyDescent="0.25">
      <c r="A36" s="1">
        <v>43773</v>
      </c>
      <c r="B36">
        <v>2181.74584960937</v>
      </c>
      <c r="C36" s="3">
        <f t="shared" si="0"/>
        <v>4.7872912372805443E-2</v>
      </c>
      <c r="M36" s="61" t="s">
        <v>82</v>
      </c>
      <c r="N36" s="20">
        <f>N35*(1+J18)</f>
        <v>2013618.9437549359</v>
      </c>
    </row>
    <row r="37" spans="1:14" x14ac:dyDescent="0.25">
      <c r="A37" s="1">
        <v>43780</v>
      </c>
      <c r="B37">
        <v>2175.63208007812</v>
      </c>
      <c r="C37" s="3">
        <f t="shared" si="0"/>
        <v>-2.8022372689947561E-3</v>
      </c>
      <c r="M37" t="s">
        <v>86</v>
      </c>
      <c r="N37" s="20"/>
    </row>
    <row r="38" spans="1:14" x14ac:dyDescent="0.25">
      <c r="A38" s="1">
        <v>43787</v>
      </c>
      <c r="B38">
        <v>2187.51684570312</v>
      </c>
      <c r="C38" s="3">
        <f t="shared" si="0"/>
        <v>5.4626725418449595E-3</v>
      </c>
      <c r="N38" s="20">
        <f>N36*(1+N31)</f>
        <v>1722842.1802974918</v>
      </c>
    </row>
    <row r="39" spans="1:14" ht="81" x14ac:dyDescent="0.25">
      <c r="A39" s="1">
        <v>43794</v>
      </c>
      <c r="B39">
        <v>2245.8154296875</v>
      </c>
      <c r="C39" s="3">
        <f t="shared" si="0"/>
        <v>2.6650576016771899E-2</v>
      </c>
      <c r="M39" s="61" t="s">
        <v>85</v>
      </c>
      <c r="N39" s="62">
        <f>N36-N38</f>
        <v>290776.76345744403</v>
      </c>
    </row>
    <row r="40" spans="1:14" x14ac:dyDescent="0.25">
      <c r="A40" s="1">
        <v>43801</v>
      </c>
      <c r="B40">
        <v>2214.56298828125</v>
      </c>
      <c r="C40" s="3">
        <f t="shared" si="0"/>
        <v>-1.3915854790702342E-2</v>
      </c>
    </row>
    <row r="41" spans="1:14" x14ac:dyDescent="0.25">
      <c r="A41" s="1">
        <v>43808</v>
      </c>
      <c r="B41">
        <v>2301.52172851562</v>
      </c>
      <c r="C41" s="3">
        <f t="shared" si="0"/>
        <v>3.9266772132708461E-2</v>
      </c>
      <c r="M41" t="s">
        <v>87</v>
      </c>
    </row>
    <row r="42" spans="1:14" x14ac:dyDescent="0.25">
      <c r="A42" s="1">
        <v>43815</v>
      </c>
      <c r="B42">
        <v>2352.23974609375</v>
      </c>
      <c r="C42" s="3">
        <f t="shared" si="0"/>
        <v>2.2036732023747119E-2</v>
      </c>
      <c r="N42" s="20">
        <f>N36*(1+N32)</f>
        <v>1773021.4137477013</v>
      </c>
    </row>
    <row r="43" spans="1:14" ht="81" x14ac:dyDescent="0.25">
      <c r="A43" s="1">
        <v>43822</v>
      </c>
      <c r="B43">
        <v>2391.12182617187</v>
      </c>
      <c r="C43" s="3">
        <f t="shared" si="0"/>
        <v>1.652981170082235E-2</v>
      </c>
      <c r="M43" s="61" t="s">
        <v>84</v>
      </c>
      <c r="N43" s="62">
        <f>N36-N42</f>
        <v>240597.53000723454</v>
      </c>
    </row>
    <row r="44" spans="1:14" x14ac:dyDescent="0.25">
      <c r="A44" s="1">
        <v>43829</v>
      </c>
      <c r="B44">
        <v>2401.14794921875</v>
      </c>
      <c r="C44" s="3">
        <f t="shared" si="0"/>
        <v>4.1930624099282277E-3</v>
      </c>
    </row>
    <row r="45" spans="1:14" x14ac:dyDescent="0.25">
      <c r="A45" s="1">
        <v>43836</v>
      </c>
      <c r="B45">
        <v>2404.4736328125</v>
      </c>
      <c r="C45" s="3">
        <f t="shared" si="0"/>
        <v>1.3850390163721027E-3</v>
      </c>
    </row>
    <row r="46" spans="1:14" x14ac:dyDescent="0.25">
      <c r="A46" s="1">
        <v>43843</v>
      </c>
      <c r="B46">
        <v>2400.36547851562</v>
      </c>
      <c r="C46" s="3">
        <f t="shared" si="0"/>
        <v>-1.7085462035508758E-3</v>
      </c>
    </row>
    <row r="47" spans="1:14" x14ac:dyDescent="0.25">
      <c r="A47" s="1">
        <v>43850</v>
      </c>
      <c r="B47">
        <v>2397.3818359375</v>
      </c>
      <c r="C47" s="3">
        <f t="shared" si="0"/>
        <v>-1.2429951208784429E-3</v>
      </c>
    </row>
    <row r="48" spans="1:14" x14ac:dyDescent="0.25">
      <c r="A48" s="1">
        <v>43857</v>
      </c>
      <c r="B48">
        <v>2359.72241210937</v>
      </c>
      <c r="C48" s="3">
        <f t="shared" si="0"/>
        <v>-1.5708563093122518E-2</v>
      </c>
    </row>
    <row r="49" spans="1:3" x14ac:dyDescent="0.25">
      <c r="A49" s="1">
        <v>43864</v>
      </c>
      <c r="B49">
        <v>2353.46240234375</v>
      </c>
      <c r="C49" s="3">
        <f t="shared" si="0"/>
        <v>-2.6528585453506892E-3</v>
      </c>
    </row>
    <row r="50" spans="1:3" x14ac:dyDescent="0.25">
      <c r="A50" s="1">
        <v>43871</v>
      </c>
      <c r="B50">
        <v>2348.3271484375</v>
      </c>
      <c r="C50" s="3">
        <f t="shared" si="0"/>
        <v>-2.1819995514421597E-3</v>
      </c>
    </row>
    <row r="51" spans="1:3" x14ac:dyDescent="0.25">
      <c r="A51" s="1">
        <v>43878</v>
      </c>
      <c r="B51">
        <v>2319.12866210937</v>
      </c>
      <c r="C51" s="3">
        <f t="shared" si="0"/>
        <v>-1.243373877764764E-2</v>
      </c>
    </row>
    <row r="52" spans="1:3" x14ac:dyDescent="0.25">
      <c r="A52" s="1">
        <v>43885</v>
      </c>
      <c r="B52">
        <v>2129.16943359375</v>
      </c>
      <c r="C52" s="3">
        <f t="shared" si="0"/>
        <v>-8.1909741196869224E-2</v>
      </c>
    </row>
    <row r="53" spans="1:3" x14ac:dyDescent="0.25">
      <c r="A53" s="1">
        <v>43892</v>
      </c>
      <c r="B53">
        <v>2063.48583984375</v>
      </c>
      <c r="C53" s="3">
        <f t="shared" si="0"/>
        <v>-3.084939728781233E-2</v>
      </c>
    </row>
    <row r="54" spans="1:3" x14ac:dyDescent="0.25">
      <c r="A54" s="1">
        <v>43899</v>
      </c>
      <c r="B54">
        <v>2023.33215332031</v>
      </c>
      <c r="C54" s="3">
        <f t="shared" si="0"/>
        <v>-1.9459152928561152E-2</v>
      </c>
    </row>
    <row r="55" spans="1:3" x14ac:dyDescent="0.25">
      <c r="A55" s="1">
        <v>43906</v>
      </c>
      <c r="B55">
        <v>1715.60168457031</v>
      </c>
      <c r="C55" s="3">
        <f t="shared" si="0"/>
        <v>-0.15209092992715556</v>
      </c>
    </row>
    <row r="56" spans="1:3" x14ac:dyDescent="0.25">
      <c r="A56" s="1">
        <v>43913</v>
      </c>
      <c r="B56">
        <v>1715.79736328125</v>
      </c>
      <c r="C56" s="3">
        <f t="shared" si="0"/>
        <v>1.1405835789268792E-4</v>
      </c>
    </row>
    <row r="57" spans="1:3" x14ac:dyDescent="0.25">
      <c r="A57" s="1">
        <v>43920</v>
      </c>
      <c r="B57">
        <v>1466.65905761718</v>
      </c>
      <c r="C57" s="3">
        <f t="shared" si="0"/>
        <v>-0.14520263930679078</v>
      </c>
    </row>
    <row r="58" spans="1:3" x14ac:dyDescent="0.25">
      <c r="A58" s="1">
        <v>43927</v>
      </c>
      <c r="B58">
        <v>1664.7861328125</v>
      </c>
      <c r="C58" s="3">
        <f t="shared" si="0"/>
        <v>0.13508734301018044</v>
      </c>
    </row>
    <row r="59" spans="1:3" x14ac:dyDescent="0.25">
      <c r="A59" s="1">
        <v>43934</v>
      </c>
      <c r="B59">
        <v>1643.70678710937</v>
      </c>
      <c r="C59" s="3">
        <f t="shared" si="0"/>
        <v>-1.2661894094179171E-2</v>
      </c>
    </row>
    <row r="60" spans="1:3" x14ac:dyDescent="0.25">
      <c r="A60" s="1">
        <v>43941</v>
      </c>
      <c r="B60">
        <v>1544.86315917968</v>
      </c>
      <c r="C60" s="3">
        <f t="shared" si="0"/>
        <v>-6.0134586475436347E-2</v>
      </c>
    </row>
    <row r="61" spans="1:3" x14ac:dyDescent="0.25">
      <c r="A61" s="1">
        <v>43948</v>
      </c>
      <c r="B61">
        <v>1875.23803710937</v>
      </c>
      <c r="C61" s="3">
        <f t="shared" si="0"/>
        <v>0.21385381350223831</v>
      </c>
    </row>
    <row r="62" spans="1:3" x14ac:dyDescent="0.25">
      <c r="A62" s="1">
        <v>43955</v>
      </c>
      <c r="B62">
        <v>1652.80358886718</v>
      </c>
      <c r="C62" s="3">
        <f t="shared" si="0"/>
        <v>-0.11861664697515784</v>
      </c>
    </row>
    <row r="63" spans="1:3" x14ac:dyDescent="0.25">
      <c r="A63" s="1">
        <v>43962</v>
      </c>
      <c r="B63">
        <v>1599.88488769531</v>
      </c>
      <c r="C63" s="3">
        <f t="shared" si="0"/>
        <v>-3.201753767254345E-2</v>
      </c>
    </row>
    <row r="64" spans="1:3" x14ac:dyDescent="0.25">
      <c r="A64" s="1">
        <v>43969</v>
      </c>
      <c r="B64">
        <v>1483.43444824218</v>
      </c>
      <c r="C64" s="3">
        <f t="shared" si="0"/>
        <v>-7.2786761315610016E-2</v>
      </c>
    </row>
    <row r="65" spans="1:3" x14ac:dyDescent="0.25">
      <c r="A65" s="1">
        <v>43976</v>
      </c>
      <c r="B65">
        <v>1623.1162109375</v>
      </c>
      <c r="C65" s="3">
        <f t="shared" si="0"/>
        <v>9.4161061758298858E-2</v>
      </c>
    </row>
    <row r="66" spans="1:3" x14ac:dyDescent="0.25">
      <c r="A66" s="1">
        <v>43983</v>
      </c>
      <c r="B66">
        <v>1727.73095703125</v>
      </c>
      <c r="C66" s="3">
        <f t="shared" si="0"/>
        <v>6.4453022764972223E-2</v>
      </c>
    </row>
    <row r="67" spans="1:3" x14ac:dyDescent="0.25">
      <c r="A67" s="1">
        <v>43990</v>
      </c>
      <c r="B67">
        <v>1753.45666503906</v>
      </c>
      <c r="C67" s="3">
        <f t="shared" si="0"/>
        <v>1.4889880801820077E-2</v>
      </c>
    </row>
    <row r="68" spans="1:3" x14ac:dyDescent="0.25">
      <c r="A68" s="1">
        <v>43997</v>
      </c>
      <c r="B68">
        <v>1798.94128417968</v>
      </c>
      <c r="C68" s="3">
        <f t="shared" ref="C68:C106" si="2">B68/B67-1</f>
        <v>2.5939973338096056E-2</v>
      </c>
    </row>
    <row r="69" spans="1:3" x14ac:dyDescent="0.25">
      <c r="A69" s="1">
        <v>44004</v>
      </c>
      <c r="B69">
        <v>1731.20336914062</v>
      </c>
      <c r="C69" s="3">
        <f t="shared" si="2"/>
        <v>-3.7654322369920279E-2</v>
      </c>
    </row>
    <row r="70" spans="1:3" x14ac:dyDescent="0.25">
      <c r="A70" s="1">
        <v>44011</v>
      </c>
      <c r="B70">
        <v>1844.67053222656</v>
      </c>
      <c r="C70" s="3">
        <f t="shared" si="2"/>
        <v>6.5542364986423074E-2</v>
      </c>
    </row>
    <row r="71" spans="1:3" x14ac:dyDescent="0.25">
      <c r="A71" s="1">
        <v>44018</v>
      </c>
      <c r="B71">
        <v>1845.06176757812</v>
      </c>
      <c r="C71" s="3">
        <f t="shared" si="2"/>
        <v>2.1208955459806056E-4</v>
      </c>
    </row>
    <row r="72" spans="1:3" x14ac:dyDescent="0.25">
      <c r="A72" s="1">
        <v>44025</v>
      </c>
      <c r="B72">
        <v>1806</v>
      </c>
      <c r="C72" s="3">
        <f t="shared" si="2"/>
        <v>-2.1170980974470899E-2</v>
      </c>
    </row>
    <row r="73" spans="1:3" x14ac:dyDescent="0.25">
      <c r="A73" s="1">
        <v>44032</v>
      </c>
      <c r="B73">
        <v>1840.94995117187</v>
      </c>
      <c r="C73" s="3">
        <f t="shared" si="2"/>
        <v>1.9352132431821767E-2</v>
      </c>
    </row>
    <row r="74" spans="1:3" x14ac:dyDescent="0.25">
      <c r="A74" s="1">
        <v>44039</v>
      </c>
      <c r="B74">
        <v>1782.84997558593</v>
      </c>
      <c r="C74" s="3">
        <f t="shared" si="2"/>
        <v>-3.1559780073845078E-2</v>
      </c>
    </row>
    <row r="75" spans="1:3" x14ac:dyDescent="0.25">
      <c r="A75" s="1">
        <v>44046</v>
      </c>
      <c r="B75">
        <v>1777.94995117187</v>
      </c>
      <c r="C75" s="3">
        <f t="shared" si="2"/>
        <v>-2.7484221786242546E-3</v>
      </c>
    </row>
    <row r="76" spans="1:3" x14ac:dyDescent="0.25">
      <c r="A76" s="1">
        <v>44053</v>
      </c>
      <c r="B76">
        <v>1791.94995117187</v>
      </c>
      <c r="C76" s="3">
        <f t="shared" si="2"/>
        <v>7.8742373995244197E-3</v>
      </c>
    </row>
    <row r="77" spans="1:3" x14ac:dyDescent="0.25">
      <c r="A77" s="1">
        <v>44060</v>
      </c>
      <c r="B77">
        <v>1802</v>
      </c>
      <c r="C77" s="3">
        <f t="shared" si="2"/>
        <v>5.6084428147993304E-3</v>
      </c>
    </row>
    <row r="78" spans="1:3" x14ac:dyDescent="0.25">
      <c r="A78" s="1">
        <v>44067</v>
      </c>
      <c r="B78">
        <v>1882.40002441406</v>
      </c>
      <c r="C78" s="3">
        <f t="shared" si="2"/>
        <v>4.4617105668179891E-2</v>
      </c>
    </row>
    <row r="79" spans="1:3" x14ac:dyDescent="0.25">
      <c r="A79" s="1">
        <v>44074</v>
      </c>
      <c r="B79">
        <v>1770</v>
      </c>
      <c r="C79" s="3">
        <f t="shared" si="2"/>
        <v>-5.9711019420033762E-2</v>
      </c>
    </row>
    <row r="80" spans="1:3" x14ac:dyDescent="0.25">
      <c r="A80" s="1">
        <v>44081</v>
      </c>
      <c r="B80">
        <v>1768.19995117187</v>
      </c>
      <c r="C80" s="3">
        <f t="shared" si="2"/>
        <v>-1.016976739056541E-3</v>
      </c>
    </row>
    <row r="81" spans="1:3" x14ac:dyDescent="0.25">
      <c r="A81" s="1">
        <v>44088</v>
      </c>
      <c r="B81">
        <v>1722.80004882812</v>
      </c>
      <c r="C81" s="3">
        <f t="shared" si="2"/>
        <v>-2.5675774006023055E-2</v>
      </c>
    </row>
    <row r="82" spans="1:3" x14ac:dyDescent="0.25">
      <c r="A82" s="1">
        <v>44095</v>
      </c>
      <c r="B82">
        <v>1651.80004882812</v>
      </c>
      <c r="C82" s="3">
        <f t="shared" si="2"/>
        <v>-4.1211979328823145E-2</v>
      </c>
    </row>
    <row r="83" spans="1:3" x14ac:dyDescent="0.25">
      <c r="A83" s="1">
        <v>44102</v>
      </c>
      <c r="B83">
        <v>1789.90002441406</v>
      </c>
      <c r="C83" s="3">
        <f t="shared" si="2"/>
        <v>8.3605746157905614E-2</v>
      </c>
    </row>
    <row r="84" spans="1:3" x14ac:dyDescent="0.25">
      <c r="A84" s="1">
        <v>44109</v>
      </c>
      <c r="B84">
        <v>1957.25</v>
      </c>
      <c r="C84" s="3">
        <f t="shared" si="2"/>
        <v>9.3496828483883299E-2</v>
      </c>
    </row>
    <row r="85" spans="1:3" x14ac:dyDescent="0.25">
      <c r="A85" s="1">
        <v>44116</v>
      </c>
      <c r="B85">
        <v>1960.05004882812</v>
      </c>
      <c r="C85" s="3">
        <f t="shared" si="2"/>
        <v>1.4306035652675853E-3</v>
      </c>
    </row>
    <row r="86" spans="1:3" x14ac:dyDescent="0.25">
      <c r="A86" s="1">
        <v>44123</v>
      </c>
      <c r="B86">
        <v>2061.10009765625</v>
      </c>
      <c r="C86" s="3">
        <f t="shared" si="2"/>
        <v>5.1554830902683424E-2</v>
      </c>
    </row>
    <row r="87" spans="1:3" x14ac:dyDescent="0.25">
      <c r="A87" s="1">
        <v>44130</v>
      </c>
      <c r="B87">
        <v>1922.75</v>
      </c>
      <c r="C87" s="3">
        <f t="shared" si="2"/>
        <v>-6.712439527491787E-2</v>
      </c>
    </row>
    <row r="88" spans="1:3" x14ac:dyDescent="0.25">
      <c r="A88" s="1">
        <v>44137</v>
      </c>
      <c r="B88">
        <v>2137.05004882812</v>
      </c>
      <c r="C88" s="3">
        <f t="shared" si="2"/>
        <v>0.11145497273598748</v>
      </c>
    </row>
    <row r="89" spans="1:3" x14ac:dyDescent="0.25">
      <c r="A89" s="1">
        <v>44144</v>
      </c>
      <c r="B89">
        <v>2311.85009765625</v>
      </c>
      <c r="C89" s="3">
        <f t="shared" si="2"/>
        <v>8.1795018756806392E-2</v>
      </c>
    </row>
    <row r="90" spans="1:3" x14ac:dyDescent="0.25">
      <c r="A90" s="1">
        <v>44151</v>
      </c>
      <c r="B90">
        <v>2333.75</v>
      </c>
      <c r="C90" s="3">
        <f t="shared" si="2"/>
        <v>9.4728902907468271E-3</v>
      </c>
    </row>
    <row r="91" spans="1:3" x14ac:dyDescent="0.25">
      <c r="A91" s="1">
        <v>44158</v>
      </c>
      <c r="B91">
        <v>2257.55004882812</v>
      </c>
      <c r="C91" s="3">
        <f t="shared" si="2"/>
        <v>-3.265129134306588E-2</v>
      </c>
    </row>
    <row r="92" spans="1:3" x14ac:dyDescent="0.25">
      <c r="A92" s="1">
        <v>44165</v>
      </c>
      <c r="B92">
        <v>2246.14990234375</v>
      </c>
      <c r="C92" s="3">
        <f t="shared" si="2"/>
        <v>-5.0497868210220842E-3</v>
      </c>
    </row>
    <row r="93" spans="1:3" x14ac:dyDescent="0.25">
      <c r="A93" s="1">
        <v>44172</v>
      </c>
      <c r="B93">
        <v>2296.10009765625</v>
      </c>
      <c r="C93" s="3">
        <f t="shared" si="2"/>
        <v>2.2238139698681492E-2</v>
      </c>
    </row>
    <row r="94" spans="1:3" x14ac:dyDescent="0.25">
      <c r="A94" s="1">
        <v>44179</v>
      </c>
      <c r="B94">
        <v>2478.94995117187</v>
      </c>
      <c r="C94" s="3">
        <f t="shared" si="2"/>
        <v>7.9634966133342644E-2</v>
      </c>
    </row>
    <row r="95" spans="1:3" x14ac:dyDescent="0.25">
      <c r="A95" s="1">
        <v>44186</v>
      </c>
      <c r="B95">
        <v>2454.25</v>
      </c>
      <c r="C95" s="3">
        <f t="shared" si="2"/>
        <v>-9.9638765035146015E-3</v>
      </c>
    </row>
    <row r="96" spans="1:3" x14ac:dyDescent="0.25">
      <c r="A96" s="1">
        <v>44193</v>
      </c>
      <c r="B96">
        <v>2569.64990234375</v>
      </c>
      <c r="C96" s="3">
        <f t="shared" si="2"/>
        <v>4.7020434896098529E-2</v>
      </c>
    </row>
    <row r="97" spans="1:3" x14ac:dyDescent="0.25">
      <c r="A97" s="1">
        <v>44200</v>
      </c>
      <c r="B97">
        <v>2653.39990234375</v>
      </c>
      <c r="C97" s="3">
        <f t="shared" si="2"/>
        <v>3.2591988474232503E-2</v>
      </c>
    </row>
    <row r="98" spans="1:3" x14ac:dyDescent="0.25">
      <c r="A98" s="1">
        <v>44207</v>
      </c>
      <c r="B98">
        <v>2631.94995117187</v>
      </c>
      <c r="C98" s="3">
        <f t="shared" si="2"/>
        <v>-8.083949634931864E-3</v>
      </c>
    </row>
    <row r="99" spans="1:3" x14ac:dyDescent="0.25">
      <c r="A99" s="1">
        <v>44214</v>
      </c>
      <c r="B99">
        <v>2589.30004882812</v>
      </c>
      <c r="C99" s="3">
        <f t="shared" si="2"/>
        <v>-1.6204678331652955E-2</v>
      </c>
    </row>
    <row r="100" spans="1:3" x14ac:dyDescent="0.25">
      <c r="A100" s="1">
        <v>44221</v>
      </c>
      <c r="B100">
        <v>2377.75</v>
      </c>
      <c r="C100" s="3">
        <f t="shared" si="2"/>
        <v>-8.1701635514920157E-2</v>
      </c>
    </row>
    <row r="101" spans="1:3" x14ac:dyDescent="0.25">
      <c r="A101" s="1">
        <v>44228</v>
      </c>
      <c r="B101">
        <v>2721.25</v>
      </c>
      <c r="C101" s="3">
        <f t="shared" si="2"/>
        <v>0.1444643044895384</v>
      </c>
    </row>
    <row r="102" spans="1:3" x14ac:dyDescent="0.25">
      <c r="A102" s="1">
        <v>44235</v>
      </c>
      <c r="B102">
        <v>2790.35009765625</v>
      </c>
      <c r="C102" s="3">
        <f t="shared" si="2"/>
        <v>2.5392778192466769E-2</v>
      </c>
    </row>
    <row r="103" spans="1:3" x14ac:dyDescent="0.25">
      <c r="A103" s="1">
        <v>44242</v>
      </c>
      <c r="B103">
        <v>2735.44995117187</v>
      </c>
      <c r="C103" s="3">
        <f t="shared" si="2"/>
        <v>-1.9675002979193668E-2</v>
      </c>
    </row>
    <row r="104" spans="1:3" x14ac:dyDescent="0.25">
      <c r="A104" s="1">
        <v>44249</v>
      </c>
      <c r="B104">
        <v>2539.05004882812</v>
      </c>
      <c r="C104" s="3">
        <f t="shared" si="2"/>
        <v>-7.1798024401657279E-2</v>
      </c>
    </row>
    <row r="105" spans="1:3" x14ac:dyDescent="0.25">
      <c r="A105" s="1">
        <v>44256</v>
      </c>
      <c r="B105">
        <v>2543.25</v>
      </c>
      <c r="C105" s="3">
        <f t="shared" si="2"/>
        <v>1.6541427270480025E-3</v>
      </c>
    </row>
    <row r="106" spans="1:3" x14ac:dyDescent="0.25">
      <c r="A106" s="1">
        <v>44263</v>
      </c>
      <c r="B106">
        <v>2567.85009765625</v>
      </c>
      <c r="C106" s="3">
        <f t="shared" si="2"/>
        <v>9.6727013294997111E-3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EAB0-18C1-4E95-9A88-F47D68635754}">
  <dimension ref="A1:N106"/>
  <sheetViews>
    <sheetView topLeftCell="A28" zoomScale="70" zoomScaleNormal="70" workbookViewId="0">
      <selection activeCell="N30" sqref="N30:N42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1648.60339355468</v>
      </c>
    </row>
    <row r="3" spans="1:10" x14ac:dyDescent="0.25">
      <c r="A3" s="1">
        <v>43542</v>
      </c>
      <c r="B3">
        <v>1629.095703125</v>
      </c>
      <c r="C3" s="3">
        <f>B3/B2-1</f>
        <v>-1.1832858349040465E-2</v>
      </c>
      <c r="I3" s="9" t="s">
        <v>8</v>
      </c>
      <c r="J3" s="9"/>
    </row>
    <row r="4" spans="1:10" x14ac:dyDescent="0.25">
      <c r="A4" s="1">
        <v>43549</v>
      </c>
      <c r="B4">
        <v>1657.48388671875</v>
      </c>
      <c r="C4" s="3">
        <f t="shared" ref="C4:C67" si="0">B4/B3-1</f>
        <v>1.7425731060056515E-2</v>
      </c>
      <c r="F4" t="s">
        <v>3</v>
      </c>
      <c r="G4" s="3">
        <f>MIN(C3:C106)</f>
        <v>-7.0154648950640941E-2</v>
      </c>
      <c r="I4" t="s">
        <v>6</v>
      </c>
      <c r="J4" t="s">
        <v>7</v>
      </c>
    </row>
    <row r="5" spans="1:10" x14ac:dyDescent="0.25">
      <c r="A5" s="1">
        <v>43556</v>
      </c>
      <c r="B5">
        <v>1610.80102539062</v>
      </c>
      <c r="C5" s="3">
        <f t="shared" si="0"/>
        <v>-2.8164896022335406E-2</v>
      </c>
      <c r="F5" t="s">
        <v>4</v>
      </c>
      <c r="G5" s="3">
        <f>MAX(C3:C106)</f>
        <v>0.10185504910213727</v>
      </c>
      <c r="I5" s="8">
        <v>-7.0154648950640941E-2</v>
      </c>
      <c r="J5">
        <f t="array" ref="J5:J15">FREQUENCY(C3:C106,I5:I15)</f>
        <v>1</v>
      </c>
    </row>
    <row r="6" spans="1:10" x14ac:dyDescent="0.25">
      <c r="A6" s="1">
        <v>43563</v>
      </c>
      <c r="B6">
        <v>1670.1494140625</v>
      </c>
      <c r="C6" s="3">
        <f t="shared" si="0"/>
        <v>3.6844022158160739E-2</v>
      </c>
      <c r="I6" s="8">
        <v>-5.2953679145363121E-2</v>
      </c>
      <c r="J6">
        <v>2</v>
      </c>
    </row>
    <row r="7" spans="1:10" x14ac:dyDescent="0.25">
      <c r="A7" s="1">
        <v>43570</v>
      </c>
      <c r="B7">
        <v>1686.26025390625</v>
      </c>
      <c r="C7" s="3">
        <f t="shared" si="0"/>
        <v>9.64634643349771E-3</v>
      </c>
      <c r="I7" s="8">
        <v>-3.5752709340085301E-2</v>
      </c>
      <c r="J7">
        <v>5</v>
      </c>
    </row>
    <row r="8" spans="1:10" x14ac:dyDescent="0.25">
      <c r="A8" s="1">
        <v>43577</v>
      </c>
      <c r="B8">
        <v>1692.37475585937</v>
      </c>
      <c r="C8" s="3">
        <f t="shared" si="0"/>
        <v>3.6260725110228709E-3</v>
      </c>
      <c r="F8" t="s">
        <v>5</v>
      </c>
      <c r="G8" s="3">
        <f>G5-G4</f>
        <v>0.17200969805277821</v>
      </c>
      <c r="I8" s="8">
        <v>-1.8551739534807481E-2</v>
      </c>
      <c r="J8">
        <v>16</v>
      </c>
    </row>
    <row r="9" spans="1:10" x14ac:dyDescent="0.25">
      <c r="A9" s="1">
        <v>43584</v>
      </c>
      <c r="B9">
        <v>1642.92578125</v>
      </c>
      <c r="C9" s="3">
        <f t="shared" si="0"/>
        <v>-2.9218690741023456E-2</v>
      </c>
      <c r="I9" s="8">
        <v>-1.3507697295296606E-3</v>
      </c>
      <c r="J9">
        <v>20</v>
      </c>
    </row>
    <row r="10" spans="1:10" x14ac:dyDescent="0.25">
      <c r="A10" s="1">
        <v>43591</v>
      </c>
      <c r="B10">
        <v>1637.39367675781</v>
      </c>
      <c r="C10" s="3">
        <f t="shared" si="0"/>
        <v>-3.3672272693785477E-3</v>
      </c>
      <c r="G10" s="4">
        <f>G8/10</f>
        <v>1.720096980527782E-2</v>
      </c>
      <c r="I10" s="8">
        <v>1.585020007574816E-2</v>
      </c>
      <c r="J10">
        <v>29</v>
      </c>
    </row>
    <row r="11" spans="1:10" x14ac:dyDescent="0.25">
      <c r="A11" s="1">
        <v>43598</v>
      </c>
      <c r="B11">
        <v>1684.6103515625</v>
      </c>
      <c r="C11" s="3">
        <f t="shared" si="0"/>
        <v>2.8836482927052209E-2</v>
      </c>
      <c r="I11" s="8">
        <v>3.305116988102598E-2</v>
      </c>
      <c r="J11">
        <v>17</v>
      </c>
    </row>
    <row r="12" spans="1:10" x14ac:dyDescent="0.25">
      <c r="A12" s="1">
        <v>43605</v>
      </c>
      <c r="B12">
        <v>1697.66418457031</v>
      </c>
      <c r="C12" s="3">
        <f t="shared" si="0"/>
        <v>7.7488737948823161E-3</v>
      </c>
      <c r="F12" s="5">
        <f>G4</f>
        <v>-7.0154648950640941E-2</v>
      </c>
      <c r="I12" s="8">
        <v>5.02521396863038E-2</v>
      </c>
      <c r="J12">
        <v>7</v>
      </c>
    </row>
    <row r="13" spans="1:10" x14ac:dyDescent="0.25">
      <c r="A13" s="1">
        <v>43612</v>
      </c>
      <c r="B13">
        <v>1732.55493164062</v>
      </c>
      <c r="C13" s="3">
        <f t="shared" si="0"/>
        <v>2.0552207784922505E-2</v>
      </c>
      <c r="F13" s="2">
        <f>F12+G13*$G$10</f>
        <v>-5.2953679145363121E-2</v>
      </c>
      <c r="G13">
        <v>1</v>
      </c>
      <c r="I13" s="8">
        <v>6.745310949158162E-2</v>
      </c>
      <c r="J13">
        <v>4</v>
      </c>
    </row>
    <row r="14" spans="1:10" x14ac:dyDescent="0.25">
      <c r="A14" s="1">
        <v>43619</v>
      </c>
      <c r="B14">
        <v>1777.63647460937</v>
      </c>
      <c r="C14" s="3">
        <f t="shared" si="0"/>
        <v>2.6020267609097258E-2</v>
      </c>
      <c r="F14" s="2">
        <f t="shared" ref="F14:F22" si="1">F13+G14*$G$10</f>
        <v>-3.5752709340085301E-2</v>
      </c>
      <c r="G14">
        <v>1</v>
      </c>
      <c r="I14" s="8">
        <v>8.4654079296859447E-2</v>
      </c>
      <c r="J14">
        <v>0</v>
      </c>
    </row>
    <row r="15" spans="1:10" x14ac:dyDescent="0.25">
      <c r="A15" s="1">
        <v>43626</v>
      </c>
      <c r="B15">
        <v>1771.18225097656</v>
      </c>
      <c r="C15" s="3">
        <f t="shared" si="0"/>
        <v>-3.6307893796049262E-3</v>
      </c>
      <c r="F15" s="2">
        <f t="shared" si="1"/>
        <v>-1.8551739534807481E-2</v>
      </c>
      <c r="G15">
        <v>1</v>
      </c>
      <c r="I15" s="8">
        <v>0.10185504910213727</v>
      </c>
      <c r="J15">
        <v>3</v>
      </c>
    </row>
    <row r="16" spans="1:10" x14ac:dyDescent="0.25">
      <c r="A16" s="1">
        <v>43633</v>
      </c>
      <c r="B16">
        <v>1716.58959960937</v>
      </c>
      <c r="C16" s="3">
        <f t="shared" si="0"/>
        <v>-3.0822718179955633E-2</v>
      </c>
      <c r="F16" s="2">
        <f t="shared" si="1"/>
        <v>-1.3507697295296606E-3</v>
      </c>
      <c r="G16">
        <v>1</v>
      </c>
    </row>
    <row r="17" spans="1:14" x14ac:dyDescent="0.25">
      <c r="A17" s="1">
        <v>43640</v>
      </c>
      <c r="B17">
        <v>1747.18017578125</v>
      </c>
      <c r="C17" s="3">
        <f t="shared" si="0"/>
        <v>1.782055313561326E-2</v>
      </c>
      <c r="F17" s="2">
        <f t="shared" si="1"/>
        <v>1.585020007574816E-2</v>
      </c>
      <c r="G17">
        <v>1</v>
      </c>
      <c r="I17" s="10" t="s">
        <v>9</v>
      </c>
      <c r="J17" s="11">
        <f>AVERAGE(C3:C106)</f>
        <v>3.2641762786555346E-3</v>
      </c>
    </row>
    <row r="18" spans="1:14" x14ac:dyDescent="0.25">
      <c r="A18" s="1">
        <v>43647</v>
      </c>
      <c r="B18">
        <v>1751.18823242187</v>
      </c>
      <c r="C18" s="3">
        <f t="shared" si="0"/>
        <v>2.2940144904217696E-3</v>
      </c>
      <c r="F18" s="2">
        <f t="shared" si="1"/>
        <v>3.305116988102598E-2</v>
      </c>
      <c r="G18">
        <v>1</v>
      </c>
      <c r="I18" s="10" t="s">
        <v>10</v>
      </c>
      <c r="J18" s="12">
        <f>_xlfn.STDEV.P(C3:C106)</f>
        <v>3.0529807355049274E-2</v>
      </c>
    </row>
    <row r="19" spans="1:14" x14ac:dyDescent="0.25">
      <c r="A19" s="1">
        <v>43654</v>
      </c>
      <c r="B19">
        <v>1674.84118652343</v>
      </c>
      <c r="C19" s="3">
        <f t="shared" si="0"/>
        <v>-4.3597281254484588E-2</v>
      </c>
      <c r="F19" s="2">
        <f t="shared" si="1"/>
        <v>5.02521396863038E-2</v>
      </c>
      <c r="G19">
        <v>1</v>
      </c>
      <c r="I19" s="10" t="s">
        <v>11</v>
      </c>
      <c r="J19" s="11">
        <f>J18/J17</f>
        <v>9.3529897740767982</v>
      </c>
    </row>
    <row r="20" spans="1:14" x14ac:dyDescent="0.25">
      <c r="A20" s="1">
        <v>43661</v>
      </c>
      <c r="B20">
        <v>1686.0830078125</v>
      </c>
      <c r="C20" s="3">
        <f t="shared" si="0"/>
        <v>6.7121715058877651E-3</v>
      </c>
      <c r="F20" s="2">
        <f t="shared" si="1"/>
        <v>6.745310949158162E-2</v>
      </c>
      <c r="G20">
        <v>1</v>
      </c>
    </row>
    <row r="21" spans="1:14" x14ac:dyDescent="0.25">
      <c r="A21" s="1">
        <v>43668</v>
      </c>
      <c r="B21">
        <v>1691.80163574218</v>
      </c>
      <c r="C21" s="3">
        <f t="shared" si="0"/>
        <v>3.3916645284857161E-3</v>
      </c>
      <c r="F21" s="2">
        <f t="shared" si="1"/>
        <v>8.4654079296859447E-2</v>
      </c>
      <c r="G21">
        <v>1</v>
      </c>
    </row>
    <row r="22" spans="1:14" x14ac:dyDescent="0.25">
      <c r="A22" s="1">
        <v>43675</v>
      </c>
      <c r="B22">
        <v>1698.546875</v>
      </c>
      <c r="C22" s="3">
        <f t="shared" si="0"/>
        <v>3.9870154486880693E-3</v>
      </c>
      <c r="F22" s="6">
        <f t="shared" si="1"/>
        <v>0.10185504910213727</v>
      </c>
      <c r="G22">
        <v>1</v>
      </c>
      <c r="I22" s="10" t="s">
        <v>12</v>
      </c>
    </row>
    <row r="23" spans="1:14" x14ac:dyDescent="0.25">
      <c r="A23" s="1">
        <v>43682</v>
      </c>
      <c r="B23">
        <v>1798.55029296875</v>
      </c>
      <c r="C23" s="3">
        <f t="shared" si="0"/>
        <v>5.8875865859604248E-2</v>
      </c>
      <c r="I23" s="13"/>
    </row>
    <row r="24" spans="1:14" x14ac:dyDescent="0.25">
      <c r="A24" s="1">
        <v>43689</v>
      </c>
      <c r="B24">
        <v>1785.20678710937</v>
      </c>
      <c r="C24" s="3">
        <f t="shared" si="0"/>
        <v>-7.4190340473352379E-3</v>
      </c>
      <c r="I24" t="s">
        <v>13</v>
      </c>
      <c r="M24" t="s">
        <v>9</v>
      </c>
      <c r="N24" s="18">
        <v>3.2641762786555346E-3</v>
      </c>
    </row>
    <row r="25" spans="1:14" x14ac:dyDescent="0.25">
      <c r="A25" s="1">
        <v>43696</v>
      </c>
      <c r="B25">
        <v>1817.61279296875</v>
      </c>
      <c r="C25" s="3">
        <f t="shared" si="0"/>
        <v>1.8152522213884303E-2</v>
      </c>
      <c r="M25" t="s">
        <v>10</v>
      </c>
      <c r="N25" s="18">
        <v>3.0529807355049274E-2</v>
      </c>
    </row>
    <row r="26" spans="1:14" x14ac:dyDescent="0.25">
      <c r="A26" s="1">
        <v>43703</v>
      </c>
      <c r="B26">
        <v>1837.89697265625</v>
      </c>
      <c r="C26" s="3">
        <f t="shared" si="0"/>
        <v>1.1159791439610878E-2</v>
      </c>
      <c r="I26" t="s">
        <v>14</v>
      </c>
      <c r="K26" s="8">
        <f>PERCENTILE(C3:C106,0.01)</f>
        <v>-6.0121398151190941E-2</v>
      </c>
      <c r="M26" t="s">
        <v>11</v>
      </c>
      <c r="N26" s="18">
        <v>9.3529897740767982</v>
      </c>
    </row>
    <row r="27" spans="1:14" x14ac:dyDescent="0.25">
      <c r="A27" s="1">
        <v>43710</v>
      </c>
      <c r="B27">
        <v>1777.82641601562</v>
      </c>
      <c r="C27" s="3">
        <f t="shared" si="0"/>
        <v>-3.2684398273866266E-2</v>
      </c>
    </row>
    <row r="28" spans="1:14" x14ac:dyDescent="0.25">
      <c r="A28" s="1">
        <v>43717</v>
      </c>
      <c r="B28">
        <v>1764.28735351562</v>
      </c>
      <c r="C28" s="3">
        <f t="shared" si="0"/>
        <v>-7.6155143033272976E-3</v>
      </c>
      <c r="I28" t="s">
        <v>15</v>
      </c>
      <c r="K28" s="8">
        <f>_xlfn.NORM.INV(0.01,J17,J18)</f>
        <v>-6.7758776156639763E-2</v>
      </c>
      <c r="M28" s="14" t="s">
        <v>78</v>
      </c>
    </row>
    <row r="29" spans="1:14" x14ac:dyDescent="0.25">
      <c r="A29" s="1">
        <v>43724</v>
      </c>
      <c r="B29">
        <v>1925.48571777343</v>
      </c>
      <c r="C29" s="3">
        <f t="shared" si="0"/>
        <v>9.1367409020189916E-2</v>
      </c>
      <c r="N29" t="s">
        <v>79</v>
      </c>
    </row>
    <row r="30" spans="1:14" x14ac:dyDescent="0.25">
      <c r="A30" s="1">
        <v>43731</v>
      </c>
      <c r="B30">
        <v>1964.58776855468</v>
      </c>
      <c r="C30" s="3">
        <f t="shared" si="0"/>
        <v>2.0307629612784872E-2</v>
      </c>
      <c r="M30" t="s">
        <v>77</v>
      </c>
      <c r="N30" s="18">
        <v>-6.0121398151190941E-2</v>
      </c>
    </row>
    <row r="31" spans="1:14" x14ac:dyDescent="0.25">
      <c r="A31" s="1">
        <v>43738</v>
      </c>
      <c r="B31">
        <v>1900.06921386718</v>
      </c>
      <c r="C31" s="3">
        <f t="shared" si="0"/>
        <v>-3.2840759634254146E-2</v>
      </c>
      <c r="M31" t="s">
        <v>83</v>
      </c>
      <c r="N31" s="18">
        <v>-6.7758776156639763E-2</v>
      </c>
    </row>
    <row r="32" spans="1:14" x14ac:dyDescent="0.25">
      <c r="A32" s="1">
        <v>43745</v>
      </c>
      <c r="B32">
        <v>1959.74877929687</v>
      </c>
      <c r="C32" s="3">
        <f t="shared" si="0"/>
        <v>3.1409153410904E-2</v>
      </c>
    </row>
    <row r="33" spans="1:14" x14ac:dyDescent="0.25">
      <c r="A33" s="1">
        <v>43752</v>
      </c>
      <c r="B33">
        <v>2058.92163085937</v>
      </c>
      <c r="C33" s="3">
        <f t="shared" si="0"/>
        <v>5.0604879875512321E-2</v>
      </c>
      <c r="M33" t="s">
        <v>80</v>
      </c>
      <c r="N33">
        <v>1000</v>
      </c>
    </row>
    <row r="34" spans="1:14" ht="40.5" x14ac:dyDescent="0.25">
      <c r="A34" s="1">
        <v>43759</v>
      </c>
      <c r="B34">
        <v>2091.47436523437</v>
      </c>
      <c r="C34" s="3">
        <f t="shared" si="0"/>
        <v>1.5810574762582297E-2</v>
      </c>
      <c r="M34" s="61" t="s">
        <v>81</v>
      </c>
      <c r="N34" s="20">
        <f>N33*B2</f>
        <v>1648603.39355468</v>
      </c>
    </row>
    <row r="35" spans="1:14" ht="40.5" x14ac:dyDescent="0.25">
      <c r="A35" s="1">
        <v>43766</v>
      </c>
      <c r="B35">
        <v>2141.84545898437</v>
      </c>
      <c r="C35" s="3">
        <f t="shared" si="0"/>
        <v>2.4084012019126799E-2</v>
      </c>
      <c r="M35" s="61" t="s">
        <v>82</v>
      </c>
      <c r="N35" s="20">
        <f>N34*(1+J17)</f>
        <v>1653984.7256448325</v>
      </c>
    </row>
    <row r="36" spans="1:14" x14ac:dyDescent="0.25">
      <c r="A36" s="1">
        <v>43773</v>
      </c>
      <c r="B36">
        <v>2050.0185546875</v>
      </c>
      <c r="C36" s="3">
        <f t="shared" si="0"/>
        <v>-4.2872796406335012E-2</v>
      </c>
      <c r="M36" t="s">
        <v>86</v>
      </c>
      <c r="N36" s="20"/>
    </row>
    <row r="37" spans="1:14" x14ac:dyDescent="0.25">
      <c r="A37" s="1">
        <v>43780</v>
      </c>
      <c r="B37">
        <v>2021.52197265625</v>
      </c>
      <c r="C37" s="3">
        <f t="shared" si="0"/>
        <v>-1.3900645906882558E-2</v>
      </c>
      <c r="N37" s="20">
        <f>N35*(1+N30)</f>
        <v>1554544.8514183511</v>
      </c>
    </row>
    <row r="38" spans="1:14" ht="81" x14ac:dyDescent="0.25">
      <c r="A38" s="1">
        <v>43787</v>
      </c>
      <c r="B38">
        <v>1989.0458984375</v>
      </c>
      <c r="C38" s="3">
        <f t="shared" si="0"/>
        <v>-1.606516014074133E-2</v>
      </c>
      <c r="M38" s="61" t="s">
        <v>85</v>
      </c>
      <c r="N38" s="62">
        <f>N35-N37</f>
        <v>99439.874226481421</v>
      </c>
    </row>
    <row r="39" spans="1:14" x14ac:dyDescent="0.25">
      <c r="A39" s="1">
        <v>43794</v>
      </c>
      <c r="B39">
        <v>2000.7392578125</v>
      </c>
      <c r="C39" s="3">
        <f t="shared" si="0"/>
        <v>5.8788786041517049E-3</v>
      </c>
    </row>
    <row r="40" spans="1:14" x14ac:dyDescent="0.25">
      <c r="A40" s="1">
        <v>43801</v>
      </c>
      <c r="B40">
        <v>1990.32348632812</v>
      </c>
      <c r="C40" s="3">
        <f t="shared" si="0"/>
        <v>-5.2059614683465094E-3</v>
      </c>
      <c r="M40" t="s">
        <v>87</v>
      </c>
    </row>
    <row r="41" spans="1:14" x14ac:dyDescent="0.25">
      <c r="A41" s="1">
        <v>43808</v>
      </c>
      <c r="B41">
        <v>1970.47424316406</v>
      </c>
      <c r="C41" s="3">
        <f t="shared" si="0"/>
        <v>-9.9728729025245766E-3</v>
      </c>
      <c r="N41" s="20">
        <f>N35*(1+N31)</f>
        <v>1541912.7448533631</v>
      </c>
    </row>
    <row r="42" spans="1:14" ht="81" x14ac:dyDescent="0.25">
      <c r="A42" s="1">
        <v>43815</v>
      </c>
      <c r="B42">
        <v>1913.28503417968</v>
      </c>
      <c r="C42" s="3">
        <f t="shared" si="0"/>
        <v>-2.9023068524128171E-2</v>
      </c>
      <c r="M42" s="61" t="s">
        <v>84</v>
      </c>
      <c r="N42" s="62">
        <f>N35-N41</f>
        <v>112071.98079146934</v>
      </c>
    </row>
    <row r="43" spans="1:14" x14ac:dyDescent="0.25">
      <c r="A43" s="1">
        <v>43822</v>
      </c>
      <c r="B43">
        <v>1916.08557128906</v>
      </c>
      <c r="C43" s="3">
        <f t="shared" si="0"/>
        <v>1.4637323030024518E-3</v>
      </c>
    </row>
    <row r="44" spans="1:14" x14ac:dyDescent="0.25">
      <c r="A44" s="1">
        <v>43829</v>
      </c>
      <c r="B44">
        <v>1895.25366210937</v>
      </c>
      <c r="C44" s="3">
        <f t="shared" si="0"/>
        <v>-1.0872118391703767E-2</v>
      </c>
    </row>
    <row r="45" spans="1:14" x14ac:dyDescent="0.25">
      <c r="A45" s="1">
        <v>43836</v>
      </c>
      <c r="B45">
        <v>1919.81945800781</v>
      </c>
      <c r="C45" s="3">
        <f t="shared" si="0"/>
        <v>1.296174564364061E-2</v>
      </c>
    </row>
    <row r="46" spans="1:14" x14ac:dyDescent="0.25">
      <c r="A46" s="1">
        <v>43843</v>
      </c>
      <c r="B46">
        <v>2023.43823242187</v>
      </c>
      <c r="C46" s="3">
        <f t="shared" si="0"/>
        <v>5.3973186896222547E-2</v>
      </c>
    </row>
    <row r="47" spans="1:14" x14ac:dyDescent="0.25">
      <c r="A47" s="1">
        <v>43850</v>
      </c>
      <c r="B47">
        <v>2037.04760742187</v>
      </c>
      <c r="C47" s="3">
        <f t="shared" si="0"/>
        <v>6.7258662913129985E-3</v>
      </c>
    </row>
    <row r="48" spans="1:14" x14ac:dyDescent="0.25">
      <c r="A48" s="1">
        <v>43857</v>
      </c>
      <c r="B48">
        <v>1998.8232421875</v>
      </c>
      <c r="C48" s="3">
        <f t="shared" si="0"/>
        <v>-1.8764591016479759E-2</v>
      </c>
    </row>
    <row r="49" spans="1:3" x14ac:dyDescent="0.25">
      <c r="A49" s="1">
        <v>43864</v>
      </c>
      <c r="B49">
        <v>2122.0947265625</v>
      </c>
      <c r="C49" s="3">
        <f t="shared" si="0"/>
        <v>6.1672028708297688E-2</v>
      </c>
    </row>
    <row r="50" spans="1:3" x14ac:dyDescent="0.25">
      <c r="A50" s="1">
        <v>43871</v>
      </c>
      <c r="B50">
        <v>2215.6904296875</v>
      </c>
      <c r="C50" s="3">
        <f t="shared" si="0"/>
        <v>4.4105337030176717E-2</v>
      </c>
    </row>
    <row r="51" spans="1:3" x14ac:dyDescent="0.25">
      <c r="A51" s="1">
        <v>43878</v>
      </c>
      <c r="B51">
        <v>2208.81176757812</v>
      </c>
      <c r="C51" s="3">
        <f t="shared" si="0"/>
        <v>-3.1045230945688784E-3</v>
      </c>
    </row>
    <row r="52" spans="1:3" x14ac:dyDescent="0.25">
      <c r="A52" s="1">
        <v>43885</v>
      </c>
      <c r="B52">
        <v>2137.12866210937</v>
      </c>
      <c r="C52" s="3">
        <f t="shared" si="0"/>
        <v>-3.245324319661147E-2</v>
      </c>
    </row>
    <row r="53" spans="1:3" x14ac:dyDescent="0.25">
      <c r="A53" s="1">
        <v>43892</v>
      </c>
      <c r="B53">
        <v>2148.62573242187</v>
      </c>
      <c r="C53" s="3">
        <f t="shared" si="0"/>
        <v>5.3796809318686911E-3</v>
      </c>
    </row>
    <row r="54" spans="1:3" x14ac:dyDescent="0.25">
      <c r="A54" s="1">
        <v>43899</v>
      </c>
      <c r="B54">
        <v>1997.8896484375</v>
      </c>
      <c r="C54" s="3">
        <f t="shared" si="0"/>
        <v>-7.0154648950640941E-2</v>
      </c>
    </row>
    <row r="55" spans="1:3" x14ac:dyDescent="0.25">
      <c r="A55" s="1">
        <v>43906</v>
      </c>
      <c r="B55">
        <v>2016.8544921875</v>
      </c>
      <c r="C55" s="3">
        <f t="shared" si="0"/>
        <v>9.4924380657519514E-3</v>
      </c>
    </row>
    <row r="56" spans="1:3" x14ac:dyDescent="0.25">
      <c r="A56" s="1">
        <v>43913</v>
      </c>
      <c r="B56">
        <v>2103.1298828125</v>
      </c>
      <c r="C56" s="3">
        <f t="shared" si="0"/>
        <v>4.2777201309859958E-2</v>
      </c>
    </row>
    <row r="57" spans="1:3" x14ac:dyDescent="0.25">
      <c r="A57" s="1">
        <v>43920</v>
      </c>
      <c r="B57">
        <v>2116.14965820312</v>
      </c>
      <c r="C57" s="3">
        <f t="shared" si="0"/>
        <v>6.1906663478190627E-3</v>
      </c>
    </row>
    <row r="58" spans="1:3" x14ac:dyDescent="0.25">
      <c r="A58" s="1">
        <v>43927</v>
      </c>
      <c r="B58">
        <v>2331.69018554687</v>
      </c>
      <c r="C58" s="3">
        <f t="shared" si="0"/>
        <v>0.10185504910213727</v>
      </c>
    </row>
    <row r="59" spans="1:3" x14ac:dyDescent="0.25">
      <c r="A59" s="1">
        <v>43934</v>
      </c>
      <c r="B59">
        <v>2343.03955078125</v>
      </c>
      <c r="C59" s="3">
        <f t="shared" si="0"/>
        <v>4.8674413542286743E-3</v>
      </c>
    </row>
    <row r="60" spans="1:3" x14ac:dyDescent="0.25">
      <c r="A60" s="1">
        <v>43941</v>
      </c>
      <c r="B60">
        <v>2243.25317382812</v>
      </c>
      <c r="C60" s="3">
        <f t="shared" si="0"/>
        <v>-4.2588430451315995E-2</v>
      </c>
    </row>
    <row r="61" spans="1:3" x14ac:dyDescent="0.25">
      <c r="A61" s="1">
        <v>43948</v>
      </c>
      <c r="B61">
        <v>2157.5673828125</v>
      </c>
      <c r="C61" s="3">
        <f t="shared" si="0"/>
        <v>-3.8197111237960213E-2</v>
      </c>
    </row>
    <row r="62" spans="1:3" x14ac:dyDescent="0.25">
      <c r="A62" s="1">
        <v>43955</v>
      </c>
      <c r="B62">
        <v>2052.08203125</v>
      </c>
      <c r="C62" s="3">
        <f t="shared" si="0"/>
        <v>-4.8890872379148798E-2</v>
      </c>
    </row>
    <row r="63" spans="1:3" x14ac:dyDescent="0.25">
      <c r="A63" s="1">
        <v>43962</v>
      </c>
      <c r="B63">
        <v>1996.90698242187</v>
      </c>
      <c r="C63" s="3">
        <f t="shared" si="0"/>
        <v>-2.6887350499590346E-2</v>
      </c>
    </row>
    <row r="64" spans="1:3" x14ac:dyDescent="0.25">
      <c r="A64" s="1">
        <v>43969</v>
      </c>
      <c r="B64">
        <v>1953.86779785156</v>
      </c>
      <c r="C64" s="3">
        <f t="shared" si="0"/>
        <v>-2.1552924071661872E-2</v>
      </c>
    </row>
    <row r="65" spans="1:3" x14ac:dyDescent="0.25">
      <c r="A65" s="1">
        <v>43976</v>
      </c>
      <c r="B65">
        <v>2021.17810058593</v>
      </c>
      <c r="C65" s="3">
        <f t="shared" si="0"/>
        <v>3.4449773320581523E-2</v>
      </c>
    </row>
    <row r="66" spans="1:3" x14ac:dyDescent="0.25">
      <c r="A66" s="1">
        <v>43983</v>
      </c>
      <c r="B66">
        <v>2050.95190429687</v>
      </c>
      <c r="C66" s="3">
        <f t="shared" si="0"/>
        <v>1.4730915450898996E-2</v>
      </c>
    </row>
    <row r="67" spans="1:3" x14ac:dyDescent="0.25">
      <c r="A67" s="1">
        <v>43990</v>
      </c>
      <c r="B67">
        <v>2069.62182617187</v>
      </c>
      <c r="C67" s="3">
        <f t="shared" si="0"/>
        <v>9.1030520198378539E-3</v>
      </c>
    </row>
    <row r="68" spans="1:3" x14ac:dyDescent="0.25">
      <c r="A68" s="1">
        <v>43997</v>
      </c>
      <c r="B68">
        <v>2055.9140625</v>
      </c>
      <c r="C68" s="3">
        <f t="shared" ref="C68:C106" si="2">B68/B67-1</f>
        <v>-6.6233180857127039E-3</v>
      </c>
    </row>
    <row r="69" spans="1:3" x14ac:dyDescent="0.25">
      <c r="A69" s="1">
        <v>44004</v>
      </c>
      <c r="B69">
        <v>2131.48291015625</v>
      </c>
      <c r="C69" s="3">
        <f t="shared" si="2"/>
        <v>3.6756812473162315E-2</v>
      </c>
    </row>
    <row r="70" spans="1:3" x14ac:dyDescent="0.25">
      <c r="A70" s="1">
        <v>44011</v>
      </c>
      <c r="B70">
        <v>2149.14282226562</v>
      </c>
      <c r="C70" s="3">
        <f t="shared" si="2"/>
        <v>8.2852703276308226E-3</v>
      </c>
    </row>
    <row r="71" spans="1:3" x14ac:dyDescent="0.25">
      <c r="A71" s="1">
        <v>44018</v>
      </c>
      <c r="B71">
        <v>2200.04418945312</v>
      </c>
      <c r="C71" s="3">
        <f t="shared" si="2"/>
        <v>2.368449721449406E-2</v>
      </c>
    </row>
    <row r="72" spans="1:3" x14ac:dyDescent="0.25">
      <c r="A72" s="1">
        <v>44025</v>
      </c>
      <c r="B72">
        <v>2308.47583007812</v>
      </c>
      <c r="C72" s="3">
        <f t="shared" si="2"/>
        <v>4.9286119408334939E-2</v>
      </c>
    </row>
    <row r="73" spans="1:3" x14ac:dyDescent="0.25">
      <c r="A73" s="1">
        <v>44032</v>
      </c>
      <c r="B73">
        <v>2186.193359375</v>
      </c>
      <c r="C73" s="3">
        <f t="shared" si="2"/>
        <v>-5.2971085557773412E-2</v>
      </c>
    </row>
    <row r="74" spans="1:3" x14ac:dyDescent="0.25">
      <c r="A74" s="1">
        <v>44039</v>
      </c>
      <c r="B74">
        <v>2189.30981445312</v>
      </c>
      <c r="C74" s="3">
        <f t="shared" si="2"/>
        <v>1.4255166702230593E-3</v>
      </c>
    </row>
    <row r="75" spans="1:3" x14ac:dyDescent="0.25">
      <c r="A75" s="1">
        <v>44046</v>
      </c>
      <c r="B75">
        <v>2196.52709960937</v>
      </c>
      <c r="C75" s="3">
        <f t="shared" si="2"/>
        <v>3.2966029333096891E-3</v>
      </c>
    </row>
    <row r="76" spans="1:3" x14ac:dyDescent="0.25">
      <c r="A76" s="1">
        <v>44053</v>
      </c>
      <c r="B76">
        <v>2160.01342773437</v>
      </c>
      <c r="C76" s="3">
        <f t="shared" si="2"/>
        <v>-1.6623365075483787E-2</v>
      </c>
    </row>
    <row r="77" spans="1:3" x14ac:dyDescent="0.25">
      <c r="A77" s="1">
        <v>44060</v>
      </c>
      <c r="B77">
        <v>2188.97583007812</v>
      </c>
      <c r="C77" s="3">
        <f t="shared" si="2"/>
        <v>1.34084362494582E-2</v>
      </c>
    </row>
    <row r="78" spans="1:3" x14ac:dyDescent="0.25">
      <c r="A78" s="1">
        <v>44067</v>
      </c>
      <c r="B78">
        <v>2138.30395507812</v>
      </c>
      <c r="C78" s="3">
        <f t="shared" si="2"/>
        <v>-2.3148668113978976E-2</v>
      </c>
    </row>
    <row r="79" spans="1:3" x14ac:dyDescent="0.25">
      <c r="A79" s="1">
        <v>44074</v>
      </c>
      <c r="B79">
        <v>2110.93139648437</v>
      </c>
      <c r="C79" s="3">
        <f t="shared" si="2"/>
        <v>-1.2801060639084816E-2</v>
      </c>
    </row>
    <row r="80" spans="1:3" x14ac:dyDescent="0.25">
      <c r="A80" s="1">
        <v>44081</v>
      </c>
      <c r="B80">
        <v>2145.3583984375</v>
      </c>
      <c r="C80" s="3">
        <f t="shared" si="2"/>
        <v>1.6308915586013883E-2</v>
      </c>
    </row>
    <row r="81" spans="1:3" x14ac:dyDescent="0.25">
      <c r="A81" s="1">
        <v>44088</v>
      </c>
      <c r="B81">
        <v>2084.80053710937</v>
      </c>
      <c r="C81" s="3">
        <f t="shared" si="2"/>
        <v>-2.8227386795714571E-2</v>
      </c>
    </row>
    <row r="82" spans="1:3" x14ac:dyDescent="0.25">
      <c r="A82" s="1">
        <v>44095</v>
      </c>
      <c r="B82">
        <v>2064.3828125</v>
      </c>
      <c r="C82" s="3">
        <f t="shared" si="2"/>
        <v>-9.7936105857300282E-3</v>
      </c>
    </row>
    <row r="83" spans="1:3" x14ac:dyDescent="0.25">
      <c r="A83" s="1">
        <v>44102</v>
      </c>
      <c r="B83">
        <v>2081.57153320312</v>
      </c>
      <c r="C83" s="3">
        <f t="shared" si="2"/>
        <v>8.3263242645894575E-3</v>
      </c>
    </row>
    <row r="84" spans="1:3" x14ac:dyDescent="0.25">
      <c r="A84" s="1">
        <v>44109</v>
      </c>
      <c r="B84">
        <v>2125.08959960937</v>
      </c>
      <c r="C84" s="3">
        <f t="shared" si="2"/>
        <v>2.0906351625247455E-2</v>
      </c>
    </row>
    <row r="85" spans="1:3" x14ac:dyDescent="0.25">
      <c r="A85" s="1">
        <v>44116</v>
      </c>
      <c r="B85">
        <v>2136.9130859375</v>
      </c>
      <c r="C85" s="3">
        <f t="shared" si="2"/>
        <v>5.5637589729409243E-3</v>
      </c>
    </row>
    <row r="86" spans="1:3" x14ac:dyDescent="0.25">
      <c r="A86" s="1">
        <v>44123</v>
      </c>
      <c r="B86">
        <v>2130.25610351562</v>
      </c>
      <c r="C86" s="3">
        <f t="shared" si="2"/>
        <v>-3.115233120938754E-3</v>
      </c>
    </row>
    <row r="87" spans="1:3" x14ac:dyDescent="0.25">
      <c r="A87" s="1">
        <v>44130</v>
      </c>
      <c r="B87">
        <v>2058.9677734375</v>
      </c>
      <c r="C87" s="3">
        <f t="shared" si="2"/>
        <v>-3.3464675895293006E-2</v>
      </c>
    </row>
    <row r="88" spans="1:3" x14ac:dyDescent="0.25">
      <c r="A88" s="1">
        <v>44137</v>
      </c>
      <c r="B88">
        <v>2094.30004882812</v>
      </c>
      <c r="C88" s="3">
        <f t="shared" si="2"/>
        <v>1.7160188637451057E-2</v>
      </c>
    </row>
    <row r="89" spans="1:3" x14ac:dyDescent="0.25">
      <c r="A89" s="1">
        <v>44144</v>
      </c>
      <c r="B89">
        <v>2188.60009765625</v>
      </c>
      <c r="C89" s="3">
        <f t="shared" si="2"/>
        <v>4.5027000252851224E-2</v>
      </c>
    </row>
    <row r="90" spans="1:3" x14ac:dyDescent="0.25">
      <c r="A90" s="1">
        <v>44151</v>
      </c>
      <c r="B90">
        <v>2119.60009765625</v>
      </c>
      <c r="C90" s="3">
        <f t="shared" si="2"/>
        <v>-3.1527002157174078E-2</v>
      </c>
    </row>
    <row r="91" spans="1:3" x14ac:dyDescent="0.25">
      <c r="A91" s="1">
        <v>44158</v>
      </c>
      <c r="B91">
        <v>2137.19995117187</v>
      </c>
      <c r="C91" s="3">
        <f t="shared" si="2"/>
        <v>8.3033839897823647E-3</v>
      </c>
    </row>
    <row r="92" spans="1:3" x14ac:dyDescent="0.25">
      <c r="A92" s="1">
        <v>44165</v>
      </c>
      <c r="B92">
        <v>2188.14990234375</v>
      </c>
      <c r="C92" s="3">
        <f t="shared" si="2"/>
        <v>2.3839580917051295E-2</v>
      </c>
    </row>
    <row r="93" spans="1:3" x14ac:dyDescent="0.25">
      <c r="A93" s="1">
        <v>44172</v>
      </c>
      <c r="B93">
        <v>2373.69995117187</v>
      </c>
      <c r="C93" s="3">
        <f t="shared" si="2"/>
        <v>8.4797686223130997E-2</v>
      </c>
    </row>
    <row r="94" spans="1:3" x14ac:dyDescent="0.25">
      <c r="A94" s="1">
        <v>44179</v>
      </c>
      <c r="B94">
        <v>2331.69995117187</v>
      </c>
      <c r="C94" s="3">
        <f t="shared" si="2"/>
        <v>-1.7693895969987716E-2</v>
      </c>
    </row>
    <row r="95" spans="1:3" x14ac:dyDescent="0.25">
      <c r="A95" s="1">
        <v>44186</v>
      </c>
      <c r="B95">
        <v>2399.94995117187</v>
      </c>
      <c r="C95" s="3">
        <f t="shared" si="2"/>
        <v>2.9270489955493195E-2</v>
      </c>
    </row>
    <row r="96" spans="1:3" x14ac:dyDescent="0.25">
      <c r="A96" s="1">
        <v>44193</v>
      </c>
      <c r="B96">
        <v>2387.39990234375</v>
      </c>
      <c r="C96" s="3">
        <f t="shared" si="2"/>
        <v>-5.2292960617749129E-3</v>
      </c>
    </row>
    <row r="97" spans="1:3" x14ac:dyDescent="0.25">
      <c r="A97" s="1">
        <v>44200</v>
      </c>
      <c r="B97">
        <v>2390.35009765625</v>
      </c>
      <c r="C97" s="3">
        <f t="shared" si="2"/>
        <v>1.2357357096328681E-3</v>
      </c>
    </row>
    <row r="98" spans="1:3" x14ac:dyDescent="0.25">
      <c r="A98" s="1">
        <v>44207</v>
      </c>
      <c r="B98">
        <v>2351.89990234375</v>
      </c>
      <c r="C98" s="3">
        <f t="shared" si="2"/>
        <v>-1.6085591541674438E-2</v>
      </c>
    </row>
    <row r="99" spans="1:3" x14ac:dyDescent="0.25">
      <c r="A99" s="1">
        <v>44214</v>
      </c>
      <c r="B99">
        <v>2408.75</v>
      </c>
      <c r="C99" s="3">
        <f t="shared" si="2"/>
        <v>2.4171988612099016E-2</v>
      </c>
    </row>
    <row r="100" spans="1:3" x14ac:dyDescent="0.25">
      <c r="A100" s="1">
        <v>44221</v>
      </c>
      <c r="B100">
        <v>2263.39990234375</v>
      </c>
      <c r="C100" s="3">
        <f t="shared" si="2"/>
        <v>-6.0342541839647157E-2</v>
      </c>
    </row>
    <row r="101" spans="1:3" x14ac:dyDescent="0.25">
      <c r="A101" s="1">
        <v>44228</v>
      </c>
      <c r="B101">
        <v>2270.35009765625</v>
      </c>
      <c r="C101" s="3">
        <f t="shared" si="2"/>
        <v>3.0706881737085912E-3</v>
      </c>
    </row>
    <row r="102" spans="1:3" x14ac:dyDescent="0.25">
      <c r="A102" s="1">
        <v>44235</v>
      </c>
      <c r="B102">
        <v>2241.89990234375</v>
      </c>
      <c r="C102" s="3">
        <f t="shared" si="2"/>
        <v>-1.2531193026956489E-2</v>
      </c>
    </row>
    <row r="103" spans="1:3" x14ac:dyDescent="0.25">
      <c r="A103" s="1">
        <v>44242</v>
      </c>
      <c r="B103">
        <v>2181.14990234375</v>
      </c>
      <c r="C103" s="3">
        <f t="shared" si="2"/>
        <v>-2.7097552364621635E-2</v>
      </c>
    </row>
    <row r="104" spans="1:3" x14ac:dyDescent="0.25">
      <c r="A104" s="1">
        <v>44249</v>
      </c>
      <c r="B104">
        <v>2132.05004882812</v>
      </c>
      <c r="C104" s="3">
        <f t="shared" si="2"/>
        <v>-2.251099452764338E-2</v>
      </c>
    </row>
    <row r="105" spans="1:3" x14ac:dyDescent="0.25">
      <c r="A105" s="1">
        <v>44256</v>
      </c>
      <c r="B105">
        <v>2201.80004882812</v>
      </c>
      <c r="C105" s="3">
        <f t="shared" si="2"/>
        <v>3.2714991863506127E-2</v>
      </c>
    </row>
    <row r="106" spans="1:3" x14ac:dyDescent="0.25">
      <c r="A106" s="1">
        <v>44263</v>
      </c>
      <c r="B106">
        <v>2205.80004882812</v>
      </c>
      <c r="C106" s="3">
        <f t="shared" si="2"/>
        <v>1.8166953907230443E-3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4B16-57BB-4069-B817-1D326CD52A00}">
  <dimension ref="A1:N106"/>
  <sheetViews>
    <sheetView topLeftCell="A13" zoomScale="70" zoomScaleNormal="70" workbookViewId="0">
      <selection activeCell="N29" sqref="N29:N42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676.16784667968705</v>
      </c>
    </row>
    <row r="3" spans="1:10" x14ac:dyDescent="0.25">
      <c r="A3" s="1">
        <v>43542</v>
      </c>
      <c r="B3">
        <v>698.08447265625</v>
      </c>
      <c r="C3" s="3">
        <f>B3/B2-1</f>
        <v>3.2412996394584948E-2</v>
      </c>
      <c r="I3" s="9" t="s">
        <v>8</v>
      </c>
      <c r="J3" s="9"/>
    </row>
    <row r="4" spans="1:10" x14ac:dyDescent="0.25">
      <c r="A4" s="1">
        <v>43549</v>
      </c>
      <c r="B4">
        <v>698.22552490234295</v>
      </c>
      <c r="C4" s="3">
        <f t="shared" ref="C4:C67" si="0">B4/B3-1</f>
        <v>2.0205612876078582E-4</v>
      </c>
      <c r="F4" t="s">
        <v>3</v>
      </c>
      <c r="G4" s="3">
        <f>MIN(C3:C106)</f>
        <v>-0.15473777586355242</v>
      </c>
      <c r="I4" t="s">
        <v>6</v>
      </c>
      <c r="J4" t="s">
        <v>7</v>
      </c>
    </row>
    <row r="5" spans="1:10" x14ac:dyDescent="0.25">
      <c r="A5" s="1">
        <v>43556</v>
      </c>
      <c r="B5">
        <v>711.34729003906205</v>
      </c>
      <c r="C5" s="3">
        <f t="shared" si="0"/>
        <v>1.8793018399827721E-2</v>
      </c>
      <c r="F5" t="s">
        <v>4</v>
      </c>
      <c r="G5" s="3">
        <f>MAX(C3:C106)</f>
        <v>0.15630594322340996</v>
      </c>
      <c r="I5" s="8">
        <v>-0.15473777586355242</v>
      </c>
      <c r="J5">
        <f t="array" ref="J5:J15">FREQUENCY(C3:C106,I5:I15)</f>
        <v>1</v>
      </c>
    </row>
    <row r="6" spans="1:10" x14ac:dyDescent="0.25">
      <c r="A6" s="1">
        <v>43563</v>
      </c>
      <c r="B6">
        <v>703.44598388671795</v>
      </c>
      <c r="C6" s="3">
        <f t="shared" si="0"/>
        <v>-1.1107522672800574E-2</v>
      </c>
      <c r="I6" s="8">
        <v>-0.12363340395485618</v>
      </c>
      <c r="J6">
        <v>1</v>
      </c>
    </row>
    <row r="7" spans="1:10" x14ac:dyDescent="0.25">
      <c r="A7" s="1">
        <v>43570</v>
      </c>
      <c r="B7">
        <v>673.86340332031205</v>
      </c>
      <c r="C7" s="3">
        <f t="shared" si="0"/>
        <v>-4.2053805471963357E-2</v>
      </c>
      <c r="I7" s="8">
        <v>-9.2529032046159948E-2</v>
      </c>
      <c r="J7">
        <v>1</v>
      </c>
    </row>
    <row r="8" spans="1:10" x14ac:dyDescent="0.25">
      <c r="A8" s="1">
        <v>43577</v>
      </c>
      <c r="B8">
        <v>693.33435058593705</v>
      </c>
      <c r="C8" s="3">
        <f t="shared" si="0"/>
        <v>2.8894501719022303E-2</v>
      </c>
      <c r="F8" t="s">
        <v>5</v>
      </c>
      <c r="G8" s="3">
        <f>G5-G4</f>
        <v>0.31104371908696238</v>
      </c>
      <c r="I8" s="8">
        <v>-6.1424660137463713E-2</v>
      </c>
      <c r="J8">
        <v>3</v>
      </c>
    </row>
    <row r="9" spans="1:10" x14ac:dyDescent="0.25">
      <c r="A9" s="1">
        <v>43584</v>
      </c>
      <c r="B9">
        <v>680.77697753906205</v>
      </c>
      <c r="C9" s="3">
        <f t="shared" si="0"/>
        <v>-1.8111569167549191E-2</v>
      </c>
      <c r="I9" s="8">
        <v>-3.0320288228767475E-2</v>
      </c>
      <c r="J9">
        <v>5</v>
      </c>
    </row>
    <row r="10" spans="1:10" x14ac:dyDescent="0.25">
      <c r="A10" s="1">
        <v>43591</v>
      </c>
      <c r="B10">
        <v>673.5341796875</v>
      </c>
      <c r="C10" s="3">
        <f t="shared" si="0"/>
        <v>-1.0639017021027986E-2</v>
      </c>
      <c r="G10" s="4">
        <f>G8/10</f>
        <v>3.1104371908696238E-2</v>
      </c>
      <c r="I10" s="8">
        <v>7.8408367992876399E-4</v>
      </c>
      <c r="J10">
        <v>30</v>
      </c>
    </row>
    <row r="11" spans="1:10" x14ac:dyDescent="0.25">
      <c r="A11" s="1">
        <v>43598</v>
      </c>
      <c r="B11">
        <v>680.82403564453102</v>
      </c>
      <c r="C11" s="3">
        <f t="shared" si="0"/>
        <v>1.0823290304900812E-2</v>
      </c>
      <c r="I11" s="8">
        <v>3.1888455588625006E-2</v>
      </c>
      <c r="J11">
        <v>42</v>
      </c>
    </row>
    <row r="12" spans="1:10" x14ac:dyDescent="0.25">
      <c r="A12" s="1">
        <v>43605</v>
      </c>
      <c r="B12">
        <v>667.32611083984295</v>
      </c>
      <c r="C12" s="3">
        <f t="shared" si="0"/>
        <v>-1.9825864097041901E-2</v>
      </c>
      <c r="F12" s="5">
        <f>G4</f>
        <v>-0.15473777586355242</v>
      </c>
      <c r="I12" s="8">
        <v>6.2992827497321241E-2</v>
      </c>
      <c r="J12">
        <v>14</v>
      </c>
    </row>
    <row r="13" spans="1:10" x14ac:dyDescent="0.25">
      <c r="A13" s="1">
        <v>43612</v>
      </c>
      <c r="B13">
        <v>693.09918212890602</v>
      </c>
      <c r="C13" s="3">
        <f t="shared" si="0"/>
        <v>3.8621403943908561E-2</v>
      </c>
      <c r="F13" s="2">
        <f>F12+G13*$G$10</f>
        <v>-0.12363340395485618</v>
      </c>
      <c r="G13">
        <v>1</v>
      </c>
      <c r="I13" s="8">
        <v>9.4097199406017476E-2</v>
      </c>
      <c r="J13">
        <v>5</v>
      </c>
    </row>
    <row r="14" spans="1:10" x14ac:dyDescent="0.25">
      <c r="A14" s="1">
        <v>43619</v>
      </c>
      <c r="B14">
        <v>695.45068359375</v>
      </c>
      <c r="C14" s="3">
        <f t="shared" si="0"/>
        <v>3.3927344389892422E-3</v>
      </c>
      <c r="F14" s="2">
        <f t="shared" ref="F14:F22" si="1">F13+G14*$G$10</f>
        <v>-9.2529032046159948E-2</v>
      </c>
      <c r="G14">
        <v>1</v>
      </c>
      <c r="I14" s="8">
        <v>0.12520157131471371</v>
      </c>
      <c r="J14">
        <v>1</v>
      </c>
    </row>
    <row r="15" spans="1:10" x14ac:dyDescent="0.25">
      <c r="A15" s="1">
        <v>43626</v>
      </c>
      <c r="B15">
        <v>696.43835449218705</v>
      </c>
      <c r="C15" s="3">
        <f t="shared" si="0"/>
        <v>1.4201882631463825E-3</v>
      </c>
      <c r="F15" s="2">
        <f t="shared" si="1"/>
        <v>-6.1424660137463713E-2</v>
      </c>
      <c r="G15">
        <v>1</v>
      </c>
      <c r="I15" s="8">
        <v>0.15630594322340996</v>
      </c>
      <c r="J15">
        <v>1</v>
      </c>
    </row>
    <row r="16" spans="1:10" x14ac:dyDescent="0.25">
      <c r="A16" s="1">
        <v>43633</v>
      </c>
      <c r="B16">
        <v>716.09973144531205</v>
      </c>
      <c r="C16" s="3">
        <f t="shared" si="0"/>
        <v>2.8231324174357475E-2</v>
      </c>
      <c r="F16" s="2">
        <f t="shared" si="1"/>
        <v>-3.0320288228767475E-2</v>
      </c>
      <c r="G16">
        <v>1</v>
      </c>
    </row>
    <row r="17" spans="1:14" x14ac:dyDescent="0.25">
      <c r="A17" s="1">
        <v>43640</v>
      </c>
      <c r="B17">
        <v>698.2138671875</v>
      </c>
      <c r="C17" s="3">
        <f t="shared" si="0"/>
        <v>-2.4976778334650174E-2</v>
      </c>
      <c r="F17" s="2">
        <f t="shared" si="1"/>
        <v>7.8408367992876399E-4</v>
      </c>
      <c r="G17">
        <v>1</v>
      </c>
      <c r="I17" s="10" t="s">
        <v>9</v>
      </c>
      <c r="J17" s="11">
        <f>AVERAGE(C3:C106)</f>
        <v>7.8617455242782873E-3</v>
      </c>
    </row>
    <row r="18" spans="1:14" x14ac:dyDescent="0.25">
      <c r="A18" s="1">
        <v>43647</v>
      </c>
      <c r="B18">
        <v>685.14532470703102</v>
      </c>
      <c r="C18" s="3">
        <f t="shared" si="0"/>
        <v>-1.8717105309166704E-2</v>
      </c>
      <c r="F18" s="2">
        <f t="shared" si="1"/>
        <v>3.1888455588625006E-2</v>
      </c>
      <c r="G18">
        <v>1</v>
      </c>
      <c r="I18" s="10" t="s">
        <v>10</v>
      </c>
      <c r="J18" s="12">
        <f>_xlfn.STDEV.P(C3:C106)</f>
        <v>4.4871355861533589E-2</v>
      </c>
    </row>
    <row r="19" spans="1:14" x14ac:dyDescent="0.25">
      <c r="A19" s="1">
        <v>43654</v>
      </c>
      <c r="B19">
        <v>693.58740234375</v>
      </c>
      <c r="C19" s="3">
        <f t="shared" si="0"/>
        <v>1.2321586869659784E-2</v>
      </c>
      <c r="F19" s="2">
        <f t="shared" si="1"/>
        <v>6.2992827497321241E-2</v>
      </c>
      <c r="G19">
        <v>1</v>
      </c>
      <c r="I19" s="10" t="s">
        <v>11</v>
      </c>
      <c r="J19" s="11">
        <f>J18/J17</f>
        <v>5.7075563846430661</v>
      </c>
    </row>
    <row r="20" spans="1:14" x14ac:dyDescent="0.25">
      <c r="A20" s="1">
        <v>43661</v>
      </c>
      <c r="B20">
        <v>749.39105224609295</v>
      </c>
      <c r="C20" s="3">
        <f t="shared" si="0"/>
        <v>8.0456550556963657E-2</v>
      </c>
      <c r="F20" s="2">
        <f t="shared" si="1"/>
        <v>9.4097199406017476E-2</v>
      </c>
      <c r="G20">
        <v>1</v>
      </c>
    </row>
    <row r="21" spans="1:14" x14ac:dyDescent="0.25">
      <c r="A21" s="1">
        <v>43668</v>
      </c>
      <c r="B21">
        <v>751.0126953125</v>
      </c>
      <c r="C21" s="3">
        <f t="shared" si="0"/>
        <v>2.1639477300223753E-3</v>
      </c>
      <c r="F21" s="2">
        <f t="shared" si="1"/>
        <v>0.12520157131471371</v>
      </c>
      <c r="G21">
        <v>1</v>
      </c>
    </row>
    <row r="22" spans="1:14" x14ac:dyDescent="0.25">
      <c r="A22" s="1">
        <v>43675</v>
      </c>
      <c r="B22">
        <v>739.66125488281205</v>
      </c>
      <c r="C22" s="3">
        <f t="shared" si="0"/>
        <v>-1.5114844929438376E-2</v>
      </c>
      <c r="F22" s="6">
        <f t="shared" si="1"/>
        <v>0.15630594322340996</v>
      </c>
      <c r="G22">
        <v>1</v>
      </c>
      <c r="I22" s="10" t="s">
        <v>12</v>
      </c>
    </row>
    <row r="23" spans="1:14" x14ac:dyDescent="0.25">
      <c r="A23" s="1">
        <v>43682</v>
      </c>
      <c r="B23">
        <v>753.73138427734295</v>
      </c>
      <c r="C23" s="3">
        <f t="shared" si="0"/>
        <v>1.9022396132889474E-2</v>
      </c>
      <c r="I23" s="13"/>
    </row>
    <row r="24" spans="1:14" x14ac:dyDescent="0.25">
      <c r="A24" s="1">
        <v>43689</v>
      </c>
      <c r="B24">
        <v>738.85040283203102</v>
      </c>
      <c r="C24" s="3">
        <f t="shared" si="0"/>
        <v>-1.974308321999807E-2</v>
      </c>
      <c r="I24" t="s">
        <v>13</v>
      </c>
      <c r="M24" t="s">
        <v>9</v>
      </c>
      <c r="N24" s="18">
        <v>7.8617455242782873E-3</v>
      </c>
    </row>
    <row r="25" spans="1:14" x14ac:dyDescent="0.25">
      <c r="A25" s="1">
        <v>43696</v>
      </c>
      <c r="B25">
        <v>764.93981933593705</v>
      </c>
      <c r="C25" s="3">
        <f t="shared" si="0"/>
        <v>3.5310823955573056E-2</v>
      </c>
      <c r="M25" t="s">
        <v>10</v>
      </c>
      <c r="N25" s="18">
        <v>4.4871355861533589E-2</v>
      </c>
    </row>
    <row r="26" spans="1:14" x14ac:dyDescent="0.25">
      <c r="A26" s="1">
        <v>43703</v>
      </c>
      <c r="B26">
        <v>777.054443359375</v>
      </c>
      <c r="C26" s="3">
        <f t="shared" si="0"/>
        <v>1.5837355720290436E-2</v>
      </c>
      <c r="I26" t="s">
        <v>14</v>
      </c>
      <c r="K26" s="8">
        <f>PERCENTILE(C3:C106,0.01)</f>
        <v>-0.13046915636665657</v>
      </c>
      <c r="M26" t="s">
        <v>11</v>
      </c>
      <c r="N26" s="18">
        <v>5.7075563846430661</v>
      </c>
    </row>
    <row r="27" spans="1:14" x14ac:dyDescent="0.25">
      <c r="A27" s="1">
        <v>43710</v>
      </c>
      <c r="B27">
        <v>801.42687988281205</v>
      </c>
      <c r="C27" s="3">
        <f t="shared" si="0"/>
        <v>3.1365159457900749E-2</v>
      </c>
    </row>
    <row r="28" spans="1:14" x14ac:dyDescent="0.25">
      <c r="A28" s="1">
        <v>43717</v>
      </c>
      <c r="B28">
        <v>790.93389892578102</v>
      </c>
      <c r="C28" s="3">
        <f t="shared" si="0"/>
        <v>-1.3092873748588696E-2</v>
      </c>
      <c r="I28" t="s">
        <v>15</v>
      </c>
      <c r="K28" s="8">
        <f>_xlfn.NORM.INV(0.01,J17,J18)</f>
        <v>-9.6524637789530396E-2</v>
      </c>
      <c r="M28" s="14" t="s">
        <v>78</v>
      </c>
    </row>
    <row r="29" spans="1:14" x14ac:dyDescent="0.25">
      <c r="A29" s="1">
        <v>43724</v>
      </c>
      <c r="B29">
        <v>767.99224853515602</v>
      </c>
      <c r="C29" s="3">
        <f t="shared" si="0"/>
        <v>-2.9005774593532485E-2</v>
      </c>
      <c r="N29" t="s">
        <v>79</v>
      </c>
    </row>
    <row r="30" spans="1:14" x14ac:dyDescent="0.25">
      <c r="A30" s="1">
        <v>43731</v>
      </c>
      <c r="B30">
        <v>746.29089355468705</v>
      </c>
      <c r="C30" s="3">
        <f t="shared" si="0"/>
        <v>-2.8257257832825067E-2</v>
      </c>
      <c r="M30" t="s">
        <v>77</v>
      </c>
      <c r="N30" s="18">
        <v>-0.10708327966571002</v>
      </c>
    </row>
    <row r="31" spans="1:14" x14ac:dyDescent="0.25">
      <c r="A31" s="1">
        <v>43738</v>
      </c>
      <c r="B31">
        <v>756.6884765625</v>
      </c>
      <c r="C31" s="3">
        <f t="shared" si="0"/>
        <v>1.3932346083291858E-2</v>
      </c>
      <c r="M31" t="s">
        <v>83</v>
      </c>
      <c r="N31" s="18">
        <v>-0.10669062565988228</v>
      </c>
    </row>
    <row r="32" spans="1:14" x14ac:dyDescent="0.25">
      <c r="A32" s="1">
        <v>43745</v>
      </c>
      <c r="B32">
        <v>778.10382080078102</v>
      </c>
      <c r="C32" s="3">
        <f t="shared" si="0"/>
        <v>2.8301401305286245E-2</v>
      </c>
    </row>
    <row r="33" spans="1:14" x14ac:dyDescent="0.25">
      <c r="A33" s="1">
        <v>43752</v>
      </c>
      <c r="B33">
        <v>732.36376953125</v>
      </c>
      <c r="C33" s="3">
        <f t="shared" si="0"/>
        <v>-5.8783995203182449E-2</v>
      </c>
      <c r="M33" t="s">
        <v>80</v>
      </c>
      <c r="N33">
        <v>1000</v>
      </c>
    </row>
    <row r="34" spans="1:14" ht="27" x14ac:dyDescent="0.25">
      <c r="A34" s="1">
        <v>43759</v>
      </c>
      <c r="B34">
        <v>619.03942871093705</v>
      </c>
      <c r="C34" s="3">
        <f t="shared" si="0"/>
        <v>-0.15473777586355242</v>
      </c>
      <c r="M34" s="61" t="s">
        <v>81</v>
      </c>
      <c r="N34" s="20">
        <f>N33*B2</f>
        <v>676167.84667968703</v>
      </c>
    </row>
    <row r="35" spans="1:14" ht="27" x14ac:dyDescent="0.25">
      <c r="A35" s="1">
        <v>43766</v>
      </c>
      <c r="B35">
        <v>671.55145263671795</v>
      </c>
      <c r="C35" s="3">
        <f t="shared" si="0"/>
        <v>8.4828237896138248E-2</v>
      </c>
      <c r="M35" s="61" t="s">
        <v>82</v>
      </c>
      <c r="N35" s="20">
        <f>N34*(1+J17)</f>
        <v>681483.70622198191</v>
      </c>
    </row>
    <row r="36" spans="1:14" x14ac:dyDescent="0.25">
      <c r="A36" s="1">
        <v>43773</v>
      </c>
      <c r="B36">
        <v>691.51257324218705</v>
      </c>
      <c r="C36" s="3">
        <f t="shared" si="0"/>
        <v>2.9723888656774777E-2</v>
      </c>
      <c r="M36" t="s">
        <v>86</v>
      </c>
      <c r="N36" s="20"/>
    </row>
    <row r="37" spans="1:14" x14ac:dyDescent="0.25">
      <c r="A37" s="1">
        <v>43780</v>
      </c>
      <c r="B37">
        <v>687.12017822265602</v>
      </c>
      <c r="C37" s="3">
        <f t="shared" si="0"/>
        <v>-6.3518657353359709E-3</v>
      </c>
      <c r="N37" s="20">
        <f>N35*(1+N30)</f>
        <v>608508.19592098892</v>
      </c>
    </row>
    <row r="38" spans="1:14" ht="27" x14ac:dyDescent="0.25">
      <c r="A38" s="1">
        <v>43787</v>
      </c>
      <c r="B38">
        <v>676.578369140625</v>
      </c>
      <c r="C38" s="3">
        <f t="shared" si="0"/>
        <v>-1.5342016456712182E-2</v>
      </c>
      <c r="M38" s="61" t="s">
        <v>85</v>
      </c>
      <c r="N38" s="62">
        <f>N35-N37</f>
        <v>72975.510300992988</v>
      </c>
    </row>
    <row r="39" spans="1:14" x14ac:dyDescent="0.25">
      <c r="A39" s="1">
        <v>43794</v>
      </c>
      <c r="B39">
        <v>679.31146240234295</v>
      </c>
      <c r="C39" s="3">
        <f t="shared" si="0"/>
        <v>4.0395812020852517E-3</v>
      </c>
    </row>
    <row r="40" spans="1:14" x14ac:dyDescent="0.25">
      <c r="A40" s="1">
        <v>43801</v>
      </c>
      <c r="B40">
        <v>698.05236816406205</v>
      </c>
      <c r="C40" s="3">
        <f t="shared" si="0"/>
        <v>2.7588089998427323E-2</v>
      </c>
      <c r="M40" t="s">
        <v>87</v>
      </c>
    </row>
    <row r="41" spans="1:14" x14ac:dyDescent="0.25">
      <c r="A41" s="1">
        <v>43808</v>
      </c>
      <c r="B41">
        <v>694.24566650390602</v>
      </c>
      <c r="C41" s="3">
        <f t="shared" si="0"/>
        <v>-5.4533181660395558E-3</v>
      </c>
      <c r="N41" s="20">
        <f>N35*(1+N31)</f>
        <v>608775.78322814323</v>
      </c>
    </row>
    <row r="42" spans="1:14" ht="27" x14ac:dyDescent="0.25">
      <c r="A42" s="1">
        <v>43815</v>
      </c>
      <c r="B42">
        <v>714.49957275390602</v>
      </c>
      <c r="C42" s="3">
        <f t="shared" si="0"/>
        <v>2.9173975765660831E-2</v>
      </c>
      <c r="M42" s="61" t="s">
        <v>84</v>
      </c>
      <c r="N42" s="62">
        <f>N35-N41</f>
        <v>72707.922993838671</v>
      </c>
    </row>
    <row r="43" spans="1:14" x14ac:dyDescent="0.25">
      <c r="A43" s="1">
        <v>43822</v>
      </c>
      <c r="B43">
        <v>719.184814453125</v>
      </c>
      <c r="C43" s="3">
        <f t="shared" si="0"/>
        <v>6.5573750886380733E-3</v>
      </c>
    </row>
    <row r="44" spans="1:14" x14ac:dyDescent="0.25">
      <c r="A44" s="1">
        <v>43829</v>
      </c>
      <c r="B44">
        <v>728.262451171875</v>
      </c>
      <c r="C44" s="3">
        <f t="shared" si="0"/>
        <v>1.2622119566933154E-2</v>
      </c>
    </row>
    <row r="45" spans="1:14" x14ac:dyDescent="0.25">
      <c r="A45" s="1">
        <v>43836</v>
      </c>
      <c r="B45">
        <v>720.60009765625</v>
      </c>
      <c r="C45" s="3">
        <f t="shared" si="0"/>
        <v>-1.052141779834348E-2</v>
      </c>
    </row>
    <row r="46" spans="1:14" x14ac:dyDescent="0.25">
      <c r="A46" s="1">
        <v>43843</v>
      </c>
      <c r="B46">
        <v>749.492431640625</v>
      </c>
      <c r="C46" s="3">
        <f t="shared" si="0"/>
        <v>4.0094823853545458E-2</v>
      </c>
    </row>
    <row r="47" spans="1:14" x14ac:dyDescent="0.25">
      <c r="A47" s="1">
        <v>43850</v>
      </c>
      <c r="B47">
        <v>764.2314453125</v>
      </c>
      <c r="C47" s="3">
        <f t="shared" si="0"/>
        <v>1.9665326892776669E-2</v>
      </c>
    </row>
    <row r="48" spans="1:14" x14ac:dyDescent="0.25">
      <c r="A48" s="1">
        <v>43857</v>
      </c>
      <c r="B48">
        <v>757.78924560546795</v>
      </c>
      <c r="C48" s="3">
        <f t="shared" si="0"/>
        <v>-8.4296449021379338E-3</v>
      </c>
    </row>
    <row r="49" spans="1:3" x14ac:dyDescent="0.25">
      <c r="A49" s="1">
        <v>43864</v>
      </c>
      <c r="B49">
        <v>758.61895751953102</v>
      </c>
      <c r="C49" s="3">
        <f t="shared" si="0"/>
        <v>1.0949111759961383E-3</v>
      </c>
    </row>
    <row r="50" spans="1:3" x14ac:dyDescent="0.25">
      <c r="A50" s="1">
        <v>43871</v>
      </c>
      <c r="B50">
        <v>767.40374755859295</v>
      </c>
      <c r="C50" s="3">
        <f t="shared" si="0"/>
        <v>1.1579976946246795E-2</v>
      </c>
    </row>
    <row r="51" spans="1:3" x14ac:dyDescent="0.25">
      <c r="A51" s="1">
        <v>43878</v>
      </c>
      <c r="B51">
        <v>777.65270996093705</v>
      </c>
      <c r="C51" s="3">
        <f t="shared" si="0"/>
        <v>1.3355371842983521E-2</v>
      </c>
    </row>
    <row r="52" spans="1:3" x14ac:dyDescent="0.25">
      <c r="A52" s="1">
        <v>43885</v>
      </c>
      <c r="B52">
        <v>713.86505126953102</v>
      </c>
      <c r="C52" s="3">
        <f t="shared" si="0"/>
        <v>-8.2025893916849113E-2</v>
      </c>
    </row>
    <row r="53" spans="1:3" x14ac:dyDescent="0.25">
      <c r="A53" s="1">
        <v>43892</v>
      </c>
      <c r="B53">
        <v>721.576171875</v>
      </c>
      <c r="C53" s="3">
        <f t="shared" si="0"/>
        <v>1.080193040933386E-2</v>
      </c>
    </row>
    <row r="54" spans="1:3" x14ac:dyDescent="0.25">
      <c r="A54" s="1">
        <v>43899</v>
      </c>
      <c r="B54">
        <v>626.84649658203102</v>
      </c>
      <c r="C54" s="3">
        <f t="shared" si="0"/>
        <v>-0.13128160128516431</v>
      </c>
    </row>
    <row r="55" spans="1:3" x14ac:dyDescent="0.25">
      <c r="A55" s="1">
        <v>43906</v>
      </c>
      <c r="B55">
        <v>570.96520996093705</v>
      </c>
      <c r="C55" s="3">
        <f t="shared" si="0"/>
        <v>-8.9146684117713981E-2</v>
      </c>
    </row>
    <row r="56" spans="1:3" x14ac:dyDescent="0.25">
      <c r="A56" s="1">
        <v>43913</v>
      </c>
      <c r="B56">
        <v>637.92510986328102</v>
      </c>
      <c r="C56" s="3">
        <f t="shared" si="0"/>
        <v>0.11727492101826154</v>
      </c>
    </row>
    <row r="57" spans="1:3" x14ac:dyDescent="0.25">
      <c r="A57" s="1">
        <v>43920</v>
      </c>
      <c r="B57">
        <v>571.45324707031205</v>
      </c>
      <c r="C57" s="3">
        <f t="shared" si="0"/>
        <v>-0.10420010400157331</v>
      </c>
    </row>
    <row r="58" spans="1:3" x14ac:dyDescent="0.25">
      <c r="A58" s="1">
        <v>43927</v>
      </c>
      <c r="B58">
        <v>622.35638427734295</v>
      </c>
      <c r="C58" s="3">
        <f t="shared" si="0"/>
        <v>8.9076643571451619E-2</v>
      </c>
    </row>
    <row r="59" spans="1:3" x14ac:dyDescent="0.25">
      <c r="A59" s="1">
        <v>43934</v>
      </c>
      <c r="B59">
        <v>614.2548828125</v>
      </c>
      <c r="C59" s="3">
        <f t="shared" si="0"/>
        <v>-1.3017463417283159E-2</v>
      </c>
    </row>
    <row r="60" spans="1:3" x14ac:dyDescent="0.25">
      <c r="A60" s="1">
        <v>43941</v>
      </c>
      <c r="B60">
        <v>642.56158447265602</v>
      </c>
      <c r="C60" s="3">
        <f t="shared" si="0"/>
        <v>4.6082990061955487E-2</v>
      </c>
    </row>
    <row r="61" spans="1:3" x14ac:dyDescent="0.25">
      <c r="A61" s="1">
        <v>43948</v>
      </c>
      <c r="B61">
        <v>699.07727050781205</v>
      </c>
      <c r="C61" s="3">
        <f t="shared" si="0"/>
        <v>8.7953726772411756E-2</v>
      </c>
    </row>
    <row r="62" spans="1:3" x14ac:dyDescent="0.25">
      <c r="A62" s="1">
        <v>43955</v>
      </c>
      <c r="B62">
        <v>658.52062988281205</v>
      </c>
      <c r="C62" s="3">
        <f t="shared" si="0"/>
        <v>-5.801453192082684E-2</v>
      </c>
    </row>
    <row r="63" spans="1:3" x14ac:dyDescent="0.25">
      <c r="A63" s="1">
        <v>43962</v>
      </c>
      <c r="B63">
        <v>636.70495605468705</v>
      </c>
      <c r="C63" s="3">
        <f t="shared" si="0"/>
        <v>-3.3128307357671138E-2</v>
      </c>
    </row>
    <row r="64" spans="1:3" x14ac:dyDescent="0.25">
      <c r="A64" s="1">
        <v>43969</v>
      </c>
      <c r="B64">
        <v>675.69989013671795</v>
      </c>
      <c r="C64" s="3">
        <f t="shared" si="0"/>
        <v>6.124490427035667E-2</v>
      </c>
    </row>
    <row r="65" spans="1:3" x14ac:dyDescent="0.25">
      <c r="A65" s="1">
        <v>43976</v>
      </c>
      <c r="B65">
        <v>674.82135009765602</v>
      </c>
      <c r="C65" s="3">
        <f t="shared" si="0"/>
        <v>-1.3001926622840942E-3</v>
      </c>
    </row>
    <row r="66" spans="1:3" x14ac:dyDescent="0.25">
      <c r="A66" s="1">
        <v>43983</v>
      </c>
      <c r="B66">
        <v>696.277587890625</v>
      </c>
      <c r="C66" s="3">
        <f t="shared" si="0"/>
        <v>3.1795434139515466E-2</v>
      </c>
    </row>
    <row r="67" spans="1:3" x14ac:dyDescent="0.25">
      <c r="A67" s="1">
        <v>43990</v>
      </c>
      <c r="B67">
        <v>684.751220703125</v>
      </c>
      <c r="C67" s="3">
        <f t="shared" si="0"/>
        <v>-1.6554270003748317E-2</v>
      </c>
    </row>
    <row r="68" spans="1:3" x14ac:dyDescent="0.25">
      <c r="A68" s="1">
        <v>43997</v>
      </c>
      <c r="B68">
        <v>698.15740966796795</v>
      </c>
      <c r="C68" s="3">
        <f t="shared" ref="C68:C106" si="2">B68/B67-1</f>
        <v>1.957818921604404E-2</v>
      </c>
    </row>
    <row r="69" spans="1:3" x14ac:dyDescent="0.25">
      <c r="A69" s="1">
        <v>44004</v>
      </c>
      <c r="B69">
        <v>740.20611572265602</v>
      </c>
      <c r="C69" s="3">
        <f t="shared" si="2"/>
        <v>6.0228116857895531E-2</v>
      </c>
    </row>
    <row r="70" spans="1:3" x14ac:dyDescent="0.25">
      <c r="A70" s="1">
        <v>44011</v>
      </c>
      <c r="B70">
        <v>754.502685546875</v>
      </c>
      <c r="C70" s="3">
        <f t="shared" si="2"/>
        <v>1.9314309245150429E-2</v>
      </c>
    </row>
    <row r="71" spans="1:3" x14ac:dyDescent="0.25">
      <c r="A71" s="1">
        <v>44018</v>
      </c>
      <c r="B71">
        <v>773.49884033203102</v>
      </c>
      <c r="C71" s="3">
        <f t="shared" si="2"/>
        <v>2.5177053904569258E-2</v>
      </c>
    </row>
    <row r="72" spans="1:3" x14ac:dyDescent="0.25">
      <c r="A72" s="1">
        <v>44025</v>
      </c>
      <c r="B72">
        <v>894.40130615234295</v>
      </c>
      <c r="C72" s="3">
        <f t="shared" si="2"/>
        <v>0.15630594322340996</v>
      </c>
    </row>
    <row r="73" spans="1:3" x14ac:dyDescent="0.25">
      <c r="A73" s="1">
        <v>44032</v>
      </c>
      <c r="B73">
        <v>912.80377197265602</v>
      </c>
      <c r="C73" s="3">
        <f t="shared" si="2"/>
        <v>2.0575177712429005E-2</v>
      </c>
    </row>
    <row r="74" spans="1:3" x14ac:dyDescent="0.25">
      <c r="A74" s="1">
        <v>44039</v>
      </c>
      <c r="B74">
        <v>955.99035644531205</v>
      </c>
      <c r="C74" s="3">
        <f t="shared" si="2"/>
        <v>4.7312013598854508E-2</v>
      </c>
    </row>
    <row r="75" spans="1:3" x14ac:dyDescent="0.25">
      <c r="A75" s="1">
        <v>44046</v>
      </c>
      <c r="B75">
        <v>940.65490722656205</v>
      </c>
      <c r="C75" s="3">
        <f t="shared" si="2"/>
        <v>-1.6041426689461846E-2</v>
      </c>
    </row>
    <row r="76" spans="1:3" x14ac:dyDescent="0.25">
      <c r="A76" s="1">
        <v>44053</v>
      </c>
      <c r="B76">
        <v>943.375732421875</v>
      </c>
      <c r="C76" s="3">
        <f t="shared" si="2"/>
        <v>2.8924796696538912E-3</v>
      </c>
    </row>
    <row r="77" spans="1:3" x14ac:dyDescent="0.25">
      <c r="A77" s="1">
        <v>44060</v>
      </c>
      <c r="B77">
        <v>938.77508544921795</v>
      </c>
      <c r="C77" s="3">
        <f t="shared" si="2"/>
        <v>-4.8767917326493215E-3</v>
      </c>
    </row>
    <row r="78" spans="1:3" x14ac:dyDescent="0.25">
      <c r="A78" s="1">
        <v>44067</v>
      </c>
      <c r="B78">
        <v>924.92370605468705</v>
      </c>
      <c r="C78" s="3">
        <f t="shared" si="2"/>
        <v>-1.4754736900482235E-2</v>
      </c>
    </row>
    <row r="79" spans="1:3" x14ac:dyDescent="0.25">
      <c r="A79" s="1">
        <v>44074</v>
      </c>
      <c r="B79">
        <v>909.48937988281205</v>
      </c>
      <c r="C79" s="3">
        <f t="shared" si="2"/>
        <v>-1.6687134377505575E-2</v>
      </c>
    </row>
    <row r="80" spans="1:3" x14ac:dyDescent="0.25">
      <c r="A80" s="1">
        <v>44081</v>
      </c>
      <c r="B80">
        <v>935.36175537109295</v>
      </c>
      <c r="C80" s="3">
        <f t="shared" si="2"/>
        <v>2.8447144145448577E-2</v>
      </c>
    </row>
    <row r="81" spans="1:3" x14ac:dyDescent="0.25">
      <c r="A81" s="1">
        <v>44088</v>
      </c>
      <c r="B81">
        <v>991.90490722656205</v>
      </c>
      <c r="C81" s="3">
        <f t="shared" si="2"/>
        <v>6.0450570627656575E-2</v>
      </c>
    </row>
    <row r="82" spans="1:3" x14ac:dyDescent="0.25">
      <c r="A82" s="1">
        <v>44095</v>
      </c>
      <c r="B82">
        <v>1000.31463623046</v>
      </c>
      <c r="C82" s="3">
        <f t="shared" si="2"/>
        <v>8.4783621319226565E-3</v>
      </c>
    </row>
    <row r="83" spans="1:3" x14ac:dyDescent="0.25">
      <c r="A83" s="1">
        <v>44102</v>
      </c>
      <c r="B83">
        <v>1006.89404296875</v>
      </c>
      <c r="C83" s="3">
        <f t="shared" si="2"/>
        <v>6.577337269684902E-3</v>
      </c>
    </row>
    <row r="84" spans="1:3" x14ac:dyDescent="0.25">
      <c r="A84" s="1">
        <v>44109</v>
      </c>
      <c r="B84">
        <v>1095.7900390625</v>
      </c>
      <c r="C84" s="3">
        <f t="shared" si="2"/>
        <v>8.8287339382450813E-2</v>
      </c>
    </row>
    <row r="85" spans="1:3" x14ac:dyDescent="0.25">
      <c r="A85" s="1">
        <v>44116</v>
      </c>
      <c r="B85">
        <v>1115.62707519531</v>
      </c>
      <c r="C85" s="3">
        <f t="shared" si="2"/>
        <v>1.8102953509033126E-2</v>
      </c>
    </row>
    <row r="86" spans="1:3" x14ac:dyDescent="0.25">
      <c r="A86" s="1">
        <v>44123</v>
      </c>
      <c r="B86">
        <v>1110.08654785156</v>
      </c>
      <c r="C86" s="3">
        <f t="shared" si="2"/>
        <v>-4.9662897817176477E-3</v>
      </c>
    </row>
    <row r="87" spans="1:3" x14ac:dyDescent="0.25">
      <c r="A87" s="1">
        <v>44130</v>
      </c>
      <c r="B87">
        <v>1060.59997558593</v>
      </c>
      <c r="C87" s="3">
        <f t="shared" si="2"/>
        <v>-4.4579021664036378E-2</v>
      </c>
    </row>
    <row r="88" spans="1:3" x14ac:dyDescent="0.25">
      <c r="A88" s="1">
        <v>44137</v>
      </c>
      <c r="B88">
        <v>1113.40002441406</v>
      </c>
      <c r="C88" s="3">
        <f t="shared" si="2"/>
        <v>4.9783188802131173E-2</v>
      </c>
    </row>
    <row r="89" spans="1:3" x14ac:dyDescent="0.25">
      <c r="A89" s="1">
        <v>44144</v>
      </c>
      <c r="B89">
        <v>1133.44995117187</v>
      </c>
      <c r="C89" s="3">
        <f t="shared" si="2"/>
        <v>1.8007837541014426E-2</v>
      </c>
    </row>
    <row r="90" spans="1:3" x14ac:dyDescent="0.25">
      <c r="A90" s="1">
        <v>44151</v>
      </c>
      <c r="B90">
        <v>1103.05004882812</v>
      </c>
      <c r="C90" s="3">
        <f t="shared" si="2"/>
        <v>-2.6820683447310256E-2</v>
      </c>
    </row>
    <row r="91" spans="1:3" x14ac:dyDescent="0.25">
      <c r="A91" s="1">
        <v>44158</v>
      </c>
      <c r="B91">
        <v>1100.55004882812</v>
      </c>
      <c r="C91" s="3">
        <f t="shared" si="2"/>
        <v>-2.2664429439588352E-3</v>
      </c>
    </row>
    <row r="92" spans="1:3" x14ac:dyDescent="0.25">
      <c r="A92" s="1">
        <v>44165</v>
      </c>
      <c r="B92">
        <v>1134.65002441406</v>
      </c>
      <c r="C92" s="3">
        <f t="shared" si="2"/>
        <v>3.0984484187929651E-2</v>
      </c>
    </row>
    <row r="93" spans="1:3" x14ac:dyDescent="0.25">
      <c r="A93" s="1">
        <v>44172</v>
      </c>
      <c r="B93">
        <v>1163.05004882812</v>
      </c>
      <c r="C93" s="3">
        <f t="shared" si="2"/>
        <v>2.5029765833500806E-2</v>
      </c>
    </row>
    <row r="94" spans="1:3" x14ac:dyDescent="0.25">
      <c r="A94" s="1">
        <v>44179</v>
      </c>
      <c r="B94">
        <v>1189.75</v>
      </c>
      <c r="C94" s="3">
        <f t="shared" si="2"/>
        <v>2.2956837669008801E-2</v>
      </c>
    </row>
    <row r="95" spans="1:3" x14ac:dyDescent="0.25">
      <c r="A95" s="1">
        <v>44186</v>
      </c>
      <c r="B95">
        <v>1236.34997558593</v>
      </c>
      <c r="C95" s="3">
        <f t="shared" si="2"/>
        <v>3.9167871894036477E-2</v>
      </c>
    </row>
    <row r="96" spans="1:3" x14ac:dyDescent="0.25">
      <c r="A96" s="1">
        <v>44193</v>
      </c>
      <c r="B96">
        <v>1260.40002441406</v>
      </c>
      <c r="C96" s="3">
        <f t="shared" si="2"/>
        <v>1.9452460309009378E-2</v>
      </c>
    </row>
    <row r="97" spans="1:3" x14ac:dyDescent="0.25">
      <c r="A97" s="1">
        <v>44200</v>
      </c>
      <c r="B97">
        <v>1311.80004882812</v>
      </c>
      <c r="C97" s="3">
        <f t="shared" si="2"/>
        <v>4.0780723118404527E-2</v>
      </c>
    </row>
    <row r="98" spans="1:3" x14ac:dyDescent="0.25">
      <c r="A98" s="1">
        <v>44207</v>
      </c>
      <c r="B98">
        <v>1345.09997558593</v>
      </c>
      <c r="C98" s="3">
        <f t="shared" si="2"/>
        <v>2.5384910442378894E-2</v>
      </c>
    </row>
    <row r="99" spans="1:3" x14ac:dyDescent="0.25">
      <c r="A99" s="1">
        <v>44214</v>
      </c>
      <c r="B99">
        <v>1340.44995117187</v>
      </c>
      <c r="C99" s="3">
        <f t="shared" si="2"/>
        <v>-3.4570102583151296E-3</v>
      </c>
    </row>
    <row r="100" spans="1:3" x14ac:dyDescent="0.25">
      <c r="A100" s="1">
        <v>44221</v>
      </c>
      <c r="B100">
        <v>1239.65002441406</v>
      </c>
      <c r="C100" s="3">
        <f t="shared" si="2"/>
        <v>-7.5198575425876268E-2</v>
      </c>
    </row>
    <row r="101" spans="1:3" x14ac:dyDescent="0.25">
      <c r="A101" s="1">
        <v>44228</v>
      </c>
      <c r="B101">
        <v>1272.30004882812</v>
      </c>
      <c r="C101" s="3">
        <f t="shared" si="2"/>
        <v>2.6338098472181715E-2</v>
      </c>
    </row>
    <row r="102" spans="1:3" x14ac:dyDescent="0.25">
      <c r="A102" s="1">
        <v>44235</v>
      </c>
      <c r="B102">
        <v>1309.59997558593</v>
      </c>
      <c r="C102" s="3">
        <f t="shared" si="2"/>
        <v>2.9316926295936074E-2</v>
      </c>
    </row>
    <row r="103" spans="1:3" x14ac:dyDescent="0.25">
      <c r="A103" s="1">
        <v>44242</v>
      </c>
      <c r="B103">
        <v>1291.34997558593</v>
      </c>
      <c r="C103" s="3">
        <f t="shared" si="2"/>
        <v>-1.3935553100353992E-2</v>
      </c>
    </row>
    <row r="104" spans="1:3" x14ac:dyDescent="0.25">
      <c r="A104" s="1">
        <v>44249</v>
      </c>
      <c r="B104">
        <v>1252.34997558593</v>
      </c>
      <c r="C104" s="3">
        <f t="shared" si="2"/>
        <v>-3.0200953062553326E-2</v>
      </c>
    </row>
    <row r="105" spans="1:3" x14ac:dyDescent="0.25">
      <c r="A105" s="1">
        <v>44256</v>
      </c>
      <c r="B105">
        <v>1316</v>
      </c>
      <c r="C105" s="3">
        <f t="shared" si="2"/>
        <v>5.0824470519345466E-2</v>
      </c>
    </row>
    <row r="106" spans="1:3" x14ac:dyDescent="0.25">
      <c r="A106" s="1">
        <v>44263</v>
      </c>
      <c r="B106">
        <v>1374.59997558593</v>
      </c>
      <c r="C106" s="3">
        <f t="shared" si="2"/>
        <v>4.452885682821428E-2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3D0B-78D0-4DDE-B98C-39B26F8E5F39}">
  <dimension ref="A1:N106"/>
  <sheetViews>
    <sheetView topLeftCell="D31" zoomScale="70" zoomScaleNormal="70" workbookViewId="0">
      <selection activeCell="N30" sqref="N30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265.21014404296801</v>
      </c>
    </row>
    <row r="3" spans="1:10" x14ac:dyDescent="0.25">
      <c r="A3" s="1">
        <v>43542</v>
      </c>
      <c r="B3">
        <v>271.36297607421801</v>
      </c>
      <c r="C3" s="3">
        <f>B3/B2-1</f>
        <v>2.3199836693475584E-2</v>
      </c>
      <c r="I3" s="9" t="s">
        <v>8</v>
      </c>
      <c r="J3" s="9"/>
    </row>
    <row r="4" spans="1:10" x14ac:dyDescent="0.25">
      <c r="A4" s="1">
        <v>43549</v>
      </c>
      <c r="B4">
        <v>270.451416015625</v>
      </c>
      <c r="C4" s="3">
        <f t="shared" ref="C4:C67" si="0">B4/B3-1</f>
        <v>-3.359190969160375E-3</v>
      </c>
      <c r="F4" t="s">
        <v>3</v>
      </c>
      <c r="G4" s="3">
        <f>MIN(C3:C106)</f>
        <v>-0.13093600974484143</v>
      </c>
      <c r="I4" t="s">
        <v>6</v>
      </c>
      <c r="J4" t="s">
        <v>7</v>
      </c>
    </row>
    <row r="5" spans="1:10" x14ac:dyDescent="0.25">
      <c r="A5" s="1">
        <v>43556</v>
      </c>
      <c r="B5">
        <v>268.58279418945301</v>
      </c>
      <c r="C5" s="3">
        <f t="shared" si="0"/>
        <v>-6.9092698929112961E-3</v>
      </c>
      <c r="F5" t="s">
        <v>4</v>
      </c>
      <c r="G5" s="3">
        <f>MAX(C3:C106)</f>
        <v>0.15252152606602798</v>
      </c>
      <c r="I5" s="8">
        <v>-0.13093600974484143</v>
      </c>
      <c r="J5">
        <f t="array" ref="J5:J15">FREQUENCY(C3:C106,I5:I15)</f>
        <v>1</v>
      </c>
    </row>
    <row r="6" spans="1:10" x14ac:dyDescent="0.25">
      <c r="A6" s="1">
        <v>43563</v>
      </c>
      <c r="B6">
        <v>278.56405639648398</v>
      </c>
      <c r="C6" s="3">
        <f t="shared" si="0"/>
        <v>3.716270149453571E-2</v>
      </c>
      <c r="I6" s="8">
        <v>-0.10259025616375449</v>
      </c>
      <c r="J6">
        <v>1</v>
      </c>
    </row>
    <row r="7" spans="1:10" x14ac:dyDescent="0.25">
      <c r="A7" s="1">
        <v>43570</v>
      </c>
      <c r="B7">
        <v>277.42465209960898</v>
      </c>
      <c r="C7" s="3">
        <f t="shared" si="0"/>
        <v>-4.0902775168282224E-3</v>
      </c>
      <c r="I7" s="8">
        <v>-7.4244502582667543E-2</v>
      </c>
      <c r="J7">
        <v>2</v>
      </c>
    </row>
    <row r="8" spans="1:10" x14ac:dyDescent="0.25">
      <c r="A8" s="1">
        <v>43577</v>
      </c>
      <c r="B8">
        <v>277.69808959960898</v>
      </c>
      <c r="C8" s="3">
        <f t="shared" si="0"/>
        <v>9.8562798197843193E-4</v>
      </c>
      <c r="F8" t="s">
        <v>5</v>
      </c>
      <c r="G8" s="3">
        <f>G5-G4</f>
        <v>0.28345753581086941</v>
      </c>
      <c r="I8" s="8">
        <v>-4.5898749001580599E-2</v>
      </c>
      <c r="J8">
        <v>10</v>
      </c>
    </row>
    <row r="9" spans="1:10" x14ac:dyDescent="0.25">
      <c r="A9" s="1">
        <v>43584</v>
      </c>
      <c r="B9">
        <v>276.74099731445301</v>
      </c>
      <c r="C9" s="3">
        <f t="shared" si="0"/>
        <v>-3.4465209556749921E-3</v>
      </c>
      <c r="I9" s="8">
        <v>-1.7552995420493659E-2</v>
      </c>
      <c r="J9">
        <v>19</v>
      </c>
    </row>
    <row r="10" spans="1:10" x14ac:dyDescent="0.25">
      <c r="A10" s="1">
        <v>43591</v>
      </c>
      <c r="B10">
        <v>271.36297607421801</v>
      </c>
      <c r="C10" s="3">
        <f t="shared" si="0"/>
        <v>-1.9433409911882693E-2</v>
      </c>
      <c r="G10" s="4">
        <f>G8/10</f>
        <v>2.834575358108694E-2</v>
      </c>
      <c r="I10" s="8">
        <v>1.0792758160593281E-2</v>
      </c>
      <c r="J10">
        <v>38</v>
      </c>
    </row>
    <row r="11" spans="1:10" x14ac:dyDescent="0.25">
      <c r="A11" s="1">
        <v>43598</v>
      </c>
      <c r="B11">
        <v>274.73562622070301</v>
      </c>
      <c r="C11" s="3">
        <f t="shared" si="0"/>
        <v>1.2428556744463748E-2</v>
      </c>
      <c r="I11" s="8">
        <v>3.9138511741680218E-2</v>
      </c>
      <c r="J11">
        <v>15</v>
      </c>
    </row>
    <row r="12" spans="1:10" x14ac:dyDescent="0.25">
      <c r="A12" s="1">
        <v>43605</v>
      </c>
      <c r="B12">
        <v>264.48089599609301</v>
      </c>
      <c r="C12" s="3">
        <f t="shared" si="0"/>
        <v>-3.7325811601776282E-2</v>
      </c>
      <c r="F12" s="5">
        <f>G4</f>
        <v>-0.13093600974484143</v>
      </c>
      <c r="I12" s="8">
        <v>6.7484265322767162E-2</v>
      </c>
      <c r="J12">
        <v>11</v>
      </c>
    </row>
    <row r="13" spans="1:10" x14ac:dyDescent="0.25">
      <c r="A13" s="1">
        <v>43612</v>
      </c>
      <c r="B13">
        <v>258.87390136718699</v>
      </c>
      <c r="C13" s="3">
        <f t="shared" si="0"/>
        <v>-2.1199998615358817E-2</v>
      </c>
      <c r="F13" s="2">
        <f>F12+G13*$G$10</f>
        <v>-0.10259025616375449</v>
      </c>
      <c r="G13">
        <v>1</v>
      </c>
      <c r="I13" s="8">
        <v>9.5830018903854106E-2</v>
      </c>
      <c r="J13">
        <v>5</v>
      </c>
    </row>
    <row r="14" spans="1:10" x14ac:dyDescent="0.25">
      <c r="A14" s="1">
        <v>43619</v>
      </c>
      <c r="B14">
        <v>256.31906127929602</v>
      </c>
      <c r="C14" s="3">
        <f t="shared" si="0"/>
        <v>-9.8690523625523108E-3</v>
      </c>
      <c r="F14" s="2">
        <f t="shared" ref="F14:F22" si="1">F13+G14*$G$10</f>
        <v>-7.4244502582667543E-2</v>
      </c>
      <c r="G14">
        <v>1</v>
      </c>
      <c r="I14" s="8">
        <v>0.12417577248494105</v>
      </c>
      <c r="J14">
        <v>0</v>
      </c>
    </row>
    <row r="15" spans="1:10" x14ac:dyDescent="0.25">
      <c r="A15" s="1">
        <v>43626</v>
      </c>
      <c r="B15">
        <v>258.22357177734301</v>
      </c>
      <c r="C15" s="3">
        <f t="shared" si="0"/>
        <v>7.4302335867708624E-3</v>
      </c>
      <c r="F15" s="2">
        <f t="shared" si="1"/>
        <v>-4.5898749001580599E-2</v>
      </c>
      <c r="G15">
        <v>1</v>
      </c>
      <c r="I15" s="8">
        <v>0.15252152606602798</v>
      </c>
      <c r="J15">
        <v>2</v>
      </c>
    </row>
    <row r="16" spans="1:10" x14ac:dyDescent="0.25">
      <c r="A16" s="1">
        <v>43633</v>
      </c>
      <c r="B16">
        <v>254.78616333007801</v>
      </c>
      <c r="C16" s="3">
        <f t="shared" si="0"/>
        <v>-1.3311753158727679E-2</v>
      </c>
      <c r="F16" s="2">
        <f t="shared" si="1"/>
        <v>-1.7552995420493659E-2</v>
      </c>
      <c r="G16">
        <v>1</v>
      </c>
    </row>
    <row r="17" spans="1:14" x14ac:dyDescent="0.25">
      <c r="A17" s="1">
        <v>43640</v>
      </c>
      <c r="B17">
        <v>254.50747680664</v>
      </c>
      <c r="C17" s="3">
        <f t="shared" si="0"/>
        <v>-1.0938055654026169E-3</v>
      </c>
      <c r="F17" s="2">
        <f t="shared" si="1"/>
        <v>1.0792758160593281E-2</v>
      </c>
      <c r="G17">
        <v>1</v>
      </c>
      <c r="I17" s="10" t="s">
        <v>9</v>
      </c>
      <c r="J17" s="11">
        <f>AVERAGE(C3:C106)</f>
        <v>-1.4459466411062881E-3</v>
      </c>
    </row>
    <row r="18" spans="1:14" x14ac:dyDescent="0.25">
      <c r="A18" s="1">
        <v>43647</v>
      </c>
      <c r="B18">
        <v>259.61712646484301</v>
      </c>
      <c r="C18" s="3">
        <f t="shared" si="0"/>
        <v>2.0076619053848166E-2</v>
      </c>
      <c r="F18" s="2">
        <f t="shared" si="1"/>
        <v>3.9138511741680218E-2</v>
      </c>
      <c r="G18">
        <v>1</v>
      </c>
      <c r="I18" s="10" t="s">
        <v>10</v>
      </c>
      <c r="J18" s="12">
        <f>_xlfn.STDEV.P(C3:C106)</f>
        <v>4.5240301415440137E-2</v>
      </c>
    </row>
    <row r="19" spans="1:14" x14ac:dyDescent="0.25">
      <c r="A19" s="1">
        <v>43654</v>
      </c>
      <c r="B19">
        <v>255.43649291992099</v>
      </c>
      <c r="C19" s="3">
        <f t="shared" si="0"/>
        <v>-1.6103073020832248E-2</v>
      </c>
      <c r="F19" s="2">
        <f t="shared" si="1"/>
        <v>6.7484265322767162E-2</v>
      </c>
      <c r="G19">
        <v>1</v>
      </c>
      <c r="I19" s="10" t="s">
        <v>11</v>
      </c>
      <c r="J19" s="11">
        <f>J18/J17</f>
        <v>-31.28767004903235</v>
      </c>
    </row>
    <row r="20" spans="1:14" x14ac:dyDescent="0.25">
      <c r="A20" s="1">
        <v>43661</v>
      </c>
      <c r="B20">
        <v>249.35134887695301</v>
      </c>
      <c r="C20" s="3">
        <f t="shared" si="0"/>
        <v>-2.3822532064264101E-2</v>
      </c>
      <c r="F20" s="2">
        <f t="shared" si="1"/>
        <v>9.5830018903854106E-2</v>
      </c>
      <c r="G20">
        <v>1</v>
      </c>
    </row>
    <row r="21" spans="1:14" x14ac:dyDescent="0.25">
      <c r="A21" s="1">
        <v>43668</v>
      </c>
      <c r="B21">
        <v>251.11648559570301</v>
      </c>
      <c r="C21" s="3">
        <f t="shared" si="0"/>
        <v>7.0789138566924592E-3</v>
      </c>
      <c r="F21" s="2">
        <f t="shared" si="1"/>
        <v>0.12417577248494105</v>
      </c>
      <c r="G21">
        <v>1</v>
      </c>
    </row>
    <row r="22" spans="1:14" x14ac:dyDescent="0.25">
      <c r="A22" s="1">
        <v>43675</v>
      </c>
      <c r="B22">
        <v>245.82106018066401</v>
      </c>
      <c r="C22" s="3">
        <f t="shared" si="0"/>
        <v>-2.1087525984114897E-2</v>
      </c>
      <c r="F22" s="6">
        <f t="shared" si="1"/>
        <v>0.15252152606602798</v>
      </c>
      <c r="G22">
        <v>1</v>
      </c>
      <c r="I22" s="10" t="s">
        <v>12</v>
      </c>
    </row>
    <row r="23" spans="1:14" x14ac:dyDescent="0.25">
      <c r="A23" s="1">
        <v>43682</v>
      </c>
      <c r="B23">
        <v>236.20558166503901</v>
      </c>
      <c r="C23" s="3">
        <f t="shared" si="0"/>
        <v>-3.9115763753350463E-2</v>
      </c>
      <c r="I23" s="13"/>
    </row>
    <row r="24" spans="1:14" x14ac:dyDescent="0.25">
      <c r="A24" s="1">
        <v>43689</v>
      </c>
      <c r="B24">
        <v>234.951400756835</v>
      </c>
      <c r="C24" s="3">
        <f t="shared" si="0"/>
        <v>-5.3097005556056454E-3</v>
      </c>
      <c r="I24" t="s">
        <v>13</v>
      </c>
    </row>
    <row r="25" spans="1:14" x14ac:dyDescent="0.25">
      <c r="A25" s="1">
        <v>43696</v>
      </c>
      <c r="B25">
        <v>219.25082397460901</v>
      </c>
      <c r="C25" s="3">
        <f t="shared" si="0"/>
        <v>-6.6824784749742516E-2</v>
      </c>
      <c r="M25" t="s">
        <v>9</v>
      </c>
      <c r="N25" s="18">
        <v>-1.4459466411062881E-3</v>
      </c>
    </row>
    <row r="26" spans="1:14" x14ac:dyDescent="0.25">
      <c r="A26" s="1">
        <v>43703</v>
      </c>
      <c r="B26">
        <v>228.123046875</v>
      </c>
      <c r="C26" s="3">
        <f t="shared" si="0"/>
        <v>4.0466086920697197E-2</v>
      </c>
      <c r="I26" t="s">
        <v>14</v>
      </c>
      <c r="K26" s="8">
        <f>PERCENTILE(C3:C106,0.01)</f>
        <v>-0.10708327966571002</v>
      </c>
      <c r="M26" t="s">
        <v>10</v>
      </c>
      <c r="N26" s="18">
        <v>4.5240301415440137E-2</v>
      </c>
    </row>
    <row r="27" spans="1:14" x14ac:dyDescent="0.25">
      <c r="A27" s="1">
        <v>43710</v>
      </c>
      <c r="B27">
        <v>226.63659667968699</v>
      </c>
      <c r="C27" s="3">
        <f t="shared" si="0"/>
        <v>-6.5160018493330973E-3</v>
      </c>
      <c r="M27" t="s">
        <v>11</v>
      </c>
      <c r="N27" s="18">
        <v>-31.28767004903235</v>
      </c>
    </row>
    <row r="28" spans="1:14" x14ac:dyDescent="0.25">
      <c r="A28" s="1">
        <v>43717</v>
      </c>
      <c r="B28">
        <v>222.92047119140599</v>
      </c>
      <c r="C28" s="3">
        <f t="shared" si="0"/>
        <v>-1.6396846505479012E-2</v>
      </c>
      <c r="I28" t="s">
        <v>15</v>
      </c>
      <c r="K28" s="8">
        <f>_xlfn.NORM.INV(0.01,J17,J18)</f>
        <v>-0.10669062565988228</v>
      </c>
    </row>
    <row r="29" spans="1:14" x14ac:dyDescent="0.25">
      <c r="A29" s="1">
        <v>43724</v>
      </c>
      <c r="B29">
        <v>221.24821472167901</v>
      </c>
      <c r="C29" s="3">
        <f t="shared" si="0"/>
        <v>-7.5015832363423129E-3</v>
      </c>
      <c r="M29" s="14" t="s">
        <v>78</v>
      </c>
    </row>
    <row r="30" spans="1:14" x14ac:dyDescent="0.25">
      <c r="A30" s="1">
        <v>43731</v>
      </c>
      <c r="B30">
        <v>234.951400756835</v>
      </c>
      <c r="C30" s="3">
        <f t="shared" si="0"/>
        <v>6.1935803877080087E-2</v>
      </c>
      <c r="N30" t="s">
        <v>79</v>
      </c>
    </row>
    <row r="31" spans="1:14" x14ac:dyDescent="0.25">
      <c r="A31" s="1">
        <v>43738</v>
      </c>
      <c r="B31">
        <v>238.99267578125</v>
      </c>
      <c r="C31" s="3">
        <f t="shared" si="0"/>
        <v>1.7200472146142065E-2</v>
      </c>
      <c r="M31" t="s">
        <v>77</v>
      </c>
      <c r="N31" s="18">
        <v>-0.10708327966571002</v>
      </c>
    </row>
    <row r="32" spans="1:14" x14ac:dyDescent="0.25">
      <c r="A32" s="1">
        <v>43745</v>
      </c>
      <c r="B32">
        <v>226.775955200195</v>
      </c>
      <c r="C32" s="3">
        <f t="shared" si="0"/>
        <v>-5.1117552205813044E-2</v>
      </c>
      <c r="M32" t="s">
        <v>83</v>
      </c>
      <c r="N32" s="18">
        <v>-0.10669062565988228</v>
      </c>
    </row>
    <row r="33" spans="1:14" x14ac:dyDescent="0.25">
      <c r="A33" s="1">
        <v>43752</v>
      </c>
      <c r="B33">
        <v>229.005615234375</v>
      </c>
      <c r="C33" s="3">
        <f t="shared" si="0"/>
        <v>9.8319948965122084E-3</v>
      </c>
    </row>
    <row r="34" spans="1:14" x14ac:dyDescent="0.25">
      <c r="A34" s="1">
        <v>43759</v>
      </c>
      <c r="B34">
        <v>232.72174072265599</v>
      </c>
      <c r="C34" s="3">
        <f t="shared" si="0"/>
        <v>1.6227224317088229E-2</v>
      </c>
      <c r="M34" t="s">
        <v>80</v>
      </c>
      <c r="N34">
        <v>1000</v>
      </c>
    </row>
    <row r="35" spans="1:14" ht="40.5" x14ac:dyDescent="0.25">
      <c r="A35" s="1">
        <v>43766</v>
      </c>
      <c r="B35">
        <v>242.75523376464801</v>
      </c>
      <c r="C35" s="3">
        <f t="shared" si="0"/>
        <v>4.3113690241554758E-2</v>
      </c>
      <c r="M35" s="61" t="s">
        <v>81</v>
      </c>
      <c r="N35">
        <f>N34*B2</f>
        <v>265210.14404296799</v>
      </c>
    </row>
    <row r="36" spans="1:14" ht="40.5" x14ac:dyDescent="0.25">
      <c r="A36" s="1">
        <v>43773</v>
      </c>
      <c r="B36">
        <v>241.96559143066401</v>
      </c>
      <c r="C36" s="3">
        <f t="shared" si="0"/>
        <v>-3.2528334064655384E-3</v>
      </c>
      <c r="M36" s="61" t="s">
        <v>82</v>
      </c>
      <c r="N36">
        <f>N35*(1+J17)</f>
        <v>264826.66432600172</v>
      </c>
    </row>
    <row r="37" spans="1:14" x14ac:dyDescent="0.25">
      <c r="A37" s="1">
        <v>43780</v>
      </c>
      <c r="B37">
        <v>232.861083984375</v>
      </c>
      <c r="C37" s="3">
        <f t="shared" si="0"/>
        <v>-3.7627281600069673E-2</v>
      </c>
      <c r="M37" t="s">
        <v>86</v>
      </c>
    </row>
    <row r="38" spans="1:14" x14ac:dyDescent="0.25">
      <c r="A38" s="1">
        <v>43787</v>
      </c>
      <c r="B38">
        <v>230.07398986816401</v>
      </c>
      <c r="C38" s="3">
        <f t="shared" si="0"/>
        <v>-1.1968913261599434E-2</v>
      </c>
      <c r="N38">
        <f>N36*(1+N31)</f>
        <v>236468.15656704339</v>
      </c>
    </row>
    <row r="39" spans="1:14" ht="81" x14ac:dyDescent="0.25">
      <c r="A39" s="1">
        <v>43794</v>
      </c>
      <c r="B39">
        <v>228.86627197265599</v>
      </c>
      <c r="C39" s="3">
        <f t="shared" si="0"/>
        <v>-5.2492587110783973E-3</v>
      </c>
      <c r="M39" s="61" t="s">
        <v>85</v>
      </c>
      <c r="N39" s="62">
        <f>N36-N38</f>
        <v>28358.507758958323</v>
      </c>
    </row>
    <row r="40" spans="1:14" x14ac:dyDescent="0.25">
      <c r="A40" s="1">
        <v>43801</v>
      </c>
      <c r="B40">
        <v>226.03273010253901</v>
      </c>
      <c r="C40" s="3">
        <f t="shared" si="0"/>
        <v>-1.2380775226047858E-2</v>
      </c>
    </row>
    <row r="41" spans="1:14" x14ac:dyDescent="0.25">
      <c r="A41" s="1">
        <v>43808</v>
      </c>
      <c r="B41">
        <v>224.49983215332</v>
      </c>
      <c r="C41" s="3">
        <f t="shared" si="0"/>
        <v>-6.7817521317536933E-3</v>
      </c>
      <c r="M41" t="s">
        <v>87</v>
      </c>
    </row>
    <row r="42" spans="1:14" x14ac:dyDescent="0.25">
      <c r="A42" s="1">
        <v>43815</v>
      </c>
      <c r="B42">
        <v>224.12820434570301</v>
      </c>
      <c r="C42" s="3">
        <f t="shared" si="0"/>
        <v>-1.6553589552940062E-3</v>
      </c>
      <c r="N42">
        <f>N36*(1+N32)</f>
        <v>236572.14181764095</v>
      </c>
    </row>
    <row r="43" spans="1:14" ht="81" x14ac:dyDescent="0.25">
      <c r="A43" s="1">
        <v>43822</v>
      </c>
      <c r="B43">
        <v>220.13339233398401</v>
      </c>
      <c r="C43" s="3">
        <f t="shared" si="0"/>
        <v>-1.7823780917627263E-2</v>
      </c>
      <c r="M43" s="61" t="s">
        <v>84</v>
      </c>
      <c r="N43" s="62">
        <f>N36-N42</f>
        <v>28254.522508360766</v>
      </c>
    </row>
    <row r="44" spans="1:14" x14ac:dyDescent="0.25">
      <c r="A44" s="1">
        <v>43829</v>
      </c>
      <c r="B44">
        <v>221.526931762695</v>
      </c>
      <c r="C44" s="3">
        <f t="shared" si="0"/>
        <v>6.3304318074413057E-3</v>
      </c>
    </row>
    <row r="45" spans="1:14" x14ac:dyDescent="0.25">
      <c r="A45" s="1">
        <v>43836</v>
      </c>
      <c r="B45">
        <v>221.10887145996</v>
      </c>
      <c r="C45" s="3">
        <f t="shared" si="0"/>
        <v>-1.8871759718264158E-3</v>
      </c>
    </row>
    <row r="46" spans="1:14" x14ac:dyDescent="0.25">
      <c r="A46" s="1">
        <v>43843</v>
      </c>
      <c r="B46">
        <v>222.82759094238199</v>
      </c>
      <c r="C46" s="3">
        <f t="shared" si="0"/>
        <v>7.7731819219801768E-3</v>
      </c>
    </row>
    <row r="47" spans="1:14" x14ac:dyDescent="0.25">
      <c r="A47" s="1">
        <v>43850</v>
      </c>
      <c r="B47">
        <v>221.20178222656199</v>
      </c>
      <c r="C47" s="3">
        <f t="shared" si="0"/>
        <v>-7.2962630388101468E-3</v>
      </c>
    </row>
    <row r="48" spans="1:14" x14ac:dyDescent="0.25">
      <c r="A48" s="1">
        <v>43857</v>
      </c>
      <c r="B48">
        <v>218.55404663085901</v>
      </c>
      <c r="C48" s="3">
        <f t="shared" si="0"/>
        <v>-1.196977514851616E-2</v>
      </c>
    </row>
    <row r="49" spans="1:3" x14ac:dyDescent="0.25">
      <c r="A49" s="1">
        <v>43864</v>
      </c>
      <c r="B49">
        <v>198.34767150878901</v>
      </c>
      <c r="C49" s="3">
        <f t="shared" si="0"/>
        <v>-9.2454820368523594E-2</v>
      </c>
    </row>
    <row r="50" spans="1:3" x14ac:dyDescent="0.25">
      <c r="A50" s="1">
        <v>43871</v>
      </c>
      <c r="B50">
        <v>193.00575256347599</v>
      </c>
      <c r="C50" s="3">
        <f t="shared" si="0"/>
        <v>-2.6932098091589141E-2</v>
      </c>
    </row>
    <row r="51" spans="1:3" x14ac:dyDescent="0.25">
      <c r="A51" s="1">
        <v>43878</v>
      </c>
      <c r="B51">
        <v>192.68058776855401</v>
      </c>
      <c r="C51" s="3">
        <f t="shared" si="0"/>
        <v>-1.6847414680816186E-3</v>
      </c>
    </row>
    <row r="52" spans="1:3" x14ac:dyDescent="0.25">
      <c r="A52" s="1">
        <v>43885</v>
      </c>
      <c r="B52">
        <v>183.57611083984301</v>
      </c>
      <c r="C52" s="3">
        <f t="shared" si="0"/>
        <v>-4.7251656402705233E-2</v>
      </c>
    </row>
    <row r="53" spans="1:3" x14ac:dyDescent="0.25">
      <c r="A53" s="1">
        <v>43892</v>
      </c>
      <c r="B53">
        <v>168.89744567871</v>
      </c>
      <c r="C53" s="3">
        <f t="shared" si="0"/>
        <v>-7.9959560609381808E-2</v>
      </c>
    </row>
    <row r="54" spans="1:3" x14ac:dyDescent="0.25">
      <c r="A54" s="1">
        <v>43899</v>
      </c>
      <c r="B54">
        <v>150.734939575195</v>
      </c>
      <c r="C54" s="3">
        <f t="shared" si="0"/>
        <v>-0.10753570624191167</v>
      </c>
    </row>
    <row r="55" spans="1:3" x14ac:dyDescent="0.25">
      <c r="A55" s="1">
        <v>43906</v>
      </c>
      <c r="B55">
        <v>163.09101867675699</v>
      </c>
      <c r="C55" s="3">
        <f t="shared" si="0"/>
        <v>8.197222977223606E-2</v>
      </c>
    </row>
    <row r="56" spans="1:3" x14ac:dyDescent="0.25">
      <c r="A56" s="1">
        <v>43913</v>
      </c>
      <c r="B56">
        <v>151.33880615234301</v>
      </c>
      <c r="C56" s="3">
        <f t="shared" si="0"/>
        <v>-7.2059225699648288E-2</v>
      </c>
    </row>
    <row r="57" spans="1:3" x14ac:dyDescent="0.25">
      <c r="A57" s="1">
        <v>43920</v>
      </c>
      <c r="B57">
        <v>165.18133544921801</v>
      </c>
      <c r="C57" s="3">
        <f t="shared" si="0"/>
        <v>9.1467150090642546E-2</v>
      </c>
    </row>
    <row r="58" spans="1:3" x14ac:dyDescent="0.25">
      <c r="A58" s="1">
        <v>43927</v>
      </c>
      <c r="B58">
        <v>172.19549560546801</v>
      </c>
      <c r="C58" s="3">
        <f t="shared" si="0"/>
        <v>4.2463394167232549E-2</v>
      </c>
    </row>
    <row r="59" spans="1:3" x14ac:dyDescent="0.25">
      <c r="A59" s="1">
        <v>43934</v>
      </c>
      <c r="B59">
        <v>174.75033569335901</v>
      </c>
      <c r="C59" s="3">
        <f t="shared" si="0"/>
        <v>1.4836857833637085E-2</v>
      </c>
    </row>
    <row r="60" spans="1:3" x14ac:dyDescent="0.25">
      <c r="A60" s="1">
        <v>43941</v>
      </c>
      <c r="B60">
        <v>167.22518920898401</v>
      </c>
      <c r="C60" s="3">
        <f t="shared" si="0"/>
        <v>-4.3062271980865652E-2</v>
      </c>
    </row>
    <row r="61" spans="1:3" x14ac:dyDescent="0.25">
      <c r="A61" s="1">
        <v>43948</v>
      </c>
      <c r="B61">
        <v>169.22261047363199</v>
      </c>
      <c r="C61" s="3">
        <f t="shared" si="0"/>
        <v>1.1944499953005172E-2</v>
      </c>
    </row>
    <row r="62" spans="1:3" x14ac:dyDescent="0.25">
      <c r="A62" s="1">
        <v>43955</v>
      </c>
      <c r="B62">
        <v>147.06527709960901</v>
      </c>
      <c r="C62" s="3">
        <f t="shared" si="0"/>
        <v>-0.13093600974484143</v>
      </c>
    </row>
    <row r="63" spans="1:3" x14ac:dyDescent="0.25">
      <c r="A63" s="1">
        <v>43962</v>
      </c>
      <c r="B63">
        <v>152.91815185546801</v>
      </c>
      <c r="C63" s="3">
        <f t="shared" si="0"/>
        <v>3.9797801842067715E-2</v>
      </c>
    </row>
    <row r="64" spans="1:3" x14ac:dyDescent="0.25">
      <c r="A64" s="1">
        <v>43969</v>
      </c>
      <c r="B64">
        <v>173.12454223632801</v>
      </c>
      <c r="C64" s="3">
        <f t="shared" si="0"/>
        <v>0.13213859921586191</v>
      </c>
    </row>
    <row r="65" spans="1:3" x14ac:dyDescent="0.25">
      <c r="A65" s="1">
        <v>43976</v>
      </c>
      <c r="B65">
        <v>183.436752319335</v>
      </c>
      <c r="C65" s="3">
        <f t="shared" si="0"/>
        <v>5.9565269890678119E-2</v>
      </c>
    </row>
    <row r="66" spans="1:3" x14ac:dyDescent="0.25">
      <c r="A66" s="1">
        <v>43983</v>
      </c>
      <c r="B66">
        <v>185.75932312011699</v>
      </c>
      <c r="C66" s="3">
        <f t="shared" si="0"/>
        <v>1.2661425648982094E-2</v>
      </c>
    </row>
    <row r="67" spans="1:3" x14ac:dyDescent="0.25">
      <c r="A67" s="1">
        <v>43990</v>
      </c>
      <c r="B67">
        <v>180.23159790039</v>
      </c>
      <c r="C67" s="3">
        <f t="shared" si="0"/>
        <v>-2.975745780551009E-2</v>
      </c>
    </row>
    <row r="68" spans="1:3" x14ac:dyDescent="0.25">
      <c r="A68" s="1">
        <v>43997</v>
      </c>
      <c r="B68">
        <v>171.03422546386699</v>
      </c>
      <c r="C68" s="3">
        <f t="shared" ref="C68:C106" si="2">B68/B67-1</f>
        <v>-5.1030854432119077E-2</v>
      </c>
    </row>
    <row r="69" spans="1:3" x14ac:dyDescent="0.25">
      <c r="A69" s="1">
        <v>44004</v>
      </c>
      <c r="B69">
        <v>181.25354003906199</v>
      </c>
      <c r="C69" s="3">
        <f t="shared" si="2"/>
        <v>5.9750114618748906E-2</v>
      </c>
    </row>
    <row r="70" spans="1:3" x14ac:dyDescent="0.25">
      <c r="A70" s="1">
        <v>44011</v>
      </c>
      <c r="B70">
        <v>192.63414001464801</v>
      </c>
      <c r="C70" s="3">
        <f t="shared" si="2"/>
        <v>6.278829077287762E-2</v>
      </c>
    </row>
    <row r="71" spans="1:3" x14ac:dyDescent="0.25">
      <c r="A71" s="1">
        <v>44018</v>
      </c>
      <c r="B71">
        <v>180.51031494140599</v>
      </c>
      <c r="C71" s="3">
        <f t="shared" si="2"/>
        <v>-6.2937052966416607E-2</v>
      </c>
    </row>
    <row r="72" spans="1:3" x14ac:dyDescent="0.25">
      <c r="A72" s="1">
        <v>44025</v>
      </c>
      <c r="B72">
        <v>189.50822448730401</v>
      </c>
      <c r="C72" s="3">
        <f t="shared" si="2"/>
        <v>4.9847065796870149E-2</v>
      </c>
    </row>
    <row r="73" spans="1:3" x14ac:dyDescent="0.25">
      <c r="A73" s="1">
        <v>44032</v>
      </c>
      <c r="B73">
        <v>195.076248168945</v>
      </c>
      <c r="C73" s="3">
        <f t="shared" si="2"/>
        <v>2.9381435537717326E-2</v>
      </c>
    </row>
    <row r="74" spans="1:3" x14ac:dyDescent="0.25">
      <c r="A74" s="1">
        <v>44039</v>
      </c>
      <c r="B74">
        <v>189.60591125488199</v>
      </c>
      <c r="C74" s="3">
        <f t="shared" si="2"/>
        <v>-2.8042044920432607E-2</v>
      </c>
    </row>
    <row r="75" spans="1:3" x14ac:dyDescent="0.25">
      <c r="A75" s="1">
        <v>44046</v>
      </c>
      <c r="B75">
        <v>191.51075744628901</v>
      </c>
      <c r="C75" s="3">
        <f t="shared" si="2"/>
        <v>1.0046343907740285E-2</v>
      </c>
    </row>
    <row r="76" spans="1:3" x14ac:dyDescent="0.25">
      <c r="A76" s="1">
        <v>44053</v>
      </c>
      <c r="B76">
        <v>191.95034790039</v>
      </c>
      <c r="C76" s="3">
        <f t="shared" si="2"/>
        <v>2.29538256734374E-3</v>
      </c>
    </row>
    <row r="77" spans="1:3" x14ac:dyDescent="0.25">
      <c r="A77" s="1">
        <v>44060</v>
      </c>
      <c r="B77">
        <v>192.34107971191401</v>
      </c>
      <c r="C77" s="3">
        <f t="shared" si="2"/>
        <v>2.0355879309308378E-3</v>
      </c>
    </row>
    <row r="78" spans="1:3" x14ac:dyDescent="0.25">
      <c r="A78" s="1">
        <v>44067</v>
      </c>
      <c r="B78">
        <v>191.02233886718699</v>
      </c>
      <c r="C78" s="3">
        <f t="shared" si="2"/>
        <v>-6.8562620460601575E-3</v>
      </c>
    </row>
    <row r="79" spans="1:3" x14ac:dyDescent="0.25">
      <c r="A79" s="1">
        <v>44074</v>
      </c>
      <c r="B79">
        <v>182.32839965820301</v>
      </c>
      <c r="C79" s="3">
        <f t="shared" si="2"/>
        <v>-4.5512683283752797E-2</v>
      </c>
    </row>
    <row r="80" spans="1:3" x14ac:dyDescent="0.25">
      <c r="A80" s="1">
        <v>44081</v>
      </c>
      <c r="B80">
        <v>179.64207458496</v>
      </c>
      <c r="C80" s="3">
        <f t="shared" si="2"/>
        <v>-1.4733442942947206E-2</v>
      </c>
    </row>
    <row r="81" spans="1:3" x14ac:dyDescent="0.25">
      <c r="A81" s="1">
        <v>44088</v>
      </c>
      <c r="B81">
        <v>175.05088806152301</v>
      </c>
      <c r="C81" s="3">
        <f t="shared" si="2"/>
        <v>-2.5557412059754592E-2</v>
      </c>
    </row>
    <row r="82" spans="1:3" x14ac:dyDescent="0.25">
      <c r="A82" s="1">
        <v>44095</v>
      </c>
      <c r="B82">
        <v>166.84538269042901</v>
      </c>
      <c r="C82" s="3">
        <f t="shared" si="2"/>
        <v>-4.687497139808916E-2</v>
      </c>
    </row>
    <row r="83" spans="1:3" x14ac:dyDescent="0.25">
      <c r="A83" s="1">
        <v>44102</v>
      </c>
      <c r="B83">
        <v>166.89422607421801</v>
      </c>
      <c r="C83" s="3">
        <f t="shared" si="2"/>
        <v>2.927463919073503E-4</v>
      </c>
    </row>
    <row r="84" spans="1:3" x14ac:dyDescent="0.25">
      <c r="A84" s="1">
        <v>44109</v>
      </c>
      <c r="B84">
        <v>163.96369934082</v>
      </c>
      <c r="C84" s="3">
        <f t="shared" si="2"/>
        <v>-1.7559185852809578E-2</v>
      </c>
    </row>
    <row r="85" spans="1:3" x14ac:dyDescent="0.25">
      <c r="A85" s="1">
        <v>44116</v>
      </c>
      <c r="B85">
        <v>161.91230773925699</v>
      </c>
      <c r="C85" s="3">
        <f t="shared" si="2"/>
        <v>-1.2511254685092954E-2</v>
      </c>
    </row>
    <row r="86" spans="1:3" x14ac:dyDescent="0.25">
      <c r="A86" s="1">
        <v>44123</v>
      </c>
      <c r="B86">
        <v>166.74769592285099</v>
      </c>
      <c r="C86" s="3">
        <f t="shared" si="2"/>
        <v>2.9864241027191651E-2</v>
      </c>
    </row>
    <row r="87" spans="1:3" x14ac:dyDescent="0.25">
      <c r="A87" s="1">
        <v>44130</v>
      </c>
      <c r="B87">
        <v>161.42388916015599</v>
      </c>
      <c r="C87" s="3">
        <f t="shared" si="2"/>
        <v>-3.1927318295049578E-2</v>
      </c>
    </row>
    <row r="88" spans="1:3" x14ac:dyDescent="0.25">
      <c r="A88" s="1">
        <v>44137</v>
      </c>
      <c r="B88">
        <v>169.92245483398401</v>
      </c>
      <c r="C88" s="3">
        <f t="shared" si="2"/>
        <v>5.2647509101928502E-2</v>
      </c>
    </row>
    <row r="89" spans="1:3" x14ac:dyDescent="0.25">
      <c r="A89" s="1">
        <v>44144</v>
      </c>
      <c r="B89">
        <v>184.28208923339801</v>
      </c>
      <c r="C89" s="3">
        <f t="shared" si="2"/>
        <v>8.4506985338950846E-2</v>
      </c>
    </row>
    <row r="90" spans="1:3" x14ac:dyDescent="0.25">
      <c r="A90" s="1">
        <v>44151</v>
      </c>
      <c r="B90">
        <v>187.163803100585</v>
      </c>
      <c r="C90" s="3">
        <f t="shared" si="2"/>
        <v>1.5637514634084804E-2</v>
      </c>
    </row>
    <row r="91" spans="1:3" x14ac:dyDescent="0.25">
      <c r="A91" s="1">
        <v>44158</v>
      </c>
      <c r="B91">
        <v>189.21516418457</v>
      </c>
      <c r="C91" s="3">
        <f t="shared" si="2"/>
        <v>1.0960244716135437E-2</v>
      </c>
    </row>
    <row r="92" spans="1:3" x14ac:dyDescent="0.25">
      <c r="A92" s="1">
        <v>44165</v>
      </c>
      <c r="B92">
        <v>193.56213378906199</v>
      </c>
      <c r="C92" s="3">
        <f t="shared" si="2"/>
        <v>2.297368513366993E-2</v>
      </c>
    </row>
    <row r="93" spans="1:3" x14ac:dyDescent="0.25">
      <c r="A93" s="1">
        <v>44172</v>
      </c>
      <c r="B93">
        <v>211.19421386718699</v>
      </c>
      <c r="C93" s="3">
        <f t="shared" si="2"/>
        <v>9.1092610589527334E-2</v>
      </c>
    </row>
    <row r="94" spans="1:3" x14ac:dyDescent="0.25">
      <c r="A94" s="1">
        <v>44179</v>
      </c>
      <c r="B94">
        <v>209.53358459472599</v>
      </c>
      <c r="C94" s="3">
        <f t="shared" si="2"/>
        <v>-7.8630434141785388E-3</v>
      </c>
    </row>
    <row r="95" spans="1:3" x14ac:dyDescent="0.25">
      <c r="A95" s="1">
        <v>44186</v>
      </c>
      <c r="B95">
        <v>203.77018737792901</v>
      </c>
      <c r="C95" s="3">
        <f t="shared" si="2"/>
        <v>-2.7505839829659706E-2</v>
      </c>
    </row>
    <row r="96" spans="1:3" x14ac:dyDescent="0.25">
      <c r="A96" s="1">
        <v>44193</v>
      </c>
      <c r="B96">
        <v>208.89863586425699</v>
      </c>
      <c r="C96" s="3">
        <f t="shared" si="2"/>
        <v>2.5167805714465752E-2</v>
      </c>
    </row>
    <row r="97" spans="1:3" x14ac:dyDescent="0.25">
      <c r="A97" s="1">
        <v>44200</v>
      </c>
      <c r="B97">
        <v>196.88342285156199</v>
      </c>
      <c r="C97" s="3">
        <f t="shared" si="2"/>
        <v>-5.7516952961351619E-2</v>
      </c>
    </row>
    <row r="98" spans="1:3" x14ac:dyDescent="0.25">
      <c r="A98" s="1">
        <v>44207</v>
      </c>
      <c r="B98">
        <v>212.85484313964801</v>
      </c>
      <c r="C98" s="3">
        <f t="shared" si="2"/>
        <v>8.1121203891947324E-2</v>
      </c>
    </row>
    <row r="99" spans="1:3" x14ac:dyDescent="0.25">
      <c r="A99" s="1">
        <v>44214</v>
      </c>
      <c r="B99">
        <v>205.772705078125</v>
      </c>
      <c r="C99" s="3">
        <f t="shared" si="2"/>
        <v>-3.3272149024472175E-2</v>
      </c>
    </row>
    <row r="100" spans="1:3" x14ac:dyDescent="0.25">
      <c r="A100" s="1">
        <v>44221</v>
      </c>
      <c r="B100">
        <v>198.54405212402301</v>
      </c>
      <c r="C100" s="3">
        <f t="shared" si="2"/>
        <v>-3.512930906631917E-2</v>
      </c>
    </row>
    <row r="101" spans="1:3" x14ac:dyDescent="0.25">
      <c r="A101" s="1">
        <v>44228</v>
      </c>
      <c r="B101">
        <v>228.82629394531199</v>
      </c>
      <c r="C101" s="3">
        <f t="shared" si="2"/>
        <v>0.15252152606602798</v>
      </c>
    </row>
    <row r="102" spans="1:3" x14ac:dyDescent="0.25">
      <c r="A102" s="1">
        <v>44235</v>
      </c>
      <c r="B102">
        <v>212.415267944335</v>
      </c>
      <c r="C102" s="3">
        <f t="shared" si="2"/>
        <v>-7.1718270300261566E-2</v>
      </c>
    </row>
    <row r="103" spans="1:3" x14ac:dyDescent="0.25">
      <c r="A103" s="1">
        <v>44242</v>
      </c>
      <c r="B103">
        <v>210.94999694824199</v>
      </c>
      <c r="C103" s="3">
        <f t="shared" si="2"/>
        <v>-6.8981434822142917E-3</v>
      </c>
    </row>
    <row r="104" spans="1:3" x14ac:dyDescent="0.25">
      <c r="A104" s="1">
        <v>44249</v>
      </c>
      <c r="B104">
        <v>199.32553100585901</v>
      </c>
      <c r="C104" s="3">
        <f t="shared" si="2"/>
        <v>-5.5105314579526277E-2</v>
      </c>
    </row>
    <row r="105" spans="1:3" x14ac:dyDescent="0.25">
      <c r="A105" s="1">
        <v>44256</v>
      </c>
      <c r="B105">
        <v>208.75</v>
      </c>
      <c r="C105" s="3">
        <f t="shared" si="2"/>
        <v>4.7281795495951684E-2</v>
      </c>
    </row>
    <row r="106" spans="1:3" x14ac:dyDescent="0.25">
      <c r="A106" s="1">
        <v>44263</v>
      </c>
      <c r="B106">
        <v>205.25</v>
      </c>
      <c r="C106" s="3">
        <f t="shared" si="2"/>
        <v>-1.6766467065868262E-2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9F7-D4F1-4724-8CE1-F09CF83ED456}">
  <dimension ref="A1:N106"/>
  <sheetViews>
    <sheetView topLeftCell="A39" zoomScale="70" zoomScaleNormal="70" workbookViewId="0">
      <selection activeCell="N31" sqref="N31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140.68867492675699</v>
      </c>
    </row>
    <row r="3" spans="1:10" x14ac:dyDescent="0.25">
      <c r="A3" s="1">
        <v>43542</v>
      </c>
      <c r="B3">
        <v>137.88665771484301</v>
      </c>
      <c r="C3" s="3">
        <f>B3/B2-1</f>
        <v>-1.9916437576604662E-2</v>
      </c>
      <c r="I3" s="9" t="s">
        <v>8</v>
      </c>
      <c r="J3" s="9"/>
    </row>
    <row r="4" spans="1:10" x14ac:dyDescent="0.25">
      <c r="A4" s="1">
        <v>43549</v>
      </c>
      <c r="B4">
        <v>144.21379089355401</v>
      </c>
      <c r="C4" s="3">
        <f t="shared" ref="C4:C67" si="0">B4/B3-1</f>
        <v>4.5886478674360465E-2</v>
      </c>
      <c r="F4" t="s">
        <v>3</v>
      </c>
      <c r="G4" s="3">
        <f>MIN(C3:C106)</f>
        <v>-0.26079641138306553</v>
      </c>
      <c r="I4" t="s">
        <v>6</v>
      </c>
      <c r="J4" t="s">
        <v>7</v>
      </c>
    </row>
    <row r="5" spans="1:10" x14ac:dyDescent="0.25">
      <c r="A5" s="1">
        <v>43556</v>
      </c>
      <c r="B5">
        <v>142.30963134765599</v>
      </c>
      <c r="C5" s="3">
        <f t="shared" si="0"/>
        <v>-1.3203727147728106E-2</v>
      </c>
      <c r="F5" t="s">
        <v>4</v>
      </c>
      <c r="G5" s="3">
        <f>MAX(C3:C106)</f>
        <v>0.18269229996557335</v>
      </c>
      <c r="I5" s="8">
        <v>-0.26079641138306553</v>
      </c>
      <c r="J5">
        <f t="array" ref="J5:J15">FREQUENCY(C3:C106,I5:I15)</f>
        <v>1</v>
      </c>
    </row>
    <row r="6" spans="1:10" x14ac:dyDescent="0.25">
      <c r="A6" s="1">
        <v>43563</v>
      </c>
      <c r="B6">
        <v>143.53762817382801</v>
      </c>
      <c r="C6" s="3">
        <f t="shared" si="0"/>
        <v>8.6290493098957199E-3</v>
      </c>
      <c r="I6" s="8">
        <v>-0.21644754024820165</v>
      </c>
      <c r="J6">
        <v>0</v>
      </c>
    </row>
    <row r="7" spans="1:10" x14ac:dyDescent="0.25">
      <c r="A7" s="1">
        <v>43570</v>
      </c>
      <c r="B7">
        <v>145.72068786621</v>
      </c>
      <c r="C7" s="3">
        <f t="shared" si="0"/>
        <v>1.5208971474282906E-2</v>
      </c>
      <c r="I7" s="8">
        <v>-0.17209866911333777</v>
      </c>
      <c r="J7">
        <v>0</v>
      </c>
    </row>
    <row r="8" spans="1:10" x14ac:dyDescent="0.25">
      <c r="A8" s="1">
        <v>43577</v>
      </c>
      <c r="B8">
        <v>152.9521484375</v>
      </c>
      <c r="C8" s="3">
        <f t="shared" si="0"/>
        <v>4.962549022503504E-2</v>
      </c>
      <c r="F8" t="s">
        <v>5</v>
      </c>
      <c r="G8" s="3">
        <f>G5-G4</f>
        <v>0.44348871134863888</v>
      </c>
      <c r="I8" s="8">
        <v>-0.12774979797847388</v>
      </c>
      <c r="J8">
        <v>0</v>
      </c>
    </row>
    <row r="9" spans="1:10" x14ac:dyDescent="0.25">
      <c r="A9" s="1">
        <v>43584</v>
      </c>
      <c r="B9">
        <v>154.72592163085901</v>
      </c>
      <c r="C9" s="3">
        <f t="shared" si="0"/>
        <v>1.1596915842498445E-2</v>
      </c>
      <c r="I9" s="8">
        <v>-8.3400926843610002E-2</v>
      </c>
      <c r="J9">
        <v>4</v>
      </c>
    </row>
    <row r="10" spans="1:10" x14ac:dyDescent="0.25">
      <c r="A10" s="1">
        <v>43591</v>
      </c>
      <c r="B10">
        <v>151.314849853515</v>
      </c>
      <c r="C10" s="3">
        <f t="shared" si="0"/>
        <v>-2.2045897296265937E-2</v>
      </c>
      <c r="G10" s="4">
        <f>G8/10</f>
        <v>4.4348871134863889E-2</v>
      </c>
      <c r="I10" s="8">
        <v>-3.9052055708746113E-2</v>
      </c>
      <c r="J10">
        <v>16</v>
      </c>
    </row>
    <row r="11" spans="1:10" x14ac:dyDescent="0.25">
      <c r="A11" s="1">
        <v>43598</v>
      </c>
      <c r="B11">
        <v>152.04252624511699</v>
      </c>
      <c r="C11" s="3">
        <f t="shared" si="0"/>
        <v>4.8090216677769693E-3</v>
      </c>
      <c r="I11" s="8">
        <v>5.2968154261177763E-3</v>
      </c>
      <c r="J11">
        <v>43</v>
      </c>
    </row>
    <row r="12" spans="1:10" x14ac:dyDescent="0.25">
      <c r="A12" s="1">
        <v>43605</v>
      </c>
      <c r="B12">
        <v>158.63725280761699</v>
      </c>
      <c r="C12" s="3">
        <f t="shared" si="0"/>
        <v>4.3374223813331225E-2</v>
      </c>
      <c r="F12" s="5">
        <f>G4</f>
        <v>-0.26079641138306553</v>
      </c>
      <c r="I12" s="8">
        <v>4.9645686560981665E-2</v>
      </c>
      <c r="J12">
        <v>24</v>
      </c>
    </row>
    <row r="13" spans="1:10" x14ac:dyDescent="0.25">
      <c r="A13" s="1">
        <v>43612</v>
      </c>
      <c r="B13">
        <v>156.31774902343699</v>
      </c>
      <c r="C13" s="3">
        <f t="shared" si="0"/>
        <v>-1.4621431871320367E-2</v>
      </c>
      <c r="F13" s="2">
        <f>F12+G13*$G$10</f>
        <v>-0.21644754024820165</v>
      </c>
      <c r="G13">
        <v>1</v>
      </c>
      <c r="I13" s="8">
        <v>9.3994557695845554E-2</v>
      </c>
      <c r="J13">
        <v>8</v>
      </c>
    </row>
    <row r="14" spans="1:10" x14ac:dyDescent="0.25">
      <c r="A14" s="1">
        <v>43619</v>
      </c>
      <c r="B14">
        <v>152.40638732910099</v>
      </c>
      <c r="C14" s="3">
        <f t="shared" si="0"/>
        <v>-2.502186551924801E-2</v>
      </c>
      <c r="F14" s="2">
        <f t="shared" ref="F14:F22" si="1">F13+G14*$G$10</f>
        <v>-0.17209866911333777</v>
      </c>
      <c r="G14">
        <v>1</v>
      </c>
      <c r="I14" s="8">
        <v>0.13834342883070944</v>
      </c>
      <c r="J14">
        <v>5</v>
      </c>
    </row>
    <row r="15" spans="1:10" x14ac:dyDescent="0.25">
      <c r="A15" s="1">
        <v>43626</v>
      </c>
      <c r="B15">
        <v>153.634353637695</v>
      </c>
      <c r="C15" s="3">
        <f t="shared" si="0"/>
        <v>8.0571840203940148E-3</v>
      </c>
      <c r="F15" s="2">
        <f t="shared" si="1"/>
        <v>-0.12774979797847388</v>
      </c>
      <c r="G15">
        <v>1</v>
      </c>
      <c r="I15" s="8">
        <v>0.18269229996557332</v>
      </c>
      <c r="J15">
        <v>2</v>
      </c>
    </row>
    <row r="16" spans="1:10" x14ac:dyDescent="0.25">
      <c r="A16" s="1">
        <v>43633</v>
      </c>
      <c r="B16">
        <v>155.726470947265</v>
      </c>
      <c r="C16" s="3">
        <f t="shared" si="0"/>
        <v>1.361750975633802E-2</v>
      </c>
      <c r="F16" s="2">
        <f t="shared" si="1"/>
        <v>-8.3400926843610002E-2</v>
      </c>
      <c r="G16">
        <v>1</v>
      </c>
    </row>
    <row r="17" spans="1:14" x14ac:dyDescent="0.25">
      <c r="A17" s="1">
        <v>43640</v>
      </c>
      <c r="B17">
        <v>152.58830261230401</v>
      </c>
      <c r="C17" s="3">
        <f t="shared" si="0"/>
        <v>-2.0151797673651162E-2</v>
      </c>
      <c r="F17" s="2">
        <f t="shared" si="1"/>
        <v>-3.9052055708746113E-2</v>
      </c>
      <c r="G17">
        <v>1</v>
      </c>
      <c r="I17" s="10" t="s">
        <v>9</v>
      </c>
      <c r="J17" s="11">
        <f>AVERAGE(C3:C106)</f>
        <v>-9.7955570045690142E-5</v>
      </c>
    </row>
    <row r="18" spans="1:14" x14ac:dyDescent="0.25">
      <c r="A18" s="1">
        <v>43647</v>
      </c>
      <c r="B18">
        <v>146.67578125</v>
      </c>
      <c r="C18" s="3">
        <f t="shared" si="0"/>
        <v>-3.8748195379868178E-2</v>
      </c>
      <c r="F18" s="2">
        <f t="shared" si="1"/>
        <v>5.2968154261177763E-3</v>
      </c>
      <c r="G18">
        <v>1</v>
      </c>
      <c r="I18" s="10" t="s">
        <v>10</v>
      </c>
      <c r="J18" s="12">
        <f>_xlfn.STDEV.P(C3:C106)</f>
        <v>6.0101452882915275E-2</v>
      </c>
    </row>
    <row r="19" spans="1:14" x14ac:dyDescent="0.25">
      <c r="A19" s="1">
        <v>43654</v>
      </c>
      <c r="B19">
        <v>136.30616760253901</v>
      </c>
      <c r="C19" s="3">
        <f t="shared" si="0"/>
        <v>-7.0697517743482208E-2</v>
      </c>
      <c r="F19" s="2">
        <f t="shared" si="1"/>
        <v>4.9645686560981665E-2</v>
      </c>
      <c r="G19">
        <v>1</v>
      </c>
      <c r="I19" s="10" t="s">
        <v>11</v>
      </c>
      <c r="J19" s="11">
        <f>J18/J17</f>
        <v>-613.5582984702321</v>
      </c>
    </row>
    <row r="20" spans="1:14" x14ac:dyDescent="0.25">
      <c r="A20" s="1">
        <v>43661</v>
      </c>
      <c r="B20">
        <v>131.07585144042901</v>
      </c>
      <c r="C20" s="3">
        <f t="shared" si="0"/>
        <v>-3.8371823183829146E-2</v>
      </c>
      <c r="F20" s="2">
        <f t="shared" si="1"/>
        <v>9.3994557695845554E-2</v>
      </c>
      <c r="G20">
        <v>1</v>
      </c>
    </row>
    <row r="21" spans="1:14" x14ac:dyDescent="0.25">
      <c r="A21" s="1">
        <v>43668</v>
      </c>
      <c r="B21">
        <v>129.02922058105401</v>
      </c>
      <c r="C21" s="3">
        <f t="shared" si="0"/>
        <v>-1.5614095478945988E-2</v>
      </c>
      <c r="F21" s="2">
        <f t="shared" si="1"/>
        <v>0.13834342883070944</v>
      </c>
      <c r="G21">
        <v>1</v>
      </c>
    </row>
    <row r="22" spans="1:14" x14ac:dyDescent="0.25">
      <c r="A22" s="1">
        <v>43675</v>
      </c>
      <c r="B22">
        <v>122.252555847167</v>
      </c>
      <c r="C22" s="3">
        <f t="shared" si="0"/>
        <v>-5.2520388043652555E-2</v>
      </c>
      <c r="F22" s="6">
        <f t="shared" si="1"/>
        <v>0.18269229996557332</v>
      </c>
      <c r="G22">
        <v>1</v>
      </c>
      <c r="I22" s="10" t="s">
        <v>12</v>
      </c>
    </row>
    <row r="23" spans="1:14" x14ac:dyDescent="0.25">
      <c r="A23" s="1">
        <v>43682</v>
      </c>
      <c r="B23">
        <v>118.750534057617</v>
      </c>
      <c r="C23" s="3">
        <f t="shared" si="0"/>
        <v>-2.8645796116753774E-2</v>
      </c>
      <c r="I23" s="13"/>
    </row>
    <row r="24" spans="1:14" x14ac:dyDescent="0.25">
      <c r="A24" s="1">
        <v>43689</v>
      </c>
      <c r="B24">
        <v>116.56744384765599</v>
      </c>
      <c r="C24" s="3">
        <f t="shared" si="0"/>
        <v>-1.8383834879443839E-2</v>
      </c>
      <c r="I24" t="s">
        <v>13</v>
      </c>
    </row>
    <row r="25" spans="1:14" x14ac:dyDescent="0.25">
      <c r="A25" s="1">
        <v>43696</v>
      </c>
      <c r="B25">
        <v>111.246192932128</v>
      </c>
      <c r="C25" s="3">
        <f t="shared" si="0"/>
        <v>-4.5649546218774706E-2</v>
      </c>
      <c r="M25" t="s">
        <v>9</v>
      </c>
      <c r="N25" s="18">
        <v>-9.7955570045690142E-5</v>
      </c>
    </row>
    <row r="26" spans="1:14" x14ac:dyDescent="0.25">
      <c r="A26" s="1">
        <v>43703</v>
      </c>
      <c r="B26">
        <v>110.932357788085</v>
      </c>
      <c r="C26" s="3">
        <f t="shared" si="0"/>
        <v>-2.8210865987519096E-3</v>
      </c>
      <c r="I26" t="s">
        <v>14</v>
      </c>
      <c r="K26" s="8">
        <f>PERCENTILE(C3:C106,0.01)</f>
        <v>-0.11397771650261432</v>
      </c>
      <c r="M26" t="s">
        <v>10</v>
      </c>
      <c r="N26" s="18">
        <v>6.0101452882915275E-2</v>
      </c>
    </row>
    <row r="27" spans="1:14" x14ac:dyDescent="0.25">
      <c r="A27" s="1">
        <v>43710</v>
      </c>
      <c r="B27">
        <v>117.018997192382</v>
      </c>
      <c r="C27" s="3">
        <f t="shared" si="0"/>
        <v>5.4868025215188965E-2</v>
      </c>
      <c r="M27" t="s">
        <v>11</v>
      </c>
      <c r="N27" s="18">
        <v>-613.5582984702321</v>
      </c>
    </row>
    <row r="28" spans="1:14" x14ac:dyDescent="0.25">
      <c r="A28" s="1">
        <v>43717</v>
      </c>
      <c r="B28">
        <v>117.88851165771401</v>
      </c>
      <c r="C28" s="3">
        <f t="shared" si="0"/>
        <v>7.4305410761852375E-3</v>
      </c>
      <c r="I28" t="s">
        <v>15</v>
      </c>
      <c r="K28" s="8">
        <f>_xlfn.NORM.INV(0.01,J17,J18)</f>
        <v>-0.1399148427109814</v>
      </c>
    </row>
    <row r="29" spans="1:14" x14ac:dyDescent="0.25">
      <c r="A29" s="1">
        <v>43724</v>
      </c>
      <c r="B29">
        <v>122.28188323974599</v>
      </c>
      <c r="C29" s="3">
        <f t="shared" si="0"/>
        <v>3.7267173198250347E-2</v>
      </c>
      <c r="M29" s="14" t="s">
        <v>78</v>
      </c>
    </row>
    <row r="30" spans="1:14" x14ac:dyDescent="0.25">
      <c r="A30" s="1">
        <v>43731</v>
      </c>
      <c r="B30">
        <v>120.314010620117</v>
      </c>
      <c r="C30" s="3">
        <f t="shared" si="0"/>
        <v>-1.6092920451435844E-2</v>
      </c>
      <c r="N30" t="s">
        <v>79</v>
      </c>
    </row>
    <row r="31" spans="1:14" x14ac:dyDescent="0.25">
      <c r="A31" s="1">
        <v>43738</v>
      </c>
      <c r="B31">
        <v>118.62075042724599</v>
      </c>
      <c r="C31" s="3">
        <f t="shared" si="0"/>
        <v>-1.4073674247443657E-2</v>
      </c>
      <c r="M31" t="s">
        <v>77</v>
      </c>
      <c r="N31" s="18">
        <v>-0.11397771650261432</v>
      </c>
    </row>
    <row r="32" spans="1:14" x14ac:dyDescent="0.25">
      <c r="A32" s="1">
        <v>43745</v>
      </c>
      <c r="B32">
        <v>118.163108825683</v>
      </c>
      <c r="C32" s="3">
        <f t="shared" si="0"/>
        <v>-3.8580231529026232E-3</v>
      </c>
      <c r="M32" t="s">
        <v>83</v>
      </c>
      <c r="N32" s="18">
        <v>-0.1399148427109814</v>
      </c>
    </row>
    <row r="33" spans="1:14" x14ac:dyDescent="0.25">
      <c r="A33" s="1">
        <v>43752</v>
      </c>
      <c r="B33">
        <v>131.34318542480401</v>
      </c>
      <c r="C33" s="3">
        <f t="shared" si="0"/>
        <v>0.11154138317877682</v>
      </c>
    </row>
    <row r="34" spans="1:14" x14ac:dyDescent="0.25">
      <c r="A34" s="1">
        <v>43759</v>
      </c>
      <c r="B34">
        <v>128.09391784667901</v>
      </c>
      <c r="C34" s="3">
        <f t="shared" si="0"/>
        <v>-2.4738760276110883E-2</v>
      </c>
      <c r="M34" t="s">
        <v>80</v>
      </c>
      <c r="N34">
        <v>1000</v>
      </c>
    </row>
    <row r="35" spans="1:14" ht="40.5" x14ac:dyDescent="0.25">
      <c r="A35" s="1">
        <v>43766</v>
      </c>
      <c r="B35">
        <v>131.89234924316401</v>
      </c>
      <c r="C35" s="3">
        <f t="shared" si="0"/>
        <v>2.9653487537413703E-2</v>
      </c>
      <c r="M35" s="61" t="s">
        <v>81</v>
      </c>
      <c r="N35">
        <f>N34*B2</f>
        <v>140688.674926757</v>
      </c>
    </row>
    <row r="36" spans="1:14" ht="40.5" x14ac:dyDescent="0.25">
      <c r="A36" s="1">
        <v>43773</v>
      </c>
      <c r="B36">
        <v>126.62948608398401</v>
      </c>
      <c r="C36" s="3">
        <f t="shared" si="0"/>
        <v>-3.9902717552457112E-2</v>
      </c>
      <c r="M36" s="61" t="s">
        <v>82</v>
      </c>
      <c r="N36">
        <f>N35*(1+J17)</f>
        <v>140674.89368740557</v>
      </c>
    </row>
    <row r="37" spans="1:14" x14ac:dyDescent="0.25">
      <c r="A37" s="1">
        <v>43780</v>
      </c>
      <c r="B37">
        <v>124.066680908203</v>
      </c>
      <c r="C37" s="3">
        <f t="shared" si="0"/>
        <v>-2.0238613099016201E-2</v>
      </c>
      <c r="M37" t="s">
        <v>86</v>
      </c>
    </row>
    <row r="38" spans="1:14" x14ac:dyDescent="0.25">
      <c r="A38" s="1">
        <v>43787</v>
      </c>
      <c r="B38">
        <v>122.46493530273401</v>
      </c>
      <c r="C38" s="3">
        <f t="shared" si="0"/>
        <v>-1.2910360732984572E-2</v>
      </c>
      <c r="N38">
        <f>N36*(1+N31)</f>
        <v>124641.09053566704</v>
      </c>
    </row>
    <row r="39" spans="1:14" ht="81" x14ac:dyDescent="0.25">
      <c r="A39" s="1">
        <v>43794</v>
      </c>
      <c r="B39">
        <v>120.58860015869099</v>
      </c>
      <c r="C39" s="3">
        <f t="shared" si="0"/>
        <v>-1.5321407220807326E-2</v>
      </c>
      <c r="M39" s="61" t="s">
        <v>85</v>
      </c>
      <c r="N39" s="62">
        <f>N36-N38</f>
        <v>16033.803151738524</v>
      </c>
    </row>
    <row r="40" spans="1:14" x14ac:dyDescent="0.25">
      <c r="A40" s="1">
        <v>43801</v>
      </c>
      <c r="B40">
        <v>115.87489318847599</v>
      </c>
      <c r="C40" s="3">
        <f t="shared" si="0"/>
        <v>-3.9089159041666433E-2</v>
      </c>
    </row>
    <row r="41" spans="1:14" x14ac:dyDescent="0.25">
      <c r="A41" s="1">
        <v>43808</v>
      </c>
      <c r="B41">
        <v>115.737594604492</v>
      </c>
      <c r="C41" s="3">
        <f t="shared" si="0"/>
        <v>-1.1848863908825447E-3</v>
      </c>
      <c r="M41" t="s">
        <v>87</v>
      </c>
    </row>
    <row r="42" spans="1:14" x14ac:dyDescent="0.25">
      <c r="A42" s="1">
        <v>43815</v>
      </c>
      <c r="B42">
        <v>114.50196838378901</v>
      </c>
      <c r="C42" s="3">
        <f t="shared" si="0"/>
        <v>-1.0676100751233708E-2</v>
      </c>
      <c r="N42">
        <f>N36*(1+N32)</f>
        <v>120992.38806374818</v>
      </c>
    </row>
    <row r="43" spans="1:14" ht="81" x14ac:dyDescent="0.25">
      <c r="A43" s="1">
        <v>43822</v>
      </c>
      <c r="B43">
        <v>117.522399902343</v>
      </c>
      <c r="C43" s="3">
        <f t="shared" si="0"/>
        <v>2.637886109023091E-2</v>
      </c>
      <c r="M43" s="61" t="s">
        <v>84</v>
      </c>
      <c r="N43" s="62">
        <f>N36-N42</f>
        <v>19682.505623657387</v>
      </c>
    </row>
    <row r="44" spans="1:14" x14ac:dyDescent="0.25">
      <c r="A44" s="1">
        <v>43829</v>
      </c>
      <c r="B44">
        <v>117.613929748535</v>
      </c>
      <c r="C44" s="3">
        <f t="shared" si="0"/>
        <v>7.7882894042380357E-4</v>
      </c>
    </row>
    <row r="45" spans="1:14" x14ac:dyDescent="0.25">
      <c r="A45" s="1">
        <v>43836</v>
      </c>
      <c r="B45">
        <v>113.58667755126901</v>
      </c>
      <c r="C45" s="3">
        <f t="shared" si="0"/>
        <v>-3.4241285924860088E-2</v>
      </c>
    </row>
    <row r="46" spans="1:14" x14ac:dyDescent="0.25">
      <c r="A46" s="1">
        <v>43843</v>
      </c>
      <c r="B46">
        <v>114.730781555175</v>
      </c>
      <c r="C46" s="3">
        <f t="shared" si="0"/>
        <v>1.0072519318029993E-2</v>
      </c>
    </row>
    <row r="47" spans="1:14" x14ac:dyDescent="0.25">
      <c r="A47" s="1">
        <v>43850</v>
      </c>
      <c r="B47">
        <v>108.3237991333</v>
      </c>
      <c r="C47" s="3">
        <f t="shared" si="0"/>
        <v>-5.5843622217406685E-2</v>
      </c>
    </row>
    <row r="48" spans="1:14" x14ac:dyDescent="0.25">
      <c r="A48" s="1">
        <v>43857</v>
      </c>
      <c r="B48">
        <v>99.674377441406193</v>
      </c>
      <c r="C48" s="3">
        <f t="shared" si="0"/>
        <v>-7.984784286646085E-2</v>
      </c>
    </row>
    <row r="49" spans="1:3" x14ac:dyDescent="0.25">
      <c r="A49" s="1">
        <v>43864</v>
      </c>
      <c r="B49">
        <v>100.040489196777</v>
      </c>
      <c r="C49" s="3">
        <f t="shared" si="0"/>
        <v>3.6730779240234934E-3</v>
      </c>
    </row>
    <row r="50" spans="1:3" x14ac:dyDescent="0.25">
      <c r="A50" s="1">
        <v>43871</v>
      </c>
      <c r="B50">
        <v>94.503021240234304</v>
      </c>
      <c r="C50" s="3">
        <f t="shared" si="0"/>
        <v>-5.5352267876765837E-2</v>
      </c>
    </row>
    <row r="51" spans="1:3" x14ac:dyDescent="0.25">
      <c r="A51" s="1">
        <v>43878</v>
      </c>
      <c r="B51">
        <v>94.136909484863196</v>
      </c>
      <c r="C51" s="3">
        <f t="shared" si="0"/>
        <v>-3.8740746122859493E-3</v>
      </c>
    </row>
    <row r="52" spans="1:3" x14ac:dyDescent="0.25">
      <c r="A52" s="1">
        <v>43885</v>
      </c>
      <c r="B52">
        <v>84.160316467285099</v>
      </c>
      <c r="C52" s="3">
        <f t="shared" si="0"/>
        <v>-0.1059796106773857</v>
      </c>
    </row>
    <row r="53" spans="1:3" x14ac:dyDescent="0.25">
      <c r="A53" s="1">
        <v>43892</v>
      </c>
      <c r="B53">
        <v>81.597526550292898</v>
      </c>
      <c r="C53" s="3">
        <f t="shared" si="0"/>
        <v>-3.0451286598814242E-2</v>
      </c>
    </row>
    <row r="54" spans="1:3" x14ac:dyDescent="0.25">
      <c r="A54" s="1">
        <v>43899</v>
      </c>
      <c r="B54">
        <v>60.317184448242102</v>
      </c>
      <c r="C54" s="3">
        <f t="shared" si="0"/>
        <v>-0.26079641138306553</v>
      </c>
    </row>
    <row r="55" spans="1:3" x14ac:dyDescent="0.25">
      <c r="A55" s="1">
        <v>43906</v>
      </c>
      <c r="B55">
        <v>66.312286376953097</v>
      </c>
      <c r="C55" s="3">
        <f t="shared" si="0"/>
        <v>9.9392933930053884E-2</v>
      </c>
    </row>
    <row r="56" spans="1:3" x14ac:dyDescent="0.25">
      <c r="A56" s="1">
        <v>43913</v>
      </c>
      <c r="B56">
        <v>58.852733612060497</v>
      </c>
      <c r="C56" s="3">
        <f t="shared" si="0"/>
        <v>-0.11249126176239299</v>
      </c>
    </row>
    <row r="57" spans="1:3" x14ac:dyDescent="0.25">
      <c r="A57" s="1">
        <v>43920</v>
      </c>
      <c r="B57">
        <v>68.671806335449205</v>
      </c>
      <c r="C57" s="3">
        <f t="shared" si="0"/>
        <v>0.16684140431119276</v>
      </c>
    </row>
    <row r="58" spans="1:3" x14ac:dyDescent="0.25">
      <c r="A58" s="1">
        <v>43927</v>
      </c>
      <c r="B58">
        <v>75.996147155761705</v>
      </c>
      <c r="C58" s="3">
        <f t="shared" si="0"/>
        <v>0.10665717433635624</v>
      </c>
    </row>
    <row r="59" spans="1:3" x14ac:dyDescent="0.25">
      <c r="A59" s="1">
        <v>43934</v>
      </c>
      <c r="B59">
        <v>75.013015747070298</v>
      </c>
      <c r="C59" s="3">
        <f t="shared" si="0"/>
        <v>-1.2936595412875063E-2</v>
      </c>
    </row>
    <row r="60" spans="1:3" x14ac:dyDescent="0.25">
      <c r="A60" s="1">
        <v>43941</v>
      </c>
      <c r="B60">
        <v>66.459754943847599</v>
      </c>
      <c r="C60" s="3">
        <f t="shared" si="0"/>
        <v>-0.11402368932963147</v>
      </c>
    </row>
    <row r="61" spans="1:3" x14ac:dyDescent="0.25">
      <c r="A61" s="1">
        <v>43948</v>
      </c>
      <c r="B61">
        <v>78.6014404296875</v>
      </c>
      <c r="C61" s="3">
        <f t="shared" si="0"/>
        <v>0.18269229996557335</v>
      </c>
    </row>
    <row r="62" spans="1:3" x14ac:dyDescent="0.25">
      <c r="A62" s="1">
        <v>43955</v>
      </c>
      <c r="B62">
        <v>74.668914794921804</v>
      </c>
      <c r="C62" s="3">
        <f t="shared" si="0"/>
        <v>-5.0031215881896185E-2</v>
      </c>
    </row>
    <row r="63" spans="1:3" x14ac:dyDescent="0.25">
      <c r="A63" s="1">
        <v>43962</v>
      </c>
      <c r="B63">
        <v>74.816383361816406</v>
      </c>
      <c r="C63" s="3">
        <f t="shared" si="0"/>
        <v>1.9749659855057278E-3</v>
      </c>
    </row>
    <row r="64" spans="1:3" x14ac:dyDescent="0.25">
      <c r="A64" s="1">
        <v>43969</v>
      </c>
      <c r="B64">
        <v>74.914695739746094</v>
      </c>
      <c r="C64" s="3">
        <f t="shared" si="0"/>
        <v>1.3140487886755814E-3</v>
      </c>
    </row>
    <row r="65" spans="1:3" x14ac:dyDescent="0.25">
      <c r="A65" s="1">
        <v>43976</v>
      </c>
      <c r="B65">
        <v>81.796623229980398</v>
      </c>
      <c r="C65" s="3">
        <f t="shared" si="0"/>
        <v>9.1863517862264876E-2</v>
      </c>
    </row>
    <row r="66" spans="1:3" x14ac:dyDescent="0.25">
      <c r="A66" s="1">
        <v>43983</v>
      </c>
      <c r="B66">
        <v>85.483367919921804</v>
      </c>
      <c r="C66" s="3">
        <f t="shared" si="0"/>
        <v>4.5072089095606227E-2</v>
      </c>
    </row>
    <row r="67" spans="1:3" x14ac:dyDescent="0.25">
      <c r="A67" s="1">
        <v>43990</v>
      </c>
      <c r="B67">
        <v>82.533973693847599</v>
      </c>
      <c r="C67" s="3">
        <f t="shared" si="0"/>
        <v>-3.4502550587818481E-2</v>
      </c>
    </row>
    <row r="68" spans="1:3" x14ac:dyDescent="0.25">
      <c r="A68" s="1">
        <v>43997</v>
      </c>
      <c r="B68">
        <v>84.303611755371094</v>
      </c>
      <c r="C68" s="3">
        <f t="shared" ref="C68:C106" si="2">B68/B67-1</f>
        <v>2.1441328731945042E-2</v>
      </c>
    </row>
    <row r="69" spans="1:3" x14ac:dyDescent="0.25">
      <c r="A69" s="1">
        <v>44004</v>
      </c>
      <c r="B69">
        <v>82.730606079101506</v>
      </c>
      <c r="C69" s="3">
        <f t="shared" si="2"/>
        <v>-1.8658817143375472E-2</v>
      </c>
    </row>
    <row r="70" spans="1:3" x14ac:dyDescent="0.25">
      <c r="A70" s="1">
        <v>44011</v>
      </c>
      <c r="B70">
        <v>81.010124206542898</v>
      </c>
      <c r="C70" s="3">
        <f t="shared" si="2"/>
        <v>-2.0796195677735052E-2</v>
      </c>
    </row>
    <row r="71" spans="1:3" x14ac:dyDescent="0.25">
      <c r="A71" s="1">
        <v>44018</v>
      </c>
      <c r="B71">
        <v>77.274215698242102</v>
      </c>
      <c r="C71" s="3">
        <f t="shared" si="2"/>
        <v>-4.6116563144326883E-2</v>
      </c>
    </row>
    <row r="72" spans="1:3" x14ac:dyDescent="0.25">
      <c r="A72" s="1">
        <v>44025</v>
      </c>
      <c r="B72">
        <v>78.994697570800696</v>
      </c>
      <c r="C72" s="3">
        <f t="shared" si="2"/>
        <v>2.2264630666419372E-2</v>
      </c>
    </row>
    <row r="73" spans="1:3" x14ac:dyDescent="0.25">
      <c r="A73" s="1">
        <v>44032</v>
      </c>
      <c r="B73">
        <v>79.633735656738196</v>
      </c>
      <c r="C73" s="3">
        <f t="shared" si="2"/>
        <v>8.0896326663539853E-3</v>
      </c>
    </row>
    <row r="74" spans="1:3" x14ac:dyDescent="0.25">
      <c r="A74" s="1">
        <v>44039</v>
      </c>
      <c r="B74">
        <v>77.077590942382798</v>
      </c>
      <c r="C74" s="3">
        <f t="shared" si="2"/>
        <v>-3.2098766851446969E-2</v>
      </c>
    </row>
    <row r="75" spans="1:3" x14ac:dyDescent="0.25">
      <c r="A75" s="1">
        <v>44046</v>
      </c>
      <c r="B75">
        <v>77.323379516601506</v>
      </c>
      <c r="C75" s="3">
        <f t="shared" si="2"/>
        <v>3.1888460863085388E-3</v>
      </c>
    </row>
    <row r="76" spans="1:3" x14ac:dyDescent="0.25">
      <c r="A76" s="1">
        <v>44053</v>
      </c>
      <c r="B76">
        <v>75.848678588867102</v>
      </c>
      <c r="C76" s="3">
        <f t="shared" si="2"/>
        <v>-1.9071863347847828E-2</v>
      </c>
    </row>
    <row r="77" spans="1:3" x14ac:dyDescent="0.25">
      <c r="A77" s="1">
        <v>44060</v>
      </c>
      <c r="B77">
        <v>79.682891845703097</v>
      </c>
      <c r="C77" s="3">
        <f t="shared" si="2"/>
        <v>5.0550824723250676E-2</v>
      </c>
    </row>
    <row r="78" spans="1:3" x14ac:dyDescent="0.25">
      <c r="A78" s="1">
        <v>44067</v>
      </c>
      <c r="B78">
        <v>78.945549011230398</v>
      </c>
      <c r="C78" s="3">
        <f t="shared" si="2"/>
        <v>-9.2534647951844073E-3</v>
      </c>
    </row>
    <row r="79" spans="1:3" x14ac:dyDescent="0.25">
      <c r="A79" s="1">
        <v>44074</v>
      </c>
      <c r="B79">
        <v>76.635177612304602</v>
      </c>
      <c r="C79" s="3">
        <f t="shared" si="2"/>
        <v>-2.9265378832150968E-2</v>
      </c>
    </row>
    <row r="80" spans="1:3" x14ac:dyDescent="0.25">
      <c r="A80" s="1">
        <v>44081</v>
      </c>
      <c r="B80">
        <v>72.161926269531193</v>
      </c>
      <c r="C80" s="3">
        <f t="shared" si="2"/>
        <v>-5.8370731068223991E-2</v>
      </c>
    </row>
    <row r="81" spans="1:3" x14ac:dyDescent="0.25">
      <c r="A81" s="1">
        <v>44088</v>
      </c>
      <c r="B81">
        <v>72.997589111328097</v>
      </c>
      <c r="C81" s="3">
        <f t="shared" si="2"/>
        <v>1.1580384352208428E-2</v>
      </c>
    </row>
    <row r="82" spans="1:3" x14ac:dyDescent="0.25">
      <c r="A82" s="1">
        <v>44095</v>
      </c>
      <c r="B82">
        <v>67.737831115722599</v>
      </c>
      <c r="C82" s="3">
        <f t="shared" si="2"/>
        <v>-7.2053859033397338E-2</v>
      </c>
    </row>
    <row r="83" spans="1:3" x14ac:dyDescent="0.25">
      <c r="A83" s="1">
        <v>44102</v>
      </c>
      <c r="B83">
        <v>67.983619689941406</v>
      </c>
      <c r="C83" s="3">
        <f t="shared" si="2"/>
        <v>3.6285273704572685E-3</v>
      </c>
    </row>
    <row r="84" spans="1:3" x14ac:dyDescent="0.25">
      <c r="A84" s="1">
        <v>44109</v>
      </c>
      <c r="B84">
        <v>69.163375854492102</v>
      </c>
      <c r="C84" s="3">
        <f t="shared" si="2"/>
        <v>1.7353535600653558E-2</v>
      </c>
    </row>
    <row r="85" spans="1:3" x14ac:dyDescent="0.25">
      <c r="A85" s="1">
        <v>44116</v>
      </c>
      <c r="B85">
        <v>66.066505432128906</v>
      </c>
      <c r="C85" s="3">
        <f t="shared" si="2"/>
        <v>-4.4776160563337442E-2</v>
      </c>
    </row>
    <row r="86" spans="1:3" x14ac:dyDescent="0.25">
      <c r="A86" s="1">
        <v>44123</v>
      </c>
      <c r="B86">
        <v>67.836143493652301</v>
      </c>
      <c r="C86" s="3">
        <f t="shared" si="2"/>
        <v>2.6785707068180953E-2</v>
      </c>
    </row>
    <row r="87" spans="1:3" x14ac:dyDescent="0.25">
      <c r="A87" s="1">
        <v>44130</v>
      </c>
      <c r="B87">
        <v>63.854454040527301</v>
      </c>
      <c r="C87" s="3">
        <f t="shared" si="2"/>
        <v>-5.869569300468247E-2</v>
      </c>
    </row>
    <row r="88" spans="1:3" x14ac:dyDescent="0.25">
      <c r="A88" s="1">
        <v>44137</v>
      </c>
      <c r="B88">
        <v>66.853012084960895</v>
      </c>
      <c r="C88" s="3">
        <f t="shared" si="2"/>
        <v>4.6959262113970279E-2</v>
      </c>
    </row>
    <row r="89" spans="1:3" x14ac:dyDescent="0.25">
      <c r="A89" s="1">
        <v>44144</v>
      </c>
      <c r="B89">
        <v>71.424583435058594</v>
      </c>
      <c r="C89" s="3">
        <f t="shared" si="2"/>
        <v>6.838242896651936E-2</v>
      </c>
    </row>
    <row r="90" spans="1:3" x14ac:dyDescent="0.25">
      <c r="A90" s="1">
        <v>44151</v>
      </c>
      <c r="B90">
        <v>70.392288208007798</v>
      </c>
      <c r="C90" s="3">
        <f t="shared" si="2"/>
        <v>-1.4452940113950929E-2</v>
      </c>
    </row>
    <row r="91" spans="1:3" x14ac:dyDescent="0.25">
      <c r="A91" s="1">
        <v>44158</v>
      </c>
      <c r="B91">
        <v>77.1759033203125</v>
      </c>
      <c r="C91" s="3">
        <f t="shared" si="2"/>
        <v>9.6368725679995659E-2</v>
      </c>
    </row>
    <row r="92" spans="1:3" x14ac:dyDescent="0.25">
      <c r="A92" s="1">
        <v>44165</v>
      </c>
      <c r="B92">
        <v>88.334457397460895</v>
      </c>
      <c r="C92" s="3">
        <f t="shared" si="2"/>
        <v>0.14458598600181838</v>
      </c>
    </row>
    <row r="93" spans="1:3" x14ac:dyDescent="0.25">
      <c r="A93" s="1">
        <v>44172</v>
      </c>
      <c r="B93">
        <v>95.167236328125</v>
      </c>
      <c r="C93" s="3">
        <f t="shared" si="2"/>
        <v>7.7351229995334947E-2</v>
      </c>
    </row>
    <row r="94" spans="1:3" x14ac:dyDescent="0.25">
      <c r="A94" s="1">
        <v>44179</v>
      </c>
      <c r="B94">
        <v>97.280960083007798</v>
      </c>
      <c r="C94" s="3">
        <f t="shared" si="2"/>
        <v>2.221062454304068E-2</v>
      </c>
    </row>
    <row r="95" spans="1:3" x14ac:dyDescent="0.25">
      <c r="A95" s="1">
        <v>44186</v>
      </c>
      <c r="B95">
        <v>91.578796386718693</v>
      </c>
      <c r="C95" s="3">
        <f t="shared" si="2"/>
        <v>-5.8615413452165477E-2</v>
      </c>
    </row>
    <row r="96" spans="1:3" x14ac:dyDescent="0.25">
      <c r="A96" s="1">
        <v>44193</v>
      </c>
      <c r="B96">
        <v>91.627952575683594</v>
      </c>
      <c r="C96" s="3">
        <f t="shared" si="2"/>
        <v>5.3676386788614749E-4</v>
      </c>
    </row>
    <row r="97" spans="1:3" x14ac:dyDescent="0.25">
      <c r="A97" s="1">
        <v>44200</v>
      </c>
      <c r="B97">
        <v>98.952293395996094</v>
      </c>
      <c r="C97" s="3">
        <f t="shared" si="2"/>
        <v>7.9935659527726299E-2</v>
      </c>
    </row>
    <row r="98" spans="1:3" x14ac:dyDescent="0.25">
      <c r="A98" s="1">
        <v>44207</v>
      </c>
      <c r="B98">
        <v>99.640480041503906</v>
      </c>
      <c r="C98" s="3">
        <f t="shared" si="2"/>
        <v>6.9547316377374102E-3</v>
      </c>
    </row>
    <row r="99" spans="1:3" x14ac:dyDescent="0.25">
      <c r="A99" s="1">
        <v>44214</v>
      </c>
      <c r="B99">
        <v>91.234703063964801</v>
      </c>
      <c r="C99" s="3">
        <f t="shared" si="2"/>
        <v>-8.4361064639971506E-2</v>
      </c>
    </row>
    <row r="100" spans="1:3" x14ac:dyDescent="0.25">
      <c r="A100" s="1">
        <v>44221</v>
      </c>
      <c r="B100">
        <v>86.908920288085895</v>
      </c>
      <c r="C100" s="3">
        <f t="shared" si="2"/>
        <v>-4.7413786975840644E-2</v>
      </c>
    </row>
    <row r="101" spans="1:3" x14ac:dyDescent="0.25">
      <c r="A101" s="1">
        <v>44228</v>
      </c>
      <c r="B101">
        <v>96.002891540527301</v>
      </c>
      <c r="C101" s="3">
        <f t="shared" si="2"/>
        <v>0.10463794996298059</v>
      </c>
    </row>
    <row r="102" spans="1:3" x14ac:dyDescent="0.25">
      <c r="A102" s="1">
        <v>44235</v>
      </c>
      <c r="B102">
        <v>95.363853454589801</v>
      </c>
      <c r="C102" s="3">
        <f t="shared" si="2"/>
        <v>-6.6564462349316678E-3</v>
      </c>
    </row>
    <row r="103" spans="1:3" x14ac:dyDescent="0.25">
      <c r="A103" s="1">
        <v>44242</v>
      </c>
      <c r="B103">
        <v>103.32723236083901</v>
      </c>
      <c r="C103" s="3">
        <f t="shared" si="2"/>
        <v>8.3505213115587784E-2</v>
      </c>
    </row>
    <row r="104" spans="1:3" x14ac:dyDescent="0.25">
      <c r="A104" s="1">
        <v>44249</v>
      </c>
      <c r="B104">
        <v>111.150001525878</v>
      </c>
      <c r="C104" s="3">
        <f t="shared" si="2"/>
        <v>7.5708687693485821E-2</v>
      </c>
    </row>
    <row r="105" spans="1:3" x14ac:dyDescent="0.25">
      <c r="A105" s="1">
        <v>44256</v>
      </c>
      <c r="B105">
        <v>114.900001525878</v>
      </c>
      <c r="C105" s="3">
        <f t="shared" si="2"/>
        <v>3.3738191169767395E-2</v>
      </c>
    </row>
    <row r="106" spans="1:3" x14ac:dyDescent="0.25">
      <c r="A106" s="1">
        <v>44263</v>
      </c>
      <c r="B106">
        <v>115.050003051757</v>
      </c>
      <c r="C106" s="3">
        <f t="shared" si="2"/>
        <v>1.3054962914444967E-3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D06C-E976-433C-A021-192DD22D1F9D}">
  <dimension ref="A1:N109"/>
  <sheetViews>
    <sheetView topLeftCell="A49" zoomScale="70" zoomScaleNormal="70" workbookViewId="0">
      <pane xSplit="1" topLeftCell="B1" activePane="topRight" state="frozen"/>
      <selection pane="topRight" activeCell="N31" sqref="N31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1310.466796875</v>
      </c>
    </row>
    <row r="3" spans="1:10" x14ac:dyDescent="0.25">
      <c r="A3" s="1">
        <v>43542</v>
      </c>
      <c r="B3">
        <v>1329.78784179687</v>
      </c>
      <c r="C3" s="3">
        <f>B3/B2-1</f>
        <v>1.4743635602171512E-2</v>
      </c>
      <c r="I3" s="9" t="s">
        <v>8</v>
      </c>
      <c r="J3" s="9"/>
    </row>
    <row r="4" spans="1:10" x14ac:dyDescent="0.25">
      <c r="A4" s="1">
        <v>43549</v>
      </c>
      <c r="B4">
        <v>1350.54577636718</v>
      </c>
      <c r="C4" s="3">
        <f t="shared" ref="C4:C67" si="0">B4/B3-1</f>
        <v>1.5609959662633788E-2</v>
      </c>
      <c r="F4" t="s">
        <v>3</v>
      </c>
      <c r="G4" s="3">
        <f>MIN(C3:C106)</f>
        <v>-0.1284595374005516</v>
      </c>
      <c r="I4" t="s">
        <v>6</v>
      </c>
      <c r="J4" t="s">
        <v>7</v>
      </c>
    </row>
    <row r="5" spans="1:10" x14ac:dyDescent="0.25">
      <c r="A5" s="1">
        <v>43556</v>
      </c>
      <c r="B5">
        <v>1342.66870117187</v>
      </c>
      <c r="C5" s="3">
        <f t="shared" si="0"/>
        <v>-5.8325125539235856E-3</v>
      </c>
      <c r="F5" t="s">
        <v>4</v>
      </c>
      <c r="G5" s="3">
        <f>MAX(C3:C106)</f>
        <v>0.15697321137378228</v>
      </c>
      <c r="I5" s="8">
        <v>-0.1284595374005516</v>
      </c>
      <c r="J5">
        <f t="array" ref="J5:J15">FREQUENCY(C3:C106,I5:I15)</f>
        <v>1</v>
      </c>
    </row>
    <row r="6" spans="1:10" x14ac:dyDescent="0.25">
      <c r="A6" s="1">
        <v>43563</v>
      </c>
      <c r="B6">
        <v>1329.63928222656</v>
      </c>
      <c r="C6" s="3">
        <f t="shared" si="0"/>
        <v>-9.7041205577652612E-3</v>
      </c>
      <c r="I6" s="8">
        <v>-9.9916262523118221E-2</v>
      </c>
      <c r="J6">
        <v>3</v>
      </c>
    </row>
    <row r="7" spans="1:10" x14ac:dyDescent="0.25">
      <c r="A7" s="1">
        <v>43570</v>
      </c>
      <c r="B7">
        <v>1370.21362304687</v>
      </c>
      <c r="C7" s="3">
        <f t="shared" si="0"/>
        <v>3.0515299421934872E-2</v>
      </c>
      <c r="I7" s="8">
        <v>-7.1372987645684838E-2</v>
      </c>
      <c r="J7">
        <v>2</v>
      </c>
    </row>
    <row r="8" spans="1:10" x14ac:dyDescent="0.25">
      <c r="A8" s="1">
        <v>43577</v>
      </c>
      <c r="B8">
        <v>1378.68518066406</v>
      </c>
      <c r="C8" s="3">
        <f t="shared" si="0"/>
        <v>6.1826546420931106E-3</v>
      </c>
      <c r="F8" t="s">
        <v>5</v>
      </c>
      <c r="G8" s="3">
        <f>G5-G4</f>
        <v>0.28543274877433389</v>
      </c>
      <c r="I8" s="8">
        <v>-4.2829712768251448E-2</v>
      </c>
      <c r="J8">
        <v>4</v>
      </c>
    </row>
    <row r="9" spans="1:10" x14ac:dyDescent="0.25">
      <c r="A9" s="1">
        <v>43584</v>
      </c>
      <c r="B9">
        <v>1394.14208984375</v>
      </c>
      <c r="C9" s="3">
        <f t="shared" si="0"/>
        <v>1.121134062835516E-2</v>
      </c>
      <c r="I9" s="8">
        <v>-1.4286437890818057E-2</v>
      </c>
      <c r="J9">
        <v>19</v>
      </c>
    </row>
    <row r="10" spans="1:10" x14ac:dyDescent="0.25">
      <c r="A10" s="1">
        <v>43591</v>
      </c>
      <c r="B10">
        <v>1239.0283203125</v>
      </c>
      <c r="C10" s="3">
        <f t="shared" si="0"/>
        <v>-0.11126109071754264</v>
      </c>
      <c r="G10" s="4">
        <f>G8/10</f>
        <v>2.854327487743339E-2</v>
      </c>
      <c r="I10" s="8">
        <v>1.4256836986615333E-2</v>
      </c>
      <c r="J10">
        <v>37</v>
      </c>
    </row>
    <row r="11" spans="1:10" x14ac:dyDescent="0.25">
      <c r="A11" s="1">
        <v>43598</v>
      </c>
      <c r="B11">
        <v>1254.08874511718</v>
      </c>
      <c r="C11" s="3">
        <f t="shared" si="0"/>
        <v>1.2155028709014193E-2</v>
      </c>
      <c r="I11" s="8">
        <v>4.2800111864048723E-2</v>
      </c>
      <c r="J11">
        <v>20</v>
      </c>
    </row>
    <row r="12" spans="1:10" x14ac:dyDescent="0.25">
      <c r="A12" s="1">
        <v>43605</v>
      </c>
      <c r="B12">
        <v>1324.53662109375</v>
      </c>
      <c r="C12" s="3">
        <f t="shared" si="0"/>
        <v>5.6174554034441604E-2</v>
      </c>
      <c r="F12" s="5">
        <f>G4</f>
        <v>-0.1284595374005516</v>
      </c>
      <c r="I12" s="8">
        <v>7.1343386741482107E-2</v>
      </c>
      <c r="J12">
        <v>11</v>
      </c>
    </row>
    <row r="13" spans="1:10" x14ac:dyDescent="0.25">
      <c r="A13" s="1">
        <v>43612</v>
      </c>
      <c r="B13">
        <v>1317.55126953125</v>
      </c>
      <c r="C13" s="3">
        <f t="shared" si="0"/>
        <v>-5.2738077990865939E-3</v>
      </c>
      <c r="F13" s="2">
        <f>F12+G13*$G$10</f>
        <v>-9.9916262523118221E-2</v>
      </c>
      <c r="G13">
        <v>1</v>
      </c>
      <c r="I13" s="8">
        <v>9.988666161891549E-2</v>
      </c>
      <c r="J13">
        <v>2</v>
      </c>
    </row>
    <row r="14" spans="1:10" x14ac:dyDescent="0.25">
      <c r="A14" s="1">
        <v>43619</v>
      </c>
      <c r="B14">
        <v>1303.23376464843</v>
      </c>
      <c r="C14" s="3">
        <f t="shared" si="0"/>
        <v>-1.0866753510027527E-2</v>
      </c>
      <c r="F14" s="2">
        <f t="shared" ref="F14:F22" si="1">F13+G14*$G$10</f>
        <v>-7.1372987645684838E-2</v>
      </c>
      <c r="G14">
        <v>1</v>
      </c>
      <c r="I14" s="8">
        <v>0.12842993649634887</v>
      </c>
      <c r="J14">
        <v>3</v>
      </c>
    </row>
    <row r="15" spans="1:10" x14ac:dyDescent="0.25">
      <c r="A15" s="1">
        <v>43626</v>
      </c>
      <c r="B15">
        <v>1304.86865234375</v>
      </c>
      <c r="C15" s="3">
        <f t="shared" si="0"/>
        <v>1.2544853729761218E-3</v>
      </c>
      <c r="F15" s="2">
        <f t="shared" si="1"/>
        <v>-4.2829712768251448E-2</v>
      </c>
      <c r="G15">
        <v>1</v>
      </c>
      <c r="I15" s="8">
        <v>0.15697321137378226</v>
      </c>
      <c r="J15">
        <v>1</v>
      </c>
    </row>
    <row r="16" spans="1:10" x14ac:dyDescent="0.25">
      <c r="A16" s="1">
        <v>43633</v>
      </c>
      <c r="B16">
        <v>1267.46484375</v>
      </c>
      <c r="C16" s="3">
        <f t="shared" si="0"/>
        <v>-2.8664807393883551E-2</v>
      </c>
      <c r="F16" s="2">
        <f t="shared" si="1"/>
        <v>-1.4286437890818057E-2</v>
      </c>
      <c r="G16">
        <v>1</v>
      </c>
    </row>
    <row r="17" spans="1:14" x14ac:dyDescent="0.25">
      <c r="A17" s="1">
        <v>43640</v>
      </c>
      <c r="B17">
        <v>1240.51452636718</v>
      </c>
      <c r="C17" s="3">
        <f t="shared" si="0"/>
        <v>-2.1263167586631493E-2</v>
      </c>
      <c r="F17" s="2">
        <f t="shared" si="1"/>
        <v>1.4256836986615333E-2</v>
      </c>
      <c r="G17">
        <v>1</v>
      </c>
      <c r="I17" s="10" t="s">
        <v>9</v>
      </c>
      <c r="J17" s="11">
        <f>AVERAGE(C3:C106)</f>
        <v>5.7836365570065086E-3</v>
      </c>
    </row>
    <row r="18" spans="1:14" x14ac:dyDescent="0.25">
      <c r="A18" s="1">
        <v>43647</v>
      </c>
      <c r="B18">
        <v>1251.01721191406</v>
      </c>
      <c r="C18" s="3">
        <f t="shared" si="0"/>
        <v>8.4663946480634245E-3</v>
      </c>
      <c r="F18" s="2">
        <f t="shared" si="1"/>
        <v>4.2800111864048723E-2</v>
      </c>
      <c r="G18">
        <v>1</v>
      </c>
      <c r="I18" s="10" t="s">
        <v>10</v>
      </c>
      <c r="J18" s="12">
        <f>_xlfn.STDEV.P(C3:C106)</f>
        <v>4.6336066848623174E-2</v>
      </c>
    </row>
    <row r="19" spans="1:14" x14ac:dyDescent="0.25">
      <c r="A19" s="1">
        <v>43654</v>
      </c>
      <c r="B19">
        <v>1268.85205078125</v>
      </c>
      <c r="C19" s="3">
        <f t="shared" si="0"/>
        <v>1.4256269775779318E-2</v>
      </c>
      <c r="F19" s="2">
        <f t="shared" si="1"/>
        <v>7.1343386741482107E-2</v>
      </c>
      <c r="G19">
        <v>1</v>
      </c>
      <c r="I19" s="10" t="s">
        <v>11</v>
      </c>
      <c r="J19" s="11">
        <f>J18/J17</f>
        <v>8.011579979466374</v>
      </c>
    </row>
    <row r="20" spans="1:14" x14ac:dyDescent="0.25">
      <c r="A20" s="1">
        <v>43661</v>
      </c>
      <c r="B20">
        <v>1237.5419921875</v>
      </c>
      <c r="C20" s="3">
        <f t="shared" si="0"/>
        <v>-2.467589391093461E-2</v>
      </c>
      <c r="F20" s="2">
        <f t="shared" si="1"/>
        <v>9.988666161891549E-2</v>
      </c>
      <c r="G20">
        <v>1</v>
      </c>
    </row>
    <row r="21" spans="1:14" x14ac:dyDescent="0.25">
      <c r="A21" s="1">
        <v>43668</v>
      </c>
      <c r="B21">
        <v>1202.96215820312</v>
      </c>
      <c r="C21" s="3">
        <f t="shared" si="0"/>
        <v>-2.7942352019308947E-2</v>
      </c>
      <c r="F21" s="2">
        <f t="shared" si="1"/>
        <v>0.12842993649634887</v>
      </c>
      <c r="G21">
        <v>1</v>
      </c>
    </row>
    <row r="22" spans="1:14" x14ac:dyDescent="0.25">
      <c r="A22" s="1">
        <v>43675</v>
      </c>
      <c r="B22">
        <v>1173.33642578125</v>
      </c>
      <c r="C22" s="3">
        <f t="shared" si="0"/>
        <v>-2.4627318673201115E-2</v>
      </c>
      <c r="F22" s="6">
        <f t="shared" si="1"/>
        <v>0.15697321137378226</v>
      </c>
      <c r="G22">
        <v>1</v>
      </c>
      <c r="I22" s="10" t="s">
        <v>12</v>
      </c>
    </row>
    <row r="23" spans="1:14" x14ac:dyDescent="0.25">
      <c r="A23" s="1">
        <v>43682</v>
      </c>
      <c r="B23">
        <v>1157.65393066406</v>
      </c>
      <c r="C23" s="3">
        <f t="shared" si="0"/>
        <v>-1.3365727657136395E-2</v>
      </c>
      <c r="I23" s="13"/>
    </row>
    <row r="24" spans="1:14" x14ac:dyDescent="0.25">
      <c r="A24" s="1">
        <v>43689</v>
      </c>
      <c r="B24">
        <v>1272.62243652343</v>
      </c>
      <c r="C24" s="3">
        <f t="shared" si="0"/>
        <v>9.9311636071948595E-2</v>
      </c>
      <c r="I24" t="s">
        <v>13</v>
      </c>
    </row>
    <row r="25" spans="1:14" x14ac:dyDescent="0.25">
      <c r="A25" s="1">
        <v>43696</v>
      </c>
      <c r="B25">
        <v>1271.177734375</v>
      </c>
      <c r="C25" s="3">
        <f t="shared" si="0"/>
        <v>-1.1352166258962182E-3</v>
      </c>
      <c r="M25" t="s">
        <v>9</v>
      </c>
      <c r="N25" s="18">
        <v>5.7836365570065086E-3</v>
      </c>
    </row>
    <row r="26" spans="1:14" x14ac:dyDescent="0.25">
      <c r="A26" s="1">
        <v>43703</v>
      </c>
      <c r="B26">
        <v>1243.68103027343</v>
      </c>
      <c r="C26" s="3">
        <f t="shared" si="0"/>
        <v>-2.1630888708957241E-2</v>
      </c>
      <c r="I26" t="s">
        <v>14</v>
      </c>
      <c r="K26" s="8">
        <f>PERCENTILE(C3:C109,0.01)</f>
        <v>-0.11109087891359611</v>
      </c>
      <c r="M26" t="s">
        <v>10</v>
      </c>
      <c r="N26" s="18">
        <v>4.6336066848623174E-2</v>
      </c>
    </row>
    <row r="27" spans="1:14" x14ac:dyDescent="0.25">
      <c r="A27" s="1">
        <v>43710</v>
      </c>
      <c r="B27">
        <v>1217.927734375</v>
      </c>
      <c r="C27" s="3">
        <f t="shared" si="0"/>
        <v>-2.0707315840274521E-2</v>
      </c>
      <c r="M27" t="s">
        <v>11</v>
      </c>
      <c r="N27" s="18">
        <v>8.011579979466374</v>
      </c>
    </row>
    <row r="28" spans="1:14" x14ac:dyDescent="0.25">
      <c r="A28" s="1">
        <v>43717</v>
      </c>
      <c r="B28">
        <v>1220.96630859375</v>
      </c>
      <c r="C28" s="3">
        <f t="shared" si="0"/>
        <v>2.4948723417561602E-3</v>
      </c>
      <c r="I28" t="s">
        <v>15</v>
      </c>
      <c r="K28" s="8">
        <f>_xlfn.NORM.INV(0.01,J17,J18)</f>
        <v>-0.1020101740477023</v>
      </c>
    </row>
    <row r="29" spans="1:14" x14ac:dyDescent="0.25">
      <c r="A29" s="1">
        <v>43724</v>
      </c>
      <c r="B29">
        <v>1249.70837402343</v>
      </c>
      <c r="C29" s="3">
        <f t="shared" si="0"/>
        <v>2.354042468443196E-2</v>
      </c>
      <c r="M29" s="14" t="s">
        <v>78</v>
      </c>
    </row>
    <row r="30" spans="1:14" x14ac:dyDescent="0.25">
      <c r="A30" s="1">
        <v>43731</v>
      </c>
      <c r="B30">
        <v>1303.85510253906</v>
      </c>
      <c r="C30" s="3">
        <f t="shared" si="0"/>
        <v>4.3327491150039199E-2</v>
      </c>
      <c r="N30" t="s">
        <v>79</v>
      </c>
    </row>
    <row r="31" spans="1:14" x14ac:dyDescent="0.25">
      <c r="A31" s="1">
        <v>43738</v>
      </c>
      <c r="B31">
        <v>1302.55993652343</v>
      </c>
      <c r="C31" s="3">
        <f t="shared" si="0"/>
        <v>-9.9333584928862351E-4</v>
      </c>
      <c r="M31" t="s">
        <v>77</v>
      </c>
      <c r="N31" s="18">
        <v>-0.11109087891359611</v>
      </c>
    </row>
    <row r="32" spans="1:14" x14ac:dyDescent="0.25">
      <c r="A32" s="1">
        <v>43745</v>
      </c>
      <c r="B32">
        <v>1347.34191894531</v>
      </c>
      <c r="C32" s="3">
        <f t="shared" si="0"/>
        <v>3.4379978353552332E-2</v>
      </c>
      <c r="M32" t="s">
        <v>83</v>
      </c>
      <c r="N32" s="18">
        <v>-0.1020101740477023</v>
      </c>
    </row>
    <row r="33" spans="1:14" x14ac:dyDescent="0.25">
      <c r="A33" s="1">
        <v>43752</v>
      </c>
      <c r="B33">
        <v>1410.00659179687</v>
      </c>
      <c r="C33" s="3">
        <f t="shared" si="0"/>
        <v>4.6509851709069849E-2</v>
      </c>
    </row>
    <row r="34" spans="1:14" x14ac:dyDescent="0.25">
      <c r="A34" s="1">
        <v>43759</v>
      </c>
      <c r="B34">
        <v>1428.73620605468</v>
      </c>
      <c r="C34" s="3">
        <f t="shared" si="0"/>
        <v>1.3283352267127624E-2</v>
      </c>
      <c r="M34" t="s">
        <v>80</v>
      </c>
      <c r="N34">
        <v>1000</v>
      </c>
    </row>
    <row r="35" spans="1:14" ht="40.5" x14ac:dyDescent="0.25">
      <c r="A35" s="1">
        <v>43766</v>
      </c>
      <c r="B35">
        <v>1451.55065917968</v>
      </c>
      <c r="C35" s="3">
        <f t="shared" si="0"/>
        <v>1.5968275338944515E-2</v>
      </c>
      <c r="M35" s="61" t="s">
        <v>81</v>
      </c>
      <c r="N35">
        <f>N34*B2</f>
        <v>1310466.796875</v>
      </c>
    </row>
    <row r="36" spans="1:14" ht="40.5" x14ac:dyDescent="0.25">
      <c r="A36" s="1">
        <v>43773</v>
      </c>
      <c r="B36">
        <v>1439.94421386718</v>
      </c>
      <c r="C36" s="3">
        <f t="shared" si="0"/>
        <v>-7.9958940730729955E-3</v>
      </c>
      <c r="M36" s="61" t="s">
        <v>82</v>
      </c>
      <c r="N36">
        <f>N35*(1+J17)</f>
        <v>1318046.0605481495</v>
      </c>
    </row>
    <row r="37" spans="1:14" x14ac:dyDescent="0.25">
      <c r="A37" s="1">
        <v>43780</v>
      </c>
      <c r="B37">
        <v>1463.8046875</v>
      </c>
      <c r="C37" s="3">
        <f t="shared" si="0"/>
        <v>1.6570415300144914E-2</v>
      </c>
      <c r="M37" t="s">
        <v>86</v>
      </c>
    </row>
    <row r="38" spans="1:14" x14ac:dyDescent="0.25">
      <c r="A38" s="1">
        <v>43787</v>
      </c>
      <c r="B38">
        <v>1540.61633300781</v>
      </c>
      <c r="C38" s="3">
        <f t="shared" si="0"/>
        <v>5.2473971537142061E-2</v>
      </c>
      <c r="N38">
        <f>N36*(1+N31)</f>
        <v>1171623.1652332526</v>
      </c>
    </row>
    <row r="39" spans="1:14" ht="81" x14ac:dyDescent="0.25">
      <c r="A39" s="1">
        <v>43794</v>
      </c>
      <c r="B39">
        <v>1545.09948730468</v>
      </c>
      <c r="C39" s="3">
        <f t="shared" si="0"/>
        <v>2.909974534748283E-3</v>
      </c>
      <c r="M39" s="61" t="s">
        <v>85</v>
      </c>
      <c r="N39" s="62">
        <f>N36-N38</f>
        <v>146422.89531489694</v>
      </c>
    </row>
    <row r="40" spans="1:14" x14ac:dyDescent="0.25">
      <c r="A40" s="1">
        <v>43801</v>
      </c>
      <c r="B40">
        <v>1549.13427734375</v>
      </c>
      <c r="C40" s="3">
        <f t="shared" si="0"/>
        <v>2.6113464357615523E-3</v>
      </c>
    </row>
    <row r="41" spans="1:14" x14ac:dyDescent="0.25">
      <c r="A41" s="1">
        <v>43808</v>
      </c>
      <c r="B41">
        <v>1576.53137207031</v>
      </c>
      <c r="C41" s="3">
        <f t="shared" si="0"/>
        <v>1.7685422837287579E-2</v>
      </c>
      <c r="M41" t="s">
        <v>87</v>
      </c>
    </row>
    <row r="42" spans="1:14" x14ac:dyDescent="0.25">
      <c r="A42" s="1">
        <v>43815</v>
      </c>
      <c r="B42">
        <v>1593.41809082031</v>
      </c>
      <c r="C42" s="3">
        <f t="shared" si="0"/>
        <v>1.0711311585144268E-2</v>
      </c>
      <c r="N42">
        <f>N36*(1+N32)</f>
        <v>1183591.9525087443</v>
      </c>
    </row>
    <row r="43" spans="1:14" ht="81" x14ac:dyDescent="0.25">
      <c r="A43" s="1">
        <v>43822</v>
      </c>
      <c r="B43">
        <v>1536.38220214843</v>
      </c>
      <c r="C43" s="3">
        <f t="shared" si="0"/>
        <v>-3.5794678747821496E-2</v>
      </c>
      <c r="M43" s="61" t="s">
        <v>84</v>
      </c>
      <c r="N43" s="62">
        <f>N36-N42</f>
        <v>134454.1080394052</v>
      </c>
    </row>
    <row r="44" spans="1:14" x14ac:dyDescent="0.25">
      <c r="A44" s="1">
        <v>43829</v>
      </c>
      <c r="B44">
        <v>1531.50048828125</v>
      </c>
      <c r="C44" s="3">
        <f t="shared" si="0"/>
        <v>-3.1774084992350904E-3</v>
      </c>
    </row>
    <row r="45" spans="1:14" x14ac:dyDescent="0.25">
      <c r="A45" s="1">
        <v>43836</v>
      </c>
      <c r="B45">
        <v>1541.91137695312</v>
      </c>
      <c r="C45" s="3">
        <f t="shared" si="0"/>
        <v>6.797835685677045E-3</v>
      </c>
    </row>
    <row r="46" spans="1:14" x14ac:dyDescent="0.25">
      <c r="A46" s="1">
        <v>43843</v>
      </c>
      <c r="B46">
        <v>1574.73815917968</v>
      </c>
      <c r="C46" s="3">
        <f t="shared" si="0"/>
        <v>2.1289668600426914E-2</v>
      </c>
    </row>
    <row r="47" spans="1:14" x14ac:dyDescent="0.25">
      <c r="A47" s="1">
        <v>43850</v>
      </c>
      <c r="B47">
        <v>1516.00854492187</v>
      </c>
      <c r="C47" s="3">
        <f t="shared" si="0"/>
        <v>-3.7294844171683605E-2</v>
      </c>
    </row>
    <row r="48" spans="1:14" x14ac:dyDescent="0.25">
      <c r="A48" s="1">
        <v>43857</v>
      </c>
      <c r="B48">
        <v>1406.42004394531</v>
      </c>
      <c r="C48" s="3">
        <f t="shared" si="0"/>
        <v>-7.228752195602417E-2</v>
      </c>
    </row>
    <row r="49" spans="1:3" x14ac:dyDescent="0.25">
      <c r="A49" s="1">
        <v>43864</v>
      </c>
      <c r="B49">
        <v>1428.38757324218</v>
      </c>
      <c r="C49" s="3">
        <f t="shared" si="0"/>
        <v>1.5619465458730497E-2</v>
      </c>
    </row>
    <row r="50" spans="1:3" x14ac:dyDescent="0.25">
      <c r="A50" s="1">
        <v>43871</v>
      </c>
      <c r="B50">
        <v>1481.08972167968</v>
      </c>
      <c r="C50" s="3">
        <f t="shared" si="0"/>
        <v>3.6896252407093932E-2</v>
      </c>
    </row>
    <row r="51" spans="1:3" x14ac:dyDescent="0.25">
      <c r="A51" s="1">
        <v>43878</v>
      </c>
      <c r="B51">
        <v>1465.99365234375</v>
      </c>
      <c r="C51" s="3">
        <f t="shared" si="0"/>
        <v>-1.0192542095835866E-2</v>
      </c>
    </row>
    <row r="52" spans="1:3" x14ac:dyDescent="0.25">
      <c r="A52" s="1">
        <v>43885</v>
      </c>
      <c r="B52">
        <v>1311.20324707031</v>
      </c>
      <c r="C52" s="3">
        <f t="shared" si="0"/>
        <v>-0.10558736391932499</v>
      </c>
    </row>
    <row r="53" spans="1:3" x14ac:dyDescent="0.25">
      <c r="A53" s="1">
        <v>43892</v>
      </c>
      <c r="B53">
        <v>1253.37280273437</v>
      </c>
      <c r="C53" s="3">
        <f t="shared" si="0"/>
        <v>-4.4104866629299133E-2</v>
      </c>
    </row>
    <row r="54" spans="1:3" x14ac:dyDescent="0.25">
      <c r="A54" s="1">
        <v>43899</v>
      </c>
      <c r="B54">
        <v>1092.36511230468</v>
      </c>
      <c r="C54" s="3">
        <f t="shared" si="0"/>
        <v>-0.1284595374005516</v>
      </c>
    </row>
    <row r="55" spans="1:3" x14ac:dyDescent="0.25">
      <c r="A55" s="1">
        <v>43906</v>
      </c>
      <c r="B55">
        <v>1006.80358886718</v>
      </c>
      <c r="C55" s="3">
        <f t="shared" si="0"/>
        <v>-7.8326854706098792E-2</v>
      </c>
    </row>
    <row r="56" spans="1:3" x14ac:dyDescent="0.25">
      <c r="A56" s="1">
        <v>43913</v>
      </c>
      <c r="B56">
        <v>1051.5087890625</v>
      </c>
      <c r="C56" s="3">
        <f t="shared" si="0"/>
        <v>4.4403099760123688E-2</v>
      </c>
    </row>
    <row r="57" spans="1:3" x14ac:dyDescent="0.25">
      <c r="A57" s="1">
        <v>43920</v>
      </c>
      <c r="B57">
        <v>1064.0419921875</v>
      </c>
      <c r="C57" s="3">
        <f t="shared" si="0"/>
        <v>1.1919256648510013E-2</v>
      </c>
    </row>
    <row r="58" spans="1:3" x14ac:dyDescent="0.25">
      <c r="A58" s="1">
        <v>43927</v>
      </c>
      <c r="B58">
        <v>1203.1904296875</v>
      </c>
      <c r="C58" s="3">
        <f t="shared" si="0"/>
        <v>0.13077344552345438</v>
      </c>
    </row>
    <row r="59" spans="1:3" x14ac:dyDescent="0.25">
      <c r="A59" s="1">
        <v>43934</v>
      </c>
      <c r="B59">
        <v>1208.96362304687</v>
      </c>
      <c r="C59" s="3">
        <f t="shared" si="0"/>
        <v>4.7982374335120426E-3</v>
      </c>
    </row>
    <row r="60" spans="1:3" x14ac:dyDescent="0.25">
      <c r="A60" s="1">
        <v>43941</v>
      </c>
      <c r="B60">
        <v>1398.73852539062</v>
      </c>
      <c r="C60" s="3">
        <f t="shared" si="0"/>
        <v>0.15697321137378228</v>
      </c>
    </row>
    <row r="61" spans="1:3" x14ac:dyDescent="0.25">
      <c r="A61" s="1">
        <v>43948</v>
      </c>
      <c r="B61">
        <v>1447.78601074218</v>
      </c>
      <c r="C61" s="3">
        <f t="shared" si="0"/>
        <v>3.5065514005101717E-2</v>
      </c>
    </row>
    <row r="62" spans="1:3" x14ac:dyDescent="0.25">
      <c r="A62" s="1">
        <v>43955</v>
      </c>
      <c r="B62">
        <v>1541.29174804687</v>
      </c>
      <c r="C62" s="3">
        <f t="shared" si="0"/>
        <v>6.4585330021773135E-2</v>
      </c>
    </row>
    <row r="63" spans="1:3" x14ac:dyDescent="0.25">
      <c r="A63" s="1">
        <v>43962</v>
      </c>
      <c r="B63">
        <v>1453.44360351562</v>
      </c>
      <c r="C63" s="3">
        <f t="shared" si="0"/>
        <v>-5.6996441227023631E-2</v>
      </c>
    </row>
    <row r="64" spans="1:3" x14ac:dyDescent="0.25">
      <c r="A64" s="1">
        <v>43969</v>
      </c>
      <c r="B64">
        <v>1426.24560546875</v>
      </c>
      <c r="C64" s="3">
        <f t="shared" si="0"/>
        <v>-1.8712799025075944E-2</v>
      </c>
    </row>
    <row r="65" spans="1:3" x14ac:dyDescent="0.25">
      <c r="A65" s="1">
        <v>43976</v>
      </c>
      <c r="B65">
        <v>1459.71997070312</v>
      </c>
      <c r="C65" s="3">
        <f t="shared" si="0"/>
        <v>2.3470267046585169E-2</v>
      </c>
    </row>
    <row r="66" spans="1:3" x14ac:dyDescent="0.25">
      <c r="A66" s="1">
        <v>43983</v>
      </c>
      <c r="B66">
        <v>1574.68835449218</v>
      </c>
      <c r="C66" s="3">
        <f t="shared" si="0"/>
        <v>7.8760574696859154E-2</v>
      </c>
    </row>
    <row r="67" spans="1:3" x14ac:dyDescent="0.25">
      <c r="A67" s="1">
        <v>43990</v>
      </c>
      <c r="B67">
        <v>1582.85778808593</v>
      </c>
      <c r="C67" s="3">
        <f t="shared" si="0"/>
        <v>5.1879685084637028E-3</v>
      </c>
    </row>
    <row r="68" spans="1:3" x14ac:dyDescent="0.25">
      <c r="A68" s="1">
        <v>43997</v>
      </c>
      <c r="B68">
        <v>1752.91918945312</v>
      </c>
      <c r="C68" s="3">
        <f t="shared" ref="C68:C106" si="2">B68/B67-1</f>
        <v>0.10743946970298368</v>
      </c>
    </row>
    <row r="69" spans="1:3" x14ac:dyDescent="0.25">
      <c r="A69" s="1">
        <v>44004</v>
      </c>
      <c r="B69">
        <v>1736.08239746093</v>
      </c>
      <c r="C69" s="3">
        <f t="shared" si="2"/>
        <v>-9.6050018126864201E-3</v>
      </c>
    </row>
    <row r="70" spans="1:3" x14ac:dyDescent="0.25">
      <c r="A70" s="1">
        <v>44011</v>
      </c>
      <c r="B70">
        <v>1780.81457519531</v>
      </c>
      <c r="C70" s="3">
        <f t="shared" si="2"/>
        <v>2.576616052314229E-2</v>
      </c>
    </row>
    <row r="71" spans="1:3" x14ac:dyDescent="0.25">
      <c r="A71" s="1">
        <v>44018</v>
      </c>
      <c r="B71">
        <v>1878.5</v>
      </c>
      <c r="C71" s="3">
        <f t="shared" si="2"/>
        <v>5.4854349332791319E-2</v>
      </c>
    </row>
    <row r="72" spans="1:3" x14ac:dyDescent="0.25">
      <c r="A72" s="1">
        <v>44025</v>
      </c>
      <c r="B72">
        <v>1911.34997558593</v>
      </c>
      <c r="C72" s="3">
        <f t="shared" si="2"/>
        <v>1.7487343937146571E-2</v>
      </c>
    </row>
    <row r="73" spans="1:3" x14ac:dyDescent="0.25">
      <c r="A73" s="1">
        <v>44032</v>
      </c>
      <c r="B73">
        <v>2146.19995117187</v>
      </c>
      <c r="C73" s="3">
        <f t="shared" si="2"/>
        <v>0.12287125779460983</v>
      </c>
    </row>
    <row r="74" spans="1:3" x14ac:dyDescent="0.25">
      <c r="A74" s="1">
        <v>44039</v>
      </c>
      <c r="B74">
        <v>2066.94995117187</v>
      </c>
      <c r="C74" s="3">
        <f t="shared" si="2"/>
        <v>-3.6925730035884063E-2</v>
      </c>
    </row>
    <row r="75" spans="1:3" x14ac:dyDescent="0.25">
      <c r="A75" s="1">
        <v>44046</v>
      </c>
      <c r="B75">
        <v>2146.69995117187</v>
      </c>
      <c r="C75" s="3">
        <f t="shared" si="2"/>
        <v>3.8583420926464829E-2</v>
      </c>
    </row>
    <row r="76" spans="1:3" x14ac:dyDescent="0.25">
      <c r="A76" s="1">
        <v>44053</v>
      </c>
      <c r="B76">
        <v>2114.10009765625</v>
      </c>
      <c r="C76" s="3">
        <f t="shared" si="2"/>
        <v>-1.5186031703137592E-2</v>
      </c>
    </row>
    <row r="77" spans="1:3" x14ac:dyDescent="0.25">
      <c r="A77" s="1">
        <v>44060</v>
      </c>
      <c r="B77">
        <v>2081.75</v>
      </c>
      <c r="C77" s="3">
        <f t="shared" si="2"/>
        <v>-1.530206525798572E-2</v>
      </c>
    </row>
    <row r="78" spans="1:3" x14ac:dyDescent="0.25">
      <c r="A78" s="1">
        <v>44067</v>
      </c>
      <c r="B78">
        <v>2115.60009765625</v>
      </c>
      <c r="C78" s="3">
        <f t="shared" si="2"/>
        <v>1.6260404782634907E-2</v>
      </c>
    </row>
    <row r="79" spans="1:3" x14ac:dyDescent="0.25">
      <c r="A79" s="1">
        <v>44074</v>
      </c>
      <c r="B79">
        <v>2077.39990234375</v>
      </c>
      <c r="C79" s="3">
        <f t="shared" si="2"/>
        <v>-1.8056434840790447E-2</v>
      </c>
    </row>
    <row r="80" spans="1:3" x14ac:dyDescent="0.25">
      <c r="A80" s="1">
        <v>44081</v>
      </c>
      <c r="B80">
        <v>2318.85009765625</v>
      </c>
      <c r="C80" s="3">
        <f t="shared" si="2"/>
        <v>0.11622711401887176</v>
      </c>
    </row>
    <row r="81" spans="1:3" x14ac:dyDescent="0.25">
      <c r="A81" s="1">
        <v>44088</v>
      </c>
      <c r="B81">
        <v>2305.5</v>
      </c>
      <c r="C81" s="3">
        <f t="shared" si="2"/>
        <v>-5.7572059831479949E-3</v>
      </c>
    </row>
    <row r="82" spans="1:3" x14ac:dyDescent="0.25">
      <c r="A82" s="1">
        <v>44095</v>
      </c>
      <c r="B82">
        <v>2201.69995117187</v>
      </c>
      <c r="C82" s="3">
        <f t="shared" si="2"/>
        <v>-4.5022792812027812E-2</v>
      </c>
    </row>
    <row r="83" spans="1:3" x14ac:dyDescent="0.25">
      <c r="A83" s="1">
        <v>44102</v>
      </c>
      <c r="B83">
        <v>2225.05004882812</v>
      </c>
      <c r="C83" s="3">
        <f t="shared" si="2"/>
        <v>1.0605485840076367E-2</v>
      </c>
    </row>
    <row r="84" spans="1:3" x14ac:dyDescent="0.25">
      <c r="A84" s="1">
        <v>44109</v>
      </c>
      <c r="B84">
        <v>2233.69995117187</v>
      </c>
      <c r="C84" s="3">
        <f t="shared" si="2"/>
        <v>3.887509113921217E-3</v>
      </c>
    </row>
    <row r="85" spans="1:3" x14ac:dyDescent="0.25">
      <c r="A85" s="1">
        <v>44116</v>
      </c>
      <c r="B85">
        <v>2175.5</v>
      </c>
      <c r="C85" s="3">
        <f t="shared" si="2"/>
        <v>-2.6055402446213294E-2</v>
      </c>
    </row>
    <row r="86" spans="1:3" x14ac:dyDescent="0.25">
      <c r="A86" s="1">
        <v>44123</v>
      </c>
      <c r="B86">
        <v>2112.55004882812</v>
      </c>
      <c r="C86" s="3">
        <f t="shared" si="2"/>
        <v>-2.8935854365378044E-2</v>
      </c>
    </row>
    <row r="87" spans="1:3" x14ac:dyDescent="0.25">
      <c r="A87" s="1">
        <v>44130</v>
      </c>
      <c r="B87">
        <v>2054.35009765625</v>
      </c>
      <c r="C87" s="3">
        <f t="shared" si="2"/>
        <v>-2.754962004528827E-2</v>
      </c>
    </row>
    <row r="88" spans="1:3" x14ac:dyDescent="0.25">
      <c r="A88" s="1">
        <v>44137</v>
      </c>
      <c r="B88">
        <v>2029</v>
      </c>
      <c r="C88" s="3">
        <f t="shared" si="2"/>
        <v>-1.2339716431571834E-2</v>
      </c>
    </row>
    <row r="89" spans="1:3" x14ac:dyDescent="0.25">
      <c r="A89" s="1">
        <v>44144</v>
      </c>
      <c r="B89">
        <v>2001.80004882812</v>
      </c>
      <c r="C89" s="3">
        <f t="shared" si="2"/>
        <v>-1.3405594466180393E-2</v>
      </c>
    </row>
    <row r="90" spans="1:3" x14ac:dyDescent="0.25">
      <c r="A90" s="1">
        <v>44151</v>
      </c>
      <c r="B90">
        <v>1899.19995117187</v>
      </c>
      <c r="C90" s="3">
        <f t="shared" si="2"/>
        <v>-5.1253919049664032E-2</v>
      </c>
    </row>
    <row r="91" spans="1:3" x14ac:dyDescent="0.25">
      <c r="A91" s="1">
        <v>44158</v>
      </c>
      <c r="B91">
        <v>1929.84997558593</v>
      </c>
      <c r="C91" s="3">
        <f t="shared" si="2"/>
        <v>1.6138387322065739E-2</v>
      </c>
    </row>
    <row r="92" spans="1:3" x14ac:dyDescent="0.25">
      <c r="A92" s="1">
        <v>44165</v>
      </c>
      <c r="B92">
        <v>1946.55004882812</v>
      </c>
      <c r="C92" s="3">
        <f t="shared" si="2"/>
        <v>8.6535603562238883E-3</v>
      </c>
    </row>
    <row r="93" spans="1:3" x14ac:dyDescent="0.25">
      <c r="A93" s="1">
        <v>44172</v>
      </c>
      <c r="B93">
        <v>2005.59997558593</v>
      </c>
      <c r="C93" s="3">
        <f t="shared" si="2"/>
        <v>3.033568378750906E-2</v>
      </c>
    </row>
    <row r="94" spans="1:3" x14ac:dyDescent="0.25">
      <c r="A94" s="1">
        <v>44179</v>
      </c>
      <c r="B94">
        <v>1992.25</v>
      </c>
      <c r="C94" s="3">
        <f t="shared" si="2"/>
        <v>-6.6563500939562648E-3</v>
      </c>
    </row>
    <row r="95" spans="1:3" x14ac:dyDescent="0.25">
      <c r="A95" s="1">
        <v>44186</v>
      </c>
      <c r="B95">
        <v>1993.90002441406</v>
      </c>
      <c r="C95" s="3">
        <f t="shared" si="2"/>
        <v>8.2822156559658744E-4</v>
      </c>
    </row>
    <row r="96" spans="1:3" x14ac:dyDescent="0.25">
      <c r="A96" s="1">
        <v>44193</v>
      </c>
      <c r="B96">
        <v>1987.15002441406</v>
      </c>
      <c r="C96" s="3">
        <f t="shared" si="2"/>
        <v>-3.385325200536915E-3</v>
      </c>
    </row>
    <row r="97" spans="1:3" x14ac:dyDescent="0.25">
      <c r="A97" s="1">
        <v>44200</v>
      </c>
      <c r="B97">
        <v>1933.05004882812</v>
      </c>
      <c r="C97" s="3">
        <f t="shared" si="2"/>
        <v>-2.7224907491266159E-2</v>
      </c>
    </row>
    <row r="98" spans="1:3" x14ac:dyDescent="0.25">
      <c r="A98" s="1">
        <v>44207</v>
      </c>
      <c r="B98">
        <v>1937.59997558593</v>
      </c>
      <c r="C98" s="3">
        <f t="shared" si="2"/>
        <v>2.3537552794188343E-3</v>
      </c>
    </row>
    <row r="99" spans="1:3" x14ac:dyDescent="0.25">
      <c r="A99" s="1">
        <v>44214</v>
      </c>
      <c r="B99">
        <v>2049.64990234375</v>
      </c>
      <c r="C99" s="3">
        <f t="shared" si="2"/>
        <v>5.7829236256021321E-2</v>
      </c>
    </row>
    <row r="100" spans="1:3" x14ac:dyDescent="0.25">
      <c r="A100" s="1">
        <v>44221</v>
      </c>
      <c r="B100">
        <v>1843.15002441406</v>
      </c>
      <c r="C100" s="3">
        <f t="shared" si="2"/>
        <v>-0.10074885359375763</v>
      </c>
    </row>
    <row r="101" spans="1:3" x14ac:dyDescent="0.25">
      <c r="A101" s="1">
        <v>44228</v>
      </c>
      <c r="B101">
        <v>1924</v>
      </c>
      <c r="C101" s="3">
        <f t="shared" si="2"/>
        <v>4.3865108382396878E-2</v>
      </c>
    </row>
    <row r="102" spans="1:3" x14ac:dyDescent="0.25">
      <c r="A102" s="1">
        <v>44235</v>
      </c>
      <c r="B102">
        <v>2041.25</v>
      </c>
      <c r="C102" s="3">
        <f t="shared" si="2"/>
        <v>6.0940748440748482E-2</v>
      </c>
    </row>
    <row r="103" spans="1:3" x14ac:dyDescent="0.25">
      <c r="A103" s="1">
        <v>44242</v>
      </c>
      <c r="B103">
        <v>2080.55004882812</v>
      </c>
      <c r="C103" s="3">
        <f t="shared" si="2"/>
        <v>1.9252932677584766E-2</v>
      </c>
    </row>
    <row r="104" spans="1:3" x14ac:dyDescent="0.25">
      <c r="A104" s="1">
        <v>44249</v>
      </c>
      <c r="B104">
        <v>2083.85009765625</v>
      </c>
      <c r="C104" s="3">
        <f t="shared" si="2"/>
        <v>1.5861424866894236E-3</v>
      </c>
    </row>
    <row r="105" spans="1:3" x14ac:dyDescent="0.25">
      <c r="A105" s="1">
        <v>44256</v>
      </c>
      <c r="B105">
        <v>2178.55004882812</v>
      </c>
      <c r="C105" s="3">
        <f t="shared" si="2"/>
        <v>4.544470414564894E-2</v>
      </c>
    </row>
    <row r="106" spans="1:3" x14ac:dyDescent="0.25">
      <c r="A106" s="1">
        <v>44263</v>
      </c>
      <c r="B106">
        <v>2138.64990234375</v>
      </c>
      <c r="C106" s="3">
        <f t="shared" si="2"/>
        <v>-1.8315001074146964E-2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4B7B-ECF5-4F5B-A8E2-85522F04B924}">
  <dimension ref="A1:N109"/>
  <sheetViews>
    <sheetView topLeftCell="E40" zoomScale="70" zoomScaleNormal="70" workbookViewId="0">
      <selection activeCell="N31" sqref="N31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297.70001220703102</v>
      </c>
    </row>
    <row r="3" spans="1:10" x14ac:dyDescent="0.25">
      <c r="A3" s="1">
        <v>43542</v>
      </c>
      <c r="B3">
        <v>298.100006103515</v>
      </c>
      <c r="C3" s="3">
        <f>B3/B2-1</f>
        <v>1.3436139740761188E-3</v>
      </c>
      <c r="I3" s="9" t="s">
        <v>8</v>
      </c>
      <c r="J3" s="9"/>
    </row>
    <row r="4" spans="1:10" x14ac:dyDescent="0.25">
      <c r="A4" s="1">
        <v>43549</v>
      </c>
      <c r="B4">
        <v>320.79998779296801</v>
      </c>
      <c r="C4" s="3">
        <f t="shared" ref="C4:C67" si="0">B4/B3-1</f>
        <v>7.614888032431133E-2</v>
      </c>
      <c r="F4" t="s">
        <v>3</v>
      </c>
      <c r="G4" s="3">
        <f>MIN(C3:C106)</f>
        <v>-0.13457174862132504</v>
      </c>
      <c r="I4" t="s">
        <v>6</v>
      </c>
      <c r="J4" t="s">
        <v>7</v>
      </c>
    </row>
    <row r="5" spans="1:10" x14ac:dyDescent="0.25">
      <c r="A5" s="1">
        <v>43556</v>
      </c>
      <c r="B5">
        <v>317</v>
      </c>
      <c r="C5" s="3">
        <f t="shared" si="0"/>
        <v>-1.1845348932557842E-2</v>
      </c>
      <c r="F5" t="s">
        <v>4</v>
      </c>
      <c r="G5" s="3">
        <f>MAX(C3:C106)</f>
        <v>0.39354726042915789</v>
      </c>
      <c r="I5" s="8">
        <v>-0.13457174862132504</v>
      </c>
      <c r="J5">
        <f t="array" ref="J5:J15">FREQUENCY(C3:C106,I5:I15)</f>
        <v>1</v>
      </c>
    </row>
    <row r="6" spans="1:10" x14ac:dyDescent="0.25">
      <c r="A6" s="1">
        <v>43563</v>
      </c>
      <c r="B6">
        <v>315.29998779296801</v>
      </c>
      <c r="C6" s="3">
        <f t="shared" si="0"/>
        <v>-5.3628145332239585E-3</v>
      </c>
      <c r="I6" s="8">
        <v>-8.1759847716276743E-2</v>
      </c>
      <c r="J6">
        <v>7</v>
      </c>
    </row>
    <row r="7" spans="1:10" x14ac:dyDescent="0.25">
      <c r="A7" s="1">
        <v>43570</v>
      </c>
      <c r="B7">
        <v>310.89999389648398</v>
      </c>
      <c r="C7" s="3">
        <f t="shared" si="0"/>
        <v>-1.3954944709268946E-2</v>
      </c>
      <c r="I7" s="8">
        <v>-2.8947946811228448E-2</v>
      </c>
      <c r="J7">
        <v>17</v>
      </c>
    </row>
    <row r="8" spans="1:10" x14ac:dyDescent="0.25">
      <c r="A8" s="1">
        <v>43577</v>
      </c>
      <c r="B8">
        <v>312.29998779296801</v>
      </c>
      <c r="C8" s="3">
        <f t="shared" si="0"/>
        <v>4.5030361015387932E-3</v>
      </c>
      <c r="F8" t="s">
        <v>5</v>
      </c>
      <c r="G8" s="3">
        <f>G5-G4</f>
        <v>0.52811900905048292</v>
      </c>
      <c r="I8" s="8">
        <v>2.3863954093819847E-2</v>
      </c>
      <c r="J8">
        <v>46</v>
      </c>
    </row>
    <row r="9" spans="1:10" x14ac:dyDescent="0.25">
      <c r="A9" s="1">
        <v>43584</v>
      </c>
      <c r="B9">
        <v>309.14999389648398</v>
      </c>
      <c r="C9" s="3">
        <f t="shared" si="0"/>
        <v>-1.0086436181906744E-2</v>
      </c>
      <c r="I9" s="8">
        <v>7.6675854998868143E-2</v>
      </c>
      <c r="J9">
        <v>26</v>
      </c>
    </row>
    <row r="10" spans="1:10" x14ac:dyDescent="0.25">
      <c r="A10" s="1">
        <v>43591</v>
      </c>
      <c r="B10">
        <v>308.04998779296801</v>
      </c>
      <c r="C10" s="3">
        <f t="shared" si="0"/>
        <v>-3.5581631092779231E-3</v>
      </c>
      <c r="G10" s="4">
        <f>G8/10</f>
        <v>5.2811900905048295E-2</v>
      </c>
      <c r="I10" s="8">
        <v>0.12948775590391642</v>
      </c>
      <c r="J10">
        <v>3</v>
      </c>
    </row>
    <row r="11" spans="1:10" x14ac:dyDescent="0.25">
      <c r="A11" s="1">
        <v>43598</v>
      </c>
      <c r="B11">
        <v>318.95001220703102</v>
      </c>
      <c r="C11" s="3">
        <f t="shared" si="0"/>
        <v>3.5383946911202724E-2</v>
      </c>
      <c r="I11" s="8">
        <v>0.18229965680896471</v>
      </c>
      <c r="J11">
        <v>3</v>
      </c>
    </row>
    <row r="12" spans="1:10" x14ac:dyDescent="0.25">
      <c r="A12" s="1">
        <v>43605</v>
      </c>
      <c r="B12">
        <v>354.600006103515</v>
      </c>
      <c r="C12" s="3">
        <f t="shared" si="0"/>
        <v>0.11177298175910866</v>
      </c>
      <c r="F12" s="5">
        <f>G4</f>
        <v>-0.13457174862132504</v>
      </c>
      <c r="I12" s="8">
        <v>0.23511155771401299</v>
      </c>
      <c r="J12">
        <v>0</v>
      </c>
    </row>
    <row r="13" spans="1:10" x14ac:dyDescent="0.25">
      <c r="A13" s="1">
        <v>43612</v>
      </c>
      <c r="B13">
        <v>352.54998779296801</v>
      </c>
      <c r="C13" s="3">
        <f t="shared" si="0"/>
        <v>-5.7812134102122048E-3</v>
      </c>
      <c r="F13" s="2">
        <f>F12+G13*$G$10</f>
        <v>-8.1759847716276743E-2</v>
      </c>
      <c r="G13">
        <v>1</v>
      </c>
      <c r="I13" s="8">
        <v>0.28792345861906127</v>
      </c>
      <c r="J13">
        <v>0</v>
      </c>
    </row>
    <row r="14" spans="1:10" x14ac:dyDescent="0.25">
      <c r="A14" s="1">
        <v>43619</v>
      </c>
      <c r="B14">
        <v>341.64999389648398</v>
      </c>
      <c r="C14" s="3">
        <f t="shared" si="0"/>
        <v>-3.0917584098414275E-2</v>
      </c>
      <c r="F14" s="2">
        <f t="shared" ref="F14:F22" si="1">F13+G14*$G$10</f>
        <v>-2.8947946811228448E-2</v>
      </c>
      <c r="G14">
        <v>1</v>
      </c>
      <c r="I14" s="8">
        <v>0.34073535952410955</v>
      </c>
      <c r="J14">
        <v>0</v>
      </c>
    </row>
    <row r="15" spans="1:10" x14ac:dyDescent="0.25">
      <c r="A15" s="1">
        <v>43626</v>
      </c>
      <c r="B15">
        <v>343.850006103515</v>
      </c>
      <c r="C15" s="3">
        <f t="shared" si="0"/>
        <v>6.4393743489941091E-3</v>
      </c>
      <c r="F15" s="2">
        <f t="shared" si="1"/>
        <v>2.3863954093819847E-2</v>
      </c>
      <c r="G15">
        <v>1</v>
      </c>
      <c r="I15" s="8">
        <v>0.39354726042915783</v>
      </c>
      <c r="J15">
        <v>0</v>
      </c>
    </row>
    <row r="16" spans="1:10" x14ac:dyDescent="0.25">
      <c r="A16" s="1">
        <v>43633</v>
      </c>
      <c r="B16">
        <v>349.45001220703102</v>
      </c>
      <c r="C16" s="3">
        <f t="shared" si="0"/>
        <v>1.628618875705401E-2</v>
      </c>
      <c r="F16" s="2">
        <f t="shared" si="1"/>
        <v>7.6675854998868143E-2</v>
      </c>
      <c r="G16">
        <v>1</v>
      </c>
    </row>
    <row r="17" spans="1:14" x14ac:dyDescent="0.25">
      <c r="A17" s="1">
        <v>43640</v>
      </c>
      <c r="B17">
        <v>360.89999389648398</v>
      </c>
      <c r="C17" s="3">
        <f t="shared" si="0"/>
        <v>3.276572124618915E-2</v>
      </c>
      <c r="F17" s="2">
        <f t="shared" si="1"/>
        <v>0.12948775590391642</v>
      </c>
      <c r="G17">
        <v>1</v>
      </c>
      <c r="I17" s="10" t="s">
        <v>9</v>
      </c>
      <c r="J17" s="11">
        <f>AVERAGE(C3:C106)</f>
        <v>4.5463427754541272E-3</v>
      </c>
    </row>
    <row r="18" spans="1:14" x14ac:dyDescent="0.25">
      <c r="A18" s="1">
        <v>43647</v>
      </c>
      <c r="B18">
        <v>370.600006103515</v>
      </c>
      <c r="C18" s="3">
        <f t="shared" si="0"/>
        <v>2.6877285594560707E-2</v>
      </c>
      <c r="F18" s="2">
        <f t="shared" si="1"/>
        <v>0.18229965680896471</v>
      </c>
      <c r="G18">
        <v>1</v>
      </c>
      <c r="I18" s="10" t="s">
        <v>10</v>
      </c>
      <c r="J18" s="12">
        <f>_xlfn.STDEV.P(C3:C106)</f>
        <v>6.7980428058509831E-2</v>
      </c>
    </row>
    <row r="19" spans="1:14" x14ac:dyDescent="0.25">
      <c r="A19" s="1">
        <v>43654</v>
      </c>
      <c r="B19">
        <v>363.54998779296801</v>
      </c>
      <c r="C19" s="3">
        <f t="shared" si="0"/>
        <v>-1.9023254707064896E-2</v>
      </c>
      <c r="F19" s="2">
        <f t="shared" si="1"/>
        <v>0.23511155771401299</v>
      </c>
      <c r="G19">
        <v>1</v>
      </c>
      <c r="I19" s="10" t="s">
        <v>11</v>
      </c>
      <c r="J19" s="11">
        <f>J18/J17</f>
        <v>14.952772242677934</v>
      </c>
    </row>
    <row r="20" spans="1:14" x14ac:dyDescent="0.25">
      <c r="A20" s="1">
        <v>43661</v>
      </c>
      <c r="B20">
        <v>356</v>
      </c>
      <c r="C20" s="3">
        <f t="shared" si="0"/>
        <v>-2.0767399385163809E-2</v>
      </c>
      <c r="F20" s="2">
        <f t="shared" si="1"/>
        <v>0.28792345861906127</v>
      </c>
      <c r="G20">
        <v>1</v>
      </c>
    </row>
    <row r="21" spans="1:14" x14ac:dyDescent="0.25">
      <c r="A21" s="1">
        <v>43668</v>
      </c>
      <c r="B21">
        <v>342.5</v>
      </c>
      <c r="C21" s="3">
        <f t="shared" si="0"/>
        <v>-3.7921348314606695E-2</v>
      </c>
      <c r="F21" s="2">
        <f t="shared" si="1"/>
        <v>0.34073535952410955</v>
      </c>
      <c r="G21">
        <v>1</v>
      </c>
    </row>
    <row r="22" spans="1:14" x14ac:dyDescent="0.25">
      <c r="A22" s="1">
        <v>43675</v>
      </c>
      <c r="B22">
        <v>308.45001220703102</v>
      </c>
      <c r="C22" s="3">
        <f t="shared" si="0"/>
        <v>-9.9416022753194055E-2</v>
      </c>
      <c r="F22" s="6">
        <f t="shared" si="1"/>
        <v>0.39354726042915783</v>
      </c>
      <c r="G22">
        <v>1</v>
      </c>
      <c r="I22" s="10" t="s">
        <v>12</v>
      </c>
    </row>
    <row r="23" spans="1:14" x14ac:dyDescent="0.25">
      <c r="A23" s="1">
        <v>43682</v>
      </c>
      <c r="B23">
        <v>291.350006103515</v>
      </c>
      <c r="C23" s="3">
        <f t="shared" si="0"/>
        <v>-5.5438500329961227E-2</v>
      </c>
      <c r="I23" s="13"/>
    </row>
    <row r="24" spans="1:14" x14ac:dyDescent="0.25">
      <c r="A24" s="1">
        <v>43689</v>
      </c>
      <c r="B24">
        <v>290.95001220703102</v>
      </c>
      <c r="C24" s="3">
        <f t="shared" si="0"/>
        <v>-1.3728981915375194E-3</v>
      </c>
      <c r="I24" t="s">
        <v>13</v>
      </c>
    </row>
    <row r="25" spans="1:14" x14ac:dyDescent="0.25">
      <c r="A25" s="1">
        <v>43696</v>
      </c>
      <c r="B25">
        <v>271.100006103515</v>
      </c>
      <c r="C25" s="3">
        <f t="shared" si="0"/>
        <v>-6.8224799005649706E-2</v>
      </c>
      <c r="M25" t="s">
        <v>9</v>
      </c>
      <c r="N25" s="18">
        <v>4.5463427754541272E-3</v>
      </c>
    </row>
    <row r="26" spans="1:14" x14ac:dyDescent="0.25">
      <c r="A26" s="1">
        <v>43703</v>
      </c>
      <c r="B26">
        <v>273.70001220703102</v>
      </c>
      <c r="C26" s="3">
        <f t="shared" si="0"/>
        <v>9.5905792880108809E-3</v>
      </c>
      <c r="I26" t="s">
        <v>14</v>
      </c>
      <c r="K26" s="8">
        <f>PERCENTILE(C3:C109,0.01)</f>
        <v>-0.12408453519272516</v>
      </c>
      <c r="M26" t="s">
        <v>10</v>
      </c>
      <c r="N26" s="18">
        <v>6.7980428058509831E-2</v>
      </c>
    </row>
    <row r="27" spans="1:14" x14ac:dyDescent="0.25">
      <c r="A27" s="1">
        <v>43710</v>
      </c>
      <c r="B27">
        <v>273.95001220703102</v>
      </c>
      <c r="C27" s="3">
        <f t="shared" si="0"/>
        <v>9.1340880105961197E-4</v>
      </c>
      <c r="M27" t="s">
        <v>11</v>
      </c>
      <c r="N27" s="18">
        <v>14.952772242677934</v>
      </c>
    </row>
    <row r="28" spans="1:14" x14ac:dyDescent="0.25">
      <c r="A28" s="1">
        <v>43717</v>
      </c>
      <c r="B28">
        <v>291.70001220703102</v>
      </c>
      <c r="C28" s="3">
        <f t="shared" si="0"/>
        <v>6.4792842522620075E-2</v>
      </c>
      <c r="I28" t="s">
        <v>15</v>
      </c>
      <c r="K28" s="8">
        <f>_xlfn.NORM.INV(0.01,J17,J18)</f>
        <v>-0.15359978151484655</v>
      </c>
    </row>
    <row r="29" spans="1:14" x14ac:dyDescent="0.25">
      <c r="A29" s="1">
        <v>43724</v>
      </c>
      <c r="B29">
        <v>301.70001220703102</v>
      </c>
      <c r="C29" s="3">
        <f t="shared" si="0"/>
        <v>3.4281794931508625E-2</v>
      </c>
      <c r="M29" s="14" t="s">
        <v>78</v>
      </c>
    </row>
    <row r="30" spans="1:14" x14ac:dyDescent="0.25">
      <c r="A30" s="1">
        <v>43731</v>
      </c>
      <c r="B30">
        <v>281.25</v>
      </c>
      <c r="C30" s="3">
        <f t="shared" si="0"/>
        <v>-6.7782603180665202E-2</v>
      </c>
      <c r="N30" t="s">
        <v>79</v>
      </c>
    </row>
    <row r="31" spans="1:14" x14ac:dyDescent="0.25">
      <c r="A31" s="1">
        <v>43738</v>
      </c>
      <c r="B31">
        <v>249.89999389648401</v>
      </c>
      <c r="C31" s="3">
        <f t="shared" si="0"/>
        <v>-0.11146668836805684</v>
      </c>
      <c r="M31" t="s">
        <v>77</v>
      </c>
      <c r="N31" s="18">
        <v>-0.12408453519272516</v>
      </c>
    </row>
    <row r="32" spans="1:14" x14ac:dyDescent="0.25">
      <c r="A32" s="1">
        <v>43745</v>
      </c>
      <c r="B32">
        <v>254.5</v>
      </c>
      <c r="C32" s="3">
        <f t="shared" si="0"/>
        <v>1.8407387818590637E-2</v>
      </c>
      <c r="M32" t="s">
        <v>83</v>
      </c>
      <c r="N32" s="18">
        <v>-0.15359978151484655</v>
      </c>
    </row>
    <row r="33" spans="1:14" x14ac:dyDescent="0.25">
      <c r="A33" s="1">
        <v>43752</v>
      </c>
      <c r="B33">
        <v>269.64999389648398</v>
      </c>
      <c r="C33" s="3">
        <f t="shared" si="0"/>
        <v>5.9528463247481289E-2</v>
      </c>
    </row>
    <row r="34" spans="1:14" x14ac:dyDescent="0.25">
      <c r="A34" s="1">
        <v>43759</v>
      </c>
      <c r="B34">
        <v>282.04998779296801</v>
      </c>
      <c r="C34" s="3">
        <f t="shared" si="0"/>
        <v>4.5985515212895844E-2</v>
      </c>
      <c r="M34" t="s">
        <v>80</v>
      </c>
      <c r="N34">
        <v>1000</v>
      </c>
    </row>
    <row r="35" spans="1:14" ht="40.5" x14ac:dyDescent="0.25">
      <c r="A35" s="1">
        <v>43766</v>
      </c>
      <c r="B35">
        <v>313.5</v>
      </c>
      <c r="C35" s="3">
        <f t="shared" si="0"/>
        <v>0.11150510040127037</v>
      </c>
      <c r="M35" s="61" t="s">
        <v>81</v>
      </c>
      <c r="N35">
        <f>N34*B2</f>
        <v>297700.01220703102</v>
      </c>
    </row>
    <row r="36" spans="1:14" ht="40.5" x14ac:dyDescent="0.25">
      <c r="A36" s="1">
        <v>43773</v>
      </c>
      <c r="B36">
        <v>315.850006103515</v>
      </c>
      <c r="C36" s="3">
        <f t="shared" si="0"/>
        <v>7.4960322281181213E-3</v>
      </c>
      <c r="M36" s="61" t="s">
        <v>82</v>
      </c>
      <c r="N36">
        <f>N35*(1+J17)</f>
        <v>299053.45850678108</v>
      </c>
    </row>
    <row r="37" spans="1:14" x14ac:dyDescent="0.25">
      <c r="A37" s="1">
        <v>43780</v>
      </c>
      <c r="B37">
        <v>322</v>
      </c>
      <c r="C37" s="3">
        <f t="shared" si="0"/>
        <v>1.9471248306607292E-2</v>
      </c>
      <c r="M37" t="s">
        <v>86</v>
      </c>
    </row>
    <row r="38" spans="1:14" x14ac:dyDescent="0.25">
      <c r="A38" s="1">
        <v>43787</v>
      </c>
      <c r="B38">
        <v>329.14999389648398</v>
      </c>
      <c r="C38" s="3">
        <f t="shared" si="0"/>
        <v>2.2204949989080625E-2</v>
      </c>
      <c r="N38">
        <f>N36*(1+N31)</f>
        <v>261945.54911019024</v>
      </c>
    </row>
    <row r="39" spans="1:14" ht="81" x14ac:dyDescent="0.25">
      <c r="A39" s="1">
        <v>43794</v>
      </c>
      <c r="B39">
        <v>341.850006103515</v>
      </c>
      <c r="C39" s="3">
        <f t="shared" si="0"/>
        <v>3.8584269915025837E-2</v>
      </c>
      <c r="M39" s="61" t="s">
        <v>85</v>
      </c>
      <c r="N39" s="62">
        <f>N36-N38</f>
        <v>37107.90939659084</v>
      </c>
    </row>
    <row r="40" spans="1:14" x14ac:dyDescent="0.25">
      <c r="A40" s="1">
        <v>43801</v>
      </c>
      <c r="B40">
        <v>319.79998779296801</v>
      </c>
      <c r="C40" s="3">
        <f t="shared" si="0"/>
        <v>-6.4502026961702152E-2</v>
      </c>
    </row>
    <row r="41" spans="1:14" x14ac:dyDescent="0.25">
      <c r="A41" s="1">
        <v>43808</v>
      </c>
      <c r="B41">
        <v>332.70001220703102</v>
      </c>
      <c r="C41" s="3">
        <f t="shared" si="0"/>
        <v>4.0337788950805864E-2</v>
      </c>
      <c r="M41" t="s">
        <v>87</v>
      </c>
    </row>
    <row r="42" spans="1:14" x14ac:dyDescent="0.25">
      <c r="A42" s="1">
        <v>43815</v>
      </c>
      <c r="B42">
        <v>337.850006103515</v>
      </c>
      <c r="C42" s="3">
        <f t="shared" si="0"/>
        <v>1.5479391967317513E-2</v>
      </c>
      <c r="N42">
        <f>N36*(1+N32)</f>
        <v>253118.91261888028</v>
      </c>
    </row>
    <row r="43" spans="1:14" ht="81" x14ac:dyDescent="0.25">
      <c r="A43" s="1">
        <v>43822</v>
      </c>
      <c r="B43">
        <v>337.25</v>
      </c>
      <c r="C43" s="3">
        <f t="shared" si="0"/>
        <v>-1.7759540999716661E-3</v>
      </c>
      <c r="M43" s="61" t="s">
        <v>84</v>
      </c>
      <c r="N43" s="62">
        <f>N36-N42</f>
        <v>45934.545887900807</v>
      </c>
    </row>
    <row r="44" spans="1:14" x14ac:dyDescent="0.25">
      <c r="A44" s="1">
        <v>43829</v>
      </c>
      <c r="B44">
        <v>333.75</v>
      </c>
      <c r="C44" s="3">
        <f t="shared" si="0"/>
        <v>-1.0378057820607856E-2</v>
      </c>
    </row>
    <row r="45" spans="1:14" x14ac:dyDescent="0.25">
      <c r="A45" s="1">
        <v>43836</v>
      </c>
      <c r="B45">
        <v>332.25</v>
      </c>
      <c r="C45" s="3">
        <f t="shared" si="0"/>
        <v>-4.4943820224718767E-3</v>
      </c>
    </row>
    <row r="46" spans="1:14" x14ac:dyDescent="0.25">
      <c r="A46" s="1">
        <v>43843</v>
      </c>
      <c r="B46">
        <v>318</v>
      </c>
      <c r="C46" s="3">
        <f t="shared" si="0"/>
        <v>-4.2889390519187387E-2</v>
      </c>
    </row>
    <row r="47" spans="1:14" x14ac:dyDescent="0.25">
      <c r="A47" s="1">
        <v>43850</v>
      </c>
      <c r="B47">
        <v>324.04998779296801</v>
      </c>
      <c r="C47" s="3">
        <f t="shared" si="0"/>
        <v>1.9025118845811262E-2</v>
      </c>
    </row>
    <row r="48" spans="1:14" x14ac:dyDescent="0.25">
      <c r="A48" s="1">
        <v>43857</v>
      </c>
      <c r="B48">
        <v>318.54998779296801</v>
      </c>
      <c r="C48" s="3">
        <f t="shared" si="0"/>
        <v>-1.6972690039148808E-2</v>
      </c>
    </row>
    <row r="49" spans="1:3" x14ac:dyDescent="0.25">
      <c r="A49" s="1">
        <v>43864</v>
      </c>
      <c r="B49">
        <v>320.5</v>
      </c>
      <c r="C49" s="3">
        <f t="shared" si="0"/>
        <v>6.1215265476617375E-3</v>
      </c>
    </row>
    <row r="50" spans="1:3" x14ac:dyDescent="0.25">
      <c r="A50" s="1">
        <v>43871</v>
      </c>
      <c r="B50">
        <v>319.54998779296801</v>
      </c>
      <c r="C50" s="3">
        <f t="shared" si="0"/>
        <v>-2.9641566522058405E-3</v>
      </c>
    </row>
    <row r="51" spans="1:3" x14ac:dyDescent="0.25">
      <c r="A51" s="1">
        <v>43878</v>
      </c>
      <c r="B51">
        <v>327.64999389648398</v>
      </c>
      <c r="C51" s="3">
        <f t="shared" si="0"/>
        <v>2.5348165898738451E-2</v>
      </c>
    </row>
    <row r="52" spans="1:3" x14ac:dyDescent="0.25">
      <c r="A52" s="1">
        <v>43885</v>
      </c>
      <c r="B52">
        <v>302.89999389648398</v>
      </c>
      <c r="C52" s="3">
        <f t="shared" si="0"/>
        <v>-7.5537922969775462E-2</v>
      </c>
    </row>
    <row r="53" spans="1:3" x14ac:dyDescent="0.25">
      <c r="A53" s="1">
        <v>43892</v>
      </c>
      <c r="B53">
        <v>270.45001220703102</v>
      </c>
      <c r="C53" s="3">
        <f t="shared" si="0"/>
        <v>-0.10713100806645359</v>
      </c>
    </row>
    <row r="54" spans="1:3" x14ac:dyDescent="0.25">
      <c r="A54" s="1">
        <v>43899</v>
      </c>
      <c r="B54">
        <v>242.25</v>
      </c>
      <c r="C54" s="3">
        <f t="shared" si="0"/>
        <v>-0.10427070044072972</v>
      </c>
    </row>
    <row r="55" spans="1:3" x14ac:dyDescent="0.25">
      <c r="A55" s="1">
        <v>43906</v>
      </c>
      <c r="B55">
        <v>209.64999389648401</v>
      </c>
      <c r="C55" s="3">
        <f t="shared" si="0"/>
        <v>-0.13457174862132504</v>
      </c>
    </row>
    <row r="56" spans="1:3" x14ac:dyDescent="0.25">
      <c r="A56" s="1">
        <v>43913</v>
      </c>
      <c r="B56">
        <v>196.05000305175699</v>
      </c>
      <c r="C56" s="3">
        <f t="shared" si="0"/>
        <v>-6.4869979683577328E-2</v>
      </c>
    </row>
    <row r="57" spans="1:3" x14ac:dyDescent="0.25">
      <c r="A57" s="1">
        <v>43920</v>
      </c>
      <c r="B57">
        <v>175.55000305175699</v>
      </c>
      <c r="C57" s="3">
        <f t="shared" si="0"/>
        <v>-0.10456516032079843</v>
      </c>
    </row>
    <row r="58" spans="1:3" x14ac:dyDescent="0.25">
      <c r="A58" s="1">
        <v>43927</v>
      </c>
      <c r="B58">
        <v>187.69999694824199</v>
      </c>
      <c r="C58" s="3">
        <f t="shared" si="0"/>
        <v>6.9211015011505506E-2</v>
      </c>
    </row>
    <row r="59" spans="1:3" x14ac:dyDescent="0.25">
      <c r="A59" s="1">
        <v>43934</v>
      </c>
      <c r="B59">
        <v>193.30000305175699</v>
      </c>
      <c r="C59" s="3">
        <f t="shared" si="0"/>
        <v>2.9834875836781238E-2</v>
      </c>
    </row>
    <row r="60" spans="1:3" x14ac:dyDescent="0.25">
      <c r="A60" s="1">
        <v>43941</v>
      </c>
      <c r="B60">
        <v>179.69999694824199</v>
      </c>
      <c r="C60" s="3">
        <f t="shared" si="0"/>
        <v>-7.0356988560799638E-2</v>
      </c>
    </row>
    <row r="61" spans="1:3" x14ac:dyDescent="0.25">
      <c r="A61" s="1">
        <v>43948</v>
      </c>
      <c r="B61">
        <v>190.39999389648401</v>
      </c>
      <c r="C61" s="3">
        <f t="shared" si="0"/>
        <v>5.9543667946326595E-2</v>
      </c>
    </row>
    <row r="62" spans="1:3" x14ac:dyDescent="0.25">
      <c r="A62" s="1">
        <v>43955</v>
      </c>
      <c r="B62">
        <v>166.69999694824199</v>
      </c>
      <c r="C62" s="3">
        <f t="shared" si="0"/>
        <v>-0.12447477787802419</v>
      </c>
    </row>
    <row r="63" spans="1:3" x14ac:dyDescent="0.25">
      <c r="A63" s="1">
        <v>43962</v>
      </c>
      <c r="B63">
        <v>166.39999389648401</v>
      </c>
      <c r="C63" s="3">
        <f t="shared" si="0"/>
        <v>-1.7996584118182835E-3</v>
      </c>
    </row>
    <row r="64" spans="1:3" x14ac:dyDescent="0.25">
      <c r="A64" s="1">
        <v>43969</v>
      </c>
      <c r="B64">
        <v>150.850006103515</v>
      </c>
      <c r="C64" s="3">
        <f t="shared" si="0"/>
        <v>-9.3449449298913523E-2</v>
      </c>
    </row>
    <row r="65" spans="1:3" x14ac:dyDescent="0.25">
      <c r="A65" s="1">
        <v>43976</v>
      </c>
      <c r="B65">
        <v>160.30000305175699</v>
      </c>
      <c r="C65" s="3">
        <f t="shared" si="0"/>
        <v>6.2644988835846016E-2</v>
      </c>
    </row>
    <row r="66" spans="1:3" x14ac:dyDescent="0.25">
      <c r="A66" s="1">
        <v>43983</v>
      </c>
      <c r="B66">
        <v>187.80000305175699</v>
      </c>
      <c r="C66" s="3">
        <f t="shared" si="0"/>
        <v>0.17155333422620656</v>
      </c>
    </row>
    <row r="67" spans="1:3" x14ac:dyDescent="0.25">
      <c r="A67" s="1">
        <v>43990</v>
      </c>
      <c r="B67">
        <v>179.25</v>
      </c>
      <c r="C67" s="3">
        <f t="shared" si="0"/>
        <v>-4.5527172059739773E-2</v>
      </c>
    </row>
    <row r="68" spans="1:3" x14ac:dyDescent="0.25">
      <c r="A68" s="1">
        <v>43997</v>
      </c>
      <c r="B68">
        <v>184.44999694824199</v>
      </c>
      <c r="C68" s="3">
        <f t="shared" ref="C68:C106" si="2">B68/B67-1</f>
        <v>2.9009745875826942E-2</v>
      </c>
    </row>
    <row r="69" spans="1:3" x14ac:dyDescent="0.25">
      <c r="A69" s="1">
        <v>44004</v>
      </c>
      <c r="B69">
        <v>184.600006103515</v>
      </c>
      <c r="C69" s="3">
        <f t="shared" si="2"/>
        <v>8.1327816619647386E-4</v>
      </c>
    </row>
    <row r="70" spans="1:3" x14ac:dyDescent="0.25">
      <c r="A70" s="1">
        <v>44011</v>
      </c>
      <c r="B70">
        <v>184.75</v>
      </c>
      <c r="C70" s="3">
        <f t="shared" si="2"/>
        <v>8.1253462364938578E-4</v>
      </c>
    </row>
    <row r="71" spans="1:3" x14ac:dyDescent="0.25">
      <c r="A71" s="1">
        <v>44018</v>
      </c>
      <c r="B71">
        <v>195.64999389648401</v>
      </c>
      <c r="C71" s="3">
        <f t="shared" si="2"/>
        <v>5.8998613783404652E-2</v>
      </c>
    </row>
    <row r="72" spans="1:3" x14ac:dyDescent="0.25">
      <c r="A72" s="1">
        <v>44025</v>
      </c>
      <c r="B72">
        <v>188.30000305175699</v>
      </c>
      <c r="C72" s="3">
        <f t="shared" si="2"/>
        <v>-3.756703845651943E-2</v>
      </c>
    </row>
    <row r="73" spans="1:3" x14ac:dyDescent="0.25">
      <c r="A73" s="1">
        <v>44032</v>
      </c>
      <c r="B73">
        <v>191.89999389648401</v>
      </c>
      <c r="C73" s="3">
        <f t="shared" si="2"/>
        <v>1.9118379109837269E-2</v>
      </c>
    </row>
    <row r="74" spans="1:3" x14ac:dyDescent="0.25">
      <c r="A74" s="1">
        <v>44039</v>
      </c>
      <c r="B74">
        <v>191.44999694824199</v>
      </c>
      <c r="C74" s="3">
        <f t="shared" si="2"/>
        <v>-2.3449555109665843E-3</v>
      </c>
    </row>
    <row r="75" spans="1:3" x14ac:dyDescent="0.25">
      <c r="A75" s="1">
        <v>44046</v>
      </c>
      <c r="B75">
        <v>190.64999389648401</v>
      </c>
      <c r="C75" s="3">
        <f t="shared" si="2"/>
        <v>-4.1786527266138851E-3</v>
      </c>
    </row>
    <row r="76" spans="1:3" x14ac:dyDescent="0.25">
      <c r="A76" s="1">
        <v>44053</v>
      </c>
      <c r="B76">
        <v>196.44999694824199</v>
      </c>
      <c r="C76" s="3">
        <f t="shared" si="2"/>
        <v>3.0422256687336446E-2</v>
      </c>
    </row>
    <row r="77" spans="1:3" x14ac:dyDescent="0.25">
      <c r="A77" s="1">
        <v>44060</v>
      </c>
      <c r="B77">
        <v>198.350006103515</v>
      </c>
      <c r="C77" s="3">
        <f t="shared" si="2"/>
        <v>9.6717189350408184E-3</v>
      </c>
    </row>
    <row r="78" spans="1:3" x14ac:dyDescent="0.25">
      <c r="A78" s="1">
        <v>44067</v>
      </c>
      <c r="B78">
        <v>224.850006103515</v>
      </c>
      <c r="C78" s="3">
        <f t="shared" si="2"/>
        <v>0.13360221418985074</v>
      </c>
    </row>
    <row r="79" spans="1:3" x14ac:dyDescent="0.25">
      <c r="A79" s="1">
        <v>44074</v>
      </c>
      <c r="B79">
        <v>206.64999389648401</v>
      </c>
      <c r="C79" s="3">
        <f t="shared" si="2"/>
        <v>-8.0942902881897982E-2</v>
      </c>
    </row>
    <row r="80" spans="1:3" x14ac:dyDescent="0.25">
      <c r="A80" s="1">
        <v>44081</v>
      </c>
      <c r="B80">
        <v>202.69999694824199</v>
      </c>
      <c r="C80" s="3">
        <f t="shared" si="2"/>
        <v>-1.9114430510076219E-2</v>
      </c>
    </row>
    <row r="81" spans="1:3" x14ac:dyDescent="0.25">
      <c r="A81" s="1">
        <v>44088</v>
      </c>
      <c r="B81">
        <v>192.600006103515</v>
      </c>
      <c r="C81" s="3">
        <f t="shared" si="2"/>
        <v>-4.982728661464142E-2</v>
      </c>
    </row>
    <row r="82" spans="1:3" x14ac:dyDescent="0.25">
      <c r="A82" s="1">
        <v>44095</v>
      </c>
      <c r="B82">
        <v>182.19999694824199</v>
      </c>
      <c r="C82" s="3">
        <f t="shared" si="2"/>
        <v>-5.3997968980766364E-2</v>
      </c>
    </row>
    <row r="83" spans="1:3" x14ac:dyDescent="0.25">
      <c r="A83" s="1">
        <v>44102</v>
      </c>
      <c r="B83">
        <v>190.350006103515</v>
      </c>
      <c r="C83" s="3">
        <f t="shared" si="2"/>
        <v>4.473111576169897E-2</v>
      </c>
    </row>
    <row r="84" spans="1:3" x14ac:dyDescent="0.25">
      <c r="A84" s="1">
        <v>44109</v>
      </c>
      <c r="B84">
        <v>198.25</v>
      </c>
      <c r="C84" s="3">
        <f t="shared" si="2"/>
        <v>4.1502462007744212E-2</v>
      </c>
    </row>
    <row r="85" spans="1:3" x14ac:dyDescent="0.25">
      <c r="A85" s="1">
        <v>44116</v>
      </c>
      <c r="B85">
        <v>195.80000305175699</v>
      </c>
      <c r="C85" s="3">
        <f t="shared" si="2"/>
        <v>-1.2358118276131203E-2</v>
      </c>
    </row>
    <row r="86" spans="1:3" x14ac:dyDescent="0.25">
      <c r="A86" s="1">
        <v>44123</v>
      </c>
      <c r="B86">
        <v>202.75</v>
      </c>
      <c r="C86" s="3">
        <f t="shared" si="2"/>
        <v>3.5495387333604356E-2</v>
      </c>
    </row>
    <row r="87" spans="1:3" x14ac:dyDescent="0.25">
      <c r="A87" s="1">
        <v>44130</v>
      </c>
      <c r="B87">
        <v>189.25</v>
      </c>
      <c r="C87" s="3">
        <f t="shared" si="2"/>
        <v>-6.6584463625154133E-2</v>
      </c>
    </row>
    <row r="88" spans="1:3" x14ac:dyDescent="0.25">
      <c r="A88" s="1">
        <v>44137</v>
      </c>
      <c r="B88">
        <v>219.05000305175699</v>
      </c>
      <c r="C88" s="3">
        <f t="shared" si="2"/>
        <v>0.15746368851654946</v>
      </c>
    </row>
    <row r="89" spans="1:3" x14ac:dyDescent="0.25">
      <c r="A89" s="1">
        <v>44144</v>
      </c>
      <c r="B89">
        <v>229.64999389648401</v>
      </c>
      <c r="C89" s="3">
        <f t="shared" si="2"/>
        <v>4.8390735891578496E-2</v>
      </c>
    </row>
    <row r="90" spans="1:3" x14ac:dyDescent="0.25">
      <c r="A90" s="1">
        <v>44151</v>
      </c>
      <c r="B90">
        <v>242.80000305175699</v>
      </c>
      <c r="C90" s="3">
        <f t="shared" si="2"/>
        <v>5.7261090811090654E-2</v>
      </c>
    </row>
    <row r="91" spans="1:3" x14ac:dyDescent="0.25">
      <c r="A91" s="1">
        <v>44158</v>
      </c>
      <c r="B91">
        <v>244.30000305175699</v>
      </c>
      <c r="C91" s="3">
        <f t="shared" si="2"/>
        <v>6.1779241398125517E-3</v>
      </c>
    </row>
    <row r="92" spans="1:3" x14ac:dyDescent="0.25">
      <c r="A92" s="1">
        <v>44165</v>
      </c>
      <c r="B92">
        <v>263.45001220703102</v>
      </c>
      <c r="C92" s="3">
        <f t="shared" si="2"/>
        <v>7.8387265313365262E-2</v>
      </c>
    </row>
    <row r="93" spans="1:3" x14ac:dyDescent="0.25">
      <c r="A93" s="1">
        <v>44172</v>
      </c>
      <c r="B93">
        <v>272.45001220703102</v>
      </c>
      <c r="C93" s="3">
        <f t="shared" si="2"/>
        <v>3.4162078508189309E-2</v>
      </c>
    </row>
    <row r="94" spans="1:3" x14ac:dyDescent="0.25">
      <c r="A94" s="1">
        <v>44179</v>
      </c>
      <c r="B94">
        <v>271.39999389648398</v>
      </c>
      <c r="C94" s="3">
        <f t="shared" si="2"/>
        <v>-3.8539851844423545E-3</v>
      </c>
    </row>
    <row r="95" spans="1:3" x14ac:dyDescent="0.25">
      <c r="A95" s="1">
        <v>44186</v>
      </c>
      <c r="B95">
        <v>266.75</v>
      </c>
      <c r="C95" s="3">
        <f t="shared" si="2"/>
        <v>-1.7133360357618699E-2</v>
      </c>
    </row>
    <row r="96" spans="1:3" x14ac:dyDescent="0.25">
      <c r="A96" s="1">
        <v>44193</v>
      </c>
      <c r="B96">
        <v>279.350006103515</v>
      </c>
      <c r="C96" s="3">
        <f t="shared" si="2"/>
        <v>4.7235261868847189E-2</v>
      </c>
    </row>
    <row r="97" spans="1:3" x14ac:dyDescent="0.25">
      <c r="A97" s="1">
        <v>44200</v>
      </c>
      <c r="B97">
        <v>286</v>
      </c>
      <c r="C97" s="3">
        <f t="shared" si="2"/>
        <v>2.3805239846749204E-2</v>
      </c>
    </row>
    <row r="98" spans="1:3" x14ac:dyDescent="0.25">
      <c r="A98" s="1">
        <v>44207</v>
      </c>
      <c r="B98">
        <v>303.79998779296801</v>
      </c>
      <c r="C98" s="3">
        <f t="shared" si="2"/>
        <v>6.2237719555832127E-2</v>
      </c>
    </row>
    <row r="99" spans="1:3" x14ac:dyDescent="0.25">
      <c r="A99" s="1">
        <v>44214</v>
      </c>
      <c r="B99">
        <v>283.75</v>
      </c>
      <c r="C99" s="3">
        <f t="shared" si="2"/>
        <v>-6.5997329159313778E-2</v>
      </c>
    </row>
    <row r="100" spans="1:3" x14ac:dyDescent="0.25">
      <c r="A100" s="1">
        <v>44221</v>
      </c>
      <c r="B100">
        <v>282.04998779296801</v>
      </c>
      <c r="C100" s="3">
        <f t="shared" si="2"/>
        <v>-5.9912324476898426E-3</v>
      </c>
    </row>
    <row r="101" spans="1:3" x14ac:dyDescent="0.25">
      <c r="A101" s="1">
        <v>44228</v>
      </c>
      <c r="B101">
        <v>393.04998779296801</v>
      </c>
      <c r="C101" s="3">
        <f t="shared" si="2"/>
        <v>0.39354726042915789</v>
      </c>
    </row>
    <row r="102" spans="1:3" x14ac:dyDescent="0.25">
      <c r="A102" s="1">
        <v>44235</v>
      </c>
      <c r="B102">
        <v>393.20001220703102</v>
      </c>
      <c r="C102" s="3">
        <f t="shared" si="2"/>
        <v>3.8169296202106295E-4</v>
      </c>
    </row>
    <row r="103" spans="1:3" x14ac:dyDescent="0.25">
      <c r="A103" s="1">
        <v>44242</v>
      </c>
      <c r="B103">
        <v>399.350006103515</v>
      </c>
      <c r="C103" s="3">
        <f t="shared" si="2"/>
        <v>1.5640879210466085E-2</v>
      </c>
    </row>
    <row r="104" spans="1:3" x14ac:dyDescent="0.25">
      <c r="A104" s="1">
        <v>44249</v>
      </c>
      <c r="B104">
        <v>390.20001220703102</v>
      </c>
      <c r="C104" s="3">
        <f t="shared" si="2"/>
        <v>-2.2912216743805947E-2</v>
      </c>
    </row>
    <row r="105" spans="1:3" x14ac:dyDescent="0.25">
      <c r="A105" s="1">
        <v>44256</v>
      </c>
      <c r="B105">
        <v>383.79998779296801</v>
      </c>
      <c r="C105" s="3">
        <f t="shared" si="2"/>
        <v>-1.6401907262543314E-2</v>
      </c>
    </row>
    <row r="106" spans="1:3" x14ac:dyDescent="0.25">
      <c r="A106" s="1">
        <v>44263</v>
      </c>
      <c r="B106">
        <v>381.20001220703102</v>
      </c>
      <c r="C106" s="3">
        <f t="shared" si="2"/>
        <v>-6.7742982507322802E-3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4A1C-CFFE-4E28-90CB-46271F0A88FE}">
  <dimension ref="A1:N109"/>
  <sheetViews>
    <sheetView topLeftCell="A28" zoomScale="70" zoomScaleNormal="70" workbookViewId="0">
      <selection activeCell="N31" sqref="N31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453.40692138671801</v>
      </c>
    </row>
    <row r="3" spans="1:10" x14ac:dyDescent="0.25">
      <c r="A3" s="1">
        <v>43542</v>
      </c>
      <c r="B3">
        <v>461.80065917968699</v>
      </c>
      <c r="C3" s="3">
        <f>B3/B2-1</f>
        <v>1.8512592986664744E-2</v>
      </c>
      <c r="I3" s="9" t="s">
        <v>8</v>
      </c>
      <c r="J3" s="9"/>
    </row>
    <row r="4" spans="1:10" x14ac:dyDescent="0.25">
      <c r="A4" s="1">
        <v>43549</v>
      </c>
      <c r="B4">
        <v>467.75436401367102</v>
      </c>
      <c r="C4" s="3">
        <f t="shared" ref="C4:C67" si="0">B4/B3-1</f>
        <v>1.2892369717617536E-2</v>
      </c>
      <c r="F4" t="s">
        <v>3</v>
      </c>
      <c r="G4" s="3">
        <f>MIN(C3:C106)</f>
        <v>-7.8265507665074674E-2</v>
      </c>
      <c r="I4" t="s">
        <v>6</v>
      </c>
      <c r="J4" t="s">
        <v>7</v>
      </c>
    </row>
    <row r="5" spans="1:10" x14ac:dyDescent="0.25">
      <c r="A5" s="1">
        <v>43556</v>
      </c>
      <c r="B5">
        <v>451.601318359375</v>
      </c>
      <c r="C5" s="3">
        <f t="shared" si="0"/>
        <v>-3.4533180012883635E-2</v>
      </c>
      <c r="F5" t="s">
        <v>4</v>
      </c>
      <c r="G5" s="3">
        <f>MAX(C3:C106)</f>
        <v>0.21096034416141718</v>
      </c>
      <c r="I5" s="8">
        <v>-7.8265507665074674E-2</v>
      </c>
      <c r="J5">
        <f t="array" ref="J5:J15">FREQUENCY(C3:C106,I5:I15)</f>
        <v>1</v>
      </c>
    </row>
    <row r="6" spans="1:10" x14ac:dyDescent="0.25">
      <c r="A6" s="1">
        <v>43563</v>
      </c>
      <c r="B6">
        <v>453.16293334960898</v>
      </c>
      <c r="C6" s="3">
        <f t="shared" si="0"/>
        <v>3.4579504681411244E-3</v>
      </c>
      <c r="I6" s="8">
        <v>-4.9342922482425486E-2</v>
      </c>
      <c r="J6">
        <v>7</v>
      </c>
    </row>
    <row r="7" spans="1:10" x14ac:dyDescent="0.25">
      <c r="A7" s="1">
        <v>43570</v>
      </c>
      <c r="B7">
        <v>451.01571655273398</v>
      </c>
      <c r="C7" s="3">
        <f t="shared" si="0"/>
        <v>-4.7382886790929835E-3</v>
      </c>
      <c r="I7" s="8">
        <v>-2.0420337299776301E-2</v>
      </c>
      <c r="J7">
        <v>25</v>
      </c>
    </row>
    <row r="8" spans="1:10" x14ac:dyDescent="0.25">
      <c r="A8" s="1">
        <v>43577</v>
      </c>
      <c r="B8">
        <v>452.72375488281199</v>
      </c>
      <c r="C8" s="3">
        <f t="shared" si="0"/>
        <v>3.7870927051790737E-3</v>
      </c>
      <c r="F8" t="s">
        <v>5</v>
      </c>
      <c r="G8" s="3">
        <f>G5-G4</f>
        <v>0.28922585182649185</v>
      </c>
      <c r="I8" s="8">
        <v>8.5022478828728834E-3</v>
      </c>
      <c r="J8">
        <v>27</v>
      </c>
    </row>
    <row r="9" spans="1:10" x14ac:dyDescent="0.25">
      <c r="A9" s="1">
        <v>43584</v>
      </c>
      <c r="B9">
        <v>442.036376953125</v>
      </c>
      <c r="C9" s="3">
        <f t="shared" si="0"/>
        <v>-2.360684151078718E-2</v>
      </c>
      <c r="I9" s="8">
        <v>3.7424833065522065E-2</v>
      </c>
      <c r="J9">
        <v>23</v>
      </c>
    </row>
    <row r="10" spans="1:10" x14ac:dyDescent="0.25">
      <c r="A10" s="1">
        <v>43591</v>
      </c>
      <c r="B10">
        <v>427.49380493164</v>
      </c>
      <c r="C10" s="3">
        <f t="shared" si="0"/>
        <v>-3.2899039037746713E-2</v>
      </c>
      <c r="G10" s="4">
        <f>G8/10</f>
        <v>2.8922585182649185E-2</v>
      </c>
      <c r="I10" s="8">
        <v>6.6347418248171253E-2</v>
      </c>
      <c r="J10">
        <v>12</v>
      </c>
    </row>
    <row r="11" spans="1:10" x14ac:dyDescent="0.25">
      <c r="A11" s="1">
        <v>43598</v>
      </c>
      <c r="B11">
        <v>398.21340942382801</v>
      </c>
      <c r="C11" s="3">
        <f t="shared" si="0"/>
        <v>-6.8493145795397337E-2</v>
      </c>
      <c r="I11" s="8">
        <v>9.5270003430820441E-2</v>
      </c>
      <c r="J11">
        <v>5</v>
      </c>
    </row>
    <row r="12" spans="1:10" x14ac:dyDescent="0.25">
      <c r="A12" s="1">
        <v>43605</v>
      </c>
      <c r="B12">
        <v>405.582275390625</v>
      </c>
      <c r="C12" s="3">
        <f t="shared" si="0"/>
        <v>1.8504816242775224E-2</v>
      </c>
      <c r="F12" s="5">
        <f>G4</f>
        <v>-7.8265507665074674E-2</v>
      </c>
      <c r="I12" s="8">
        <v>0.12419258861346963</v>
      </c>
      <c r="J12">
        <v>3</v>
      </c>
    </row>
    <row r="13" spans="1:10" x14ac:dyDescent="0.25">
      <c r="A13" s="1">
        <v>43612</v>
      </c>
      <c r="B13">
        <v>399.67739868164</v>
      </c>
      <c r="C13" s="3">
        <f t="shared" si="0"/>
        <v>-1.4559010753854795E-2</v>
      </c>
      <c r="F13" s="2">
        <f>F12+G13*$G$10</f>
        <v>-4.9342922482425486E-2</v>
      </c>
      <c r="G13">
        <v>1</v>
      </c>
      <c r="I13" s="8">
        <v>0.1531151737961188</v>
      </c>
      <c r="J13">
        <v>0</v>
      </c>
    </row>
    <row r="14" spans="1:10" x14ac:dyDescent="0.25">
      <c r="A14" s="1">
        <v>43619</v>
      </c>
      <c r="B14">
        <v>389.96609497070301</v>
      </c>
      <c r="C14" s="3">
        <f t="shared" si="0"/>
        <v>-2.429785557794939E-2</v>
      </c>
      <c r="F14" s="2">
        <f t="shared" ref="F14:F22" si="1">F13+G14*$G$10</f>
        <v>-2.0420337299776301E-2</v>
      </c>
      <c r="G14">
        <v>1</v>
      </c>
      <c r="I14" s="8">
        <v>0.18203775897876798</v>
      </c>
      <c r="J14">
        <v>0</v>
      </c>
    </row>
    <row r="15" spans="1:10" x14ac:dyDescent="0.25">
      <c r="A15" s="1">
        <v>43626</v>
      </c>
      <c r="B15">
        <v>382.93878173828102</v>
      </c>
      <c r="C15" s="3">
        <f t="shared" si="0"/>
        <v>-1.8020318491918985E-2</v>
      </c>
      <c r="F15" s="2">
        <f t="shared" si="1"/>
        <v>8.5022478828728834E-3</v>
      </c>
      <c r="G15">
        <v>1</v>
      </c>
      <c r="I15" s="8">
        <v>0.21096034416141715</v>
      </c>
      <c r="J15">
        <v>0</v>
      </c>
    </row>
    <row r="16" spans="1:10" x14ac:dyDescent="0.25">
      <c r="A16" s="1">
        <v>43633</v>
      </c>
      <c r="B16">
        <v>373.61782836914</v>
      </c>
      <c r="C16" s="3">
        <f t="shared" si="0"/>
        <v>-2.4340583439552033E-2</v>
      </c>
      <c r="F16" s="2">
        <f t="shared" si="1"/>
        <v>3.7424833065522065E-2</v>
      </c>
      <c r="G16">
        <v>1</v>
      </c>
    </row>
    <row r="17" spans="1:14" x14ac:dyDescent="0.25">
      <c r="A17" s="1">
        <v>43640</v>
      </c>
      <c r="B17">
        <v>391.38131713867102</v>
      </c>
      <c r="C17" s="3">
        <f t="shared" si="0"/>
        <v>4.7544542633496611E-2</v>
      </c>
      <c r="F17" s="2">
        <f t="shared" si="1"/>
        <v>6.6347418248171253E-2</v>
      </c>
      <c r="G17">
        <v>1</v>
      </c>
      <c r="I17" s="10" t="s">
        <v>9</v>
      </c>
      <c r="J17" s="11">
        <f>AVERAGE(C3:C106)</f>
        <v>3.934776220467469E-3</v>
      </c>
    </row>
    <row r="18" spans="1:14" x14ac:dyDescent="0.25">
      <c r="A18" s="1">
        <v>43647</v>
      </c>
      <c r="B18">
        <v>366.10260009765602</v>
      </c>
      <c r="C18" s="3">
        <f t="shared" si="0"/>
        <v>-6.4588461262851893E-2</v>
      </c>
      <c r="F18" s="2">
        <f t="shared" si="1"/>
        <v>9.5270003430820441E-2</v>
      </c>
      <c r="G18">
        <v>1</v>
      </c>
      <c r="I18" s="10" t="s">
        <v>10</v>
      </c>
      <c r="J18" s="12">
        <f>_xlfn.STDEV.P(C3:C106)</f>
        <v>4.6094684706999955E-2</v>
      </c>
    </row>
    <row r="19" spans="1:14" x14ac:dyDescent="0.25">
      <c r="A19" s="1">
        <v>43654</v>
      </c>
      <c r="B19">
        <v>397.92062377929602</v>
      </c>
      <c r="C19" s="3">
        <f t="shared" si="0"/>
        <v>8.6910127579407304E-2</v>
      </c>
      <c r="F19" s="2">
        <f t="shared" si="1"/>
        <v>0.12419258861346963</v>
      </c>
      <c r="G19">
        <v>1</v>
      </c>
      <c r="I19" s="10" t="s">
        <v>11</v>
      </c>
      <c r="J19" s="11">
        <f>J18/J17</f>
        <v>11.714690270625784</v>
      </c>
    </row>
    <row r="20" spans="1:14" x14ac:dyDescent="0.25">
      <c r="A20" s="1">
        <v>43661</v>
      </c>
      <c r="B20">
        <v>411.43835449218699</v>
      </c>
      <c r="C20" s="3">
        <f t="shared" si="0"/>
        <v>3.3970922603872022E-2</v>
      </c>
      <c r="F20" s="2">
        <f t="shared" si="1"/>
        <v>0.1531151737961188</v>
      </c>
      <c r="G20">
        <v>1</v>
      </c>
    </row>
    <row r="21" spans="1:14" x14ac:dyDescent="0.25">
      <c r="A21" s="1">
        <v>43668</v>
      </c>
      <c r="B21">
        <v>429.25061035156199</v>
      </c>
      <c r="C21" s="3">
        <f t="shared" si="0"/>
        <v>4.3292648011290957E-2</v>
      </c>
      <c r="F21" s="2">
        <f t="shared" si="1"/>
        <v>0.18203775897876798</v>
      </c>
      <c r="G21">
        <v>1</v>
      </c>
    </row>
    <row r="22" spans="1:14" x14ac:dyDescent="0.25">
      <c r="A22" s="1">
        <v>43675</v>
      </c>
      <c r="B22">
        <v>410.75518798828102</v>
      </c>
      <c r="C22" s="3">
        <f t="shared" si="0"/>
        <v>-4.3087701956050717E-2</v>
      </c>
      <c r="F22" s="6">
        <f t="shared" si="1"/>
        <v>0.21096034416141715</v>
      </c>
      <c r="G22">
        <v>1</v>
      </c>
      <c r="I22" s="10" t="s">
        <v>12</v>
      </c>
    </row>
    <row r="23" spans="1:14" x14ac:dyDescent="0.25">
      <c r="A23" s="1">
        <v>43682</v>
      </c>
      <c r="B23">
        <v>411.77996826171801</v>
      </c>
      <c r="C23" s="3">
        <f t="shared" si="0"/>
        <v>2.494868728149191E-3</v>
      </c>
      <c r="I23" s="13"/>
    </row>
    <row r="24" spans="1:14" x14ac:dyDescent="0.25">
      <c r="A24" s="1">
        <v>43689</v>
      </c>
      <c r="B24">
        <v>404.80148315429602</v>
      </c>
      <c r="C24" s="3">
        <f t="shared" si="0"/>
        <v>-1.6947121388349418E-2</v>
      </c>
      <c r="I24" t="s">
        <v>13</v>
      </c>
    </row>
    <row r="25" spans="1:14" x14ac:dyDescent="0.25">
      <c r="A25" s="1">
        <v>43696</v>
      </c>
      <c r="B25">
        <v>417.44085693359301</v>
      </c>
      <c r="C25" s="3">
        <f t="shared" si="0"/>
        <v>3.1223635053924115E-2</v>
      </c>
      <c r="M25" t="s">
        <v>9</v>
      </c>
      <c r="N25" s="18">
        <v>3.934776220467469E-3</v>
      </c>
    </row>
    <row r="26" spans="1:14" x14ac:dyDescent="0.25">
      <c r="A26" s="1">
        <v>43703</v>
      </c>
      <c r="B26">
        <v>442.69949340820301</v>
      </c>
      <c r="C26" s="3">
        <f t="shared" si="0"/>
        <v>6.0508299691010237E-2</v>
      </c>
      <c r="I26" t="s">
        <v>14</v>
      </c>
      <c r="K26" s="8">
        <f>PERCENTILE(C3:C109,0.01)</f>
        <v>-7.5487946446031379E-2</v>
      </c>
      <c r="M26" t="s">
        <v>10</v>
      </c>
      <c r="N26" s="18">
        <v>4.6094684706999955E-2</v>
      </c>
    </row>
    <row r="27" spans="1:14" x14ac:dyDescent="0.25">
      <c r="A27" s="1">
        <v>43710</v>
      </c>
      <c r="B27">
        <v>417.40380859375</v>
      </c>
      <c r="C27" s="3">
        <f t="shared" si="0"/>
        <v>-5.7139629005919068E-2</v>
      </c>
      <c r="M27" t="s">
        <v>11</v>
      </c>
      <c r="N27" s="18">
        <v>11.714690270625784</v>
      </c>
    </row>
    <row r="28" spans="1:14" x14ac:dyDescent="0.25">
      <c r="A28" s="1">
        <v>43717</v>
      </c>
      <c r="B28">
        <v>415.78286743164</v>
      </c>
      <c r="C28" s="3">
        <f t="shared" si="0"/>
        <v>-3.8833885286553294E-3</v>
      </c>
      <c r="I28" t="s">
        <v>15</v>
      </c>
      <c r="K28" s="8">
        <f>_xlfn.NORM.INV(0.01,J17,J18)</f>
        <v>-0.10329749555224474</v>
      </c>
    </row>
    <row r="29" spans="1:14" x14ac:dyDescent="0.25">
      <c r="A29" s="1">
        <v>43724</v>
      </c>
      <c r="B29">
        <v>406.64694213867102</v>
      </c>
      <c r="C29" s="3">
        <f t="shared" si="0"/>
        <v>-2.1972827667005923E-2</v>
      </c>
      <c r="M29" s="14" t="s">
        <v>78</v>
      </c>
    </row>
    <row r="30" spans="1:14" x14ac:dyDescent="0.25">
      <c r="A30" s="1">
        <v>43731</v>
      </c>
      <c r="B30">
        <v>394.71130371093699</v>
      </c>
      <c r="C30" s="3">
        <f t="shared" si="0"/>
        <v>-2.9351354186905043E-2</v>
      </c>
      <c r="N30" t="s">
        <v>79</v>
      </c>
    </row>
    <row r="31" spans="1:14" x14ac:dyDescent="0.25">
      <c r="A31" s="1">
        <v>43738</v>
      </c>
      <c r="B31">
        <v>379.091796875</v>
      </c>
      <c r="C31" s="3">
        <f t="shared" si="0"/>
        <v>-3.9571977516447809E-2</v>
      </c>
      <c r="M31" t="s">
        <v>77</v>
      </c>
      <c r="N31" s="18">
        <v>-7.5487946446031379E-2</v>
      </c>
    </row>
    <row r="32" spans="1:14" x14ac:dyDescent="0.25">
      <c r="A32" s="1">
        <v>43745</v>
      </c>
      <c r="B32">
        <v>379.484771728515</v>
      </c>
      <c r="C32" s="3">
        <f t="shared" si="0"/>
        <v>1.0366218861881382E-3</v>
      </c>
      <c r="M32" t="s">
        <v>83</v>
      </c>
      <c r="N32" s="18">
        <v>-0.10329749555224474</v>
      </c>
    </row>
    <row r="33" spans="1:14" x14ac:dyDescent="0.25">
      <c r="A33" s="1">
        <v>43752</v>
      </c>
      <c r="B33">
        <v>394.318359375</v>
      </c>
      <c r="C33" s="3">
        <f t="shared" si="0"/>
        <v>3.9088755996504077E-2</v>
      </c>
    </row>
    <row r="34" spans="1:14" x14ac:dyDescent="0.25">
      <c r="A34" s="1">
        <v>43759</v>
      </c>
      <c r="B34">
        <v>410.18344116210898</v>
      </c>
      <c r="C34" s="3">
        <f t="shared" si="0"/>
        <v>4.023419506070014E-2</v>
      </c>
      <c r="M34" t="s">
        <v>80</v>
      </c>
      <c r="N34">
        <v>1000</v>
      </c>
    </row>
    <row r="35" spans="1:14" ht="40.5" x14ac:dyDescent="0.25">
      <c r="A35" s="1">
        <v>43766</v>
      </c>
      <c r="B35">
        <v>429.781494140625</v>
      </c>
      <c r="C35" s="3">
        <f t="shared" si="0"/>
        <v>4.7778752167547012E-2</v>
      </c>
      <c r="M35" s="61" t="s">
        <v>81</v>
      </c>
      <c r="N35">
        <f>N34*B2</f>
        <v>453406.92138671799</v>
      </c>
    </row>
    <row r="36" spans="1:14" ht="40.5" x14ac:dyDescent="0.25">
      <c r="A36" s="1">
        <v>43773</v>
      </c>
      <c r="B36">
        <v>414.35845947265602</v>
      </c>
      <c r="C36" s="3">
        <f t="shared" si="0"/>
        <v>-3.5885757944995489E-2</v>
      </c>
      <c r="M36" s="61" t="s">
        <v>82</v>
      </c>
      <c r="N36">
        <f>N35*(1+J17)</f>
        <v>455190.97615918587</v>
      </c>
    </row>
    <row r="37" spans="1:14" x14ac:dyDescent="0.25">
      <c r="A37" s="1">
        <v>43780</v>
      </c>
      <c r="B37">
        <v>407.58020019531199</v>
      </c>
      <c r="C37" s="3">
        <f t="shared" si="0"/>
        <v>-1.6358443088070551E-2</v>
      </c>
      <c r="M37" t="s">
        <v>86</v>
      </c>
    </row>
    <row r="38" spans="1:14" x14ac:dyDescent="0.25">
      <c r="A38" s="1">
        <v>43787</v>
      </c>
      <c r="B38">
        <v>444.02566528320301</v>
      </c>
      <c r="C38" s="3">
        <f t="shared" si="0"/>
        <v>8.9419125537566257E-2</v>
      </c>
      <c r="N38">
        <f>N36*(1+N31)</f>
        <v>420829.54412816447</v>
      </c>
    </row>
    <row r="39" spans="1:14" ht="27" x14ac:dyDescent="0.25">
      <c r="A39" s="1">
        <v>43794</v>
      </c>
      <c r="B39">
        <v>441.86447143554602</v>
      </c>
      <c r="C39" s="3">
        <f t="shared" si="0"/>
        <v>-4.8672723597600331E-3</v>
      </c>
      <c r="M39" s="61" t="s">
        <v>85</v>
      </c>
      <c r="N39" s="62">
        <f>N36-N38</f>
        <v>34361.432031021395</v>
      </c>
    </row>
    <row r="40" spans="1:14" x14ac:dyDescent="0.25">
      <c r="A40" s="1">
        <v>43801</v>
      </c>
      <c r="B40">
        <v>420.94024658203102</v>
      </c>
      <c r="C40" s="3">
        <f t="shared" si="0"/>
        <v>-4.7354395309348152E-2</v>
      </c>
    </row>
    <row r="41" spans="1:14" x14ac:dyDescent="0.25">
      <c r="A41" s="1">
        <v>43808</v>
      </c>
      <c r="B41">
        <v>430.91116333007801</v>
      </c>
      <c r="C41" s="3">
        <f t="shared" si="0"/>
        <v>2.3687249743898908E-2</v>
      </c>
      <c r="M41" t="s">
        <v>87</v>
      </c>
    </row>
    <row r="42" spans="1:14" x14ac:dyDescent="0.25">
      <c r="A42" s="1">
        <v>43815</v>
      </c>
      <c r="B42">
        <v>422.610260009765</v>
      </c>
      <c r="C42" s="3">
        <f t="shared" si="0"/>
        <v>-1.9263607041794195E-2</v>
      </c>
      <c r="N42">
        <f>N36*(1+N32)</f>
        <v>408170.88832396042</v>
      </c>
    </row>
    <row r="43" spans="1:14" ht="27" x14ac:dyDescent="0.25">
      <c r="A43" s="1">
        <v>43822</v>
      </c>
      <c r="B43">
        <v>418.23880004882801</v>
      </c>
      <c r="C43" s="3">
        <f t="shared" si="0"/>
        <v>-1.0343951329615075E-2</v>
      </c>
      <c r="M43" s="61" t="s">
        <v>84</v>
      </c>
      <c r="N43" s="62">
        <f>N36-N42</f>
        <v>47020.087835225451</v>
      </c>
    </row>
    <row r="44" spans="1:14" x14ac:dyDescent="0.25">
      <c r="A44" s="1">
        <v>43829</v>
      </c>
      <c r="B44">
        <v>436.55975341796801</v>
      </c>
      <c r="C44" s="3">
        <f t="shared" si="0"/>
        <v>4.3805006534546997E-2</v>
      </c>
    </row>
    <row r="45" spans="1:14" x14ac:dyDescent="0.25">
      <c r="A45" s="1">
        <v>43836</v>
      </c>
      <c r="B45">
        <v>435.52825927734301</v>
      </c>
      <c r="C45" s="3">
        <f t="shared" si="0"/>
        <v>-2.3627788236297853E-3</v>
      </c>
    </row>
    <row r="46" spans="1:14" x14ac:dyDescent="0.25">
      <c r="A46" s="1">
        <v>43843</v>
      </c>
      <c r="B46">
        <v>446.43246459960898</v>
      </c>
      <c r="C46" s="3">
        <f t="shared" si="0"/>
        <v>2.5036734333516941E-2</v>
      </c>
    </row>
    <row r="47" spans="1:14" x14ac:dyDescent="0.25">
      <c r="A47" s="1">
        <v>43850</v>
      </c>
      <c r="B47">
        <v>439.80154418945301</v>
      </c>
      <c r="C47" s="3">
        <f t="shared" si="0"/>
        <v>-1.485313218899309E-2</v>
      </c>
    </row>
    <row r="48" spans="1:14" x14ac:dyDescent="0.25">
      <c r="A48" s="1">
        <v>43857</v>
      </c>
      <c r="B48">
        <v>426.34323120117102</v>
      </c>
      <c r="C48" s="3">
        <f t="shared" si="0"/>
        <v>-3.0600877068509225E-2</v>
      </c>
    </row>
    <row r="49" spans="1:3" x14ac:dyDescent="0.25">
      <c r="A49" s="1">
        <v>43864</v>
      </c>
      <c r="B49">
        <v>422.855865478515</v>
      </c>
      <c r="C49" s="3">
        <f t="shared" si="0"/>
        <v>-8.1797140600328166E-3</v>
      </c>
    </row>
    <row r="50" spans="1:3" x14ac:dyDescent="0.25">
      <c r="A50" s="1">
        <v>43871</v>
      </c>
      <c r="B50">
        <v>411.165771484375</v>
      </c>
      <c r="C50" s="3">
        <f t="shared" si="0"/>
        <v>-2.7645576066235189E-2</v>
      </c>
    </row>
    <row r="51" spans="1:3" x14ac:dyDescent="0.25">
      <c r="A51" s="1">
        <v>43878</v>
      </c>
      <c r="B51">
        <v>397.75662231445301</v>
      </c>
      <c r="C51" s="3">
        <f t="shared" si="0"/>
        <v>-3.2612513248641228E-2</v>
      </c>
    </row>
    <row r="52" spans="1:3" x14ac:dyDescent="0.25">
      <c r="A52" s="1">
        <v>43885</v>
      </c>
      <c r="B52">
        <v>369.01525878906199</v>
      </c>
      <c r="C52" s="3">
        <f t="shared" si="0"/>
        <v>-7.2258667519227493E-2</v>
      </c>
    </row>
    <row r="53" spans="1:3" x14ac:dyDescent="0.25">
      <c r="A53" s="1">
        <v>43892</v>
      </c>
      <c r="B53">
        <v>396.67034912109301</v>
      </c>
      <c r="C53" s="3">
        <f t="shared" si="0"/>
        <v>7.4942945239669267E-2</v>
      </c>
    </row>
    <row r="54" spans="1:3" x14ac:dyDescent="0.25">
      <c r="A54" s="1">
        <v>43899</v>
      </c>
      <c r="B54">
        <v>380.39392089843699</v>
      </c>
      <c r="C54" s="3">
        <f t="shared" si="0"/>
        <v>-4.10326313996493E-2</v>
      </c>
    </row>
    <row r="55" spans="1:3" x14ac:dyDescent="0.25">
      <c r="A55" s="1">
        <v>43906</v>
      </c>
      <c r="B55">
        <v>361.940673828125</v>
      </c>
      <c r="C55" s="3">
        <f t="shared" si="0"/>
        <v>-4.8510888467218405E-2</v>
      </c>
    </row>
    <row r="56" spans="1:3" x14ac:dyDescent="0.25">
      <c r="A56" s="1">
        <v>43913</v>
      </c>
      <c r="B56">
        <v>334.58236694335898</v>
      </c>
      <c r="C56" s="3">
        <f t="shared" si="0"/>
        <v>-7.5587821052015003E-2</v>
      </c>
    </row>
    <row r="57" spans="1:3" x14ac:dyDescent="0.25">
      <c r="A57" s="1">
        <v>43920</v>
      </c>
      <c r="B57">
        <v>371.93411254882801</v>
      </c>
      <c r="C57" s="3">
        <f t="shared" si="0"/>
        <v>0.11163692201326403</v>
      </c>
    </row>
    <row r="58" spans="1:3" x14ac:dyDescent="0.25">
      <c r="A58" s="1">
        <v>43927</v>
      </c>
      <c r="B58">
        <v>450.3974609375</v>
      </c>
      <c r="C58" s="3">
        <f t="shared" si="0"/>
        <v>0.21096034416141718</v>
      </c>
    </row>
    <row r="59" spans="1:3" x14ac:dyDescent="0.25">
      <c r="A59" s="1">
        <v>43934</v>
      </c>
      <c r="B59">
        <v>452.178466796875</v>
      </c>
      <c r="C59" s="3">
        <f t="shared" si="0"/>
        <v>3.9542981784752573E-3</v>
      </c>
    </row>
    <row r="60" spans="1:3" x14ac:dyDescent="0.25">
      <c r="A60" s="1">
        <v>43941</v>
      </c>
      <c r="B60">
        <v>480.13043212890602</v>
      </c>
      <c r="C60" s="3">
        <f t="shared" si="0"/>
        <v>6.1816223868500719E-2</v>
      </c>
    </row>
    <row r="61" spans="1:3" x14ac:dyDescent="0.25">
      <c r="A61" s="1">
        <v>43948</v>
      </c>
      <c r="B61">
        <v>459.94564819335898</v>
      </c>
      <c r="C61" s="3">
        <f t="shared" si="0"/>
        <v>-4.204020946151521E-2</v>
      </c>
    </row>
    <row r="62" spans="1:3" x14ac:dyDescent="0.25">
      <c r="A62" s="1">
        <v>43955</v>
      </c>
      <c r="B62">
        <v>464.05187988281199</v>
      </c>
      <c r="C62" s="3">
        <f t="shared" si="0"/>
        <v>8.9276454850308884E-3</v>
      </c>
    </row>
    <row r="63" spans="1:3" x14ac:dyDescent="0.25">
      <c r="A63" s="1">
        <v>43962</v>
      </c>
      <c r="B63">
        <v>443.76815795898398</v>
      </c>
      <c r="C63" s="3">
        <f t="shared" si="0"/>
        <v>-4.3710030716717085E-2</v>
      </c>
    </row>
    <row r="64" spans="1:3" x14ac:dyDescent="0.25">
      <c r="A64" s="1">
        <v>43969</v>
      </c>
      <c r="B64">
        <v>464.24978637695301</v>
      </c>
      <c r="C64" s="3">
        <f t="shared" si="0"/>
        <v>4.6153893763288156E-2</v>
      </c>
    </row>
    <row r="65" spans="1:3" x14ac:dyDescent="0.25">
      <c r="A65" s="1">
        <v>43976</v>
      </c>
      <c r="B65">
        <v>470.433837890625</v>
      </c>
      <c r="C65" s="3">
        <f t="shared" si="0"/>
        <v>1.3320526352705198E-2</v>
      </c>
    </row>
    <row r="66" spans="1:3" x14ac:dyDescent="0.25">
      <c r="A66" s="1">
        <v>43983</v>
      </c>
      <c r="B66">
        <v>488.93655395507801</v>
      </c>
      <c r="C66" s="3">
        <f t="shared" si="0"/>
        <v>3.9331175978788435E-2</v>
      </c>
    </row>
    <row r="67" spans="1:3" x14ac:dyDescent="0.25">
      <c r="A67" s="1">
        <v>43990</v>
      </c>
      <c r="B67">
        <v>474.73791503906199</v>
      </c>
      <c r="C67" s="3">
        <f t="shared" si="0"/>
        <v>-2.9039839220776575E-2</v>
      </c>
    </row>
    <row r="68" spans="1:3" x14ac:dyDescent="0.25">
      <c r="A68" s="1">
        <v>43997</v>
      </c>
      <c r="B68">
        <v>482.60406494140602</v>
      </c>
      <c r="C68" s="3">
        <f t="shared" ref="C68:C106" si="2">B68/B67-1</f>
        <v>1.656945791173392E-2</v>
      </c>
    </row>
    <row r="69" spans="1:3" x14ac:dyDescent="0.25">
      <c r="A69" s="1">
        <v>44004</v>
      </c>
      <c r="B69">
        <v>474.88635253906199</v>
      </c>
      <c r="C69" s="3">
        <f t="shared" si="2"/>
        <v>-1.5991809773258092E-2</v>
      </c>
    </row>
    <row r="70" spans="1:3" x14ac:dyDescent="0.25">
      <c r="A70" s="1">
        <v>44011</v>
      </c>
      <c r="B70">
        <v>471.86853027343699</v>
      </c>
      <c r="C70" s="3">
        <f t="shared" si="2"/>
        <v>-6.3548304757331531E-3</v>
      </c>
    </row>
    <row r="71" spans="1:3" x14ac:dyDescent="0.25">
      <c r="A71" s="1">
        <v>44018</v>
      </c>
      <c r="B71">
        <v>488.24392700195301</v>
      </c>
      <c r="C71" s="3">
        <f t="shared" si="2"/>
        <v>3.4703303309985278E-2</v>
      </c>
    </row>
    <row r="72" spans="1:3" x14ac:dyDescent="0.25">
      <c r="A72" s="1">
        <v>44025</v>
      </c>
      <c r="B72">
        <v>497.989990234375</v>
      </c>
      <c r="C72" s="3">
        <f t="shared" si="2"/>
        <v>1.9961463304351668E-2</v>
      </c>
    </row>
    <row r="73" spans="1:3" x14ac:dyDescent="0.25">
      <c r="A73" s="1">
        <v>44032</v>
      </c>
      <c r="B73">
        <v>480.27886962890602</v>
      </c>
      <c r="C73" s="3">
        <f t="shared" si="2"/>
        <v>-3.556521406611679E-2</v>
      </c>
    </row>
    <row r="74" spans="1:3" x14ac:dyDescent="0.25">
      <c r="A74" s="1">
        <v>44039</v>
      </c>
      <c r="B74">
        <v>526.13983154296795</v>
      </c>
      <c r="C74" s="3">
        <f t="shared" si="2"/>
        <v>9.5488194076697619E-2</v>
      </c>
    </row>
    <row r="75" spans="1:3" x14ac:dyDescent="0.25">
      <c r="A75" s="1">
        <v>44046</v>
      </c>
      <c r="B75">
        <v>520.25262451171795</v>
      </c>
      <c r="C75" s="3">
        <f t="shared" si="2"/>
        <v>-1.1189434211785643E-2</v>
      </c>
    </row>
    <row r="76" spans="1:3" x14ac:dyDescent="0.25">
      <c r="A76" s="1">
        <v>44053</v>
      </c>
      <c r="B76">
        <v>525.843017578125</v>
      </c>
      <c r="C76" s="3">
        <f t="shared" si="2"/>
        <v>1.0745535539881113E-2</v>
      </c>
    </row>
    <row r="77" spans="1:3" x14ac:dyDescent="0.25">
      <c r="A77" s="1">
        <v>44060</v>
      </c>
      <c r="B77">
        <v>527.079833984375</v>
      </c>
      <c r="C77" s="3">
        <f t="shared" si="2"/>
        <v>2.3520639523681997E-3</v>
      </c>
    </row>
    <row r="78" spans="1:3" x14ac:dyDescent="0.25">
      <c r="A78" s="1">
        <v>44067</v>
      </c>
      <c r="B78">
        <v>550.98327636718705</v>
      </c>
      <c r="C78" s="3">
        <f t="shared" si="2"/>
        <v>4.5350705607759334E-2</v>
      </c>
    </row>
    <row r="79" spans="1:3" x14ac:dyDescent="0.25">
      <c r="A79" s="1">
        <v>44074</v>
      </c>
      <c r="B79">
        <v>507.86029052734301</v>
      </c>
      <c r="C79" s="3">
        <f t="shared" si="2"/>
        <v>-7.8265507665074674E-2</v>
      </c>
    </row>
    <row r="80" spans="1:3" x14ac:dyDescent="0.25">
      <c r="A80" s="1">
        <v>44081</v>
      </c>
      <c r="B80">
        <v>501.02008056640602</v>
      </c>
      <c r="C80" s="3">
        <f t="shared" si="2"/>
        <v>-1.3468684377418771E-2</v>
      </c>
    </row>
    <row r="81" spans="1:3" x14ac:dyDescent="0.25">
      <c r="A81" s="1">
        <v>44088</v>
      </c>
      <c r="B81">
        <v>518.71539306640602</v>
      </c>
      <c r="C81" s="3">
        <f t="shared" si="2"/>
        <v>3.5318569427387647E-2</v>
      </c>
    </row>
    <row r="82" spans="1:3" x14ac:dyDescent="0.25">
      <c r="A82" s="1">
        <v>44095</v>
      </c>
      <c r="B82">
        <v>485.20834350585898</v>
      </c>
      <c r="C82" s="3">
        <f t="shared" si="2"/>
        <v>-6.4596212120231922E-2</v>
      </c>
    </row>
    <row r="83" spans="1:3" x14ac:dyDescent="0.25">
      <c r="A83" s="1">
        <v>44102</v>
      </c>
      <c r="B83">
        <v>502.407958984375</v>
      </c>
      <c r="C83" s="3">
        <f t="shared" si="2"/>
        <v>3.54478971945138E-2</v>
      </c>
    </row>
    <row r="84" spans="1:3" x14ac:dyDescent="0.25">
      <c r="A84" s="1">
        <v>44109</v>
      </c>
      <c r="B84">
        <v>508.70294189453102</v>
      </c>
      <c r="C84" s="3">
        <f t="shared" si="2"/>
        <v>1.2529624178091003E-2</v>
      </c>
    </row>
    <row r="85" spans="1:3" x14ac:dyDescent="0.25">
      <c r="A85" s="1">
        <v>44116</v>
      </c>
      <c r="B85">
        <v>482.630859375</v>
      </c>
      <c r="C85" s="3">
        <f t="shared" si="2"/>
        <v>-5.1252077336986446E-2</v>
      </c>
    </row>
    <row r="86" spans="1:3" x14ac:dyDescent="0.25">
      <c r="A86" s="1">
        <v>44123</v>
      </c>
      <c r="B86">
        <v>480.15252685546801</v>
      </c>
      <c r="C86" s="3">
        <f t="shared" si="2"/>
        <v>-5.1350477728286936E-3</v>
      </c>
    </row>
    <row r="87" spans="1:3" x14ac:dyDescent="0.25">
      <c r="A87" s="1">
        <v>44130</v>
      </c>
      <c r="B87">
        <v>461.71371459960898</v>
      </c>
      <c r="C87" s="3">
        <f t="shared" si="2"/>
        <v>-3.8401989419102556E-2</v>
      </c>
    </row>
    <row r="88" spans="1:3" x14ac:dyDescent="0.25">
      <c r="A88" s="1">
        <v>44137</v>
      </c>
      <c r="B88">
        <v>504.44021606445301</v>
      </c>
      <c r="C88" s="3">
        <f t="shared" si="2"/>
        <v>9.2538948083653594E-2</v>
      </c>
    </row>
    <row r="89" spans="1:3" x14ac:dyDescent="0.25">
      <c r="A89" s="1">
        <v>44144</v>
      </c>
      <c r="B89">
        <v>509.595123291015</v>
      </c>
      <c r="C89" s="3">
        <f t="shared" si="2"/>
        <v>1.0219064742259532E-2</v>
      </c>
    </row>
    <row r="90" spans="1:3" x14ac:dyDescent="0.25">
      <c r="A90" s="1">
        <v>44151</v>
      </c>
      <c r="B90">
        <v>498.64089965820301</v>
      </c>
      <c r="C90" s="3">
        <f t="shared" si="2"/>
        <v>-2.149593497298119E-2</v>
      </c>
    </row>
    <row r="91" spans="1:3" x14ac:dyDescent="0.25">
      <c r="A91" s="1">
        <v>44158</v>
      </c>
      <c r="B91">
        <v>507.11679077148398</v>
      </c>
      <c r="C91" s="3">
        <f t="shared" si="2"/>
        <v>1.699798616417314E-2</v>
      </c>
    </row>
    <row r="92" spans="1:3" x14ac:dyDescent="0.25">
      <c r="A92" s="1">
        <v>44165</v>
      </c>
      <c r="B92">
        <v>563.92022705078102</v>
      </c>
      <c r="C92" s="3">
        <f t="shared" si="2"/>
        <v>0.11201253303579461</v>
      </c>
    </row>
    <row r="93" spans="1:3" x14ac:dyDescent="0.25">
      <c r="A93" s="1">
        <v>44172</v>
      </c>
      <c r="B93">
        <v>563.07757568359295</v>
      </c>
      <c r="C93" s="3">
        <f t="shared" si="2"/>
        <v>-1.4942740599942494E-3</v>
      </c>
    </row>
    <row r="94" spans="1:3" x14ac:dyDescent="0.25">
      <c r="A94" s="1">
        <v>44179</v>
      </c>
      <c r="B94">
        <v>570.26477050781205</v>
      </c>
      <c r="C94" s="3">
        <f t="shared" si="2"/>
        <v>1.2764129019866566E-2</v>
      </c>
    </row>
    <row r="95" spans="1:3" x14ac:dyDescent="0.25">
      <c r="A95" s="1">
        <v>44186</v>
      </c>
      <c r="B95">
        <v>584.73822021484295</v>
      </c>
      <c r="C95" s="3">
        <f t="shared" si="2"/>
        <v>2.5380227668881705E-2</v>
      </c>
    </row>
    <row r="96" spans="1:3" x14ac:dyDescent="0.25">
      <c r="A96" s="1">
        <v>44193</v>
      </c>
      <c r="B96">
        <v>590.93402099609295</v>
      </c>
      <c r="C96" s="3">
        <f t="shared" si="2"/>
        <v>1.0595853951488765E-2</v>
      </c>
    </row>
    <row r="97" spans="1:3" x14ac:dyDescent="0.25">
      <c r="A97" s="1">
        <v>44200</v>
      </c>
      <c r="B97">
        <v>615.32086181640602</v>
      </c>
      <c r="C97" s="3">
        <f t="shared" si="2"/>
        <v>4.12682972275078E-2</v>
      </c>
    </row>
    <row r="98" spans="1:3" x14ac:dyDescent="0.25">
      <c r="A98" s="1">
        <v>44207</v>
      </c>
      <c r="B98">
        <v>598.765625</v>
      </c>
      <c r="C98" s="3">
        <f t="shared" si="2"/>
        <v>-2.6905047177395391E-2</v>
      </c>
    </row>
    <row r="99" spans="1:3" x14ac:dyDescent="0.25">
      <c r="A99" s="1">
        <v>44214</v>
      </c>
      <c r="B99">
        <v>570.06646728515602</v>
      </c>
      <c r="C99" s="3">
        <f t="shared" si="2"/>
        <v>-4.793053661830371E-2</v>
      </c>
    </row>
    <row r="100" spans="1:3" x14ac:dyDescent="0.25">
      <c r="A100" s="1">
        <v>44221</v>
      </c>
      <c r="B100">
        <v>581.36773681640602</v>
      </c>
      <c r="C100" s="3">
        <f t="shared" si="2"/>
        <v>1.9824476933488766E-2</v>
      </c>
    </row>
    <row r="101" spans="1:3" x14ac:dyDescent="0.25">
      <c r="A101" s="1">
        <v>44228</v>
      </c>
      <c r="B101">
        <v>629.29864501953102</v>
      </c>
      <c r="C101" s="3">
        <f t="shared" si="2"/>
        <v>8.244507764671738E-2</v>
      </c>
    </row>
    <row r="102" spans="1:3" x14ac:dyDescent="0.25">
      <c r="A102" s="1">
        <v>44235</v>
      </c>
      <c r="B102">
        <v>621.81408691406205</v>
      </c>
      <c r="C102" s="3">
        <f t="shared" si="2"/>
        <v>-1.1893491531730027E-2</v>
      </c>
    </row>
    <row r="103" spans="1:3" x14ac:dyDescent="0.25">
      <c r="A103" s="1">
        <v>44242</v>
      </c>
      <c r="B103">
        <v>607.45001220703102</v>
      </c>
      <c r="C103" s="3">
        <f t="shared" si="2"/>
        <v>-2.3100272266775135E-2</v>
      </c>
    </row>
    <row r="104" spans="1:3" x14ac:dyDescent="0.25">
      <c r="A104" s="1">
        <v>44249</v>
      </c>
      <c r="B104">
        <v>595.29998779296795</v>
      </c>
      <c r="C104" s="3">
        <f t="shared" si="2"/>
        <v>-2.0001686015148401E-2</v>
      </c>
    </row>
    <row r="105" spans="1:3" x14ac:dyDescent="0.25">
      <c r="A105" s="1">
        <v>44256</v>
      </c>
      <c r="B105">
        <v>610.95001220703102</v>
      </c>
      <c r="C105" s="3">
        <f t="shared" si="2"/>
        <v>2.6289307466785594E-2</v>
      </c>
    </row>
    <row r="106" spans="1:3" x14ac:dyDescent="0.25">
      <c r="A106" s="1">
        <v>44263</v>
      </c>
      <c r="B106">
        <v>613.25</v>
      </c>
      <c r="C106" s="3">
        <f t="shared" si="2"/>
        <v>3.7646088010709899E-3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883F-BC77-4BAE-AF81-60DDC32BFD27}">
  <dimension ref="A1:N109"/>
  <sheetViews>
    <sheetView topLeftCell="C25" zoomScale="70" zoomScaleNormal="70" workbookViewId="0">
      <selection activeCell="M29" sqref="M29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9" max="9" width="9.140625" customWidth="1"/>
    <col min="10" max="10" width="20.5703125" bestFit="1" customWidth="1"/>
    <col min="13" max="13" width="22.5703125" bestFit="1" customWidth="1"/>
    <col min="14" max="14" width="12.6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1938.67456054687</v>
      </c>
    </row>
    <row r="3" spans="1:10" x14ac:dyDescent="0.25">
      <c r="A3" s="1">
        <v>43542</v>
      </c>
      <c r="B3">
        <v>1904.89367675781</v>
      </c>
      <c r="C3" s="3">
        <f>B3/B2-1</f>
        <v>-1.7424731554496198E-2</v>
      </c>
      <c r="I3" s="9" t="s">
        <v>8</v>
      </c>
      <c r="J3" s="9"/>
    </row>
    <row r="4" spans="1:10" x14ac:dyDescent="0.25">
      <c r="A4" s="1">
        <v>43549</v>
      </c>
      <c r="B4">
        <v>1900.85522460937</v>
      </c>
      <c r="C4" s="3">
        <f t="shared" ref="C4:C67" si="0">B4/B3-1</f>
        <v>-2.1200407128830756E-3</v>
      </c>
      <c r="F4" t="s">
        <v>3</v>
      </c>
      <c r="G4" s="3">
        <f>MIN(C3:C106)</f>
        <v>-0.14665475252474935</v>
      </c>
      <c r="I4" t="s">
        <v>6</v>
      </c>
      <c r="J4" t="s">
        <v>7</v>
      </c>
    </row>
    <row r="5" spans="1:10" x14ac:dyDescent="0.25">
      <c r="A5" s="1">
        <v>43556</v>
      </c>
      <c r="B5">
        <v>1949.36450195312</v>
      </c>
      <c r="C5" s="3">
        <f t="shared" si="0"/>
        <v>2.5519711714877547E-2</v>
      </c>
      <c r="F5" t="s">
        <v>4</v>
      </c>
      <c r="G5" s="3">
        <f>MAX(C3:C106)</f>
        <v>0.11582602351993354</v>
      </c>
      <c r="I5" s="8">
        <v>-0.14665475252474935</v>
      </c>
      <c r="J5">
        <f t="array" ref="J5:J15">FREQUENCY(C3:C106,I5:I15)</f>
        <v>1</v>
      </c>
    </row>
    <row r="6" spans="1:10" x14ac:dyDescent="0.25">
      <c r="A6" s="1">
        <v>43563</v>
      </c>
      <c r="B6">
        <v>1913.54077148437</v>
      </c>
      <c r="C6" s="3">
        <f t="shared" si="0"/>
        <v>-1.8377132872203883E-2</v>
      </c>
      <c r="I6" s="8">
        <v>-0.12040667492028106</v>
      </c>
      <c r="J6">
        <v>0</v>
      </c>
    </row>
    <row r="7" spans="1:10" x14ac:dyDescent="0.25">
      <c r="A7" s="1">
        <v>43570</v>
      </c>
      <c r="B7">
        <v>2038.734375</v>
      </c>
      <c r="C7" s="3">
        <f t="shared" si="0"/>
        <v>6.5425103755962777E-2</v>
      </c>
      <c r="I7" s="8">
        <v>-9.4158597315812775E-2</v>
      </c>
      <c r="J7">
        <v>0</v>
      </c>
    </row>
    <row r="8" spans="1:10" x14ac:dyDescent="0.25">
      <c r="A8" s="1">
        <v>43577</v>
      </c>
      <c r="B8">
        <v>2126.91650390625</v>
      </c>
      <c r="C8" s="3">
        <f t="shared" si="0"/>
        <v>4.3253368358126654E-2</v>
      </c>
      <c r="F8" t="s">
        <v>5</v>
      </c>
      <c r="G8" s="3">
        <f>G5-G4</f>
        <v>0.2624807760446829</v>
      </c>
      <c r="I8" s="8">
        <v>-6.7910519711344486E-2</v>
      </c>
      <c r="J8">
        <v>2</v>
      </c>
    </row>
    <row r="9" spans="1:10" x14ac:dyDescent="0.25">
      <c r="A9" s="1">
        <v>43584</v>
      </c>
      <c r="B9">
        <v>2026.38159179687</v>
      </c>
      <c r="C9" s="3">
        <f t="shared" si="0"/>
        <v>-4.7267916688191414E-2</v>
      </c>
      <c r="I9" s="8">
        <v>-4.1662442106876196E-2</v>
      </c>
      <c r="J9">
        <v>7</v>
      </c>
    </row>
    <row r="10" spans="1:10" x14ac:dyDescent="0.25">
      <c r="A10" s="1">
        <v>43591</v>
      </c>
      <c r="B10">
        <v>2029.27978515625</v>
      </c>
      <c r="C10" s="3">
        <f t="shared" si="0"/>
        <v>1.4302307971569839E-3</v>
      </c>
      <c r="G10" s="4">
        <f>G8/10</f>
        <v>2.624807760446829E-2</v>
      </c>
      <c r="I10" s="8">
        <v>-1.5414364502407907E-2</v>
      </c>
      <c r="J10">
        <v>18</v>
      </c>
    </row>
    <row r="11" spans="1:10" x14ac:dyDescent="0.25">
      <c r="A11" s="1">
        <v>43598</v>
      </c>
      <c r="B11">
        <v>1992.03063964843</v>
      </c>
      <c r="C11" s="3">
        <f t="shared" si="0"/>
        <v>-1.8355845152693839E-2</v>
      </c>
      <c r="I11" s="8">
        <v>1.0833713102060383E-2</v>
      </c>
      <c r="J11">
        <v>33</v>
      </c>
    </row>
    <row r="12" spans="1:10" x14ac:dyDescent="0.25">
      <c r="A12" s="1">
        <v>43605</v>
      </c>
      <c r="B12">
        <v>1947.65417480468</v>
      </c>
      <c r="C12" s="3">
        <f t="shared" si="0"/>
        <v>-2.2276999138719056E-2</v>
      </c>
      <c r="F12" s="5">
        <f>G4</f>
        <v>-0.14665475252474935</v>
      </c>
      <c r="I12" s="8">
        <v>3.7081790706528672E-2</v>
      </c>
      <c r="J12">
        <v>23</v>
      </c>
    </row>
    <row r="13" spans="1:10" x14ac:dyDescent="0.25">
      <c r="A13" s="1">
        <v>43612</v>
      </c>
      <c r="B13">
        <v>2087.529296875</v>
      </c>
      <c r="C13" s="3">
        <f t="shared" si="0"/>
        <v>7.1817227041524045E-2</v>
      </c>
      <c r="F13" s="2">
        <f>F12+G13*$G$10</f>
        <v>-0.12040667492028106</v>
      </c>
      <c r="G13">
        <v>1</v>
      </c>
      <c r="I13" s="8">
        <v>6.3329868310996962E-2</v>
      </c>
      <c r="J13">
        <v>12</v>
      </c>
    </row>
    <row r="14" spans="1:10" x14ac:dyDescent="0.25">
      <c r="A14" s="1">
        <v>43619</v>
      </c>
      <c r="B14">
        <v>2070.52001953125</v>
      </c>
      <c r="C14" s="3">
        <f t="shared" si="0"/>
        <v>-8.1480424582364153E-3</v>
      </c>
      <c r="F14" s="2">
        <f t="shared" ref="F14:F22" si="1">F13+G14*$G$10</f>
        <v>-9.4158597315812775E-2</v>
      </c>
      <c r="G14">
        <v>1</v>
      </c>
      <c r="I14" s="8">
        <v>8.9577945915465251E-2</v>
      </c>
      <c r="J14">
        <v>6</v>
      </c>
    </row>
    <row r="15" spans="1:10" x14ac:dyDescent="0.25">
      <c r="A15" s="1">
        <v>43626</v>
      </c>
      <c r="B15">
        <v>2157.5546875</v>
      </c>
      <c r="C15" s="3">
        <f t="shared" si="0"/>
        <v>4.2035173361160805E-2</v>
      </c>
      <c r="F15" s="2">
        <f t="shared" si="1"/>
        <v>-6.7910519711344486E-2</v>
      </c>
      <c r="G15">
        <v>1</v>
      </c>
      <c r="I15" s="8">
        <v>0.11582602351993354</v>
      </c>
      <c r="J15">
        <v>2</v>
      </c>
    </row>
    <row r="16" spans="1:10" x14ac:dyDescent="0.25">
      <c r="A16" s="1">
        <v>43633</v>
      </c>
      <c r="B16">
        <v>2155.3037109375</v>
      </c>
      <c r="C16" s="3">
        <f t="shared" si="0"/>
        <v>-1.0432998873869392E-3</v>
      </c>
      <c r="F16" s="2">
        <f t="shared" si="1"/>
        <v>-4.1662442106876196E-2</v>
      </c>
      <c r="G16">
        <v>1</v>
      </c>
    </row>
    <row r="17" spans="1:14" x14ac:dyDescent="0.25">
      <c r="A17" s="1">
        <v>43640</v>
      </c>
      <c r="B17">
        <v>2133.55810546875</v>
      </c>
      <c r="C17" s="3">
        <f t="shared" si="0"/>
        <v>-1.0089346275607314E-2</v>
      </c>
      <c r="F17" s="2">
        <f t="shared" si="1"/>
        <v>-1.5414364502407907E-2</v>
      </c>
      <c r="G17">
        <v>1</v>
      </c>
      <c r="I17" s="10" t="s">
        <v>9</v>
      </c>
      <c r="J17" s="11">
        <f>AVERAGE(C3:C106)</f>
        <v>5.1503315874601805E-3</v>
      </c>
    </row>
    <row r="18" spans="1:14" x14ac:dyDescent="0.25">
      <c r="A18" s="1">
        <v>43647</v>
      </c>
      <c r="B18">
        <v>2070.7177734375</v>
      </c>
      <c r="C18" s="3">
        <f t="shared" si="0"/>
        <v>-2.9453302382614899E-2</v>
      </c>
      <c r="F18" s="2">
        <f t="shared" si="1"/>
        <v>1.0833713102060383E-2</v>
      </c>
      <c r="G18">
        <v>1</v>
      </c>
      <c r="I18" s="10" t="s">
        <v>10</v>
      </c>
      <c r="J18" s="12">
        <f>_xlfn.STDEV.P(C3:C106)</f>
        <v>3.8925338973381657E-2</v>
      </c>
    </row>
    <row r="19" spans="1:14" x14ac:dyDescent="0.25">
      <c r="A19" s="1">
        <v>43654</v>
      </c>
      <c r="B19">
        <v>2019.27697753906</v>
      </c>
      <c r="C19" s="3">
        <f t="shared" si="0"/>
        <v>-2.4842012058961416E-2</v>
      </c>
      <c r="F19" s="2">
        <f t="shared" si="1"/>
        <v>3.7081790706528672E-2</v>
      </c>
      <c r="G19">
        <v>1</v>
      </c>
      <c r="I19" s="10" t="s">
        <v>11</v>
      </c>
      <c r="J19" s="11">
        <f>J18/J17</f>
        <v>7.5578316293567394</v>
      </c>
    </row>
    <row r="20" spans="1:14" x14ac:dyDescent="0.25">
      <c r="A20" s="1">
        <v>43661</v>
      </c>
      <c r="B20">
        <v>1989.5810546875</v>
      </c>
      <c r="C20" s="3">
        <f t="shared" si="0"/>
        <v>-1.4706215730618144E-2</v>
      </c>
      <c r="F20" s="2">
        <f t="shared" si="1"/>
        <v>6.3329868310996962E-2</v>
      </c>
      <c r="G20">
        <v>1</v>
      </c>
    </row>
    <row r="21" spans="1:14" x14ac:dyDescent="0.25">
      <c r="A21" s="1">
        <v>43668</v>
      </c>
      <c r="B21">
        <v>2024.81066894531</v>
      </c>
      <c r="C21" s="3">
        <f t="shared" si="0"/>
        <v>1.7707051529671558E-2</v>
      </c>
      <c r="F21" s="2">
        <f t="shared" si="1"/>
        <v>8.9577945915465251E-2</v>
      </c>
      <c r="G21">
        <v>1</v>
      </c>
    </row>
    <row r="22" spans="1:14" x14ac:dyDescent="0.25">
      <c r="A22" s="1">
        <v>43675</v>
      </c>
      <c r="B22">
        <v>2118.18725585937</v>
      </c>
      <c r="C22" s="3">
        <f t="shared" si="0"/>
        <v>4.6116206490900424E-2</v>
      </c>
      <c r="F22" s="6">
        <f t="shared" si="1"/>
        <v>0.11582602351993354</v>
      </c>
      <c r="G22">
        <v>1</v>
      </c>
      <c r="I22" s="10" t="s">
        <v>12</v>
      </c>
    </row>
    <row r="23" spans="1:14" x14ac:dyDescent="0.25">
      <c r="A23" s="1">
        <v>43682</v>
      </c>
      <c r="B23">
        <v>2156.16235351562</v>
      </c>
      <c r="C23" s="3">
        <f t="shared" si="0"/>
        <v>1.7928111667749214E-2</v>
      </c>
      <c r="I23" s="13"/>
    </row>
    <row r="24" spans="1:14" x14ac:dyDescent="0.25">
      <c r="A24" s="1">
        <v>43689</v>
      </c>
      <c r="B24">
        <v>2077.33178710937</v>
      </c>
      <c r="C24" s="3">
        <f t="shared" si="0"/>
        <v>-3.6560589362724438E-2</v>
      </c>
      <c r="I24" t="s">
        <v>13</v>
      </c>
    </row>
    <row r="25" spans="1:14" x14ac:dyDescent="0.25">
      <c r="A25" s="1">
        <v>43696</v>
      </c>
      <c r="B25">
        <v>2158.03442382812</v>
      </c>
      <c r="C25" s="3">
        <f t="shared" si="0"/>
        <v>3.8849180097055402E-2</v>
      </c>
      <c r="M25" t="s">
        <v>9</v>
      </c>
      <c r="N25" s="18">
        <v>5.1503315874601805E-3</v>
      </c>
    </row>
    <row r="26" spans="1:14" x14ac:dyDescent="0.25">
      <c r="A26" s="1">
        <v>43703</v>
      </c>
      <c r="B26">
        <v>2168.11645507812</v>
      </c>
      <c r="C26" s="3">
        <f t="shared" si="0"/>
        <v>4.6718583997911178E-3</v>
      </c>
      <c r="I26" t="s">
        <v>14</v>
      </c>
      <c r="K26" s="8">
        <f>PERCENTILE(C3:C109,0.01)</f>
        <v>-8.9741893307944298E-2</v>
      </c>
      <c r="M26" t="s">
        <v>10</v>
      </c>
      <c r="N26" s="18">
        <v>3.8925338973381657E-2</v>
      </c>
    </row>
    <row r="27" spans="1:14" x14ac:dyDescent="0.25">
      <c r="A27" s="1">
        <v>43710</v>
      </c>
      <c r="B27">
        <v>2110.1220703125</v>
      </c>
      <c r="C27" s="3">
        <f t="shared" si="0"/>
        <v>-2.6748740654491399E-2</v>
      </c>
      <c r="M27" t="s">
        <v>11</v>
      </c>
      <c r="N27" s="18">
        <v>7.5578316293567394</v>
      </c>
    </row>
    <row r="28" spans="1:14" x14ac:dyDescent="0.25">
      <c r="A28" s="1">
        <v>43717</v>
      </c>
      <c r="B28">
        <v>2056.064453125</v>
      </c>
      <c r="C28" s="3">
        <f t="shared" si="0"/>
        <v>-2.5618241687550447E-2</v>
      </c>
      <c r="I28" t="s">
        <v>15</v>
      </c>
      <c r="K28" s="8">
        <f>_xlfn.NORM.INV(0.01,J17,J18)</f>
        <v>-8.5403547979585312E-2</v>
      </c>
    </row>
    <row r="29" spans="1:14" x14ac:dyDescent="0.25">
      <c r="A29" s="1">
        <v>43724</v>
      </c>
      <c r="B29">
        <v>1983.33129882812</v>
      </c>
      <c r="C29" s="3">
        <f t="shared" si="0"/>
        <v>-3.537493884801779E-2</v>
      </c>
      <c r="M29" s="14" t="s">
        <v>78</v>
      </c>
    </row>
    <row r="30" spans="1:14" ht="29" customHeight="1" x14ac:dyDescent="0.25">
      <c r="A30" s="1">
        <v>43731</v>
      </c>
      <c r="B30">
        <v>1974.78552246093</v>
      </c>
      <c r="C30" s="3">
        <f t="shared" si="0"/>
        <v>-4.3087992269569275E-3</v>
      </c>
      <c r="N30" t="s">
        <v>79</v>
      </c>
    </row>
    <row r="31" spans="1:14" x14ac:dyDescent="0.25">
      <c r="A31" s="1">
        <v>43738</v>
      </c>
      <c r="B31">
        <v>1995.861328125</v>
      </c>
      <c r="C31" s="3">
        <f t="shared" si="0"/>
        <v>1.0672452995202253E-2</v>
      </c>
      <c r="M31" t="s">
        <v>77</v>
      </c>
      <c r="N31" s="18">
        <v>-8.9741893307944298E-2</v>
      </c>
    </row>
    <row r="32" spans="1:14" x14ac:dyDescent="0.25">
      <c r="A32" s="1">
        <v>43745</v>
      </c>
      <c r="B32">
        <v>1907.90966796875</v>
      </c>
      <c r="C32" s="3">
        <f t="shared" si="0"/>
        <v>-4.4067019545328656E-2</v>
      </c>
      <c r="M32" t="s">
        <v>83</v>
      </c>
      <c r="N32" s="18">
        <v>-8.5403547979585312E-2</v>
      </c>
    </row>
    <row r="33" spans="1:14" x14ac:dyDescent="0.25">
      <c r="A33" s="1">
        <v>43752</v>
      </c>
      <c r="B33">
        <v>1975.40979003906</v>
      </c>
      <c r="C33" s="3">
        <f t="shared" si="0"/>
        <v>3.5379097450758179E-2</v>
      </c>
    </row>
    <row r="34" spans="1:14" x14ac:dyDescent="0.25">
      <c r="A34" s="1">
        <v>43759</v>
      </c>
      <c r="B34">
        <v>2072.8271484375</v>
      </c>
      <c r="C34" s="3">
        <f t="shared" si="0"/>
        <v>4.9315012454460794E-2</v>
      </c>
      <c r="M34" t="s">
        <v>80</v>
      </c>
      <c r="N34">
        <v>1000</v>
      </c>
    </row>
    <row r="35" spans="1:14" ht="40.5" x14ac:dyDescent="0.25">
      <c r="A35" s="1">
        <v>43766</v>
      </c>
      <c r="B35">
        <v>2156.51000976562</v>
      </c>
      <c r="C35" s="3">
        <f t="shared" si="0"/>
        <v>4.0371364969433277E-2</v>
      </c>
      <c r="M35" s="61" t="s">
        <v>81</v>
      </c>
      <c r="N35">
        <f>N34*B2</f>
        <v>1938674.5605468701</v>
      </c>
    </row>
    <row r="36" spans="1:14" ht="27" x14ac:dyDescent="0.25">
      <c r="A36" s="1">
        <v>43773</v>
      </c>
      <c r="B36">
        <v>2085.90112304687</v>
      </c>
      <c r="C36" s="3">
        <f t="shared" si="0"/>
        <v>-3.2742202168782986E-2</v>
      </c>
      <c r="M36" s="61" t="s">
        <v>82</v>
      </c>
      <c r="N36">
        <f>N35*(1+J17)</f>
        <v>1948659.37737386</v>
      </c>
    </row>
    <row r="37" spans="1:14" x14ac:dyDescent="0.25">
      <c r="A37" s="1">
        <v>43780</v>
      </c>
      <c r="B37">
        <v>2129.82373046875</v>
      </c>
      <c r="C37" s="3">
        <f t="shared" si="0"/>
        <v>2.105689811304301E-2</v>
      </c>
      <c r="I37" t="s">
        <v>88</v>
      </c>
      <c r="M37" t="s">
        <v>86</v>
      </c>
    </row>
    <row r="38" spans="1:14" x14ac:dyDescent="0.25">
      <c r="A38" s="1">
        <v>43787</v>
      </c>
      <c r="B38">
        <v>2027.72985839843</v>
      </c>
      <c r="C38" s="3">
        <f t="shared" si="0"/>
        <v>-4.7935362260167036E-2</v>
      </c>
      <c r="N38">
        <f>N36*(1+N31)</f>
        <v>1773782.9954360498</v>
      </c>
    </row>
    <row r="39" spans="1:14" ht="27" x14ac:dyDescent="0.25">
      <c r="A39" s="1">
        <v>43794</v>
      </c>
      <c r="B39">
        <v>2010.24853515625</v>
      </c>
      <c r="C39" s="3">
        <f t="shared" si="0"/>
        <v>-8.6211302604122242E-3</v>
      </c>
      <c r="M39" s="61" t="s">
        <v>85</v>
      </c>
      <c r="N39" s="62">
        <f>N36-N38</f>
        <v>174876.38193781022</v>
      </c>
    </row>
    <row r="40" spans="1:14" x14ac:dyDescent="0.25">
      <c r="A40" s="1">
        <v>43801</v>
      </c>
      <c r="B40">
        <v>2079.04614257812</v>
      </c>
      <c r="C40" s="3">
        <f t="shared" si="0"/>
        <v>3.4223433679319903E-2</v>
      </c>
    </row>
    <row r="41" spans="1:14" x14ac:dyDescent="0.25">
      <c r="A41" s="1">
        <v>43808</v>
      </c>
      <c r="B41">
        <v>2028.85607910156</v>
      </c>
      <c r="C41" s="3">
        <f t="shared" si="0"/>
        <v>-2.4140908875799116E-2</v>
      </c>
      <c r="M41" t="s">
        <v>87</v>
      </c>
    </row>
    <row r="42" spans="1:14" x14ac:dyDescent="0.25">
      <c r="A42" s="1">
        <v>43815</v>
      </c>
      <c r="B42">
        <v>2176.58642578125</v>
      </c>
      <c r="C42" s="3">
        <f t="shared" si="0"/>
        <v>7.2814601391099965E-2</v>
      </c>
      <c r="N42">
        <f>N36*(1+N32)</f>
        <v>1782236.9527424427</v>
      </c>
    </row>
    <row r="43" spans="1:14" ht="27" x14ac:dyDescent="0.25">
      <c r="A43" s="1">
        <v>43822</v>
      </c>
      <c r="B43">
        <v>2152.69067382812</v>
      </c>
      <c r="C43" s="3">
        <f t="shared" si="0"/>
        <v>-1.097854496843742E-2</v>
      </c>
      <c r="M43" s="61" t="s">
        <v>84</v>
      </c>
      <c r="N43" s="62">
        <f>N36-N42</f>
        <v>166422.42463141726</v>
      </c>
    </row>
    <row r="44" spans="1:14" x14ac:dyDescent="0.25">
      <c r="A44" s="1">
        <v>43829</v>
      </c>
      <c r="B44">
        <v>2154.89428710937</v>
      </c>
      <c r="C44" s="3">
        <f t="shared" si="0"/>
        <v>1.0236553296025797E-3</v>
      </c>
    </row>
    <row r="45" spans="1:14" x14ac:dyDescent="0.25">
      <c r="A45" s="1">
        <v>43836</v>
      </c>
      <c r="B45">
        <v>2168.06640625</v>
      </c>
      <c r="C45" s="3">
        <f t="shared" si="0"/>
        <v>6.1126521237844234E-3</v>
      </c>
    </row>
    <row r="46" spans="1:14" x14ac:dyDescent="0.25">
      <c r="A46" s="1">
        <v>43843</v>
      </c>
      <c r="B46">
        <v>2172.17944335937</v>
      </c>
      <c r="C46" s="3">
        <f t="shared" si="0"/>
        <v>1.8970992297622224E-3</v>
      </c>
    </row>
    <row r="47" spans="1:14" x14ac:dyDescent="0.25">
      <c r="A47" s="1">
        <v>43850</v>
      </c>
      <c r="B47">
        <v>2139.42114257812</v>
      </c>
      <c r="C47" s="3">
        <f t="shared" si="0"/>
        <v>-1.5080844670267157E-2</v>
      </c>
    </row>
    <row r="48" spans="1:14" x14ac:dyDescent="0.25">
      <c r="A48" s="1">
        <v>43857</v>
      </c>
      <c r="B48">
        <v>2040.92346191406</v>
      </c>
      <c r="C48" s="3">
        <f t="shared" si="0"/>
        <v>-4.6039406970319496E-2</v>
      </c>
    </row>
    <row r="49" spans="1:3" x14ac:dyDescent="0.25">
      <c r="A49" s="1">
        <v>43864</v>
      </c>
      <c r="B49">
        <v>2097.26391601562</v>
      </c>
      <c r="C49" s="3">
        <f t="shared" si="0"/>
        <v>2.7605373328758676E-2</v>
      </c>
    </row>
    <row r="50" spans="1:3" x14ac:dyDescent="0.25">
      <c r="A50" s="1">
        <v>43871</v>
      </c>
      <c r="B50">
        <v>2143.49487304687</v>
      </c>
      <c r="C50" s="3">
        <f t="shared" si="0"/>
        <v>2.2043461806695142E-2</v>
      </c>
    </row>
    <row r="51" spans="1:3" x14ac:dyDescent="0.25">
      <c r="A51" s="1">
        <v>43878</v>
      </c>
      <c r="B51">
        <v>2116.50244140625</v>
      </c>
      <c r="C51" s="3">
        <f t="shared" si="0"/>
        <v>-1.2592720411899849E-2</v>
      </c>
    </row>
    <row r="52" spans="1:3" x14ac:dyDescent="0.25">
      <c r="A52" s="1">
        <v>43885</v>
      </c>
      <c r="B52">
        <v>1964.01953125</v>
      </c>
      <c r="C52" s="3">
        <f t="shared" si="0"/>
        <v>-7.2044759870410147E-2</v>
      </c>
    </row>
    <row r="53" spans="1:3" x14ac:dyDescent="0.25">
      <c r="A53" s="1">
        <v>43892</v>
      </c>
      <c r="B53">
        <v>2078.81127929687</v>
      </c>
      <c r="C53" s="3">
        <f t="shared" si="0"/>
        <v>5.8447355650180777E-2</v>
      </c>
    </row>
    <row r="54" spans="1:3" x14ac:dyDescent="0.25">
      <c r="A54" s="1">
        <v>43899</v>
      </c>
      <c r="B54">
        <v>1773.94372558593</v>
      </c>
      <c r="C54" s="3">
        <f t="shared" si="0"/>
        <v>-0.14665475252474935</v>
      </c>
    </row>
    <row r="55" spans="1:3" x14ac:dyDescent="0.25">
      <c r="A55" s="1">
        <v>43906</v>
      </c>
      <c r="B55">
        <v>1764.81518554687</v>
      </c>
      <c r="C55" s="3">
        <f t="shared" si="0"/>
        <v>-5.1459017033050891E-3</v>
      </c>
    </row>
    <row r="56" spans="1:3" x14ac:dyDescent="0.25">
      <c r="A56" s="1">
        <v>43913</v>
      </c>
      <c r="B56">
        <v>1798.10473632812</v>
      </c>
      <c r="C56" s="3">
        <f t="shared" si="0"/>
        <v>1.8862910436105773E-2</v>
      </c>
    </row>
    <row r="57" spans="1:3" x14ac:dyDescent="0.25">
      <c r="A57" s="1">
        <v>43920</v>
      </c>
      <c r="B57">
        <v>1635.75524902343</v>
      </c>
      <c r="C57" s="3">
        <f t="shared" si="0"/>
        <v>-9.0289227331785571E-2</v>
      </c>
    </row>
    <row r="58" spans="1:3" x14ac:dyDescent="0.25">
      <c r="A58" s="1">
        <v>43927</v>
      </c>
      <c r="B58">
        <v>1745.99890136718</v>
      </c>
      <c r="C58" s="3">
        <f t="shared" si="0"/>
        <v>6.739617825439792E-2</v>
      </c>
    </row>
    <row r="59" spans="1:3" x14ac:dyDescent="0.25">
      <c r="A59" s="1">
        <v>43934</v>
      </c>
      <c r="B59">
        <v>1786.43774414062</v>
      </c>
      <c r="C59" s="3">
        <f t="shared" si="0"/>
        <v>2.3160863813702859E-2</v>
      </c>
    </row>
    <row r="60" spans="1:3" x14ac:dyDescent="0.25">
      <c r="A60" s="1">
        <v>43941</v>
      </c>
      <c r="B60">
        <v>1797.80810546875</v>
      </c>
      <c r="C60" s="3">
        <f t="shared" si="0"/>
        <v>6.3648237199553925E-3</v>
      </c>
    </row>
    <row r="61" spans="1:3" x14ac:dyDescent="0.25">
      <c r="A61" s="1">
        <v>43948</v>
      </c>
      <c r="B61">
        <v>1992.14306640625</v>
      </c>
      <c r="C61" s="3">
        <f t="shared" si="0"/>
        <v>0.10809549714808431</v>
      </c>
    </row>
    <row r="62" spans="1:3" x14ac:dyDescent="0.25">
      <c r="A62" s="1">
        <v>43955</v>
      </c>
      <c r="B62">
        <v>1872.16064453125</v>
      </c>
      <c r="C62" s="3">
        <f t="shared" si="0"/>
        <v>-6.0227813904672911E-2</v>
      </c>
    </row>
    <row r="63" spans="1:3" x14ac:dyDescent="0.25">
      <c r="A63" s="1">
        <v>43962</v>
      </c>
      <c r="B63">
        <v>1871.962890625</v>
      </c>
      <c r="C63" s="3">
        <f t="shared" si="0"/>
        <v>-1.0562870597008445E-4</v>
      </c>
    </row>
    <row r="64" spans="1:3" x14ac:dyDescent="0.25">
      <c r="A64" s="1">
        <v>43969</v>
      </c>
      <c r="B64">
        <v>1996.19677734375</v>
      </c>
      <c r="C64" s="3">
        <f t="shared" si="0"/>
        <v>6.6365571316038041E-2</v>
      </c>
    </row>
    <row r="65" spans="1:3" x14ac:dyDescent="0.25">
      <c r="A65" s="1">
        <v>43976</v>
      </c>
      <c r="B65">
        <v>1949.3310546875</v>
      </c>
      <c r="C65" s="3">
        <f t="shared" si="0"/>
        <v>-2.3477506420289895E-2</v>
      </c>
    </row>
    <row r="66" spans="1:3" x14ac:dyDescent="0.25">
      <c r="A66" s="1">
        <v>43983</v>
      </c>
      <c r="B66">
        <v>2025.01831054687</v>
      </c>
      <c r="C66" s="3">
        <f t="shared" si="0"/>
        <v>3.8827297024467411E-2</v>
      </c>
    </row>
    <row r="67" spans="1:3" x14ac:dyDescent="0.25">
      <c r="A67" s="1">
        <v>43990</v>
      </c>
      <c r="B67">
        <v>2021.65026855468</v>
      </c>
      <c r="C67" s="3">
        <f t="shared" si="0"/>
        <v>-1.6632155742238863E-3</v>
      </c>
    </row>
    <row r="68" spans="1:3" x14ac:dyDescent="0.25">
      <c r="A68" s="1">
        <v>43997</v>
      </c>
      <c r="B68">
        <v>2029.93041992187</v>
      </c>
      <c r="C68" s="3">
        <f t="shared" ref="C68:C106" si="2">B68/B67-1</f>
        <v>4.0957387615365715E-3</v>
      </c>
    </row>
    <row r="69" spans="1:3" x14ac:dyDescent="0.25">
      <c r="A69" s="1">
        <v>44004</v>
      </c>
      <c r="B69">
        <v>2097.9072265625</v>
      </c>
      <c r="C69" s="3">
        <f t="shared" si="2"/>
        <v>3.3487259451605356E-2</v>
      </c>
    </row>
    <row r="70" spans="1:3" x14ac:dyDescent="0.25">
      <c r="A70" s="1">
        <v>44011</v>
      </c>
      <c r="B70">
        <v>2180.609375</v>
      </c>
      <c r="C70" s="3">
        <f t="shared" si="2"/>
        <v>3.9421261050237577E-2</v>
      </c>
    </row>
    <row r="71" spans="1:3" x14ac:dyDescent="0.25">
      <c r="A71" s="1">
        <v>44018</v>
      </c>
      <c r="B71">
        <v>2203.07006835937</v>
      </c>
      <c r="C71" s="3">
        <f t="shared" si="2"/>
        <v>1.0300191137796011E-2</v>
      </c>
    </row>
    <row r="72" spans="1:3" x14ac:dyDescent="0.25">
      <c r="A72" s="1">
        <v>44025</v>
      </c>
      <c r="B72">
        <v>2182.94018554687</v>
      </c>
      <c r="C72" s="3">
        <f t="shared" si="2"/>
        <v>-9.1371959074777465E-3</v>
      </c>
    </row>
    <row r="73" spans="1:3" x14ac:dyDescent="0.25">
      <c r="A73" s="1">
        <v>44032</v>
      </c>
      <c r="B73">
        <v>2143.8095703125</v>
      </c>
      <c r="C73" s="3">
        <f t="shared" si="2"/>
        <v>-1.7925647021137636E-2</v>
      </c>
    </row>
    <row r="74" spans="1:3" x14ac:dyDescent="0.25">
      <c r="A74" s="1">
        <v>44039</v>
      </c>
      <c r="B74">
        <v>2268.43969726562</v>
      </c>
      <c r="C74" s="3">
        <f t="shared" si="2"/>
        <v>5.8134886922327267E-2</v>
      </c>
    </row>
    <row r="75" spans="1:3" x14ac:dyDescent="0.25">
      <c r="A75" s="1">
        <v>44046</v>
      </c>
      <c r="B75">
        <v>2280.86303710937</v>
      </c>
      <c r="C75" s="3">
        <f t="shared" si="2"/>
        <v>5.4766013214833098E-3</v>
      </c>
    </row>
    <row r="76" spans="1:3" x14ac:dyDescent="0.25">
      <c r="A76" s="1">
        <v>44053</v>
      </c>
      <c r="B76">
        <v>2228.68530273437</v>
      </c>
      <c r="C76" s="3">
        <f t="shared" si="2"/>
        <v>-2.2876311960023266E-2</v>
      </c>
    </row>
    <row r="77" spans="1:3" x14ac:dyDescent="0.25">
      <c r="A77" s="1">
        <v>44060</v>
      </c>
      <c r="B77">
        <v>2234.39990234375</v>
      </c>
      <c r="C77" s="3">
        <f t="shared" si="2"/>
        <v>2.5641123950379541E-3</v>
      </c>
    </row>
    <row r="78" spans="1:3" x14ac:dyDescent="0.25">
      <c r="A78" s="1">
        <v>44067</v>
      </c>
      <c r="B78">
        <v>2223.36840820312</v>
      </c>
      <c r="C78" s="3">
        <f t="shared" si="2"/>
        <v>-4.9371171781106282E-3</v>
      </c>
    </row>
    <row r="79" spans="1:3" x14ac:dyDescent="0.25">
      <c r="A79" s="1">
        <v>44074</v>
      </c>
      <c r="B79">
        <v>2275.69482421875</v>
      </c>
      <c r="C79" s="3">
        <f t="shared" si="2"/>
        <v>2.3534748367644243E-2</v>
      </c>
    </row>
    <row r="80" spans="1:3" x14ac:dyDescent="0.25">
      <c r="A80" s="1">
        <v>44081</v>
      </c>
      <c r="B80">
        <v>2359.12963867187</v>
      </c>
      <c r="C80" s="3">
        <f t="shared" si="2"/>
        <v>3.6663446067186634E-2</v>
      </c>
    </row>
    <row r="81" spans="1:3" x14ac:dyDescent="0.25">
      <c r="A81" s="1">
        <v>44088</v>
      </c>
      <c r="B81">
        <v>2435.70654296875</v>
      </c>
      <c r="C81" s="3">
        <f t="shared" si="2"/>
        <v>3.2459811890622081E-2</v>
      </c>
    </row>
    <row r="82" spans="1:3" x14ac:dyDescent="0.25">
      <c r="A82" s="1">
        <v>44095</v>
      </c>
      <c r="B82">
        <v>2407.43139648437</v>
      </c>
      <c r="C82" s="3">
        <f t="shared" si="2"/>
        <v>-1.1608601440926014E-2</v>
      </c>
    </row>
    <row r="83" spans="1:3" x14ac:dyDescent="0.25">
      <c r="A83" s="1">
        <v>44102</v>
      </c>
      <c r="B83">
        <v>2507.2646484375</v>
      </c>
      <c r="C83" s="3">
        <f t="shared" si="2"/>
        <v>4.1468783741426263E-2</v>
      </c>
    </row>
    <row r="84" spans="1:3" x14ac:dyDescent="0.25">
      <c r="A84" s="1">
        <v>44109</v>
      </c>
      <c r="B84">
        <v>2797.67114257812</v>
      </c>
      <c r="C84" s="3">
        <f t="shared" si="2"/>
        <v>0.11582602351993354</v>
      </c>
    </row>
    <row r="85" spans="1:3" x14ac:dyDescent="0.25">
      <c r="A85" s="1">
        <v>44116</v>
      </c>
      <c r="B85">
        <v>2745.54321289062</v>
      </c>
      <c r="C85" s="3">
        <f t="shared" si="2"/>
        <v>-1.8632615139841935E-2</v>
      </c>
    </row>
    <row r="86" spans="1:3" x14ac:dyDescent="0.25">
      <c r="A86" s="1">
        <v>44123</v>
      </c>
      <c r="B86">
        <v>2681.34716796875</v>
      </c>
      <c r="C86" s="3">
        <f t="shared" si="2"/>
        <v>-2.3381910224709923E-2</v>
      </c>
    </row>
    <row r="87" spans="1:3" x14ac:dyDescent="0.25">
      <c r="A87" s="1">
        <v>44130</v>
      </c>
      <c r="B87">
        <v>2659.78833007812</v>
      </c>
      <c r="C87" s="3">
        <f t="shared" si="2"/>
        <v>-8.0403008413721944E-3</v>
      </c>
    </row>
    <row r="88" spans="1:3" x14ac:dyDescent="0.25">
      <c r="A88" s="1">
        <v>44137</v>
      </c>
      <c r="B88">
        <v>2703.10571289062</v>
      </c>
      <c r="C88" s="3">
        <f t="shared" si="2"/>
        <v>1.6286026343768301E-2</v>
      </c>
    </row>
    <row r="89" spans="1:3" x14ac:dyDescent="0.25">
      <c r="A89" s="1">
        <v>44144</v>
      </c>
      <c r="B89">
        <v>2665.626953125</v>
      </c>
      <c r="C89" s="3">
        <f t="shared" si="2"/>
        <v>-1.3865073639884207E-2</v>
      </c>
    </row>
    <row r="90" spans="1:3" x14ac:dyDescent="0.25">
      <c r="A90" s="1">
        <v>44151</v>
      </c>
      <c r="B90">
        <v>2654.54833984375</v>
      </c>
      <c r="C90" s="3">
        <f t="shared" si="2"/>
        <v>-4.1561004131738244E-3</v>
      </c>
    </row>
    <row r="91" spans="1:3" x14ac:dyDescent="0.25">
      <c r="A91" s="1">
        <v>44158</v>
      </c>
      <c r="B91">
        <v>2674.06079101562</v>
      </c>
      <c r="C91" s="3">
        <f t="shared" si="2"/>
        <v>7.3505729313705359E-3</v>
      </c>
    </row>
    <row r="92" spans="1:3" x14ac:dyDescent="0.25">
      <c r="A92" s="1">
        <v>44165</v>
      </c>
      <c r="B92">
        <v>2720.82202148437</v>
      </c>
      <c r="C92" s="3">
        <f t="shared" si="2"/>
        <v>1.7486973604287304E-2</v>
      </c>
    </row>
    <row r="93" spans="1:3" x14ac:dyDescent="0.25">
      <c r="A93" s="1">
        <v>44172</v>
      </c>
      <c r="B93">
        <v>2778.16284179687</v>
      </c>
      <c r="C93" s="3">
        <f t="shared" si="2"/>
        <v>2.1074814838942357E-2</v>
      </c>
    </row>
    <row r="94" spans="1:3" x14ac:dyDescent="0.25">
      <c r="A94" s="1">
        <v>44179</v>
      </c>
      <c r="B94">
        <v>2857.16259765625</v>
      </c>
      <c r="C94" s="3">
        <f t="shared" si="2"/>
        <v>2.8435970228542828E-2</v>
      </c>
    </row>
    <row r="95" spans="1:3" x14ac:dyDescent="0.25">
      <c r="A95" s="1">
        <v>44186</v>
      </c>
      <c r="B95">
        <v>2902.92529296875</v>
      </c>
      <c r="C95" s="3">
        <f t="shared" si="2"/>
        <v>1.6016832696199801E-2</v>
      </c>
    </row>
    <row r="96" spans="1:3" x14ac:dyDescent="0.25">
      <c r="A96" s="1">
        <v>44193</v>
      </c>
      <c r="B96">
        <v>2922.63793945312</v>
      </c>
      <c r="C96" s="3">
        <f t="shared" si="2"/>
        <v>6.7906144646976418E-3</v>
      </c>
    </row>
    <row r="97" spans="1:3" x14ac:dyDescent="0.25">
      <c r="A97" s="1">
        <v>44200</v>
      </c>
      <c r="B97">
        <v>3114.42309570312</v>
      </c>
      <c r="C97" s="3">
        <f t="shared" si="2"/>
        <v>6.5620566153974824E-2</v>
      </c>
    </row>
    <row r="98" spans="1:3" x14ac:dyDescent="0.25">
      <c r="A98" s="1">
        <v>44207</v>
      </c>
      <c r="B98">
        <v>3227.4580078125</v>
      </c>
      <c r="C98" s="3">
        <f t="shared" si="2"/>
        <v>3.6294012931425756E-2</v>
      </c>
    </row>
    <row r="99" spans="1:3" x14ac:dyDescent="0.25">
      <c r="A99" s="1">
        <v>44214</v>
      </c>
      <c r="B99">
        <v>3303.39990234375</v>
      </c>
      <c r="C99" s="3">
        <f t="shared" si="2"/>
        <v>2.3529940388820725E-2</v>
      </c>
    </row>
    <row r="100" spans="1:3" x14ac:dyDescent="0.25">
      <c r="A100" s="1">
        <v>44221</v>
      </c>
      <c r="B100">
        <v>3112.89990234375</v>
      </c>
      <c r="C100" s="3">
        <f t="shared" si="2"/>
        <v>-5.7667859063881721E-2</v>
      </c>
    </row>
    <row r="101" spans="1:3" x14ac:dyDescent="0.25">
      <c r="A101" s="1">
        <v>44228</v>
      </c>
      <c r="B101">
        <v>3158.05004882812</v>
      </c>
      <c r="C101" s="3">
        <f t="shared" si="2"/>
        <v>1.4504207620160248E-2</v>
      </c>
    </row>
    <row r="102" spans="1:3" x14ac:dyDescent="0.25">
      <c r="A102" s="1">
        <v>44235</v>
      </c>
      <c r="B102">
        <v>3191.14990234375</v>
      </c>
      <c r="C102" s="3">
        <f t="shared" si="2"/>
        <v>1.048110479690223E-2</v>
      </c>
    </row>
    <row r="103" spans="1:3" x14ac:dyDescent="0.25">
      <c r="A103" s="1">
        <v>44242</v>
      </c>
      <c r="B103">
        <v>3072.10009765625</v>
      </c>
      <c r="C103" s="3">
        <f t="shared" si="2"/>
        <v>-3.730624017382056E-2</v>
      </c>
    </row>
    <row r="104" spans="1:3" x14ac:dyDescent="0.25">
      <c r="A104" s="1">
        <v>44249</v>
      </c>
      <c r="B104">
        <v>2896.05004882812</v>
      </c>
      <c r="C104" s="3">
        <f t="shared" si="2"/>
        <v>-5.730609134853426E-2</v>
      </c>
    </row>
    <row r="105" spans="1:3" x14ac:dyDescent="0.25">
      <c r="A105" s="1">
        <v>44256</v>
      </c>
      <c r="B105">
        <v>3007</v>
      </c>
      <c r="C105" s="3">
        <f t="shared" si="2"/>
        <v>3.8310785138805148E-2</v>
      </c>
    </row>
    <row r="106" spans="1:3" x14ac:dyDescent="0.25">
      <c r="A106" s="1">
        <v>44263</v>
      </c>
      <c r="B106">
        <v>3056.89990234375</v>
      </c>
      <c r="C106" s="3">
        <f t="shared" si="2"/>
        <v>1.6594580094363209E-2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0BFC-2FFC-4151-B6AB-D5C77044C508}">
  <dimension ref="A1:K19"/>
  <sheetViews>
    <sheetView tabSelected="1" zoomScale="85" zoomScaleNormal="85" workbookViewId="0">
      <selection activeCell="L8" sqref="L8"/>
    </sheetView>
  </sheetViews>
  <sheetFormatPr defaultColWidth="22.35546875" defaultRowHeight="13.5" x14ac:dyDescent="0.25"/>
  <cols>
    <col min="1" max="1" width="19.2109375" customWidth="1"/>
    <col min="2" max="2" width="10.140625" bestFit="1" customWidth="1"/>
    <col min="3" max="3" width="9.140625" bestFit="1" customWidth="1"/>
    <col min="4" max="4" width="10.140625" bestFit="1" customWidth="1"/>
    <col min="5" max="5" width="8.28515625" bestFit="1" customWidth="1"/>
    <col min="6" max="6" width="7.85546875" bestFit="1" customWidth="1"/>
    <col min="7" max="8" width="8.7109375" bestFit="1" customWidth="1"/>
    <col min="9" max="9" width="7.85546875" bestFit="1" customWidth="1"/>
    <col min="10" max="10" width="8.5703125" bestFit="1" customWidth="1"/>
    <col min="11" max="11" width="8.7109375" bestFit="1" customWidth="1"/>
  </cols>
  <sheetData>
    <row r="1" spans="1:11" ht="14.5" x14ac:dyDescent="0.25">
      <c r="A1" s="70" t="s">
        <v>89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14.5" x14ac:dyDescent="0.35">
      <c r="A2" s="71"/>
      <c r="B2" s="72" t="s">
        <v>90</v>
      </c>
      <c r="C2" s="72" t="s">
        <v>91</v>
      </c>
      <c r="D2" s="72" t="s">
        <v>92</v>
      </c>
      <c r="E2" s="72" t="s">
        <v>93</v>
      </c>
      <c r="F2" s="72" t="s">
        <v>94</v>
      </c>
      <c r="G2" s="72" t="s">
        <v>95</v>
      </c>
      <c r="H2" s="72" t="s">
        <v>96</v>
      </c>
      <c r="I2" s="72" t="s">
        <v>97</v>
      </c>
      <c r="J2" s="72" t="s">
        <v>98</v>
      </c>
      <c r="K2" s="72" t="s">
        <v>99</v>
      </c>
    </row>
    <row r="3" spans="1:11" ht="14.5" x14ac:dyDescent="0.35">
      <c r="A3" s="73" t="s">
        <v>100</v>
      </c>
      <c r="B3" s="74">
        <v>3.0999999999999999E-3</v>
      </c>
      <c r="C3" s="74">
        <v>4.3E-3</v>
      </c>
      <c r="D3" s="74">
        <v>3.3E-3</v>
      </c>
      <c r="E3" s="74">
        <v>7.9000000000000008E-3</v>
      </c>
      <c r="F3" s="74">
        <v>-1.4E-3</v>
      </c>
      <c r="G3" s="74">
        <v>-1E-4</v>
      </c>
      <c r="H3" s="74">
        <v>5.7999999999999996E-3</v>
      </c>
      <c r="I3" s="74">
        <v>4.4999999999999997E-3</v>
      </c>
      <c r="J3" s="74">
        <v>3.8999999999999998E-3</v>
      </c>
      <c r="K3" s="74">
        <v>5.1999999999999998E-3</v>
      </c>
    </row>
    <row r="4" spans="1:11" ht="14.5" x14ac:dyDescent="0.35">
      <c r="A4" s="73" t="s">
        <v>101</v>
      </c>
      <c r="B4" s="74">
        <v>5.4399999999999997E-2</v>
      </c>
      <c r="C4" s="74">
        <v>5.3199999999999997E-2</v>
      </c>
      <c r="D4" s="74">
        <v>3.0499999999999999E-2</v>
      </c>
      <c r="E4" s="74">
        <v>4.4900000000000002E-2</v>
      </c>
      <c r="F4" s="74">
        <v>4.5199999999999997E-2</v>
      </c>
      <c r="G4" s="74">
        <v>6.0100000000000001E-2</v>
      </c>
      <c r="H4" s="74">
        <v>4.6300000000000001E-2</v>
      </c>
      <c r="I4" s="74">
        <v>6.8000000000000005E-2</v>
      </c>
      <c r="J4" s="74">
        <v>4.6100000000000002E-2</v>
      </c>
      <c r="K4" s="74">
        <v>3.8899999999999997E-2</v>
      </c>
    </row>
    <row r="5" spans="1:11" ht="14.5" x14ac:dyDescent="0.35">
      <c r="A5" s="73" t="s">
        <v>102</v>
      </c>
      <c r="B5" s="74">
        <v>17.6752</v>
      </c>
      <c r="C5" s="74">
        <v>12.3972</v>
      </c>
      <c r="D5" s="74">
        <v>9.3529999999999998</v>
      </c>
      <c r="E5" s="74">
        <v>5.7076000000000002</v>
      </c>
      <c r="F5" s="74">
        <v>-31.287700000000001</v>
      </c>
      <c r="G5" s="74">
        <v>-613.55830000000003</v>
      </c>
      <c r="H5" s="74">
        <v>8.0115999999999996</v>
      </c>
      <c r="I5" s="74">
        <v>14.9528</v>
      </c>
      <c r="J5" s="74">
        <v>11.714700000000001</v>
      </c>
      <c r="K5" s="74">
        <v>7.5578000000000003</v>
      </c>
    </row>
    <row r="6" spans="1:11" ht="14.5" x14ac:dyDescent="0.35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ht="14.5" x14ac:dyDescent="0.25">
      <c r="A7" s="77" t="s">
        <v>103</v>
      </c>
      <c r="B7" s="74">
        <v>-0.1153</v>
      </c>
      <c r="C7" s="74">
        <v>-0.1444</v>
      </c>
      <c r="D7" s="74">
        <v>-6.0100000000000001E-2</v>
      </c>
      <c r="E7" s="74">
        <v>-0.1071</v>
      </c>
      <c r="F7" s="74">
        <v>-0.1071</v>
      </c>
      <c r="G7" s="74">
        <v>-0.114</v>
      </c>
      <c r="H7" s="74">
        <v>-0.1111</v>
      </c>
      <c r="I7" s="74">
        <v>-0.1241</v>
      </c>
      <c r="J7" s="74">
        <v>-7.5499999999999998E-2</v>
      </c>
      <c r="K7" s="74">
        <v>-8.9700000000000002E-2</v>
      </c>
    </row>
    <row r="8" spans="1:11" ht="14.5" x14ac:dyDescent="0.25">
      <c r="A8" s="78" t="s">
        <v>104</v>
      </c>
      <c r="B8" s="74">
        <v>-0.1234</v>
      </c>
      <c r="C8" s="74">
        <v>-0.1195</v>
      </c>
      <c r="D8" s="74">
        <v>-6.7799999999999999E-2</v>
      </c>
      <c r="E8" s="74">
        <v>-0.1067</v>
      </c>
      <c r="F8" s="74">
        <v>-0.1067</v>
      </c>
      <c r="G8" s="74">
        <v>-0.1399</v>
      </c>
      <c r="H8" s="74">
        <v>-0.10199999999999999</v>
      </c>
      <c r="I8" s="74">
        <v>-0.15359999999999999</v>
      </c>
      <c r="J8" s="74">
        <v>-0.1033</v>
      </c>
      <c r="K8" s="74">
        <v>-8.5400000000000004E-2</v>
      </c>
    </row>
    <row r="9" spans="1:11" ht="14.5" x14ac:dyDescent="0.25">
      <c r="A9" s="79" t="s">
        <v>105</v>
      </c>
      <c r="B9" s="79"/>
      <c r="C9" s="79"/>
      <c r="D9" s="79"/>
      <c r="E9" s="79"/>
      <c r="F9" s="79"/>
      <c r="G9" s="79"/>
      <c r="H9" s="79"/>
      <c r="I9" s="79"/>
      <c r="J9" s="79"/>
      <c r="K9" s="79"/>
    </row>
    <row r="10" spans="1:11" ht="14.5" x14ac:dyDescent="0.25">
      <c r="A10" s="78" t="s">
        <v>106</v>
      </c>
      <c r="B10" s="80">
        <v>1000</v>
      </c>
      <c r="C10" s="80">
        <v>1000</v>
      </c>
      <c r="D10" s="80">
        <v>1000</v>
      </c>
      <c r="E10" s="80">
        <v>1000</v>
      </c>
      <c r="F10" s="80">
        <v>1000</v>
      </c>
      <c r="G10" s="80">
        <v>1000</v>
      </c>
      <c r="H10" s="80">
        <v>1000</v>
      </c>
      <c r="I10" s="80">
        <v>1000</v>
      </c>
      <c r="J10" s="80">
        <v>1000</v>
      </c>
      <c r="K10" s="80">
        <v>1000</v>
      </c>
    </row>
    <row r="11" spans="1:11" ht="14.5" x14ac:dyDescent="0.25">
      <c r="A11" s="77" t="s">
        <v>107</v>
      </c>
      <c r="B11" s="80">
        <v>2112166.75</v>
      </c>
      <c r="C11" s="80">
        <v>1911893.68</v>
      </c>
      <c r="D11" s="80">
        <v>1648603.39</v>
      </c>
      <c r="E11" s="80">
        <v>676167.85</v>
      </c>
      <c r="F11" s="81">
        <v>265210.14399999997</v>
      </c>
      <c r="G11" s="81">
        <v>140688.67490000001</v>
      </c>
      <c r="H11" s="81">
        <v>1310466.797</v>
      </c>
      <c r="I11" s="81">
        <v>297700.0122</v>
      </c>
      <c r="J11" s="81">
        <v>453406.92139999999</v>
      </c>
      <c r="K11" s="81">
        <v>1938674.561</v>
      </c>
    </row>
    <row r="12" spans="1:11" ht="14.5" x14ac:dyDescent="0.25">
      <c r="A12" s="77" t="s">
        <v>108</v>
      </c>
      <c r="B12" s="80">
        <v>2227023.8199999998</v>
      </c>
      <c r="C12" s="80">
        <v>2013618.94</v>
      </c>
      <c r="D12" s="80">
        <v>1653984.73</v>
      </c>
      <c r="E12" s="80">
        <v>681483.71</v>
      </c>
      <c r="F12" s="81">
        <v>264826.6643</v>
      </c>
      <c r="G12" s="81">
        <v>140674.89369999999</v>
      </c>
      <c r="H12" s="81">
        <v>1318046.061</v>
      </c>
      <c r="I12" s="81">
        <v>299053.45850000001</v>
      </c>
      <c r="J12" s="81">
        <v>455190.97619999998</v>
      </c>
      <c r="K12" s="81">
        <v>1948659.3770000001</v>
      </c>
    </row>
    <row r="13" spans="1:11" ht="29" x14ac:dyDescent="0.35">
      <c r="A13" s="77" t="s">
        <v>109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</row>
    <row r="14" spans="1:11" ht="14.5" x14ac:dyDescent="0.35">
      <c r="A14" s="73"/>
      <c r="B14" s="80">
        <v>1970218.3</v>
      </c>
      <c r="C14" s="80">
        <v>1722842.18</v>
      </c>
      <c r="D14" s="80">
        <v>1554544.85</v>
      </c>
      <c r="E14" s="80">
        <v>608508.19999999995</v>
      </c>
      <c r="F14" s="81">
        <v>236468.15659999999</v>
      </c>
      <c r="G14" s="81">
        <v>124641.09050000001</v>
      </c>
      <c r="H14" s="81">
        <v>1171623.165</v>
      </c>
      <c r="I14" s="81">
        <v>261945.5491</v>
      </c>
      <c r="J14" s="81">
        <v>420829.5441</v>
      </c>
      <c r="K14" s="81">
        <v>1773782.9950000001</v>
      </c>
    </row>
    <row r="15" spans="1:11" ht="29" x14ac:dyDescent="0.25">
      <c r="A15" s="77" t="s">
        <v>110</v>
      </c>
      <c r="B15" s="82">
        <v>256805.52</v>
      </c>
      <c r="C15" s="82">
        <v>290776.76</v>
      </c>
      <c r="D15" s="82">
        <v>99439.87</v>
      </c>
      <c r="E15" s="82">
        <v>72975.509999999995</v>
      </c>
      <c r="F15" s="82">
        <v>28358.51</v>
      </c>
      <c r="G15" s="82">
        <v>16033.8</v>
      </c>
      <c r="H15" s="82">
        <v>146422.9</v>
      </c>
      <c r="I15" s="82">
        <v>37107.910000000003</v>
      </c>
      <c r="J15" s="82">
        <v>34361.43</v>
      </c>
      <c r="K15" s="82">
        <v>174876.38</v>
      </c>
    </row>
    <row r="16" spans="1:11" ht="14.5" x14ac:dyDescent="0.35">
      <c r="A16" s="77"/>
      <c r="B16" s="73"/>
      <c r="C16" s="73"/>
      <c r="D16" s="73"/>
      <c r="E16" s="73"/>
      <c r="F16" s="73"/>
      <c r="G16" s="73"/>
      <c r="H16" s="73"/>
      <c r="I16" s="73"/>
      <c r="J16" s="73"/>
      <c r="K16" s="73"/>
    </row>
    <row r="17" spans="1:11" ht="29" x14ac:dyDescent="0.35">
      <c r="A17" s="77" t="s">
        <v>111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</row>
    <row r="18" spans="1:11" ht="14.5" x14ac:dyDescent="0.35">
      <c r="A18" s="73"/>
      <c r="B18" s="80">
        <v>1952148</v>
      </c>
      <c r="C18" s="80">
        <v>1773021.41</v>
      </c>
      <c r="D18" s="80">
        <v>1541912.74</v>
      </c>
      <c r="E18" s="80">
        <v>608775.78</v>
      </c>
      <c r="F18" s="81">
        <v>236572.14180000001</v>
      </c>
      <c r="G18" s="81">
        <v>120992.3881</v>
      </c>
      <c r="H18" s="81">
        <v>1183591.953</v>
      </c>
      <c r="I18" s="81">
        <v>253118.91260000001</v>
      </c>
      <c r="J18" s="81">
        <v>408170.88829999999</v>
      </c>
      <c r="K18" s="81">
        <v>1782236.953</v>
      </c>
    </row>
    <row r="19" spans="1:11" ht="29" x14ac:dyDescent="0.25">
      <c r="A19" s="77" t="s">
        <v>110</v>
      </c>
      <c r="B19" s="82">
        <v>274875.81</v>
      </c>
      <c r="C19" s="82">
        <v>240597.53</v>
      </c>
      <c r="D19" s="82">
        <v>112071.98</v>
      </c>
      <c r="E19" s="82">
        <v>72707.92</v>
      </c>
      <c r="F19" s="82">
        <v>28254.52</v>
      </c>
      <c r="G19" s="82">
        <v>19682.509999999998</v>
      </c>
      <c r="H19" s="82">
        <v>134454.10999999999</v>
      </c>
      <c r="I19" s="82">
        <v>45934.55</v>
      </c>
      <c r="J19" s="82">
        <v>47020.09</v>
      </c>
      <c r="K19" s="82">
        <v>166422.42000000001</v>
      </c>
    </row>
  </sheetData>
  <mergeCells count="2">
    <mergeCell ref="A1:K1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AllNewData</vt:lpstr>
      <vt:lpstr>AllReturns</vt:lpstr>
      <vt:lpstr>AllReturns -5 Stocks</vt:lpstr>
      <vt:lpstr>Optimisation-Variance minimise</vt:lpstr>
      <vt:lpstr>Optimisation (2)</vt:lpstr>
      <vt:lpstr>Calculations</vt:lpstr>
      <vt:lpstr>EicherMotor</vt:lpstr>
      <vt:lpstr>HDFC</vt:lpstr>
      <vt:lpstr>Hindustan Uni</vt:lpstr>
      <vt:lpstr>Infy</vt:lpstr>
      <vt:lpstr>ITC</vt:lpstr>
      <vt:lpstr>ONGC</vt:lpstr>
      <vt:lpstr>Reliance</vt:lpstr>
      <vt:lpstr>SBI</vt:lpstr>
      <vt:lpstr>Sun Pharma</vt:lpstr>
      <vt:lpstr>TCS</vt:lpstr>
      <vt:lpstr>Worse CAse</vt:lpstr>
    </vt:vector>
  </TitlesOfParts>
  <Company>Deere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Deeshant</dc:creator>
  <cp:lastModifiedBy>paart</cp:lastModifiedBy>
  <dcterms:created xsi:type="dcterms:W3CDTF">2016-02-19T16:36:42Z</dcterms:created>
  <dcterms:modified xsi:type="dcterms:W3CDTF">2021-03-28T11:00:41Z</dcterms:modified>
</cp:coreProperties>
</file>