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B33C541-913E-469B-AD12-AA1C28257474}" xr6:coauthVersionLast="47" xr6:coauthVersionMax="47" xr10:uidLastSave="{00000000-0000-0000-0000-000000000000}"/>
  <bookViews>
    <workbookView xWindow="-120" yWindow="-120" windowWidth="20640" windowHeight="11160" xr2:uid="{00000000-000D-0000-FFFF-FFFF00000000}"/>
  </bookViews>
  <sheets>
    <sheet name="ProjectSchedule" sheetId="11" r:id="rId1"/>
    <sheet name="Acerca de" sheetId="12" r:id="rId2"/>
  </sheets>
  <definedNames>
    <definedName name="hoy" localSheetId="0">TODAY()</definedName>
    <definedName name="Inicio_del_proyecto">ProjectSchedule!$E$4</definedName>
    <definedName name="Semana_para_mostrar">ProjectSchedule!$E$5</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1" l="1"/>
  <c r="H38" i="11"/>
  <c r="H32" i="11"/>
  <c r="H28" i="11"/>
  <c r="E14" i="11"/>
  <c r="F14" i="11" s="1"/>
  <c r="E13" i="11"/>
  <c r="H8" i="11"/>
  <c r="E15" i="11" l="1"/>
  <c r="E10" i="11"/>
  <c r="F10" i="11" l="1"/>
  <c r="F13" i="11"/>
  <c r="I6" i="11"/>
  <c r="H49" i="11"/>
  <c r="H48" i="11"/>
  <c r="H24" i="11"/>
  <c r="H20" i="11"/>
  <c r="H16" i="11"/>
  <c r="H9" i="11"/>
  <c r="E17" i="11" l="1"/>
  <c r="E18" i="11"/>
  <c r="F15" i="11"/>
  <c r="H15" i="11"/>
  <c r="E12" i="11"/>
  <c r="F12" i="11" s="1"/>
  <c r="E11" i="11"/>
  <c r="F11" i="11" s="1"/>
  <c r="H10" i="11"/>
  <c r="I7" i="11"/>
  <c r="F18" i="11" l="1"/>
  <c r="E19" i="11"/>
  <c r="F19" i="11" s="1"/>
  <c r="H11" i="11"/>
  <c r="F17" i="11"/>
  <c r="J6" i="11"/>
  <c r="K6" i="11" s="1"/>
  <c r="L6" i="11" s="1"/>
  <c r="M6" i="11" s="1"/>
  <c r="N6" i="11" s="1"/>
  <c r="O6" i="11" s="1"/>
  <c r="P6" i="11" s="1"/>
  <c r="I5" i="11"/>
  <c r="E22" i="11" l="1"/>
  <c r="H17" i="11"/>
  <c r="E21" i="11"/>
  <c r="E23" i="11" s="1"/>
  <c r="H18" i="11"/>
  <c r="H12" i="11"/>
  <c r="H13" i="11"/>
  <c r="P5" i="11"/>
  <c r="Q6" i="11"/>
  <c r="R6" i="11" s="1"/>
  <c r="S6" i="11" s="1"/>
  <c r="T6" i="11" s="1"/>
  <c r="U6" i="11" s="1"/>
  <c r="V6" i="11" s="1"/>
  <c r="W6" i="11" s="1"/>
  <c r="J7" i="11"/>
  <c r="F22" i="11" l="1"/>
  <c r="E26" i="11" s="1"/>
  <c r="H22" i="11"/>
  <c r="F21" i="11"/>
  <c r="H19" i="11"/>
  <c r="W5" i="11"/>
  <c r="X6" i="11"/>
  <c r="Y6" i="11" s="1"/>
  <c r="Z6" i="11" s="1"/>
  <c r="AA6" i="11" s="1"/>
  <c r="AB6" i="11" s="1"/>
  <c r="AC6" i="11" s="1"/>
  <c r="AD6" i="11" s="1"/>
  <c r="K7" i="11"/>
  <c r="H21" i="11" l="1"/>
  <c r="E25" i="11"/>
  <c r="E27" i="11" s="1"/>
  <c r="F26" i="11"/>
  <c r="E30" i="11" s="1"/>
  <c r="H26" i="11"/>
  <c r="AE6" i="11"/>
  <c r="AF6" i="11" s="1"/>
  <c r="AG6" i="11" s="1"/>
  <c r="AH6" i="11" s="1"/>
  <c r="AI6" i="11" s="1"/>
  <c r="AJ6" i="11" s="1"/>
  <c r="AD5" i="11"/>
  <c r="L7" i="11"/>
  <c r="F27" i="11" l="1"/>
  <c r="H27" i="11"/>
  <c r="F30" i="11"/>
  <c r="F25" i="11"/>
  <c r="E29" i="11" s="1"/>
  <c r="E31" i="11" s="1"/>
  <c r="F23" i="11"/>
  <c r="H23" i="11" s="1"/>
  <c r="AK6" i="11"/>
  <c r="AL6" i="11" s="1"/>
  <c r="AM6" i="11" s="1"/>
  <c r="AN6" i="11" s="1"/>
  <c r="AO6" i="11" s="1"/>
  <c r="AP6" i="11" s="1"/>
  <c r="AQ6" i="11" s="1"/>
  <c r="M7" i="11"/>
  <c r="E36" i="11" l="1"/>
  <c r="F36" i="11" s="1"/>
  <c r="E35" i="11"/>
  <c r="F35" i="11" s="1"/>
  <c r="H25" i="11"/>
  <c r="F31" i="11"/>
  <c r="H31" i="11" s="1"/>
  <c r="H30" i="11"/>
  <c r="F29" i="11"/>
  <c r="E34" i="11" s="1"/>
  <c r="F34" i="11" s="1"/>
  <c r="AR6" i="11"/>
  <c r="AS6" i="11" s="1"/>
  <c r="AK5" i="11"/>
  <c r="N7" i="11"/>
  <c r="H34" i="11" l="1"/>
  <c r="E39" i="11"/>
  <c r="E40" i="11"/>
  <c r="E42" i="11"/>
  <c r="F42" i="11" s="1"/>
  <c r="E41" i="11"/>
  <c r="F41" i="11" s="1"/>
  <c r="H29" i="11"/>
  <c r="E33" i="11"/>
  <c r="AT6" i="11"/>
  <c r="AS7" i="11"/>
  <c r="AR5" i="11"/>
  <c r="O7" i="11"/>
  <c r="F40" i="11" l="1"/>
  <c r="H40" i="11"/>
  <c r="E43" i="11"/>
  <c r="F43" i="11" s="1"/>
  <c r="F39" i="11"/>
  <c r="E37" i="11"/>
  <c r="F33" i="11"/>
  <c r="H33" i="11" s="1"/>
  <c r="AU6" i="11"/>
  <c r="AT7" i="11"/>
  <c r="H39" i="11" l="1"/>
  <c r="E45" i="11"/>
  <c r="H43" i="11"/>
  <c r="F37" i="11"/>
  <c r="H37" i="11" s="1"/>
  <c r="AV6" i="11"/>
  <c r="AU7" i="11"/>
  <c r="P7" i="11"/>
  <c r="Q7" i="11"/>
  <c r="E47" i="11" l="1"/>
  <c r="F47" i="11" s="1"/>
  <c r="F45" i="11"/>
  <c r="H47" i="11"/>
  <c r="AW6" i="11"/>
  <c r="AV7" i="11"/>
  <c r="R7" i="11"/>
  <c r="E46" i="11" l="1"/>
  <c r="H45" i="11"/>
  <c r="AX6" i="11"/>
  <c r="AY6" i="11" s="1"/>
  <c r="AW7" i="11"/>
  <c r="F46" i="11" l="1"/>
  <c r="H46" i="11"/>
  <c r="AZ6" i="11"/>
  <c r="AY5" i="11"/>
  <c r="S7" i="11" s="1"/>
  <c r="AX7" i="11"/>
  <c r="T7" i="11"/>
  <c r="AY7" i="11" l="1"/>
  <c r="BA6" i="11"/>
  <c r="AZ7" i="11"/>
  <c r="U7" i="11"/>
  <c r="BA7" i="11" l="1"/>
  <c r="BB6" i="11"/>
  <c r="V7" i="11"/>
  <c r="BB7" i="11" l="1"/>
  <c r="BC6" i="11"/>
  <c r="W7" i="11"/>
  <c r="BC7" i="11" l="1"/>
  <c r="BD6" i="11"/>
  <c r="X7" i="11"/>
  <c r="BE6" i="11" l="1"/>
  <c r="BD7" i="11"/>
  <c r="Y7" i="11"/>
  <c r="BE7" i="11" l="1"/>
  <c r="BF6" i="11"/>
  <c r="BF7" i="11" l="1"/>
  <c r="BG6" i="11"/>
  <c r="BF5" i="11"/>
  <c r="Z7" i="11" s="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<sst xmlns="http://schemas.openxmlformats.org/spreadsheetml/2006/main" count="114" uniqueCount="85">
  <si>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</si>
  <si>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</si>
  <si>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</si>
  <si>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</si>
  <si>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</si>
  <si>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</si>
  <si>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</si>
  <si>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</si>
  <si>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</si>
  <si>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</si>
  <si>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</si>
  <si>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</si>
  <si>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</si>
  <si>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</si>
  <si>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</si>
  <si>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</si>
  <si>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</si>
  <si>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</si>
  <si>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</si>
  <si>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</si>
  <si>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</si>
  <si>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</si>
  <si>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</si>
  <si>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</si>
  <si>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</si>
  <si>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</si>
  <si>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</si>
  <si>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</si>
  <si>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</si>
  <si>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</si>
  <si>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</si>
  <si>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</si>
  <si>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</si>
  <si>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</si>
  <si>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</si>
  <si>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</si>
  <si>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</si>
  <si>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Semana 1</t>
  </si>
  <si>
    <t>Definir estrategia</t>
  </si>
  <si>
    <t>Pruebas exploratorias</t>
  </si>
  <si>
    <t>Ingeniero1</t>
  </si>
  <si>
    <t>Pruebas de frontera</t>
  </si>
  <si>
    <t>Ingeniero 2</t>
  </si>
  <si>
    <t>Ingeniero 3</t>
  </si>
  <si>
    <t>Configuraciones</t>
  </si>
  <si>
    <t>Ingeniero 1, Ingeniero 2</t>
  </si>
  <si>
    <t>Análisis estático</t>
  </si>
  <si>
    <t>Ingeniero 4</t>
  </si>
  <si>
    <t>Semana 2</t>
  </si>
  <si>
    <t>Pruebas reconocimiento aleatorias</t>
  </si>
  <si>
    <t>Pruebas reconocimiento sistemáticas</t>
  </si>
  <si>
    <t>Ingeniero 3, Ingeniero 4</t>
  </si>
  <si>
    <t>Servidor 2</t>
  </si>
  <si>
    <t>Estrategia de Pruebas - Grupo #3</t>
  </si>
  <si>
    <t xml:space="preserve">Laura Alejandra Carrillo Guzmán, Sandra Victoria Hurtado Gil, Leidy Viviana Osorio Jiménez, Tim Ulf Pambor </t>
  </si>
  <si>
    <t>Servidor 1</t>
  </si>
  <si>
    <t>Semana 3</t>
  </si>
  <si>
    <t>Pruebas integración Cypress (módulo administrador)</t>
  </si>
  <si>
    <t>Configurar mocks/stubs</t>
  </si>
  <si>
    <t>Semana 4</t>
  </si>
  <si>
    <t>Pruebas E2E Cypress (módulo administrador)</t>
  </si>
  <si>
    <t>Pruebas E2E Cypress (módulo publicador)</t>
  </si>
  <si>
    <t>Pruebas E2E Kraken (módulo publicador)</t>
  </si>
  <si>
    <t>Ingeniero 1</t>
  </si>
  <si>
    <t>Ejecutar pruebas integración</t>
  </si>
  <si>
    <t>Ejecutar análisis estático</t>
  </si>
  <si>
    <t>Ejecutar pruebas reconocimiento</t>
  </si>
  <si>
    <t>Ejecutar pruebas E2E</t>
  </si>
  <si>
    <t>Semana 5</t>
  </si>
  <si>
    <t>Pruebas E2E Kraken (módulo administrador)</t>
  </si>
  <si>
    <t>Semana 6</t>
  </si>
  <si>
    <t>Generación de datos pseudo-aleatorios (con API)</t>
  </si>
  <si>
    <t>Generación de datos aleatorios en Cypress</t>
  </si>
  <si>
    <t>Generación de datos aleatorios en Kraken</t>
  </si>
  <si>
    <t>Generación de datos a-priori en Kraken</t>
  </si>
  <si>
    <t>Ejecutar pruebas</t>
  </si>
  <si>
    <t>Semana 7</t>
  </si>
  <si>
    <t>Tomar screenshots en Cypress</t>
  </si>
  <si>
    <t>Script para reporte VRT</t>
  </si>
  <si>
    <t>Configurar GitHub actions</t>
  </si>
  <si>
    <t>Tomar screenshots en Kraken</t>
  </si>
  <si>
    <t>Semana 8</t>
  </si>
  <si>
    <t>Elaborar informe final</t>
  </si>
  <si>
    <t>Pruebas extra</t>
  </si>
  <si>
    <t>Ingenieros 1 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</si>
</sst>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
      <b/>
      <sz val="20"/>
      <name val="Calibri"/>
      <family val="2"/>
      <scheme val="maj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7030A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4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3" borderId="2" xfId="11" applyFill="1" applyAlignment="1">
      <alignment horizontal="center" vertical="center" wrapText="1"/>
    </xf>
    <xf numFmtId="0" fontId="9" fillId="4" borderId="2" xfId="12" applyFill="1" applyAlignment="1">
      <alignment horizontal="left" vertical="center" wrapText="1" indent="2"/>
    </xf>
    <xf numFmtId="0" fontId="9" fillId="4" borderId="2" xfId="11" applyFill="1" applyAlignment="1">
      <alignment horizontal="center" vertical="center" wrapText="1"/>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9" fillId="11" borderId="2" xfId="11" applyFill="1" applyAlignment="1">
      <alignment horizontal="center" vertical="center" wrapText="1"/>
    </xf>
    <xf numFmtId="0" fontId="9" fillId="10" borderId="2" xfId="11" applyFill="1" applyAlignment="1">
      <alignment horizontal="center" vertical="center" wrapText="1"/>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70" fontId="0" fillId="45" borderId="2" xfId="0" applyNumberFormat="1" applyFill="1" applyBorder="1" applyAlignment="1">
      <alignment horizontal="center" vertical="center"/>
    </xf>
    <xf numFmtId="170" fontId="5" fillId="45" borderId="2" xfId="0" applyNumberFormat="1" applyFont="1" applyFill="1" applyBorder="1" applyAlignment="1">
      <alignment horizontal="center" vertical="center"/>
    </xf>
    <xf numFmtId="0" fontId="9" fillId="46" borderId="2" xfId="12" applyFill="1" applyAlignment="1">
      <alignment horizontal="left" vertical="center" wrapText="1" indent="2"/>
    </xf>
    <xf numFmtId="0" fontId="9" fillId="46" borderId="2" xfId="11" applyFill="1" applyAlignment="1">
      <alignment horizontal="center" vertical="center" wrapText="1"/>
    </xf>
    <xf numFmtId="9" fontId="5" fillId="46" borderId="2" xfId="2" applyFont="1" applyFill="1" applyBorder="1" applyAlignment="1">
      <alignment horizontal="center" vertical="center"/>
    </xf>
    <xf numFmtId="170" fontId="9" fillId="46"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70" fontId="0" fillId="47" borderId="2" xfId="0" applyNumberFormat="1" applyFill="1" applyBorder="1" applyAlignment="1">
      <alignment horizontal="center" vertical="center"/>
    </xf>
    <xf numFmtId="170" fontId="5" fillId="47" borderId="2" xfId="0" applyNumberFormat="1" applyFont="1" applyFill="1" applyBorder="1" applyAlignment="1">
      <alignment horizontal="center" vertical="center"/>
    </xf>
    <xf numFmtId="0" fontId="9" fillId="48" borderId="2" xfId="12" applyFill="1" applyAlignment="1">
      <alignment horizontal="left" vertical="center" wrapText="1" indent="2"/>
    </xf>
    <xf numFmtId="0" fontId="9" fillId="48" borderId="2" xfId="11" applyFill="1" applyAlignment="1">
      <alignment horizontal="center" vertical="center" wrapText="1"/>
    </xf>
    <xf numFmtId="9" fontId="5" fillId="48" borderId="2" xfId="2" applyFont="1" applyFill="1" applyBorder="1" applyAlignment="1">
      <alignment horizontal="center" vertical="center"/>
    </xf>
    <xf numFmtId="170" fontId="9" fillId="48" borderId="2" xfId="10" applyFill="1">
      <alignment horizontal="center" vertical="center"/>
    </xf>
    <xf numFmtId="0" fontId="9" fillId="48" borderId="2" xfId="12" applyFill="1">
      <alignment horizontal="left" vertical="center" indent="2"/>
    </xf>
    <xf numFmtId="0" fontId="9" fillId="48" borderId="2" xfId="11" applyFill="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70" fontId="0" fillId="49" borderId="2" xfId="0" applyNumberFormat="1" applyFill="1" applyBorder="1" applyAlignment="1">
      <alignment horizontal="center" vertical="center"/>
    </xf>
    <xf numFmtId="170" fontId="5" fillId="49" borderId="2" xfId="0" applyNumberFormat="1" applyFont="1" applyFill="1" applyBorder="1" applyAlignment="1">
      <alignment horizontal="center" vertical="center"/>
    </xf>
    <xf numFmtId="0" fontId="9" fillId="50" borderId="2" xfId="12" applyFill="1" applyAlignment="1">
      <alignment horizontal="left" vertical="center" wrapText="1" indent="2"/>
    </xf>
    <xf numFmtId="0" fontId="9" fillId="50" borderId="2" xfId="11" applyFill="1" applyAlignment="1">
      <alignment horizontal="center" vertical="center" wrapText="1"/>
    </xf>
    <xf numFmtId="9" fontId="5" fillId="50" borderId="2" xfId="2" applyFont="1" applyFill="1" applyBorder="1" applyAlignment="1">
      <alignment horizontal="center" vertical="center"/>
    </xf>
    <xf numFmtId="170" fontId="9" fillId="50" borderId="2" xfId="10" applyFill="1">
      <alignment horizontal="center" vertical="center"/>
    </xf>
    <xf numFmtId="0" fontId="9" fillId="50" borderId="2" xfId="12" applyFill="1">
      <alignment horizontal="left" vertical="center" indent="2"/>
    </xf>
    <xf numFmtId="0" fontId="9" fillId="50" borderId="2" xfId="11" applyFill="1">
      <alignment horizontal="center" vertical="center"/>
    </xf>
    <xf numFmtId="0" fontId="6" fillId="51" borderId="2" xfId="0" applyFont="1" applyFill="1" applyBorder="1" applyAlignment="1">
      <alignment horizontal="left" vertical="center" indent="1"/>
    </xf>
    <xf numFmtId="0" fontId="9" fillId="51" borderId="2" xfId="11" applyFill="1">
      <alignment horizontal="center" vertical="center"/>
    </xf>
    <xf numFmtId="9" fontId="5" fillId="51" borderId="2" xfId="2" applyFont="1" applyFill="1" applyBorder="1" applyAlignment="1">
      <alignment horizontal="center" vertical="center"/>
    </xf>
    <xf numFmtId="170" fontId="0" fillId="51" borderId="2" xfId="0" applyNumberFormat="1" applyFill="1" applyBorder="1" applyAlignment="1">
      <alignment horizontal="center" vertical="center"/>
    </xf>
    <xf numFmtId="170" fontId="5" fillId="51" borderId="2" xfId="0" applyNumberFormat="1" applyFont="1" applyFill="1" applyBorder="1" applyAlignment="1">
      <alignment horizontal="center" vertical="center"/>
    </xf>
    <xf numFmtId="0" fontId="9" fillId="52" borderId="2" xfId="12" applyFill="1" applyAlignment="1">
      <alignment horizontal="left" vertical="center" wrapText="1" indent="2"/>
    </xf>
    <xf numFmtId="0" fontId="9" fillId="52" borderId="2" xfId="11" applyFill="1" applyAlignment="1">
      <alignment horizontal="center" vertical="center" wrapText="1"/>
    </xf>
    <xf numFmtId="9" fontId="5" fillId="52" borderId="2" xfId="2" applyFont="1" applyFill="1" applyBorder="1" applyAlignment="1">
      <alignment horizontal="center" vertical="center"/>
    </xf>
    <xf numFmtId="170" fontId="9" fillId="52" borderId="2" xfId="10" applyFill="1">
      <alignment horizontal="center" vertical="center"/>
    </xf>
    <xf numFmtId="0" fontId="9" fillId="52" borderId="2" xfId="12" applyFill="1">
      <alignment horizontal="left" vertical="center" indent="2"/>
    </xf>
    <xf numFmtId="0" fontId="9" fillId="52" borderId="2" xfId="11" applyFill="1">
      <alignment horizontal="center" vertical="center"/>
    </xf>
    <xf numFmtId="0" fontId="37" fillId="0" borderId="0" xfId="6" applyFont="1"/>
    <xf numFmtId="0" fontId="38" fillId="0" borderId="0" xfId="5" applyFont="1" applyAlignment="1">
      <alignment horizontal="left"/>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53" borderId="9"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Normal="100" zoomScalePageLayoutView="70" workbookViewId="0">
      <pane ySplit="7" topLeftCell="A9" activePane="bottomLeft" state="frozen"/>
      <selection pane="bottomLeft" activeCell="N14" sqref="N14"/>
    </sheetView>
  </sheetViews>
  <sheetFormatPr baseColWidth="10" defaultColWidth="9.140625" defaultRowHeight="30" customHeight="1" x14ac:dyDescent="0.25"/>
  <cols>
    <col min="1" max="1" width="2.7109375" style="45" customWidth="1"/>
    <col min="2" max="2" width="31.7109375" customWidth="1"/>
    <col min="3" max="3" width="18.42578125" customWidth="1"/>
    <col min="4" max="4" width="0.85546875" hidden="1" customWidth="1"/>
    <col min="5" max="5" width="10.42578125" style="5" customWidth="1"/>
    <col min="6" max="6" width="10.42578125" customWidth="1"/>
    <col min="7" max="7" width="2.7109375" customWidth="1"/>
    <col min="8" max="8" width="9.42578125" hidden="1" customWidth="1"/>
    <col min="9" max="49" width="3.28515625" customWidth="1"/>
    <col min="50" max="50" width="3.28515625" hidden="1" customWidth="1"/>
    <col min="51" max="56" width="3.28515625" customWidth="1"/>
    <col min="57" max="57" width="3.28515625" hidden="1" customWidth="1"/>
    <col min="58" max="63" width="3.28515625" customWidth="1"/>
    <col min="64" max="64" width="3.28515625" hidden="1" customWidth="1"/>
    <col min="69" max="70" width="10.28515625"/>
  </cols>
  <sheetData>
    <row r="1" spans="1:64" ht="29.25" customHeight="1" x14ac:dyDescent="0.4">
      <c r="A1" s="46" t="s">
        <v>0</v>
      </c>
      <c r="B1" s="138" t="s">
        <v>53</v>
      </c>
      <c r="C1" s="1"/>
      <c r="D1" s="2"/>
      <c r="E1" s="4"/>
      <c r="F1" s="34"/>
      <c r="H1" s="2"/>
      <c r="I1" s="65"/>
    </row>
    <row r="2" spans="1:64" ht="19.5" customHeight="1" x14ac:dyDescent="0.25">
      <c r="A2" s="45" t="s">
        <v>1</v>
      </c>
      <c r="B2" s="137" t="s">
        <v>54</v>
      </c>
      <c r="I2" s="66"/>
    </row>
    <row r="3" spans="1:64" ht="6" customHeight="1" x14ac:dyDescent="0.3">
      <c r="B3" s="49"/>
      <c r="I3" s="66"/>
    </row>
    <row r="4" spans="1:64" ht="20.25" customHeight="1" x14ac:dyDescent="0.25">
      <c r="A4" s="45" t="s">
        <v>2</v>
      </c>
      <c r="B4" s="50"/>
      <c r="C4" s="143" t="s">
        <v>16</v>
      </c>
      <c r="D4" s="144"/>
      <c r="E4" s="142">
        <v>45069</v>
      </c>
      <c r="F4" s="142"/>
    </row>
    <row r="5" spans="1:64" ht="21" customHeight="1" x14ac:dyDescent="0.25">
      <c r="A5" s="46" t="s">
        <v>3</v>
      </c>
      <c r="C5" s="143"/>
      <c r="D5" s="144"/>
      <c r="E5" s="7">
        <v>1</v>
      </c>
      <c r="I5" s="139">
        <f>I6</f>
        <v>45068</v>
      </c>
      <c r="J5" s="140"/>
      <c r="K5" s="140"/>
      <c r="L5" s="140"/>
      <c r="M5" s="140"/>
      <c r="N5" s="140"/>
      <c r="O5" s="141"/>
      <c r="P5" s="139">
        <f>P6</f>
        <v>45075</v>
      </c>
      <c r="Q5" s="140"/>
      <c r="R5" s="140"/>
      <c r="S5" s="140"/>
      <c r="T5" s="140"/>
      <c r="U5" s="140"/>
      <c r="V5" s="141"/>
      <c r="W5" s="139">
        <f>W6</f>
        <v>45082</v>
      </c>
      <c r="X5" s="140"/>
      <c r="Y5" s="140"/>
      <c r="Z5" s="140"/>
      <c r="AA5" s="140"/>
      <c r="AB5" s="140"/>
      <c r="AC5" s="141"/>
      <c r="AD5" s="139">
        <f>AD6</f>
        <v>45089</v>
      </c>
      <c r="AE5" s="140"/>
      <c r="AF5" s="140"/>
      <c r="AG5" s="140"/>
      <c r="AH5" s="140"/>
      <c r="AI5" s="140"/>
      <c r="AJ5" s="141"/>
      <c r="AK5" s="139">
        <f>AK6</f>
        <v>45096</v>
      </c>
      <c r="AL5" s="140"/>
      <c r="AM5" s="140"/>
      <c r="AN5" s="140"/>
      <c r="AO5" s="140"/>
      <c r="AP5" s="140"/>
      <c r="AQ5" s="141"/>
      <c r="AR5" s="139">
        <f>AR6</f>
        <v>45103</v>
      </c>
      <c r="AS5" s="140"/>
      <c r="AT5" s="140"/>
      <c r="AU5" s="140"/>
      <c r="AV5" s="140"/>
      <c r="AW5" s="140"/>
      <c r="AX5" s="141"/>
      <c r="AY5" s="139">
        <f>AY6</f>
        <v>45110</v>
      </c>
      <c r="AZ5" s="140"/>
      <c r="BA5" s="140"/>
      <c r="BB5" s="140"/>
      <c r="BC5" s="140"/>
      <c r="BD5" s="140"/>
      <c r="BE5" s="141"/>
      <c r="BF5" s="139">
        <f>BF6</f>
        <v>45117</v>
      </c>
      <c r="BG5" s="140"/>
      <c r="BH5" s="140"/>
      <c r="BI5" s="140"/>
      <c r="BJ5" s="140"/>
      <c r="BK5" s="140"/>
      <c r="BL5" s="141"/>
    </row>
    <row r="6" spans="1:64" ht="15" customHeight="1" x14ac:dyDescent="0.25">
      <c r="A6" s="46" t="s">
        <v>4</v>
      </c>
      <c r="B6" s="64"/>
      <c r="C6" s="64"/>
      <c r="D6" s="64"/>
      <c r="E6" s="64"/>
      <c r="F6" s="64"/>
      <c r="G6" s="64"/>
      <c r="I6" s="79">
        <f>Inicio_del_proyecto-WEEKDAY(Inicio_del_proyecto,1)+2+7*(Semana_para_mostrar-1)</f>
        <v>45068</v>
      </c>
      <c r="J6" s="80">
        <f>I6+1</f>
        <v>45069</v>
      </c>
      <c r="K6" s="80">
        <f t="shared" ref="K6:AX6" si="0">J6+1</f>
        <v>45070</v>
      </c>
      <c r="L6" s="80">
        <f t="shared" si="0"/>
        <v>45071</v>
      </c>
      <c r="M6" s="80">
        <f t="shared" si="0"/>
        <v>45072</v>
      </c>
      <c r="N6" s="80">
        <f t="shared" si="0"/>
        <v>45073</v>
      </c>
      <c r="O6" s="81">
        <f t="shared" si="0"/>
        <v>45074</v>
      </c>
      <c r="P6" s="79">
        <f>O6+1</f>
        <v>45075</v>
      </c>
      <c r="Q6" s="80">
        <f>P6+1</f>
        <v>45076</v>
      </c>
      <c r="R6" s="80">
        <f t="shared" si="0"/>
        <v>45077</v>
      </c>
      <c r="S6" s="80">
        <f t="shared" si="0"/>
        <v>45078</v>
      </c>
      <c r="T6" s="80">
        <f t="shared" si="0"/>
        <v>45079</v>
      </c>
      <c r="U6" s="80">
        <f t="shared" si="0"/>
        <v>45080</v>
      </c>
      <c r="V6" s="81">
        <f t="shared" si="0"/>
        <v>45081</v>
      </c>
      <c r="W6" s="79">
        <f>V6+1</f>
        <v>45082</v>
      </c>
      <c r="X6" s="80">
        <f>W6+1</f>
        <v>45083</v>
      </c>
      <c r="Y6" s="80">
        <f t="shared" si="0"/>
        <v>45084</v>
      </c>
      <c r="Z6" s="80">
        <f t="shared" si="0"/>
        <v>45085</v>
      </c>
      <c r="AA6" s="80">
        <f t="shared" si="0"/>
        <v>45086</v>
      </c>
      <c r="AB6" s="80">
        <f t="shared" si="0"/>
        <v>45087</v>
      </c>
      <c r="AC6" s="81">
        <f t="shared" si="0"/>
        <v>45088</v>
      </c>
      <c r="AD6" s="79">
        <f>AC6+1</f>
        <v>45089</v>
      </c>
      <c r="AE6" s="80">
        <f>AD6+1</f>
        <v>45090</v>
      </c>
      <c r="AF6" s="80">
        <f t="shared" si="0"/>
        <v>45091</v>
      </c>
      <c r="AG6" s="80">
        <f t="shared" si="0"/>
        <v>45092</v>
      </c>
      <c r="AH6" s="80">
        <f t="shared" si="0"/>
        <v>45093</v>
      </c>
      <c r="AI6" s="80">
        <f t="shared" si="0"/>
        <v>45094</v>
      </c>
      <c r="AJ6" s="81">
        <f t="shared" si="0"/>
        <v>45095</v>
      </c>
      <c r="AK6" s="79">
        <f>AJ6+1</f>
        <v>45096</v>
      </c>
      <c r="AL6" s="80">
        <f>AK6+1</f>
        <v>45097</v>
      </c>
      <c r="AM6" s="80">
        <f t="shared" si="0"/>
        <v>45098</v>
      </c>
      <c r="AN6" s="80">
        <f t="shared" si="0"/>
        <v>45099</v>
      </c>
      <c r="AO6" s="80">
        <f t="shared" si="0"/>
        <v>45100</v>
      </c>
      <c r="AP6" s="80">
        <f t="shared" si="0"/>
        <v>45101</v>
      </c>
      <c r="AQ6" s="81">
        <f t="shared" si="0"/>
        <v>45102</v>
      </c>
      <c r="AR6" s="79">
        <f>AQ6+1</f>
        <v>45103</v>
      </c>
      <c r="AS6" s="80">
        <f>AR6+1</f>
        <v>45104</v>
      </c>
      <c r="AT6" s="80">
        <f t="shared" si="0"/>
        <v>45105</v>
      </c>
      <c r="AU6" s="80">
        <f t="shared" si="0"/>
        <v>45106</v>
      </c>
      <c r="AV6" s="80">
        <f t="shared" si="0"/>
        <v>45107</v>
      </c>
      <c r="AW6" s="80">
        <f t="shared" si="0"/>
        <v>45108</v>
      </c>
      <c r="AX6" s="81">
        <f t="shared" si="0"/>
        <v>45109</v>
      </c>
      <c r="AY6" s="79">
        <f>AX6+1</f>
        <v>45110</v>
      </c>
      <c r="AZ6" s="80">
        <f>AY6+1</f>
        <v>45111</v>
      </c>
      <c r="BA6" s="80">
        <f t="shared" ref="BA6:BE6" si="1">AZ6+1</f>
        <v>45112</v>
      </c>
      <c r="BB6" s="80">
        <f t="shared" si="1"/>
        <v>45113</v>
      </c>
      <c r="BC6" s="80">
        <f t="shared" si="1"/>
        <v>45114</v>
      </c>
      <c r="BD6" s="80">
        <f t="shared" si="1"/>
        <v>45115</v>
      </c>
      <c r="BE6" s="81">
        <f t="shared" si="1"/>
        <v>45116</v>
      </c>
      <c r="BF6" s="79">
        <f>BE6+1</f>
        <v>45117</v>
      </c>
      <c r="BG6" s="80">
        <f>BF6+1</f>
        <v>45118</v>
      </c>
      <c r="BH6" s="80">
        <f t="shared" ref="BH6:BL6" si="2">BG6+1</f>
        <v>45119</v>
      </c>
      <c r="BI6" s="80">
        <f t="shared" si="2"/>
        <v>45120</v>
      </c>
      <c r="BJ6" s="80">
        <f t="shared" si="2"/>
        <v>45121</v>
      </c>
      <c r="BK6" s="80">
        <f t="shared" si="2"/>
        <v>45122</v>
      </c>
      <c r="BL6" s="81">
        <f t="shared" si="2"/>
        <v>45123</v>
      </c>
    </row>
    <row r="7" spans="1:64" ht="30" customHeight="1" thickBot="1" x14ac:dyDescent="0.3">
      <c r="A7" s="46" t="s">
        <v>5</v>
      </c>
      <c r="B7" s="8" t="s">
        <v>14</v>
      </c>
      <c r="C7" s="9" t="s">
        <v>17</v>
      </c>
      <c r="D7" s="9" t="s">
        <v>18</v>
      </c>
      <c r="E7" s="9" t="s">
        <v>19</v>
      </c>
      <c r="F7" s="9" t="s">
        <v>20</v>
      </c>
      <c r="G7" s="9"/>
      <c r="H7" s="9" t="s">
        <v>21</v>
      </c>
      <c r="I7" s="10" t="str">
        <f t="shared" ref="I7" si="3">LEFT(TEXT(I6,"ddd"),1)</f>
        <v>l</v>
      </c>
      <c r="J7" s="10" t="str">
        <f t="shared" ref="J7:AR7" si="4">LEFT(TEXT(J6,"ddd"),1)</f>
        <v>m</v>
      </c>
      <c r="K7" s="10" t="str">
        <f t="shared" si="4"/>
        <v>m</v>
      </c>
      <c r="L7" s="10" t="str">
        <f t="shared" si="4"/>
        <v>j</v>
      </c>
      <c r="M7" s="10" t="str">
        <f t="shared" si="4"/>
        <v>v</v>
      </c>
      <c r="N7" s="10" t="str">
        <f t="shared" si="4"/>
        <v>s</v>
      </c>
      <c r="O7" s="10" t="str">
        <f t="shared" si="4"/>
        <v>d</v>
      </c>
      <c r="P7" s="10" t="str">
        <f t="shared" si="4"/>
        <v>l</v>
      </c>
      <c r="Q7" s="10" t="str">
        <f t="shared" si="4"/>
        <v>m</v>
      </c>
      <c r="R7" s="10" t="str">
        <f t="shared" si="4"/>
        <v>m</v>
      </c>
      <c r="S7" s="10" t="str">
        <f t="shared" si="4"/>
        <v>j</v>
      </c>
      <c r="T7" s="10" t="str">
        <f t="shared" si="4"/>
        <v>v</v>
      </c>
      <c r="U7" s="10" t="str">
        <f t="shared" si="4"/>
        <v>s</v>
      </c>
      <c r="V7" s="10" t="str">
        <f t="shared" si="4"/>
        <v>d</v>
      </c>
      <c r="W7" s="10" t="str">
        <f t="shared" si="4"/>
        <v>l</v>
      </c>
      <c r="X7" s="10" t="str">
        <f t="shared" si="4"/>
        <v>m</v>
      </c>
      <c r="Y7" s="10" t="str">
        <f t="shared" si="4"/>
        <v>m</v>
      </c>
      <c r="Z7" s="10" t="str">
        <f t="shared" si="4"/>
        <v>j</v>
      </c>
      <c r="AA7" s="10" t="str">
        <f t="shared" si="4"/>
        <v>v</v>
      </c>
      <c r="AB7" s="10" t="str">
        <f t="shared" si="4"/>
        <v>s</v>
      </c>
      <c r="AC7" s="10" t="str">
        <f t="shared" si="4"/>
        <v>d</v>
      </c>
      <c r="AD7" s="10" t="str">
        <f t="shared" si="4"/>
        <v>l</v>
      </c>
      <c r="AE7" s="10" t="str">
        <f t="shared" si="4"/>
        <v>m</v>
      </c>
      <c r="AF7" s="10" t="str">
        <f t="shared" si="4"/>
        <v>m</v>
      </c>
      <c r="AG7" s="10" t="str">
        <f t="shared" si="4"/>
        <v>j</v>
      </c>
      <c r="AH7" s="10" t="str">
        <f t="shared" si="4"/>
        <v>v</v>
      </c>
      <c r="AI7" s="10" t="str">
        <f t="shared" si="4"/>
        <v>s</v>
      </c>
      <c r="AJ7" s="10" t="str">
        <f t="shared" si="4"/>
        <v>d</v>
      </c>
      <c r="AK7" s="10" t="str">
        <f t="shared" si="4"/>
        <v>l</v>
      </c>
      <c r="AL7" s="10" t="str">
        <f t="shared" si="4"/>
        <v>m</v>
      </c>
      <c r="AM7" s="10" t="str">
        <f t="shared" si="4"/>
        <v>m</v>
      </c>
      <c r="AN7" s="10" t="str">
        <f t="shared" si="4"/>
        <v>j</v>
      </c>
      <c r="AO7" s="10" t="str">
        <f t="shared" si="4"/>
        <v>v</v>
      </c>
      <c r="AP7" s="10" t="str">
        <f t="shared" si="4"/>
        <v>s</v>
      </c>
      <c r="AQ7" s="10" t="str">
        <f t="shared" si="4"/>
        <v>d</v>
      </c>
      <c r="AR7" s="10" t="str">
        <f t="shared" si="4"/>
        <v>l</v>
      </c>
      <c r="AS7" s="10" t="str">
        <f t="shared" ref="AS7:BL7" si="5">LEFT(TEXT(AS6,"ddd"),1)</f>
        <v>m</v>
      </c>
      <c r="AT7" s="10" t="str">
        <f t="shared" si="5"/>
        <v>m</v>
      </c>
      <c r="AU7" s="10" t="str">
        <f t="shared" si="5"/>
        <v>j</v>
      </c>
      <c r="AV7" s="10" t="str">
        <f t="shared" si="5"/>
        <v>v</v>
      </c>
      <c r="AW7" s="10" t="str">
        <f t="shared" si="5"/>
        <v>s</v>
      </c>
      <c r="AX7" s="10" t="str">
        <f t="shared" si="5"/>
        <v>d</v>
      </c>
      <c r="AY7" s="10" t="str">
        <f t="shared" si="5"/>
        <v>l</v>
      </c>
      <c r="AZ7" s="10" t="str">
        <f t="shared" si="5"/>
        <v>m</v>
      </c>
      <c r="BA7" s="10" t="str">
        <f t="shared" si="5"/>
        <v>m</v>
      </c>
      <c r="BB7" s="10" t="str">
        <f t="shared" si="5"/>
        <v>j</v>
      </c>
      <c r="BC7" s="10" t="str">
        <f t="shared" si="5"/>
        <v>v</v>
      </c>
      <c r="BD7" s="10" t="str">
        <f t="shared" si="5"/>
        <v>s</v>
      </c>
      <c r="BE7" s="10" t="str">
        <f t="shared" si="5"/>
        <v>d</v>
      </c>
      <c r="BF7" s="10" t="str">
        <f t="shared" si="5"/>
        <v>l</v>
      </c>
      <c r="BG7" s="10" t="str">
        <f t="shared" si="5"/>
        <v>m</v>
      </c>
      <c r="BH7" s="10" t="str">
        <f t="shared" si="5"/>
        <v>m</v>
      </c>
      <c r="BI7" s="10" t="str">
        <f t="shared" si="5"/>
        <v>j</v>
      </c>
      <c r="BJ7" s="10" t="str">
        <f t="shared" si="5"/>
        <v>v</v>
      </c>
      <c r="BK7" s="10" t="str">
        <f t="shared" si="5"/>
        <v>s</v>
      </c>
      <c r="BL7" s="10" t="str">
        <f t="shared" si="5"/>
        <v>d</v>
      </c>
    </row>
    <row r="8" spans="1:64" ht="15.75" hidden="1" customHeight="1" thickBot="1" x14ac:dyDescent="0.3">
      <c r="A8" s="45" t="s">
        <v>6</v>
      </c>
      <c r="C8" s="48"/>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20.25" customHeight="1" thickBot="1" x14ac:dyDescent="0.3">
      <c r="A9" s="46" t="s">
        <v>7</v>
      </c>
      <c r="B9" s="15" t="s">
        <v>37</v>
      </c>
      <c r="C9" s="51"/>
      <c r="D9" s="16"/>
      <c r="E9" s="68"/>
      <c r="F9" s="69"/>
      <c r="G9" s="14"/>
      <c r="H9" s="14" t="str">
        <f t="shared" ref="H9:H49" si="6">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8</v>
      </c>
      <c r="B10" s="60" t="s">
        <v>38</v>
      </c>
      <c r="C10" s="86" t="s">
        <v>45</v>
      </c>
      <c r="D10" s="17">
        <v>0.5</v>
      </c>
      <c r="E10" s="82">
        <f>Inicio_del_proyecto</f>
        <v>45069</v>
      </c>
      <c r="F10" s="82">
        <f>E10+2</f>
        <v>45071</v>
      </c>
      <c r="G10" s="14"/>
      <c r="H10" s="14">
        <f t="shared" si="6"/>
        <v>3</v>
      </c>
      <c r="I10" s="31"/>
      <c r="J10" s="145"/>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6" t="s">
        <v>9</v>
      </c>
      <c r="B11" s="60" t="s">
        <v>39</v>
      </c>
      <c r="C11" s="52" t="s">
        <v>40</v>
      </c>
      <c r="D11" s="17">
        <v>0.6</v>
      </c>
      <c r="E11" s="82">
        <f>F10</f>
        <v>45071</v>
      </c>
      <c r="F11" s="82">
        <f>E11+1</f>
        <v>45072</v>
      </c>
      <c r="G11" s="14"/>
      <c r="H11" s="14">
        <f t="shared" si="6"/>
        <v>2</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0" t="s">
        <v>41</v>
      </c>
      <c r="C12" s="52" t="s">
        <v>42</v>
      </c>
      <c r="D12" s="17">
        <v>0.5</v>
      </c>
      <c r="E12" s="82">
        <f>F10</f>
        <v>45071</v>
      </c>
      <c r="F12" s="82">
        <f>E12+1</f>
        <v>45072</v>
      </c>
      <c r="G12" s="14"/>
      <c r="H12" s="14">
        <f t="shared" si="6"/>
        <v>2</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0" t="s">
        <v>44</v>
      </c>
      <c r="C13" s="52" t="s">
        <v>43</v>
      </c>
      <c r="D13" s="17">
        <v>0.25</v>
      </c>
      <c r="E13" s="82">
        <f>Inicio_del_proyecto</f>
        <v>45069</v>
      </c>
      <c r="F13" s="82">
        <f>E13+3</f>
        <v>45072</v>
      </c>
      <c r="G13" s="14"/>
      <c r="H13" s="14">
        <f t="shared" si="6"/>
        <v>4</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0" t="s">
        <v>46</v>
      </c>
      <c r="C14" s="52" t="s">
        <v>47</v>
      </c>
      <c r="D14" s="17"/>
      <c r="E14" s="82">
        <f>Inicio_del_proyecto</f>
        <v>45069</v>
      </c>
      <c r="F14" s="82">
        <f>E14+3</f>
        <v>45072</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0" t="s">
        <v>65</v>
      </c>
      <c r="C15" s="86" t="s">
        <v>52</v>
      </c>
      <c r="D15" s="17"/>
      <c r="E15" s="82">
        <f>E14</f>
        <v>45069</v>
      </c>
      <c r="F15" s="82">
        <f>E15+3</f>
        <v>45072</v>
      </c>
      <c r="G15" s="14"/>
      <c r="H15" s="14">
        <f t="shared" si="6"/>
        <v>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20.25" customHeight="1" thickBot="1" x14ac:dyDescent="0.3">
      <c r="A16" s="46" t="s">
        <v>10</v>
      </c>
      <c r="B16" s="18" t="s">
        <v>48</v>
      </c>
      <c r="C16" s="53"/>
      <c r="D16" s="19"/>
      <c r="E16" s="70"/>
      <c r="F16" s="71"/>
      <c r="G16" s="14"/>
      <c r="H16" s="14" t="str">
        <f t="shared" si="6"/>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6"/>
      <c r="B17" s="87" t="s">
        <v>49</v>
      </c>
      <c r="C17" s="88" t="s">
        <v>45</v>
      </c>
      <c r="D17" s="20">
        <v>0.5</v>
      </c>
      <c r="E17" s="83">
        <f>F13+3</f>
        <v>45075</v>
      </c>
      <c r="F17" s="83">
        <f>E17+4</f>
        <v>45079</v>
      </c>
      <c r="G17" s="14"/>
      <c r="H17" s="14">
        <f t="shared" si="6"/>
        <v>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87" t="s">
        <v>50</v>
      </c>
      <c r="C18" s="88" t="s">
        <v>51</v>
      </c>
      <c r="D18" s="20">
        <v>0.5</v>
      </c>
      <c r="E18" s="83">
        <f>F13+3</f>
        <v>45075</v>
      </c>
      <c r="F18" s="83">
        <f>E18+4</f>
        <v>45079</v>
      </c>
      <c r="G18" s="14"/>
      <c r="H18" s="14">
        <f t="shared" si="6"/>
        <v>5</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87" t="s">
        <v>66</v>
      </c>
      <c r="C19" s="54" t="s">
        <v>55</v>
      </c>
      <c r="D19" s="20"/>
      <c r="E19" s="83">
        <f>E17</f>
        <v>45075</v>
      </c>
      <c r="F19" s="83">
        <f>E19+6</f>
        <v>45081</v>
      </c>
      <c r="G19" s="14"/>
      <c r="H19" s="14">
        <f t="shared" si="6"/>
        <v>7</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18" customHeight="1" thickBot="1" x14ac:dyDescent="0.3">
      <c r="A20" s="45" t="s">
        <v>11</v>
      </c>
      <c r="B20" s="21" t="s">
        <v>56</v>
      </c>
      <c r="C20" s="55"/>
      <c r="D20" s="22"/>
      <c r="E20" s="72"/>
      <c r="F20" s="73"/>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89" t="s">
        <v>57</v>
      </c>
      <c r="C21" s="91" t="s">
        <v>45</v>
      </c>
      <c r="D21" s="23"/>
      <c r="E21" s="74">
        <f>F17+3</f>
        <v>45082</v>
      </c>
      <c r="F21" s="74">
        <f>E21+4</f>
        <v>45086</v>
      </c>
      <c r="G21" s="14"/>
      <c r="H21" s="14">
        <f t="shared" si="6"/>
        <v>5</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22.5" customHeight="1" thickBot="1" x14ac:dyDescent="0.3">
      <c r="A22" s="45"/>
      <c r="B22" s="61" t="s">
        <v>58</v>
      </c>
      <c r="C22" s="91" t="s">
        <v>51</v>
      </c>
      <c r="D22" s="23"/>
      <c r="E22" s="74">
        <f>F18+3</f>
        <v>45082</v>
      </c>
      <c r="F22" s="74">
        <f>E22+4</f>
        <v>45086</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22.5" customHeight="1" thickBot="1" x14ac:dyDescent="0.3">
      <c r="A23" s="45"/>
      <c r="B23" s="61" t="s">
        <v>64</v>
      </c>
      <c r="C23" s="56" t="s">
        <v>52</v>
      </c>
      <c r="D23" s="23"/>
      <c r="E23" s="74">
        <f>E21+1</f>
        <v>45083</v>
      </c>
      <c r="F23" s="74">
        <f>E23+4</f>
        <v>45087</v>
      </c>
      <c r="G23" s="14"/>
      <c r="H23" s="14">
        <f t="shared" si="6"/>
        <v>5</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22.5" customHeight="1" thickBot="1" x14ac:dyDescent="0.3">
      <c r="A24" s="45" t="s">
        <v>11</v>
      </c>
      <c r="B24" s="24" t="s">
        <v>59</v>
      </c>
      <c r="C24" s="57"/>
      <c r="D24" s="25"/>
      <c r="E24" s="75"/>
      <c r="F24" s="76"/>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90" t="s">
        <v>61</v>
      </c>
      <c r="C25" s="92" t="s">
        <v>45</v>
      </c>
      <c r="D25" s="26"/>
      <c r="E25" s="84">
        <f>F21+3</f>
        <v>45089</v>
      </c>
      <c r="F25" s="84">
        <f>E25+4</f>
        <v>45093</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90" t="s">
        <v>62</v>
      </c>
      <c r="C26" s="92" t="s">
        <v>51</v>
      </c>
      <c r="D26" s="26"/>
      <c r="E26" s="84">
        <f>F22+3</f>
        <v>45089</v>
      </c>
      <c r="F26" s="84">
        <f>E26+4</f>
        <v>45093</v>
      </c>
      <c r="G26" s="14"/>
      <c r="H26" s="14">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25.5" customHeight="1" thickBot="1" x14ac:dyDescent="0.3">
      <c r="A27" s="45"/>
      <c r="B27" s="62" t="s">
        <v>67</v>
      </c>
      <c r="C27" s="58" t="s">
        <v>55</v>
      </c>
      <c r="D27" s="26"/>
      <c r="E27" s="84">
        <f>E25+1</f>
        <v>45090</v>
      </c>
      <c r="F27" s="84">
        <f>E27+4</f>
        <v>45094</v>
      </c>
      <c r="G27" s="14"/>
      <c r="H27" s="14">
        <f t="shared"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22.5" customHeight="1" thickBot="1" x14ac:dyDescent="0.3">
      <c r="A28" s="45" t="s">
        <v>11</v>
      </c>
      <c r="B28" s="93" t="s">
        <v>68</v>
      </c>
      <c r="C28" s="94"/>
      <c r="D28" s="95"/>
      <c r="E28" s="96"/>
      <c r="F28" s="97"/>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98" t="s">
        <v>60</v>
      </c>
      <c r="C29" s="99" t="s">
        <v>45</v>
      </c>
      <c r="D29" s="100"/>
      <c r="E29" s="101">
        <f>F25+3</f>
        <v>45096</v>
      </c>
      <c r="F29" s="101">
        <f>E29+4</f>
        <v>45100</v>
      </c>
      <c r="G29" s="14"/>
      <c r="H29" s="14">
        <f t="shared" si="6"/>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98" t="s">
        <v>69</v>
      </c>
      <c r="C30" s="99" t="s">
        <v>51</v>
      </c>
      <c r="D30" s="100"/>
      <c r="E30" s="101">
        <f>F26+3</f>
        <v>45096</v>
      </c>
      <c r="F30" s="101">
        <f>E30+4</f>
        <v>45100</v>
      </c>
      <c r="G30" s="14"/>
      <c r="H30" s="14">
        <f t="shared" si="6"/>
        <v>5</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102" t="s">
        <v>67</v>
      </c>
      <c r="C31" s="103" t="s">
        <v>55</v>
      </c>
      <c r="D31" s="100"/>
      <c r="E31" s="101">
        <f>E29+1</f>
        <v>45097</v>
      </c>
      <c r="F31" s="101">
        <f>E31+4</f>
        <v>45101</v>
      </c>
      <c r="G31" s="14"/>
      <c r="H31" s="14">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22.5" customHeight="1" thickBot="1" x14ac:dyDescent="0.3">
      <c r="A32" s="45" t="s">
        <v>11</v>
      </c>
      <c r="B32" s="104" t="s">
        <v>70</v>
      </c>
      <c r="C32" s="105"/>
      <c r="D32" s="106"/>
      <c r="E32" s="107"/>
      <c r="F32" s="108"/>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109" t="s">
        <v>71</v>
      </c>
      <c r="C33" s="110" t="s">
        <v>63</v>
      </c>
      <c r="D33" s="111"/>
      <c r="E33" s="112">
        <f>F29+3</f>
        <v>45103</v>
      </c>
      <c r="F33" s="112">
        <f>E33+4</f>
        <v>45107</v>
      </c>
      <c r="G33" s="14"/>
      <c r="H33" s="14">
        <f t="shared" si="6"/>
        <v>5</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109" t="s">
        <v>72</v>
      </c>
      <c r="C34" s="110" t="s">
        <v>42</v>
      </c>
      <c r="D34" s="111"/>
      <c r="E34" s="112">
        <f>F29+3</f>
        <v>45103</v>
      </c>
      <c r="F34" s="112">
        <f>E34+4</f>
        <v>45107</v>
      </c>
      <c r="G34" s="14"/>
      <c r="H34" s="14">
        <f t="shared" si="6"/>
        <v>5</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109" t="s">
        <v>73</v>
      </c>
      <c r="C35" s="110" t="s">
        <v>43</v>
      </c>
      <c r="D35" s="111"/>
      <c r="E35" s="112">
        <f>F30+3</f>
        <v>45103</v>
      </c>
      <c r="F35" s="112">
        <f t="shared" ref="F35:F36" si="7">E35+4</f>
        <v>45107</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109" t="s">
        <v>74</v>
      </c>
      <c r="C36" s="110" t="s">
        <v>47</v>
      </c>
      <c r="D36" s="111"/>
      <c r="E36" s="112">
        <f>F30+3</f>
        <v>45103</v>
      </c>
      <c r="F36" s="112">
        <f t="shared" si="7"/>
        <v>45107</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19.5" customHeight="1" thickBot="1" x14ac:dyDescent="0.3">
      <c r="A37" s="45"/>
      <c r="B37" s="113" t="s">
        <v>75</v>
      </c>
      <c r="C37" s="114" t="s">
        <v>55</v>
      </c>
      <c r="D37" s="111"/>
      <c r="E37" s="112">
        <f>E33+1</f>
        <v>45104</v>
      </c>
      <c r="F37" s="112">
        <f>E37+4</f>
        <v>45108</v>
      </c>
      <c r="G37" s="14"/>
      <c r="H37" s="14">
        <f t="shared" si="6"/>
        <v>5</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21" customHeight="1" thickBot="1" x14ac:dyDescent="0.3">
      <c r="A38" s="45" t="s">
        <v>11</v>
      </c>
      <c r="B38" s="115" t="s">
        <v>76</v>
      </c>
      <c r="C38" s="116"/>
      <c r="D38" s="117"/>
      <c r="E38" s="118"/>
      <c r="F38" s="119"/>
      <c r="G38" s="14"/>
      <c r="H38" s="14" t="str">
        <f t="shared" si="6"/>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15.75" thickBot="1" x14ac:dyDescent="0.3">
      <c r="A39" s="45"/>
      <c r="B39" s="120" t="s">
        <v>77</v>
      </c>
      <c r="C39" s="121" t="s">
        <v>63</v>
      </c>
      <c r="D39" s="122"/>
      <c r="E39" s="123">
        <f>F35+3</f>
        <v>45110</v>
      </c>
      <c r="F39" s="123">
        <f>E39+4</f>
        <v>45114</v>
      </c>
      <c r="G39" s="14"/>
      <c r="H39" s="14">
        <f t="shared" si="6"/>
        <v>5</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20.25" customHeight="1" thickBot="1" x14ac:dyDescent="0.3">
      <c r="A40" s="45"/>
      <c r="B40" s="120" t="s">
        <v>78</v>
      </c>
      <c r="C40" s="121" t="s">
        <v>42</v>
      </c>
      <c r="D40" s="122"/>
      <c r="E40" s="123">
        <f>F35+3</f>
        <v>45110</v>
      </c>
      <c r="F40" s="123">
        <f>E40+4</f>
        <v>45114</v>
      </c>
      <c r="G40" s="14"/>
      <c r="H40" s="14">
        <f t="shared" si="6"/>
        <v>5</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18.75" customHeight="1" thickBot="1" x14ac:dyDescent="0.3">
      <c r="A41" s="45"/>
      <c r="B41" s="120" t="s">
        <v>79</v>
      </c>
      <c r="C41" s="121" t="s">
        <v>43</v>
      </c>
      <c r="D41" s="122"/>
      <c r="E41" s="123">
        <f>F36+3</f>
        <v>45110</v>
      </c>
      <c r="F41" s="123">
        <f t="shared" ref="F41:F42" si="8">E41+4</f>
        <v>45114</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18.75" customHeight="1" thickBot="1" x14ac:dyDescent="0.3">
      <c r="A42" s="45"/>
      <c r="B42" s="120" t="s">
        <v>80</v>
      </c>
      <c r="C42" s="121" t="s">
        <v>47</v>
      </c>
      <c r="D42" s="122"/>
      <c r="E42" s="123">
        <f>F36+3</f>
        <v>45110</v>
      </c>
      <c r="F42" s="123">
        <f t="shared" si="8"/>
        <v>45114</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19.5" customHeight="1" thickBot="1" x14ac:dyDescent="0.3">
      <c r="A43" s="45"/>
      <c r="B43" s="124" t="s">
        <v>75</v>
      </c>
      <c r="C43" s="125" t="s">
        <v>55</v>
      </c>
      <c r="D43" s="122"/>
      <c r="E43" s="123">
        <f>E39+1</f>
        <v>45111</v>
      </c>
      <c r="F43" s="123">
        <f>E43+5</f>
        <v>45116</v>
      </c>
      <c r="G43" s="14"/>
      <c r="H43" s="14">
        <f t="shared" si="6"/>
        <v>6</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18" customHeight="1" thickBot="1" x14ac:dyDescent="0.3">
      <c r="A44" s="45" t="s">
        <v>11</v>
      </c>
      <c r="B44" s="126" t="s">
        <v>81</v>
      </c>
      <c r="C44" s="127"/>
      <c r="D44" s="128"/>
      <c r="E44" s="129"/>
      <c r="F44" s="130"/>
      <c r="G44" s="14"/>
      <c r="H44" s="14" t="str">
        <f t="shared" si="6"/>
        <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21" customHeight="1" thickBot="1" x14ac:dyDescent="0.3">
      <c r="A45" s="45"/>
      <c r="B45" s="131" t="s">
        <v>83</v>
      </c>
      <c r="C45" s="132" t="s">
        <v>84</v>
      </c>
      <c r="D45" s="133"/>
      <c r="E45" s="134">
        <f>F39+3</f>
        <v>45117</v>
      </c>
      <c r="F45" s="134">
        <f>E45+2</f>
        <v>45119</v>
      </c>
      <c r="G45" s="14"/>
      <c r="H45" s="14">
        <f t="shared" si="6"/>
        <v>3</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17.25" customHeight="1" thickBot="1" x14ac:dyDescent="0.3">
      <c r="A46" s="45"/>
      <c r="B46" s="131" t="s">
        <v>82</v>
      </c>
      <c r="C46" s="132" t="s">
        <v>84</v>
      </c>
      <c r="D46" s="133"/>
      <c r="E46" s="134">
        <f>F45+1</f>
        <v>45120</v>
      </c>
      <c r="F46" s="134">
        <f>E46+1</f>
        <v>45121</v>
      </c>
      <c r="G46" s="14"/>
      <c r="H46" s="14">
        <f t="shared" si="6"/>
        <v>2</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19.5" customHeight="1" thickBot="1" x14ac:dyDescent="0.3">
      <c r="A47" s="45"/>
      <c r="B47" s="135" t="s">
        <v>75</v>
      </c>
      <c r="C47" s="136" t="s">
        <v>55</v>
      </c>
      <c r="D47" s="133"/>
      <c r="E47" s="134">
        <f>E45</f>
        <v>45117</v>
      </c>
      <c r="F47" s="134">
        <f>E47+2</f>
        <v>45119</v>
      </c>
      <c r="G47" s="14"/>
      <c r="H47" s="14">
        <f t="shared" si="6"/>
        <v>3</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hidden="1" customHeight="1" thickBot="1" x14ac:dyDescent="0.3">
      <c r="A48" s="45" t="s">
        <v>12</v>
      </c>
      <c r="B48" s="63"/>
      <c r="C48" s="59"/>
      <c r="D48" s="13"/>
      <c r="E48" s="85"/>
      <c r="F48" s="85"/>
      <c r="G48" s="14"/>
      <c r="H48" s="14" t="str">
        <f t="shared" si="6"/>
        <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hidden="1" customHeight="1" thickBot="1" x14ac:dyDescent="0.3">
      <c r="A49" s="46" t="s">
        <v>13</v>
      </c>
      <c r="B49" s="27" t="s">
        <v>15</v>
      </c>
      <c r="C49" s="28"/>
      <c r="D49" s="29"/>
      <c r="E49" s="77"/>
      <c r="F49" s="78"/>
      <c r="G49" s="30"/>
      <c r="H49" s="30" t="str">
        <f t="shared" si="6"/>
        <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row>
    <row r="50" spans="1:64" ht="30" customHeight="1" x14ac:dyDescent="0.25">
      <c r="G50" s="6"/>
    </row>
    <row r="51" spans="1:64" ht="30" customHeight="1" x14ac:dyDescent="0.25">
      <c r="C51" s="11"/>
      <c r="F51" s="47"/>
    </row>
    <row r="52" spans="1:64" ht="30" customHeight="1" x14ac:dyDescent="0.25">
      <c r="C52" s="12"/>
    </row>
  </sheetData>
  <mergeCells count="11">
    <mergeCell ref="C4:D4"/>
    <mergeCell ref="C5:D5"/>
    <mergeCell ref="AK5:AQ5"/>
    <mergeCell ref="AR5:AX5"/>
    <mergeCell ref="AY5:BE5"/>
    <mergeCell ref="BF5:BL5"/>
    <mergeCell ref="E4:F4"/>
    <mergeCell ref="I5:O5"/>
    <mergeCell ref="P5:V5"/>
    <mergeCell ref="W5:AC5"/>
    <mergeCell ref="AD5:AJ5"/>
  </mergeCells>
  <conditionalFormatting sqref="D8: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9">
    <cfRule type="expression" dxfId="4" priority="33">
      <formula>AND(TODAY()&gt;=I$6,TODAY()&lt;J$6)</formula>
    </cfRule>
  </conditionalFormatting>
  <conditionalFormatting sqref="I8:BL49">
    <cfRule type="expression" dxfId="3" priority="28" stopIfTrue="1">
      <formula>AND(task_end&gt;=I$6,task_start&lt;J$6)</formula>
    </cfRule>
  </conditionalFormatting>
  <dataValidations disablePrompts="1" count="1">
    <dataValidation type="whole" operator="greaterThanOrEqual" allowBlank="1" showInputMessage="1" promptTitle="Mostrar semana" prompt="Al cambiar este número, se desplazará la vista del diagrama de Gantt." sqref="E5" xr:uid="{00000000-0002-0000-0000-000000000000}">
      <formula1>1</formula1>
    </dataValidation>
  </dataValidations>
  <printOptions horizontalCentered="1"/>
  <pageMargins left="0.35" right="0.35" top="0.35" bottom="0.5" header="0.3" footer="0.3"/>
  <pageSetup scale="48" fitToWidth="0" orientation="landscape" r:id="rId1"/>
  <headerFooter differentFirst="1" scaleWithDoc="0">
    <oddFooter>Page &amp;P of &amp;N</oddFooter>
  </headerFooter>
  <ignoredErrors>
    <ignoredError sqref="F4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B5" sqref="B5"/>
    </sheetView>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22</v>
      </c>
      <c r="B2" s="36"/>
    </row>
    <row r="3" spans="1:2" s="41" customFormat="1" ht="27" customHeight="1" x14ac:dyDescent="0.25">
      <c r="A3" s="67" t="s">
        <v>23</v>
      </c>
      <c r="B3" s="42"/>
    </row>
    <row r="4" spans="1:2" s="38" customFormat="1" ht="26.25" x14ac:dyDescent="0.4">
      <c r="A4" s="39" t="s">
        <v>24</v>
      </c>
    </row>
    <row r="5" spans="1:2" ht="74.099999999999994" customHeight="1" x14ac:dyDescent="0.2">
      <c r="A5" s="40" t="s">
        <v>25</v>
      </c>
    </row>
    <row r="6" spans="1:2" ht="26.25" customHeight="1" x14ac:dyDescent="0.2">
      <c r="A6" s="39" t="s">
        <v>26</v>
      </c>
    </row>
    <row r="7" spans="1:2" s="35" customFormat="1" ht="215.25" customHeight="1" x14ac:dyDescent="0.25">
      <c r="A7" s="44" t="s">
        <v>27</v>
      </c>
    </row>
    <row r="8" spans="1:2" s="38" customFormat="1" ht="26.25" x14ac:dyDescent="0.4">
      <c r="A8" s="39" t="s">
        <v>28</v>
      </c>
    </row>
    <row r="9" spans="1:2" ht="75" x14ac:dyDescent="0.2">
      <c r="A9" s="40" t="s">
        <v>29</v>
      </c>
    </row>
    <row r="10" spans="1:2" s="35" customFormat="1" ht="27.95" customHeight="1" x14ac:dyDescent="0.25">
      <c r="A10" s="43" t="s">
        <v>30</v>
      </c>
    </row>
    <row r="11" spans="1:2" s="38" customFormat="1" ht="26.25" x14ac:dyDescent="0.4">
      <c r="A11" s="39" t="s">
        <v>31</v>
      </c>
    </row>
    <row r="12" spans="1:2" ht="30" x14ac:dyDescent="0.2">
      <c r="A12" s="40" t="s">
        <v>32</v>
      </c>
    </row>
    <row r="13" spans="1:2" s="35" customFormat="1" ht="27.95" customHeight="1" x14ac:dyDescent="0.25">
      <c r="A13" s="43" t="s">
        <v>33</v>
      </c>
    </row>
    <row r="14" spans="1:2" s="38" customFormat="1" ht="26.25" x14ac:dyDescent="0.4">
      <c r="A14" s="39" t="s">
        <v>34</v>
      </c>
    </row>
    <row r="15" spans="1:2" ht="96.75" customHeight="1" x14ac:dyDescent="0.2">
      <c r="A15" s="40" t="s">
        <v>35</v>
      </c>
    </row>
    <row r="16" spans="1:2" ht="90"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2023-05-27T19:53:46Z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