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<sst xmlns="http://schemas.openxmlformats.org/spreadsheetml/2006/main" count="57" uniqueCount="55">
  <si>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Date</t>
  </si>
  <si>
    <t>Month</t>
  </si>
  <si>
    <t>Sales</t>
  </si>
  <si>
    <t>12MA</t>
  </si>
  <si>
    <t>Center</t>
  </si>
  <si>
    <t>St</t>
  </si>
  <si>
    <t>Scaled St</t>
  </si>
  <si>
    <t>Yt/St</t>
  </si>
  <si>
    <t>t</t>
  </si>
  <si>
    <t>Forecast prediction</t>
  </si>
  <si>
    <t>Adjustment</t>
  </si>
  <si>
    <t>error</t>
  </si>
  <si>
    <t>Squared error</t>
  </si>
  <si>
    <t>Absolute error</t>
  </si>
  <si>
    <t>APE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</si>
  <si>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</si>
  <si>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</si>
  <si>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</si>
  <si>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</si>
  <si>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</si>
  <si>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</si>
  <si>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</si>
  <si>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</si>
  <si>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</si>
  <si>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</si>
  <si>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</si>
  <si>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</si>
  <si>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</si>
  <si>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</si>
  <si>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</si>
  <si>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</si>
  <si>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</si>
  <si>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</si>
  <si>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</si>
  <si>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</si>
  <si>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</si>
  <si>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</si>
  <si>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</si>
  <si>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</si>
  <si>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SCALE INDEX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</si>
  <si>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</si>
  <si>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</si>
  <si>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</si>
  <si>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</si>
  <si>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</si>
  <si>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</si>
  <si>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</si>
  <si>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</si>
  <si>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</si>
  <si>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</si>
  <si>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</si>
  <si>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</si>
  <si>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MSE = 131835.7161</t>
  </si>
  <si>
    <t>MAE = 293.9375041</t>
  </si>
  <si>
    <t>MAPE = 0.033636548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</si>
</sst>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0" fontId="1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topLeftCell="G94" workbookViewId="0">
      <selection activeCell="Q114" sqref="Q114"/>
    </sheetView>
  </sheetViews>
  <sheetFormatPr defaultColWidth="9" defaultRowHeight="14.25"/>
  <cols>
    <col min="1" max="1" width="11.82" customWidth="1"/>
    <col min="4" max="4" width="14" customWidth="1"/>
    <col min="5" max="5" width="12.54" customWidth="1"/>
    <col min="7" max="7" width="18.27" customWidth="1"/>
    <col min="8" max="8" width="18" customWidth="1"/>
    <col min="10" max="10" width="22.18" customWidth="1"/>
    <col min="11" max="11" width="26.18" customWidth="1"/>
    <col min="12" max="12" width="17.63" customWidth="1"/>
    <col min="13" max="13" width="28.54" customWidth="1"/>
    <col min="14" max="14" width="18.82" customWidth="1"/>
    <col min="15" max="15" width="24.91" customWidth="1"/>
    <col min="17" max="17" width="21.18" customWidth="1"/>
    <col min="18" max="18" width="20.36" customWidth="1"/>
    <col min="19" max="19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37987</v>
      </c>
      <c r="B2">
        <v>1</v>
      </c>
      <c r="C2">
        <v>5629</v>
      </c>
      <c r="G2">
        <v>0.760416954624426</v>
      </c>
      <c r="H2">
        <f>C2/G2</f>
        <v>7402.51774472887</v>
      </c>
      <c r="I2">
        <v>1</v>
      </c>
      <c r="J2">
        <f t="shared" ref="J2:J65" si="0">$R$21*I2+$R$20</f>
        <v>7274.05644467414</v>
      </c>
      <c r="K2">
        <f>J2*G2</f>
        <v>5531.31584942528</v>
      </c>
      <c r="L2">
        <f>C2-K2</f>
        <v>97.6841505747152</v>
      </c>
      <c r="M2">
        <f>L2^2</f>
        <v>9542.19327350363</v>
      </c>
      <c r="N2">
        <f>ABS(L2)</f>
        <v>97.6841505747152</v>
      </c>
      <c r="O2">
        <f>N2/C2</f>
        <v>0.017353730782504</v>
      </c>
    </row>
    <row r="3" spans="1:15">
      <c r="A3" s="1">
        <v>38018</v>
      </c>
      <c r="B3">
        <v>2</v>
      </c>
      <c r="C3">
        <v>5898</v>
      </c>
      <c r="G3">
        <v>0.830174515782185</v>
      </c>
      <c r="H3">
        <f t="shared" ref="H3:H66" si="1">C3/G3</f>
        <v>7104.53029799758</v>
      </c>
      <c r="I3">
        <v>2</v>
      </c>
      <c r="J3">
        <f t="shared" si="0"/>
        <v>7302.24915631677</v>
      </c>
      <c r="K3">
        <f t="shared" ref="K3:K66" si="2">J3*G3</f>
        <v>6062.14115746614</v>
      </c>
      <c r="L3">
        <f t="shared" ref="L3:L66" si="3">C3-K3</f>
        <v>-164.141157466142</v>
      </c>
      <c r="M3">
        <f t="shared" ref="M3:M66" si="4">L3^2</f>
        <v>26942.319574325</v>
      </c>
      <c r="N3">
        <f t="shared" ref="N3:N66" si="5">ABS(L3)</f>
        <v>164.141157466142</v>
      </c>
      <c r="O3">
        <f t="shared" ref="O3:O66" si="6">N3/C3</f>
        <v>0.027829969051567</v>
      </c>
    </row>
    <row r="4" spans="1:17">
      <c r="A4" s="1">
        <v>38047</v>
      </c>
      <c r="B4">
        <v>3</v>
      </c>
      <c r="C4">
        <v>7045</v>
      </c>
      <c r="G4">
        <v>0.98554121296497</v>
      </c>
      <c r="H4">
        <f t="shared" si="1"/>
        <v>7148.35656522708</v>
      </c>
      <c r="I4">
        <v>3</v>
      </c>
      <c r="J4">
        <f t="shared" si="0"/>
        <v>7330.4418679594</v>
      </c>
      <c r="K4">
        <f t="shared" si="2"/>
        <v>7224.45257011791</v>
      </c>
      <c r="L4">
        <f t="shared" si="3"/>
        <v>-179.452570117912</v>
      </c>
      <c r="M4">
        <f t="shared" si="4"/>
        <v>32203.2249219241</v>
      </c>
      <c r="N4">
        <f t="shared" si="5"/>
        <v>179.452570117912</v>
      </c>
      <c r="O4">
        <f t="shared" si="6"/>
        <v>0.0254723307477519</v>
      </c>
      <c r="Q4" t="s">
        <v>15</v>
      </c>
    </row>
    <row r="5" ht="15" spans="1:15">
      <c r="A5" s="1">
        <v>38078</v>
      </c>
      <c r="B5">
        <v>4</v>
      </c>
      <c r="C5">
        <v>7094</v>
      </c>
      <c r="G5">
        <v>0.96246611871654</v>
      </c>
      <c r="H5">
        <f t="shared" si="1"/>
        <v>7370.64906706527</v>
      </c>
      <c r="I5">
        <v>4</v>
      </c>
      <c r="J5">
        <f t="shared" si="0"/>
        <v>7358.63457960204</v>
      </c>
      <c r="K5">
        <f t="shared" si="2"/>
        <v>7082.43646288289</v>
      </c>
      <c r="L5">
        <f t="shared" si="3"/>
        <v>11.5635371171093</v>
      </c>
      <c r="M5">
        <f t="shared" si="4"/>
        <v>133.715390658764</v>
      </c>
      <c r="N5">
        <f t="shared" si="5"/>
        <v>11.5635371171093</v>
      </c>
      <c r="O5">
        <f t="shared" si="6"/>
        <v>0.00163004470215806</v>
      </c>
    </row>
    <row r="6" spans="1:18">
      <c r="A6" s="1">
        <v>38108</v>
      </c>
      <c r="B6">
        <v>5</v>
      </c>
      <c r="C6">
        <v>7333</v>
      </c>
      <c r="G6">
        <v>1.07009252202739</v>
      </c>
      <c r="H6">
        <f t="shared" si="1"/>
        <v>6852.67848251749</v>
      </c>
      <c r="I6">
        <v>5</v>
      </c>
      <c r="J6">
        <f t="shared" si="0"/>
        <v>7386.82729124467</v>
      </c>
      <c r="K6">
        <f t="shared" si="2"/>
        <v>7904.5886458688</v>
      </c>
      <c r="L6">
        <f t="shared" si="3"/>
        <v>-571.588645868799</v>
      </c>
      <c r="M6">
        <f t="shared" si="4"/>
        <v>326713.580086128</v>
      </c>
      <c r="N6">
        <f t="shared" si="5"/>
        <v>571.588645868799</v>
      </c>
      <c r="O6">
        <f t="shared" si="6"/>
        <v>0.0779474493207145</v>
      </c>
      <c r="Q6" s="2" t="s">
        <v>16</v>
      </c>
      <c r="R6" s="2"/>
    </row>
    <row r="7" spans="1:18">
      <c r="A7" s="1">
        <v>38139</v>
      </c>
      <c r="B7">
        <v>6</v>
      </c>
      <c r="C7">
        <v>7918</v>
      </c>
      <c r="G7">
        <v>1.12748079167904</v>
      </c>
      <c r="H7">
        <f t="shared" si="1"/>
        <v>7022.73604875211</v>
      </c>
      <c r="I7">
        <v>6</v>
      </c>
      <c r="J7">
        <f t="shared" si="0"/>
        <v>7415.0200028873</v>
      </c>
      <c r="K7">
        <f t="shared" si="2"/>
        <v>8360.29262317133</v>
      </c>
      <c r="L7">
        <f t="shared" si="3"/>
        <v>-442.29262317133</v>
      </c>
      <c r="M7">
        <f t="shared" si="4"/>
        <v>195622.764511776</v>
      </c>
      <c r="N7">
        <f t="shared" si="5"/>
        <v>442.29262317133</v>
      </c>
      <c r="O7">
        <f t="shared" si="6"/>
        <v>0.0558591340201225</v>
      </c>
      <c r="Q7" s="3" t="s">
        <v>17</v>
      </c>
      <c r="R7" s="3">
        <v>0.923170474037069</v>
      </c>
    </row>
    <row r="8" spans="1:18">
      <c r="A8" s="1">
        <v>38169</v>
      </c>
      <c r="B8">
        <v>7</v>
      </c>
      <c r="C8">
        <v>7289</v>
      </c>
      <c r="D8">
        <f>(C2+C3+C4+C5+C6+C7+C8+C9+C10+C11+C12+C13)/12</f>
        <v>7243.16666666667</v>
      </c>
      <c r="E8">
        <f>(D8+D9)/2</f>
        <v>7240.16666666667</v>
      </c>
      <c r="F8">
        <f>(C8/E8)</f>
        <v>1.0067447802767</v>
      </c>
      <c r="G8">
        <v>0.986919463100863</v>
      </c>
      <c r="H8">
        <f t="shared" si="1"/>
        <v>7385.60771422852</v>
      </c>
      <c r="I8">
        <v>7</v>
      </c>
      <c r="J8">
        <f t="shared" si="0"/>
        <v>7443.21271452994</v>
      </c>
      <c r="K8">
        <f t="shared" si="2"/>
        <v>7345.8514959694</v>
      </c>
      <c r="L8">
        <f t="shared" si="3"/>
        <v>-56.8514959694048</v>
      </c>
      <c r="M8">
        <f t="shared" si="4"/>
        <v>3232.09259395925</v>
      </c>
      <c r="N8">
        <f t="shared" si="5"/>
        <v>56.8514959694048</v>
      </c>
      <c r="O8">
        <f t="shared" si="6"/>
        <v>0.00779962902584783</v>
      </c>
      <c r="Q8" s="3" t="s">
        <v>18</v>
      </c>
      <c r="R8" s="3">
        <v>0.852243724133827</v>
      </c>
    </row>
    <row r="9" spans="1:18">
      <c r="A9" s="1">
        <v>38200</v>
      </c>
      <c r="B9">
        <v>8</v>
      </c>
      <c r="C9">
        <v>7396</v>
      </c>
      <c r="D9">
        <f t="shared" ref="D9:D72" si="7">(C3+C4+C5+C6+C7+C8+C9+C10+C11+C12+C13+C14)/12</f>
        <v>7237.16666666667</v>
      </c>
      <c r="E9">
        <f t="shared" ref="E9:E72" si="8">(D9+D10)/2</f>
        <v>7251.29166666667</v>
      </c>
      <c r="F9">
        <f t="shared" ref="F9:F72" si="9">(C9/E9)</f>
        <v>1.01995621469738</v>
      </c>
      <c r="G9">
        <v>1.05052457704099</v>
      </c>
      <c r="H9">
        <f t="shared" si="1"/>
        <v>7040.29221365988</v>
      </c>
      <c r="I9">
        <v>8</v>
      </c>
      <c r="J9">
        <f t="shared" si="0"/>
        <v>7471.40542617257</v>
      </c>
      <c r="K9">
        <f t="shared" si="2"/>
        <v>7848.89502523168</v>
      </c>
      <c r="L9">
        <f t="shared" si="3"/>
        <v>-452.895025231682</v>
      </c>
      <c r="M9">
        <f t="shared" si="4"/>
        <v>205113.903879606</v>
      </c>
      <c r="N9">
        <f t="shared" si="5"/>
        <v>452.895025231682</v>
      </c>
      <c r="O9">
        <f t="shared" si="6"/>
        <v>0.0612351305072582</v>
      </c>
      <c r="Q9" s="3" t="s">
        <v>19</v>
      </c>
      <c r="R9" s="3">
        <v>0.850849797003014</v>
      </c>
    </row>
    <row r="10" spans="1:18">
      <c r="A10" s="1">
        <v>38231</v>
      </c>
      <c r="B10">
        <v>9</v>
      </c>
      <c r="C10">
        <v>7259</v>
      </c>
      <c r="D10">
        <f t="shared" si="7"/>
        <v>7265.41666666667</v>
      </c>
      <c r="E10">
        <f t="shared" si="8"/>
        <v>7293.66666666667</v>
      </c>
      <c r="F10">
        <f t="shared" si="9"/>
        <v>0.995247017960788</v>
      </c>
      <c r="G10">
        <v>0.995231850068111</v>
      </c>
      <c r="H10">
        <f t="shared" si="1"/>
        <v>7293.77782624543</v>
      </c>
      <c r="I10">
        <v>9</v>
      </c>
      <c r="J10">
        <f t="shared" si="0"/>
        <v>7499.59813781521</v>
      </c>
      <c r="K10">
        <f t="shared" si="2"/>
        <v>7463.83892946518</v>
      </c>
      <c r="L10">
        <f t="shared" si="3"/>
        <v>-204.838929465184</v>
      </c>
      <c r="M10">
        <f t="shared" si="4"/>
        <v>41958.9870244427</v>
      </c>
      <c r="N10">
        <f t="shared" si="5"/>
        <v>204.838929465184</v>
      </c>
      <c r="O10">
        <f t="shared" si="6"/>
        <v>0.0282186154381023</v>
      </c>
      <c r="Q10" s="3" t="s">
        <v>20</v>
      </c>
      <c r="R10" s="3">
        <v>369.403810973605</v>
      </c>
    </row>
    <row r="11" ht="15" spans="1:18">
      <c r="A11" s="1">
        <v>38261</v>
      </c>
      <c r="B11">
        <v>10</v>
      </c>
      <c r="C11">
        <v>7268</v>
      </c>
      <c r="D11">
        <f t="shared" si="7"/>
        <v>7321.91666666667</v>
      </c>
      <c r="E11">
        <f t="shared" si="8"/>
        <v>7328.91666666667</v>
      </c>
      <c r="F11">
        <f t="shared" si="9"/>
        <v>0.991688175833172</v>
      </c>
      <c r="G11">
        <v>1.0236210272723</v>
      </c>
      <c r="H11">
        <f t="shared" si="1"/>
        <v>7100.2839980412</v>
      </c>
      <c r="I11">
        <v>10</v>
      </c>
      <c r="J11">
        <f t="shared" si="0"/>
        <v>7527.79084945784</v>
      </c>
      <c r="K11">
        <f t="shared" si="2"/>
        <v>7705.60500241305</v>
      </c>
      <c r="L11">
        <f t="shared" si="3"/>
        <v>-437.605002413051</v>
      </c>
      <c r="M11">
        <f t="shared" si="4"/>
        <v>191498.138136926</v>
      </c>
      <c r="N11">
        <f t="shared" si="5"/>
        <v>437.605002413051</v>
      </c>
      <c r="O11">
        <f t="shared" si="6"/>
        <v>0.0602098242175359</v>
      </c>
      <c r="Q11" s="4" t="s">
        <v>21</v>
      </c>
      <c r="R11" s="4">
        <v>108</v>
      </c>
    </row>
    <row r="12" spans="1:15">
      <c r="A12" s="1">
        <v>38292</v>
      </c>
      <c r="B12">
        <v>11</v>
      </c>
      <c r="C12">
        <v>7731</v>
      </c>
      <c r="D12">
        <f t="shared" si="7"/>
        <v>7335.91666666667</v>
      </c>
      <c r="E12">
        <f t="shared" si="8"/>
        <v>7373.75</v>
      </c>
      <c r="F12">
        <f t="shared" si="9"/>
        <v>1.04844888964231</v>
      </c>
      <c r="G12">
        <v>1.03694211620377</v>
      </c>
      <c r="H12">
        <f t="shared" si="1"/>
        <v>7455.57527193811</v>
      </c>
      <c r="I12">
        <v>11</v>
      </c>
      <c r="J12">
        <f t="shared" si="0"/>
        <v>7555.98356110047</v>
      </c>
      <c r="K12">
        <f t="shared" si="2"/>
        <v>7835.11758384842</v>
      </c>
      <c r="L12">
        <f t="shared" si="3"/>
        <v>-104.117583848421</v>
      </c>
      <c r="M12">
        <f t="shared" si="4"/>
        <v>10840.4712664331</v>
      </c>
      <c r="N12">
        <f t="shared" si="5"/>
        <v>104.117583848421</v>
      </c>
      <c r="O12">
        <f t="shared" si="6"/>
        <v>0.0134675441532042</v>
      </c>
    </row>
    <row r="13" ht="15" spans="1:17">
      <c r="A13" s="1">
        <v>38322</v>
      </c>
      <c r="B13">
        <v>12</v>
      </c>
      <c r="C13">
        <v>9058</v>
      </c>
      <c r="D13">
        <f t="shared" si="7"/>
        <v>7411.58333333333</v>
      </c>
      <c r="E13">
        <f t="shared" si="8"/>
        <v>7446.54166666667</v>
      </c>
      <c r="F13">
        <f t="shared" si="9"/>
        <v>1.21640358779523</v>
      </c>
      <c r="G13">
        <v>1.17058885051941</v>
      </c>
      <c r="H13">
        <f t="shared" si="1"/>
        <v>7737.98588290058</v>
      </c>
      <c r="I13">
        <v>12</v>
      </c>
      <c r="J13">
        <f t="shared" si="0"/>
        <v>7584.17627274311</v>
      </c>
      <c r="K13">
        <f t="shared" si="2"/>
        <v>8877.95218524692</v>
      </c>
      <c r="L13">
        <f t="shared" si="3"/>
        <v>180.047814753079</v>
      </c>
      <c r="M13">
        <f t="shared" si="4"/>
        <v>32417.2155973592</v>
      </c>
      <c r="N13">
        <f t="shared" si="5"/>
        <v>180.047814753079</v>
      </c>
      <c r="O13">
        <f t="shared" si="6"/>
        <v>0.0198772151416515</v>
      </c>
      <c r="Q13" t="s">
        <v>22</v>
      </c>
    </row>
    <row r="14" spans="1:22">
      <c r="A14" s="1">
        <v>38353</v>
      </c>
      <c r="B14">
        <v>1</v>
      </c>
      <c r="C14">
        <v>5557</v>
      </c>
      <c r="D14">
        <f t="shared" si="7"/>
        <v>7481.5</v>
      </c>
      <c r="E14">
        <f t="shared" si="8"/>
        <v>7484.125</v>
      </c>
      <c r="F14">
        <f t="shared" si="9"/>
        <v>0.742504968850734</v>
      </c>
      <c r="G14">
        <v>0.760416954624426</v>
      </c>
      <c r="H14">
        <f t="shared" si="1"/>
        <v>7307.83284907769</v>
      </c>
      <c r="I14">
        <v>13</v>
      </c>
      <c r="J14">
        <f t="shared" si="0"/>
        <v>7612.36898438574</v>
      </c>
      <c r="K14">
        <f t="shared" si="2"/>
        <v>5788.57444058404</v>
      </c>
      <c r="L14">
        <f t="shared" si="3"/>
        <v>-231.57444058404</v>
      </c>
      <c r="M14">
        <f t="shared" si="4"/>
        <v>53626.7215318109</v>
      </c>
      <c r="N14">
        <f t="shared" si="5"/>
        <v>231.57444058404</v>
      </c>
      <c r="O14">
        <f t="shared" si="6"/>
        <v>0.0416725644383732</v>
      </c>
      <c r="Q14" s="5"/>
      <c r="R14" s="5" t="s">
        <v>23</v>
      </c>
      <c r="S14" s="5" t="s">
        <v>24</v>
      </c>
      <c r="T14" s="5" t="s">
        <v>25</v>
      </c>
      <c r="U14" s="5" t="s">
        <v>26</v>
      </c>
      <c r="V14" s="5" t="s">
        <v>27</v>
      </c>
    </row>
    <row r="15" spans="1:22">
      <c r="A15" s="1">
        <v>38384</v>
      </c>
      <c r="B15">
        <v>2</v>
      </c>
      <c r="C15">
        <v>6237</v>
      </c>
      <c r="D15">
        <f t="shared" si="7"/>
        <v>7486.75</v>
      </c>
      <c r="E15">
        <f t="shared" si="8"/>
        <v>7532.58333333333</v>
      </c>
      <c r="F15">
        <f t="shared" si="9"/>
        <v>0.828002787888175</v>
      </c>
      <c r="G15">
        <v>0.830174515782185</v>
      </c>
      <c r="H15">
        <f t="shared" si="1"/>
        <v>7512.87817372175</v>
      </c>
      <c r="I15">
        <v>14</v>
      </c>
      <c r="J15">
        <f t="shared" si="0"/>
        <v>7640.56169602838</v>
      </c>
      <c r="K15">
        <f t="shared" si="2"/>
        <v>6342.99960630427</v>
      </c>
      <c r="L15">
        <f t="shared" si="3"/>
        <v>-105.999606304267</v>
      </c>
      <c r="M15">
        <f t="shared" si="4"/>
        <v>11235.9165366596</v>
      </c>
      <c r="N15">
        <f t="shared" si="5"/>
        <v>105.999606304267</v>
      </c>
      <c r="O15">
        <f t="shared" si="6"/>
        <v>0.0169952872060714</v>
      </c>
      <c r="Q15" s="3" t="s">
        <v>28</v>
      </c>
      <c r="R15" s="3">
        <v>1</v>
      </c>
      <c r="S15" s="3">
        <v>83430814.5686313</v>
      </c>
      <c r="T15" s="3">
        <v>83430814.5686313</v>
      </c>
      <c r="U15" s="3">
        <v>611.397615624851</v>
      </c>
      <c r="V15" s="3">
        <v>8.0950796424665e-46</v>
      </c>
    </row>
    <row r="16" spans="1:22">
      <c r="A16" s="1">
        <v>38412</v>
      </c>
      <c r="B16">
        <v>3</v>
      </c>
      <c r="C16">
        <v>7723</v>
      </c>
      <c r="D16">
        <f t="shared" si="7"/>
        <v>7578.41666666667</v>
      </c>
      <c r="E16">
        <f t="shared" si="8"/>
        <v>7598.5</v>
      </c>
      <c r="F16">
        <f t="shared" si="9"/>
        <v>1.016384812792</v>
      </c>
      <c r="G16">
        <v>0.98554121296497</v>
      </c>
      <c r="H16">
        <f t="shared" si="1"/>
        <v>7836.30344261869</v>
      </c>
      <c r="I16">
        <v>15</v>
      </c>
      <c r="J16">
        <f t="shared" si="0"/>
        <v>7668.75440767101</v>
      </c>
      <c r="K16">
        <f t="shared" si="2"/>
        <v>7557.87352086655</v>
      </c>
      <c r="L16">
        <f t="shared" si="3"/>
        <v>165.126479133452</v>
      </c>
      <c r="M16">
        <f t="shared" si="4"/>
        <v>27266.7541110102</v>
      </c>
      <c r="N16">
        <f t="shared" si="5"/>
        <v>165.126479133452</v>
      </c>
      <c r="O16">
        <f t="shared" si="6"/>
        <v>0.0213811315723749</v>
      </c>
      <c r="Q16" s="3" t="s">
        <v>29</v>
      </c>
      <c r="R16" s="3">
        <v>106</v>
      </c>
      <c r="S16" s="3">
        <v>14464672.6095532</v>
      </c>
      <c r="T16" s="3">
        <v>136459.175561823</v>
      </c>
      <c r="U16" s="3"/>
      <c r="V16" s="3"/>
    </row>
    <row r="17" ht="15" spans="1:22">
      <c r="A17" s="1">
        <v>38443</v>
      </c>
      <c r="B17">
        <v>4</v>
      </c>
      <c r="C17">
        <v>7262</v>
      </c>
      <c r="D17">
        <f t="shared" si="7"/>
        <v>7618.58333333333</v>
      </c>
      <c r="E17">
        <f t="shared" si="8"/>
        <v>7637</v>
      </c>
      <c r="F17">
        <f t="shared" si="9"/>
        <v>0.950896949063769</v>
      </c>
      <c r="G17">
        <v>0.96246611871654</v>
      </c>
      <c r="H17">
        <f t="shared" si="1"/>
        <v>7545.20066605977</v>
      </c>
      <c r="I17">
        <v>16</v>
      </c>
      <c r="J17">
        <f t="shared" si="0"/>
        <v>7696.94711931364</v>
      </c>
      <c r="K17">
        <f t="shared" si="2"/>
        <v>7408.05081989226</v>
      </c>
      <c r="L17">
        <f t="shared" si="3"/>
        <v>-146.050819892255</v>
      </c>
      <c r="M17">
        <f t="shared" si="4"/>
        <v>21330.8419912</v>
      </c>
      <c r="N17">
        <f t="shared" si="5"/>
        <v>146.050819892255</v>
      </c>
      <c r="O17">
        <f t="shared" si="6"/>
        <v>0.0201116524225083</v>
      </c>
      <c r="Q17" s="4" t="s">
        <v>30</v>
      </c>
      <c r="R17" s="4">
        <v>107</v>
      </c>
      <c r="S17" s="4">
        <v>97895487.1781845</v>
      </c>
      <c r="T17" s="4"/>
      <c r="U17" s="4"/>
      <c r="V17" s="4"/>
    </row>
    <row r="18" ht="15" spans="1:15">
      <c r="A18" s="1">
        <v>38473</v>
      </c>
      <c r="B18">
        <v>5</v>
      </c>
      <c r="C18">
        <v>8241</v>
      </c>
      <c r="D18">
        <f t="shared" si="7"/>
        <v>7655.41666666667</v>
      </c>
      <c r="E18">
        <f t="shared" si="8"/>
        <v>7676.91666666667</v>
      </c>
      <c r="F18">
        <f t="shared" si="9"/>
        <v>1.07347785026541</v>
      </c>
      <c r="G18">
        <v>1.07009252202739</v>
      </c>
      <c r="H18">
        <f t="shared" si="1"/>
        <v>7701.20324211464</v>
      </c>
      <c r="I18">
        <v>17</v>
      </c>
      <c r="J18">
        <f t="shared" si="0"/>
        <v>7725.13983095628</v>
      </c>
      <c r="K18">
        <f t="shared" si="2"/>
        <v>8266.61436472229</v>
      </c>
      <c r="L18">
        <f t="shared" si="3"/>
        <v>-25.6143647222852</v>
      </c>
      <c r="M18">
        <f t="shared" si="4"/>
        <v>656.095680126251</v>
      </c>
      <c r="N18">
        <f t="shared" si="5"/>
        <v>25.6143647222852</v>
      </c>
      <c r="O18">
        <f t="shared" si="6"/>
        <v>0.00310816220389337</v>
      </c>
    </row>
    <row r="19" spans="1:25">
      <c r="A19" s="1">
        <v>38504</v>
      </c>
      <c r="B19">
        <v>6</v>
      </c>
      <c r="C19">
        <v>8757</v>
      </c>
      <c r="D19">
        <f t="shared" si="7"/>
        <v>7698.41666666667</v>
      </c>
      <c r="E19">
        <f t="shared" si="8"/>
        <v>7691.91666666667</v>
      </c>
      <c r="F19">
        <f t="shared" si="9"/>
        <v>1.13846787211683</v>
      </c>
      <c r="G19">
        <v>1.12748079167904</v>
      </c>
      <c r="H19">
        <f t="shared" si="1"/>
        <v>7766.87289453426</v>
      </c>
      <c r="I19">
        <v>18</v>
      </c>
      <c r="J19">
        <f t="shared" si="0"/>
        <v>7753.33254259891</v>
      </c>
      <c r="K19">
        <f t="shared" si="2"/>
        <v>8741.73351328032</v>
      </c>
      <c r="L19">
        <f t="shared" si="3"/>
        <v>15.26648671968</v>
      </c>
      <c r="M19">
        <f t="shared" si="4"/>
        <v>233.065616762165</v>
      </c>
      <c r="N19">
        <f t="shared" si="5"/>
        <v>15.26648671968</v>
      </c>
      <c r="O19">
        <f t="shared" si="6"/>
        <v>0.00174334666206235</v>
      </c>
      <c r="Q19" s="5"/>
      <c r="R19" s="5" t="s">
        <v>31</v>
      </c>
      <c r="S19" s="5" t="s">
        <v>20</v>
      </c>
      <c r="T19" s="5" t="s">
        <v>32</v>
      </c>
      <c r="U19" s="5" t="s">
        <v>33</v>
      </c>
      <c r="V19" s="5" t="s">
        <v>34</v>
      </c>
      <c r="W19" s="5" t="s">
        <v>35</v>
      </c>
      <c r="X19" s="5" t="s">
        <v>36</v>
      </c>
      <c r="Y19" s="5" t="s">
        <v>37</v>
      </c>
    </row>
    <row r="20" spans="1:25">
      <c r="A20" s="1">
        <v>38534</v>
      </c>
      <c r="B20">
        <v>7</v>
      </c>
      <c r="C20">
        <v>7352</v>
      </c>
      <c r="D20">
        <f t="shared" si="7"/>
        <v>7685.41666666667</v>
      </c>
      <c r="E20">
        <f t="shared" si="8"/>
        <v>7706.625</v>
      </c>
      <c r="F20">
        <f t="shared" si="9"/>
        <v>0.953984396541936</v>
      </c>
      <c r="G20">
        <v>0.986919463100863</v>
      </c>
      <c r="H20">
        <f t="shared" si="1"/>
        <v>7449.44271024942</v>
      </c>
      <c r="I20">
        <v>19</v>
      </c>
      <c r="J20">
        <f t="shared" si="0"/>
        <v>7781.52525424154</v>
      </c>
      <c r="K20">
        <f t="shared" si="2"/>
        <v>7679.73872602187</v>
      </c>
      <c r="L20">
        <f t="shared" si="3"/>
        <v>-327.738726021872</v>
      </c>
      <c r="M20">
        <f t="shared" si="4"/>
        <v>107412.67253444</v>
      </c>
      <c r="N20">
        <f t="shared" si="5"/>
        <v>327.738726021872</v>
      </c>
      <c r="O20">
        <f t="shared" si="6"/>
        <v>0.044578172745086</v>
      </c>
      <c r="Q20" s="3" t="s">
        <v>38</v>
      </c>
      <c r="R20" s="3">
        <v>7245.8637330315</v>
      </c>
      <c r="S20" s="3">
        <v>71.588369285666</v>
      </c>
      <c r="T20" s="3">
        <v>101.215655634194</v>
      </c>
      <c r="U20" s="3">
        <v>2.74457205121922e-107</v>
      </c>
      <c r="V20" s="3">
        <v>7103.93282811148</v>
      </c>
      <c r="W20" s="3">
        <v>7387.79463795152</v>
      </c>
      <c r="X20" s="3">
        <v>7103.93282811148</v>
      </c>
      <c r="Y20" s="3">
        <v>7387.79463795152</v>
      </c>
    </row>
    <row r="21" ht="15" spans="1:25">
      <c r="A21" s="1">
        <v>38565</v>
      </c>
      <c r="B21">
        <v>8</v>
      </c>
      <c r="C21">
        <v>8496</v>
      </c>
      <c r="D21">
        <f t="shared" si="7"/>
        <v>7727.83333333333</v>
      </c>
      <c r="E21">
        <f t="shared" si="8"/>
        <v>7742.54166666667</v>
      </c>
      <c r="F21">
        <f t="shared" si="9"/>
        <v>1.09731408183144</v>
      </c>
      <c r="G21">
        <v>1.05052457704099</v>
      </c>
      <c r="H21">
        <f t="shared" si="1"/>
        <v>8087.3881351074</v>
      </c>
      <c r="I21">
        <v>20</v>
      </c>
      <c r="J21">
        <f t="shared" si="0"/>
        <v>7809.71796588418</v>
      </c>
      <c r="K21">
        <f t="shared" si="2"/>
        <v>8204.30066291988</v>
      </c>
      <c r="L21">
        <f t="shared" si="3"/>
        <v>291.699337080121</v>
      </c>
      <c r="M21">
        <f t="shared" si="4"/>
        <v>85088.5032529821</v>
      </c>
      <c r="N21">
        <f t="shared" si="5"/>
        <v>291.699337080121</v>
      </c>
      <c r="O21">
        <f t="shared" si="6"/>
        <v>0.0343337261158335</v>
      </c>
      <c r="Q21" s="4" t="s">
        <v>8</v>
      </c>
      <c r="R21" s="4">
        <v>28.1927116426338</v>
      </c>
      <c r="S21" s="4">
        <v>1.14018409630637</v>
      </c>
      <c r="T21" s="4">
        <v>24.7264557837319</v>
      </c>
      <c r="U21" s="4">
        <v>8.0950796424665e-46</v>
      </c>
      <c r="V21" s="4">
        <v>25.9321857753882</v>
      </c>
      <c r="W21" s="4">
        <v>30.4532375098794</v>
      </c>
      <c r="X21" s="4">
        <v>25.9321857753882</v>
      </c>
      <c r="Y21" s="4">
        <v>30.4532375098794</v>
      </c>
    </row>
    <row r="22" spans="1:15">
      <c r="A22" s="1">
        <v>38596</v>
      </c>
      <c r="B22">
        <v>9</v>
      </c>
      <c r="C22">
        <v>7741</v>
      </c>
      <c r="D22">
        <f t="shared" si="7"/>
        <v>7757.25</v>
      </c>
      <c r="E22">
        <f t="shared" si="8"/>
        <v>7765.58333333333</v>
      </c>
      <c r="F22">
        <f t="shared" si="9"/>
        <v>0.996834322384023</v>
      </c>
      <c r="G22">
        <v>0.995231850068111</v>
      </c>
      <c r="H22">
        <f t="shared" si="1"/>
        <v>7778.08708540651</v>
      </c>
      <c r="I22">
        <v>21</v>
      </c>
      <c r="J22">
        <f t="shared" si="0"/>
        <v>7837.91067752681</v>
      </c>
      <c r="K22">
        <f t="shared" si="2"/>
        <v>7800.53834426361</v>
      </c>
      <c r="L22">
        <f t="shared" si="3"/>
        <v>-59.5383442636075</v>
      </c>
      <c r="M22">
        <f t="shared" si="4"/>
        <v>3544.81443765185</v>
      </c>
      <c r="N22">
        <f t="shared" si="5"/>
        <v>59.5383442636075</v>
      </c>
      <c r="O22">
        <f t="shared" si="6"/>
        <v>0.00769129883265825</v>
      </c>
    </row>
    <row r="23" spans="1:15">
      <c r="A23" s="1">
        <v>38626</v>
      </c>
      <c r="B23">
        <v>10</v>
      </c>
      <c r="C23">
        <v>7710</v>
      </c>
      <c r="D23">
        <f t="shared" si="7"/>
        <v>7773.91666666667</v>
      </c>
      <c r="E23">
        <f t="shared" si="8"/>
        <v>7776.95833333333</v>
      </c>
      <c r="F23">
        <f t="shared" si="9"/>
        <v>0.991390164320884</v>
      </c>
      <c r="G23">
        <v>1.0236210272723</v>
      </c>
      <c r="H23">
        <f t="shared" si="1"/>
        <v>7532.08442830182</v>
      </c>
      <c r="I23">
        <v>22</v>
      </c>
      <c r="J23">
        <f t="shared" si="0"/>
        <v>7866.10338916945</v>
      </c>
      <c r="K23">
        <f t="shared" si="2"/>
        <v>8051.90883185175</v>
      </c>
      <c r="L23">
        <f t="shared" si="3"/>
        <v>-341.908831851745</v>
      </c>
      <c r="M23">
        <f t="shared" si="4"/>
        <v>116901.649298225</v>
      </c>
      <c r="N23">
        <f t="shared" si="5"/>
        <v>341.908831851745</v>
      </c>
      <c r="O23">
        <f t="shared" si="6"/>
        <v>0.0443461519911472</v>
      </c>
    </row>
    <row r="24" spans="1:15">
      <c r="A24" s="1">
        <v>38657</v>
      </c>
      <c r="B24">
        <v>11</v>
      </c>
      <c r="C24">
        <v>8247</v>
      </c>
      <c r="D24">
        <f t="shared" si="7"/>
        <v>7780</v>
      </c>
      <c r="E24">
        <f t="shared" si="8"/>
        <v>7805.08333333333</v>
      </c>
      <c r="F24">
        <f t="shared" si="9"/>
        <v>1.05661908371681</v>
      </c>
      <c r="G24">
        <v>1.03694211620377</v>
      </c>
      <c r="H24">
        <f t="shared" si="1"/>
        <v>7953.19224779118</v>
      </c>
      <c r="I24">
        <v>23</v>
      </c>
      <c r="J24">
        <f t="shared" si="0"/>
        <v>7894.29610081208</v>
      </c>
      <c r="K24">
        <f t="shared" si="2"/>
        <v>8185.92810471525</v>
      </c>
      <c r="L24">
        <f t="shared" si="3"/>
        <v>61.0718952847546</v>
      </c>
      <c r="M24">
        <f t="shared" si="4"/>
        <v>3729.77639367204</v>
      </c>
      <c r="N24">
        <f t="shared" si="5"/>
        <v>61.0718952847546</v>
      </c>
      <c r="O24">
        <f t="shared" si="6"/>
        <v>0.0074053468273014</v>
      </c>
    </row>
    <row r="25" spans="1:19">
      <c r="A25" s="1">
        <v>38687</v>
      </c>
      <c r="B25">
        <v>12</v>
      </c>
      <c r="C25">
        <v>8902</v>
      </c>
      <c r="D25">
        <f t="shared" si="7"/>
        <v>7830.16666666667</v>
      </c>
      <c r="E25">
        <f t="shared" si="8"/>
        <v>7853.91666666667</v>
      </c>
      <c r="F25">
        <f t="shared" si="9"/>
        <v>1.1334472184791</v>
      </c>
      <c r="G25">
        <v>1.17058885051941</v>
      </c>
      <c r="H25">
        <f t="shared" si="1"/>
        <v>7604.71962128295</v>
      </c>
      <c r="I25">
        <v>24</v>
      </c>
      <c r="J25">
        <f t="shared" si="0"/>
        <v>7922.48881245471</v>
      </c>
      <c r="K25">
        <f t="shared" si="2"/>
        <v>9273.97707222423</v>
      </c>
      <c r="L25">
        <f t="shared" si="3"/>
        <v>-371.977072224232</v>
      </c>
      <c r="M25">
        <f t="shared" si="4"/>
        <v>138366.942260511</v>
      </c>
      <c r="N25">
        <f t="shared" si="5"/>
        <v>371.977072224232</v>
      </c>
      <c r="O25">
        <f t="shared" si="6"/>
        <v>0.0417857865900058</v>
      </c>
      <c r="Q25" s="6" t="s">
        <v>39</v>
      </c>
      <c r="R25" s="6"/>
      <c r="S25" s="6"/>
    </row>
    <row r="26" spans="1:19">
      <c r="A26" s="1">
        <v>38718</v>
      </c>
      <c r="B26">
        <v>1</v>
      </c>
      <c r="C26">
        <v>6066</v>
      </c>
      <c r="D26">
        <f t="shared" si="7"/>
        <v>7877.66666666667</v>
      </c>
      <c r="E26">
        <f t="shared" si="8"/>
        <v>7896</v>
      </c>
      <c r="F26">
        <f t="shared" si="9"/>
        <v>0.768237082066869</v>
      </c>
      <c r="G26">
        <v>0.760416954624426</v>
      </c>
      <c r="H26">
        <f t="shared" si="1"/>
        <v>7977.20245861171</v>
      </c>
      <c r="I26">
        <v>25</v>
      </c>
      <c r="J26">
        <f t="shared" si="0"/>
        <v>7950.68152409735</v>
      </c>
      <c r="K26">
        <f t="shared" si="2"/>
        <v>6045.83303174279</v>
      </c>
      <c r="L26">
        <f t="shared" si="3"/>
        <v>20.1669682572065</v>
      </c>
      <c r="M26">
        <f t="shared" si="4"/>
        <v>406.706608687173</v>
      </c>
      <c r="N26">
        <f t="shared" si="5"/>
        <v>20.1669682572065</v>
      </c>
      <c r="O26">
        <f t="shared" si="6"/>
        <v>0.00332459087655893</v>
      </c>
      <c r="Q26" t="s">
        <v>40</v>
      </c>
      <c r="R26">
        <v>0.760398566</v>
      </c>
      <c r="S26">
        <v>0.760416955</v>
      </c>
    </row>
    <row r="27" spans="1:19">
      <c r="A27" s="1">
        <v>38749</v>
      </c>
      <c r="B27">
        <v>2</v>
      </c>
      <c r="C27">
        <v>6590</v>
      </c>
      <c r="D27">
        <f t="shared" si="7"/>
        <v>7914.33333333333</v>
      </c>
      <c r="E27">
        <f t="shared" si="8"/>
        <v>7941.83333333333</v>
      </c>
      <c r="F27">
        <f t="shared" si="9"/>
        <v>0.829783215462425</v>
      </c>
      <c r="G27">
        <v>0.830174515782185</v>
      </c>
      <c r="H27">
        <f t="shared" si="1"/>
        <v>7938.08997351713</v>
      </c>
      <c r="I27">
        <v>26</v>
      </c>
      <c r="J27">
        <f t="shared" si="0"/>
        <v>7978.87423573998</v>
      </c>
      <c r="K27">
        <f t="shared" si="2"/>
        <v>6623.85805514239</v>
      </c>
      <c r="L27">
        <f t="shared" si="3"/>
        <v>-33.8580551423902</v>
      </c>
      <c r="M27">
        <f t="shared" si="4"/>
        <v>1146.36789802513</v>
      </c>
      <c r="N27">
        <f t="shared" si="5"/>
        <v>33.8580551423902</v>
      </c>
      <c r="O27">
        <f t="shared" si="6"/>
        <v>0.0051377928895888</v>
      </c>
      <c r="Q27" t="s">
        <v>41</v>
      </c>
      <c r="R27">
        <v>0.83015444</v>
      </c>
      <c r="S27">
        <v>0.830174516</v>
      </c>
    </row>
    <row r="28" spans="1:19">
      <c r="A28" s="1">
        <v>38777</v>
      </c>
      <c r="B28">
        <v>3</v>
      </c>
      <c r="C28">
        <v>7923</v>
      </c>
      <c r="D28">
        <f t="shared" si="7"/>
        <v>7969.33333333333</v>
      </c>
      <c r="E28">
        <f t="shared" si="8"/>
        <v>7981.66666666667</v>
      </c>
      <c r="F28">
        <f t="shared" si="9"/>
        <v>0.992649822509919</v>
      </c>
      <c r="G28">
        <v>0.98554121296497</v>
      </c>
      <c r="H28">
        <f t="shared" si="1"/>
        <v>8039.23762474012</v>
      </c>
      <c r="I28">
        <v>27</v>
      </c>
      <c r="J28">
        <f t="shared" si="0"/>
        <v>8007.06694738261</v>
      </c>
      <c r="K28">
        <f t="shared" si="2"/>
        <v>7891.29447161518</v>
      </c>
      <c r="L28">
        <f t="shared" si="3"/>
        <v>31.7055283848167</v>
      </c>
      <c r="M28">
        <f t="shared" si="4"/>
        <v>1005.24053016042</v>
      </c>
      <c r="N28">
        <f t="shared" si="5"/>
        <v>31.7055283848167</v>
      </c>
      <c r="O28">
        <f t="shared" si="6"/>
        <v>0.00400170748262233</v>
      </c>
      <c r="Q28" t="s">
        <v>42</v>
      </c>
      <c r="R28">
        <v>0.98551738</v>
      </c>
      <c r="S28">
        <v>0.985541213</v>
      </c>
    </row>
    <row r="29" spans="1:19">
      <c r="A29" s="1">
        <v>38808</v>
      </c>
      <c r="B29">
        <v>4</v>
      </c>
      <c r="C29">
        <v>7335</v>
      </c>
      <c r="D29">
        <f t="shared" si="7"/>
        <v>7994</v>
      </c>
      <c r="E29">
        <f t="shared" si="8"/>
        <v>8032.75</v>
      </c>
      <c r="F29">
        <f t="shared" si="9"/>
        <v>0.913136846036538</v>
      </c>
      <c r="G29">
        <v>0.96246611871654</v>
      </c>
      <c r="H29">
        <f t="shared" si="1"/>
        <v>7621.04749181333</v>
      </c>
      <c r="I29">
        <v>28</v>
      </c>
      <c r="J29">
        <f t="shared" si="0"/>
        <v>8035.25965902525</v>
      </c>
      <c r="K29">
        <f t="shared" si="2"/>
        <v>7733.66517690162</v>
      </c>
      <c r="L29">
        <f t="shared" si="3"/>
        <v>-398.665176901621</v>
      </c>
      <c r="M29">
        <f t="shared" si="4"/>
        <v>158933.923274001</v>
      </c>
      <c r="N29">
        <f t="shared" si="5"/>
        <v>398.665176901621</v>
      </c>
      <c r="O29">
        <f t="shared" si="6"/>
        <v>0.0543510806955175</v>
      </c>
      <c r="Q29" t="s">
        <v>43</v>
      </c>
      <c r="R29">
        <v>0.962442844</v>
      </c>
      <c r="S29">
        <v>0.962466119</v>
      </c>
    </row>
    <row r="30" spans="1:19">
      <c r="A30" s="1">
        <v>38838</v>
      </c>
      <c r="B30">
        <v>5</v>
      </c>
      <c r="C30">
        <v>8843</v>
      </c>
      <c r="D30">
        <f t="shared" si="7"/>
        <v>8071.5</v>
      </c>
      <c r="E30">
        <f t="shared" si="8"/>
        <v>8108.20833333333</v>
      </c>
      <c r="F30">
        <f t="shared" si="9"/>
        <v>1.09062318535229</v>
      </c>
      <c r="G30">
        <v>1.07009252202739</v>
      </c>
      <c r="H30">
        <f t="shared" si="1"/>
        <v>8263.77141973301</v>
      </c>
      <c r="I30">
        <v>29</v>
      </c>
      <c r="J30">
        <f t="shared" si="0"/>
        <v>8063.45237066788</v>
      </c>
      <c r="K30">
        <f t="shared" si="2"/>
        <v>8628.64008357577</v>
      </c>
      <c r="L30">
        <f t="shared" si="3"/>
        <v>214.35991642423</v>
      </c>
      <c r="M30">
        <f t="shared" si="4"/>
        <v>45950.1737694027</v>
      </c>
      <c r="N30">
        <f t="shared" si="5"/>
        <v>214.35991642423</v>
      </c>
      <c r="O30">
        <f t="shared" si="6"/>
        <v>0.0242406328648908</v>
      </c>
      <c r="Q30" t="s">
        <v>44</v>
      </c>
      <c r="R30">
        <v>1.070066644</v>
      </c>
      <c r="S30">
        <v>1.070092522</v>
      </c>
    </row>
    <row r="31" spans="1:19">
      <c r="A31" s="1">
        <v>38869</v>
      </c>
      <c r="B31">
        <v>6</v>
      </c>
      <c r="C31">
        <v>9327</v>
      </c>
      <c r="D31">
        <f t="shared" si="7"/>
        <v>8144.91666666667</v>
      </c>
      <c r="E31">
        <f t="shared" si="8"/>
        <v>8171.70833333333</v>
      </c>
      <c r="F31">
        <f t="shared" si="9"/>
        <v>1.14137700705177</v>
      </c>
      <c r="G31">
        <v>1.12748079167904</v>
      </c>
      <c r="H31">
        <f t="shared" si="1"/>
        <v>8272.42474446969</v>
      </c>
      <c r="I31">
        <v>30</v>
      </c>
      <c r="J31">
        <f t="shared" si="0"/>
        <v>8091.64508231052</v>
      </c>
      <c r="K31">
        <f t="shared" si="2"/>
        <v>9123.17440338931</v>
      </c>
      <c r="L31">
        <f t="shared" si="3"/>
        <v>203.825596610692</v>
      </c>
      <c r="M31">
        <f t="shared" si="4"/>
        <v>41544.8738337044</v>
      </c>
      <c r="N31">
        <f t="shared" si="5"/>
        <v>203.825596610692</v>
      </c>
      <c r="O31">
        <f t="shared" si="6"/>
        <v>0.0218532857950779</v>
      </c>
      <c r="Q31" t="s">
        <v>45</v>
      </c>
      <c r="R31">
        <v>1.127453526</v>
      </c>
      <c r="S31">
        <v>1.127480792</v>
      </c>
    </row>
    <row r="32" spans="1:19">
      <c r="A32" s="1">
        <v>38899</v>
      </c>
      <c r="B32">
        <v>7</v>
      </c>
      <c r="C32">
        <v>7792</v>
      </c>
      <c r="D32">
        <f t="shared" si="7"/>
        <v>8198.5</v>
      </c>
      <c r="E32">
        <f t="shared" si="8"/>
        <v>8221.875</v>
      </c>
      <c r="F32">
        <f t="shared" si="9"/>
        <v>0.94771569745344</v>
      </c>
      <c r="G32">
        <v>0.986919463100863</v>
      </c>
      <c r="H32">
        <f t="shared" si="1"/>
        <v>7895.27442849068</v>
      </c>
      <c r="I32">
        <v>31</v>
      </c>
      <c r="J32">
        <f t="shared" si="0"/>
        <v>8119.83779395315</v>
      </c>
      <c r="K32">
        <f t="shared" si="2"/>
        <v>8013.62595607434</v>
      </c>
      <c r="L32">
        <f t="shared" si="3"/>
        <v>-221.62595607434</v>
      </c>
      <c r="M32">
        <f t="shared" si="4"/>
        <v>49118.0644058653</v>
      </c>
      <c r="N32">
        <f t="shared" si="5"/>
        <v>221.62595607434</v>
      </c>
      <c r="O32">
        <f t="shared" si="6"/>
        <v>0.0284427561697048</v>
      </c>
      <c r="Q32" t="s">
        <v>46</v>
      </c>
      <c r="R32">
        <v>0.986895597</v>
      </c>
      <c r="S32">
        <v>0.986919463</v>
      </c>
    </row>
    <row r="33" spans="1:19">
      <c r="A33" s="1">
        <v>38930</v>
      </c>
      <c r="B33">
        <v>8</v>
      </c>
      <c r="C33">
        <v>9156</v>
      </c>
      <c r="D33">
        <f t="shared" si="7"/>
        <v>8245.25</v>
      </c>
      <c r="E33">
        <f t="shared" si="8"/>
        <v>8251.625</v>
      </c>
      <c r="F33">
        <f t="shared" si="9"/>
        <v>1.10959962431642</v>
      </c>
      <c r="G33">
        <v>1.05052457704099</v>
      </c>
      <c r="H33">
        <f t="shared" si="1"/>
        <v>8715.64568797591</v>
      </c>
      <c r="I33">
        <v>32</v>
      </c>
      <c r="J33">
        <f t="shared" si="0"/>
        <v>8148.03050559578</v>
      </c>
      <c r="K33">
        <f t="shared" si="2"/>
        <v>8559.70630060808</v>
      </c>
      <c r="L33">
        <f t="shared" si="3"/>
        <v>596.293699391925</v>
      </c>
      <c r="M33">
        <f t="shared" si="4"/>
        <v>355566.175934507</v>
      </c>
      <c r="N33">
        <f t="shared" si="5"/>
        <v>596.293699391925</v>
      </c>
      <c r="O33">
        <f t="shared" si="6"/>
        <v>0.0651260047391792</v>
      </c>
      <c r="Q33" t="s">
        <v>47</v>
      </c>
      <c r="R33">
        <v>1.050499172</v>
      </c>
      <c r="S33">
        <v>1.050524577</v>
      </c>
    </row>
    <row r="34" spans="1:19">
      <c r="A34" s="1">
        <v>38961</v>
      </c>
      <c r="B34">
        <v>9</v>
      </c>
      <c r="C34">
        <v>8037</v>
      </c>
      <c r="D34">
        <f t="shared" si="7"/>
        <v>8258</v>
      </c>
      <c r="E34">
        <f t="shared" si="8"/>
        <v>8269.33333333333</v>
      </c>
      <c r="F34">
        <f t="shared" si="9"/>
        <v>0.971904224443728</v>
      </c>
      <c r="G34">
        <v>0.995231850068111</v>
      </c>
      <c r="H34">
        <f t="shared" si="1"/>
        <v>8075.50521966311</v>
      </c>
      <c r="I34">
        <v>33</v>
      </c>
      <c r="J34">
        <f t="shared" si="0"/>
        <v>8176.22321723842</v>
      </c>
      <c r="K34">
        <f t="shared" si="2"/>
        <v>8137.23775906203</v>
      </c>
      <c r="L34">
        <f t="shared" si="3"/>
        <v>-100.23775906203</v>
      </c>
      <c r="M34">
        <f t="shared" si="4"/>
        <v>10047.6083417776</v>
      </c>
      <c r="N34">
        <f t="shared" si="5"/>
        <v>100.23775906203</v>
      </c>
      <c r="O34">
        <f t="shared" si="6"/>
        <v>0.0124720367129563</v>
      </c>
      <c r="Q34" t="s">
        <v>48</v>
      </c>
      <c r="R34">
        <v>0.995207783</v>
      </c>
      <c r="S34">
        <v>0.99523185</v>
      </c>
    </row>
    <row r="35" spans="1:19">
      <c r="A35" s="1">
        <v>38991</v>
      </c>
      <c r="B35">
        <v>10</v>
      </c>
      <c r="C35">
        <v>8640</v>
      </c>
      <c r="D35">
        <f t="shared" si="7"/>
        <v>8280.66666666667</v>
      </c>
      <c r="E35">
        <f t="shared" si="8"/>
        <v>8301.20833333333</v>
      </c>
      <c r="F35">
        <f t="shared" si="9"/>
        <v>1.04081233153808</v>
      </c>
      <c r="G35">
        <v>1.0236210272723</v>
      </c>
      <c r="H35">
        <f t="shared" si="1"/>
        <v>8440.62379513978</v>
      </c>
      <c r="I35">
        <v>34</v>
      </c>
      <c r="J35">
        <f t="shared" si="0"/>
        <v>8204.41592888105</v>
      </c>
      <c r="K35">
        <f t="shared" si="2"/>
        <v>8398.21266129044</v>
      </c>
      <c r="L35">
        <f t="shared" si="3"/>
        <v>241.787338709559</v>
      </c>
      <c r="M35">
        <f t="shared" si="4"/>
        <v>58461.1171602509</v>
      </c>
      <c r="N35">
        <f t="shared" si="5"/>
        <v>241.787338709559</v>
      </c>
      <c r="O35">
        <f t="shared" si="6"/>
        <v>0.0279846456839767</v>
      </c>
      <c r="Q35" t="s">
        <v>49</v>
      </c>
      <c r="R35">
        <v>1.023596273</v>
      </c>
      <c r="S35">
        <v>1.023621027</v>
      </c>
    </row>
    <row r="36" spans="1:19">
      <c r="A36" s="1">
        <v>39022</v>
      </c>
      <c r="B36">
        <v>11</v>
      </c>
      <c r="C36">
        <v>9128</v>
      </c>
      <c r="D36">
        <f t="shared" si="7"/>
        <v>8321.75</v>
      </c>
      <c r="E36">
        <f t="shared" si="8"/>
        <v>8352.04166666667</v>
      </c>
      <c r="F36">
        <f t="shared" si="9"/>
        <v>1.0929064250757</v>
      </c>
      <c r="G36">
        <v>1.03694211620377</v>
      </c>
      <c r="H36">
        <f t="shared" si="1"/>
        <v>8802.8057278814</v>
      </c>
      <c r="I36">
        <v>35</v>
      </c>
      <c r="J36">
        <f t="shared" si="0"/>
        <v>8232.60864052369</v>
      </c>
      <c r="K36">
        <f t="shared" si="2"/>
        <v>8536.73862558207</v>
      </c>
      <c r="L36">
        <f t="shared" si="3"/>
        <v>591.261374417929</v>
      </c>
      <c r="M36">
        <f t="shared" si="4"/>
        <v>349590.012878578</v>
      </c>
      <c r="N36">
        <f t="shared" si="5"/>
        <v>591.261374417929</v>
      </c>
      <c r="O36">
        <f t="shared" si="6"/>
        <v>0.0647744713428932</v>
      </c>
      <c r="Q36" t="s">
        <v>50</v>
      </c>
      <c r="R36">
        <v>1.03691704</v>
      </c>
      <c r="S36">
        <v>1.036942116</v>
      </c>
    </row>
    <row r="37" spans="1:19">
      <c r="A37" s="1">
        <v>39052</v>
      </c>
      <c r="B37">
        <v>12</v>
      </c>
      <c r="C37">
        <v>9545</v>
      </c>
      <c r="D37">
        <f t="shared" si="7"/>
        <v>8382.33333333333</v>
      </c>
      <c r="E37">
        <f t="shared" si="8"/>
        <v>8388.875</v>
      </c>
      <c r="F37">
        <f t="shared" si="9"/>
        <v>1.1378164533385</v>
      </c>
      <c r="G37">
        <v>1.17058885051941</v>
      </c>
      <c r="H37">
        <f t="shared" si="1"/>
        <v>8154.01581500177</v>
      </c>
      <c r="I37">
        <v>36</v>
      </c>
      <c r="J37">
        <f t="shared" si="0"/>
        <v>8260.80135216632</v>
      </c>
      <c r="K37">
        <f t="shared" si="2"/>
        <v>9670.00195920154</v>
      </c>
      <c r="L37">
        <f t="shared" si="3"/>
        <v>-125.001959201543</v>
      </c>
      <c r="M37">
        <f t="shared" si="4"/>
        <v>15625.4898042243</v>
      </c>
      <c r="N37">
        <f t="shared" si="5"/>
        <v>125.001959201543</v>
      </c>
      <c r="O37">
        <f t="shared" si="6"/>
        <v>0.0130960669671601</v>
      </c>
      <c r="Q37" t="s">
        <v>51</v>
      </c>
      <c r="R37">
        <v>1.170560542</v>
      </c>
      <c r="S37">
        <v>1.170588851</v>
      </c>
    </row>
    <row r="38" spans="1:19">
      <c r="A38" s="1">
        <v>39083</v>
      </c>
      <c r="B38">
        <v>1</v>
      </c>
      <c r="C38">
        <v>6627</v>
      </c>
      <c r="D38">
        <f t="shared" si="7"/>
        <v>8395.41666666667</v>
      </c>
      <c r="E38">
        <f t="shared" si="8"/>
        <v>8429.41666666667</v>
      </c>
      <c r="F38">
        <f t="shared" si="9"/>
        <v>0.786175397664924</v>
      </c>
      <c r="G38">
        <v>0.760416954624426</v>
      </c>
      <c r="H38">
        <f t="shared" si="1"/>
        <v>8714.9556038938</v>
      </c>
      <c r="I38">
        <v>37</v>
      </c>
      <c r="J38">
        <f t="shared" si="0"/>
        <v>8288.99406380895</v>
      </c>
      <c r="K38">
        <f t="shared" si="2"/>
        <v>6303.09162290155</v>
      </c>
      <c r="L38">
        <f t="shared" si="3"/>
        <v>323.908377098453</v>
      </c>
      <c r="M38">
        <f t="shared" si="4"/>
        <v>104916.636754553</v>
      </c>
      <c r="N38">
        <f t="shared" si="5"/>
        <v>323.908377098453</v>
      </c>
      <c r="O38">
        <f t="shared" si="6"/>
        <v>0.0488770751619817</v>
      </c>
      <c r="R38">
        <v>11.99970981</v>
      </c>
      <c r="S38">
        <v>12</v>
      </c>
    </row>
    <row r="39" spans="1:19">
      <c r="A39" s="1">
        <v>39114</v>
      </c>
      <c r="B39">
        <v>2</v>
      </c>
      <c r="C39">
        <v>6743</v>
      </c>
      <c r="D39">
        <f t="shared" si="7"/>
        <v>8463.41666666667</v>
      </c>
      <c r="E39">
        <f t="shared" si="8"/>
        <v>8479.54166666667</v>
      </c>
      <c r="F39">
        <f t="shared" si="9"/>
        <v>0.795208074335779</v>
      </c>
      <c r="G39">
        <v>0.830174515782185</v>
      </c>
      <c r="H39">
        <f t="shared" si="1"/>
        <v>8122.3885722953</v>
      </c>
      <c r="I39">
        <v>38</v>
      </c>
      <c r="J39">
        <f t="shared" si="0"/>
        <v>8317.18677545159</v>
      </c>
      <c r="K39">
        <f t="shared" si="2"/>
        <v>6904.71650398051</v>
      </c>
      <c r="L39">
        <f t="shared" si="3"/>
        <v>-161.716503980513</v>
      </c>
      <c r="M39">
        <f t="shared" si="4"/>
        <v>26152.2276596793</v>
      </c>
      <c r="N39">
        <f t="shared" si="5"/>
        <v>161.716503980513</v>
      </c>
      <c r="O39">
        <f t="shared" si="6"/>
        <v>0.0239828717159296</v>
      </c>
      <c r="R39">
        <v>0.999975817</v>
      </c>
      <c r="S39">
        <v>1</v>
      </c>
    </row>
    <row r="40" spans="1:15">
      <c r="A40" s="1">
        <v>39142</v>
      </c>
      <c r="B40">
        <v>3</v>
      </c>
      <c r="C40">
        <v>8195</v>
      </c>
      <c r="D40">
        <f t="shared" si="7"/>
        <v>8495.66666666667</v>
      </c>
      <c r="E40">
        <f t="shared" si="8"/>
        <v>8499.25</v>
      </c>
      <c r="F40">
        <f t="shared" si="9"/>
        <v>0.964202723769744</v>
      </c>
      <c r="G40">
        <v>0.98554121296497</v>
      </c>
      <c r="H40">
        <f t="shared" si="1"/>
        <v>8315.22811242525</v>
      </c>
      <c r="I40">
        <v>39</v>
      </c>
      <c r="J40">
        <f t="shared" si="0"/>
        <v>8345.37948709422</v>
      </c>
      <c r="K40">
        <f t="shared" si="2"/>
        <v>8224.71542236382</v>
      </c>
      <c r="L40">
        <f t="shared" si="3"/>
        <v>-29.715422363819</v>
      </c>
      <c r="M40">
        <f t="shared" si="4"/>
        <v>883.006326260155</v>
      </c>
      <c r="N40">
        <f t="shared" si="5"/>
        <v>29.715422363819</v>
      </c>
      <c r="O40">
        <f t="shared" si="6"/>
        <v>0.00362604299741538</v>
      </c>
    </row>
    <row r="41" spans="1:15">
      <c r="A41" s="1">
        <v>39173</v>
      </c>
      <c r="B41">
        <v>4</v>
      </c>
      <c r="C41">
        <v>7828</v>
      </c>
      <c r="D41">
        <f t="shared" si="7"/>
        <v>8502.83333333333</v>
      </c>
      <c r="E41">
        <f t="shared" si="8"/>
        <v>8544.875</v>
      </c>
      <c r="F41">
        <f t="shared" si="9"/>
        <v>0.916104682631402</v>
      </c>
      <c r="G41">
        <v>0.96246611871654</v>
      </c>
      <c r="H41">
        <f t="shared" si="1"/>
        <v>8133.27331505314</v>
      </c>
      <c r="I41">
        <v>40</v>
      </c>
      <c r="J41">
        <f t="shared" si="0"/>
        <v>8373.57219873685</v>
      </c>
      <c r="K41">
        <f t="shared" si="2"/>
        <v>8059.27953391098</v>
      </c>
      <c r="L41">
        <f t="shared" si="3"/>
        <v>-231.279533910984</v>
      </c>
      <c r="M41">
        <f t="shared" si="4"/>
        <v>53490.2228060822</v>
      </c>
      <c r="N41">
        <f t="shared" si="5"/>
        <v>231.279533910984</v>
      </c>
      <c r="O41">
        <f t="shared" si="6"/>
        <v>0.0295451627377343</v>
      </c>
    </row>
    <row r="42" spans="1:15">
      <c r="A42" s="1">
        <v>39203</v>
      </c>
      <c r="B42">
        <v>5</v>
      </c>
      <c r="C42">
        <v>9570</v>
      </c>
      <c r="D42">
        <f t="shared" si="7"/>
        <v>8586.91666666667</v>
      </c>
      <c r="E42">
        <f t="shared" si="8"/>
        <v>8597.83333333333</v>
      </c>
      <c r="F42">
        <f t="shared" si="9"/>
        <v>1.11307112256964</v>
      </c>
      <c r="G42">
        <v>1.07009252202739</v>
      </c>
      <c r="H42">
        <f t="shared" si="1"/>
        <v>8943.15192659108</v>
      </c>
      <c r="I42">
        <v>41</v>
      </c>
      <c r="J42">
        <f t="shared" si="0"/>
        <v>8401.76491037949</v>
      </c>
      <c r="K42">
        <f t="shared" si="2"/>
        <v>8990.66580242926</v>
      </c>
      <c r="L42">
        <f t="shared" si="3"/>
        <v>579.334197570744</v>
      </c>
      <c r="M42">
        <f t="shared" si="4"/>
        <v>335628.112474938</v>
      </c>
      <c r="N42">
        <f t="shared" si="5"/>
        <v>579.334197570744</v>
      </c>
      <c r="O42">
        <f t="shared" si="6"/>
        <v>0.0605364887743725</v>
      </c>
    </row>
    <row r="43" spans="1:15">
      <c r="A43" s="1">
        <v>39234</v>
      </c>
      <c r="B43">
        <v>6</v>
      </c>
      <c r="C43">
        <v>9484</v>
      </c>
      <c r="D43">
        <f t="shared" si="7"/>
        <v>8608.75</v>
      </c>
      <c r="E43">
        <f t="shared" si="8"/>
        <v>8630.41666666667</v>
      </c>
      <c r="F43">
        <f t="shared" si="9"/>
        <v>1.09890406990779</v>
      </c>
      <c r="G43">
        <v>1.12748079167904</v>
      </c>
      <c r="H43">
        <f t="shared" si="1"/>
        <v>8411.67323646944</v>
      </c>
      <c r="I43">
        <v>42</v>
      </c>
      <c r="J43">
        <f t="shared" si="0"/>
        <v>8429.95762202212</v>
      </c>
      <c r="K43">
        <f t="shared" si="2"/>
        <v>9504.6152934983</v>
      </c>
      <c r="L43">
        <f t="shared" si="3"/>
        <v>-20.6152934982983</v>
      </c>
      <c r="M43">
        <f t="shared" si="4"/>
        <v>424.990326020982</v>
      </c>
      <c r="N43">
        <f t="shared" si="5"/>
        <v>20.6152934982983</v>
      </c>
      <c r="O43">
        <f t="shared" si="6"/>
        <v>0.0021736918492512</v>
      </c>
    </row>
    <row r="44" spans="1:15">
      <c r="A44" s="1">
        <v>39264</v>
      </c>
      <c r="B44">
        <v>7</v>
      </c>
      <c r="C44">
        <v>8608</v>
      </c>
      <c r="D44">
        <f t="shared" si="7"/>
        <v>8652.08333333333</v>
      </c>
      <c r="E44">
        <f t="shared" si="8"/>
        <v>8671.5</v>
      </c>
      <c r="F44">
        <f t="shared" si="9"/>
        <v>0.992677160814161</v>
      </c>
      <c r="G44">
        <v>0.986919463100863</v>
      </c>
      <c r="H44">
        <f t="shared" si="1"/>
        <v>8722.0896150472</v>
      </c>
      <c r="I44">
        <v>43</v>
      </c>
      <c r="J44">
        <f t="shared" si="0"/>
        <v>8458.15033366475</v>
      </c>
      <c r="K44">
        <f t="shared" si="2"/>
        <v>8347.51318612681</v>
      </c>
      <c r="L44">
        <f t="shared" si="3"/>
        <v>260.486813873193</v>
      </c>
      <c r="M44">
        <f t="shared" si="4"/>
        <v>67853.3802018073</v>
      </c>
      <c r="N44">
        <f t="shared" si="5"/>
        <v>260.486813873193</v>
      </c>
      <c r="O44">
        <f t="shared" si="6"/>
        <v>0.0302610146228151</v>
      </c>
    </row>
    <row r="45" spans="1:15">
      <c r="A45" s="1">
        <v>39295</v>
      </c>
      <c r="B45">
        <v>8</v>
      </c>
      <c r="C45">
        <v>9543</v>
      </c>
      <c r="D45">
        <f t="shared" si="7"/>
        <v>8690.91666666667</v>
      </c>
      <c r="E45">
        <f t="shared" si="8"/>
        <v>8721.75</v>
      </c>
      <c r="F45">
        <f t="shared" si="9"/>
        <v>1.09416114885201</v>
      </c>
      <c r="G45">
        <v>1.05052457704099</v>
      </c>
      <c r="H45">
        <f t="shared" si="1"/>
        <v>9084.03307124881</v>
      </c>
      <c r="I45">
        <v>44</v>
      </c>
      <c r="J45">
        <f t="shared" si="0"/>
        <v>8486.34304530739</v>
      </c>
      <c r="K45">
        <f t="shared" si="2"/>
        <v>8915.11193829627</v>
      </c>
      <c r="L45">
        <f t="shared" si="3"/>
        <v>627.888061703728</v>
      </c>
      <c r="M45">
        <f t="shared" si="4"/>
        <v>394243.418030065</v>
      </c>
      <c r="N45">
        <f t="shared" si="5"/>
        <v>627.888061703728</v>
      </c>
      <c r="O45">
        <f t="shared" si="6"/>
        <v>0.0657956682074535</v>
      </c>
    </row>
    <row r="46" spans="1:15">
      <c r="A46" s="1">
        <v>39326</v>
      </c>
      <c r="B46">
        <v>9</v>
      </c>
      <c r="C46">
        <v>8123</v>
      </c>
      <c r="D46">
        <f t="shared" si="7"/>
        <v>8752.58333333333</v>
      </c>
      <c r="E46">
        <f t="shared" si="8"/>
        <v>8759.66666666667</v>
      </c>
      <c r="F46">
        <f t="shared" si="9"/>
        <v>0.927318391110773</v>
      </c>
      <c r="G46">
        <v>0.995231850068111</v>
      </c>
      <c r="H46">
        <f t="shared" si="1"/>
        <v>8161.91724515658</v>
      </c>
      <c r="I46">
        <v>45</v>
      </c>
      <c r="J46">
        <f t="shared" si="0"/>
        <v>8514.53575695002</v>
      </c>
      <c r="K46">
        <f t="shared" si="2"/>
        <v>8473.93717386045</v>
      </c>
      <c r="L46">
        <f t="shared" si="3"/>
        <v>-350.937173860453</v>
      </c>
      <c r="M46">
        <f t="shared" si="4"/>
        <v>123156.899997162</v>
      </c>
      <c r="N46">
        <f t="shared" si="5"/>
        <v>350.937173860453</v>
      </c>
      <c r="O46">
        <f t="shared" si="6"/>
        <v>0.0432029021125758</v>
      </c>
    </row>
    <row r="47" spans="1:15">
      <c r="A47" s="1">
        <v>39356</v>
      </c>
      <c r="B47">
        <v>10</v>
      </c>
      <c r="C47">
        <v>9649</v>
      </c>
      <c r="D47">
        <f t="shared" si="7"/>
        <v>8766.75</v>
      </c>
      <c r="E47">
        <f t="shared" si="8"/>
        <v>8811.20833333333</v>
      </c>
      <c r="F47">
        <f t="shared" si="9"/>
        <v>1.09508249436088</v>
      </c>
      <c r="G47">
        <v>1.0236210272723</v>
      </c>
      <c r="H47">
        <f t="shared" si="1"/>
        <v>9426.34016195645</v>
      </c>
      <c r="I47">
        <v>46</v>
      </c>
      <c r="J47">
        <f t="shared" si="0"/>
        <v>8542.72846859266</v>
      </c>
      <c r="K47">
        <f t="shared" si="2"/>
        <v>8744.51649072913</v>
      </c>
      <c r="L47">
        <f t="shared" si="3"/>
        <v>904.483509270865</v>
      </c>
      <c r="M47">
        <f t="shared" si="4"/>
        <v>818090.41854294</v>
      </c>
      <c r="N47">
        <f t="shared" si="5"/>
        <v>904.483509270865</v>
      </c>
      <c r="O47">
        <f t="shared" si="6"/>
        <v>0.0937385749062976</v>
      </c>
    </row>
    <row r="48" spans="1:15">
      <c r="A48" s="1">
        <v>39387</v>
      </c>
      <c r="B48">
        <v>11</v>
      </c>
      <c r="C48">
        <v>9390</v>
      </c>
      <c r="D48">
        <f t="shared" si="7"/>
        <v>8855.66666666667</v>
      </c>
      <c r="E48">
        <f t="shared" si="8"/>
        <v>8865</v>
      </c>
      <c r="F48">
        <f t="shared" si="9"/>
        <v>1.05922165820643</v>
      </c>
      <c r="G48">
        <v>1.03694211620377</v>
      </c>
      <c r="H48">
        <f t="shared" si="1"/>
        <v>9055.47171174477</v>
      </c>
      <c r="I48">
        <v>47</v>
      </c>
      <c r="J48">
        <f t="shared" si="0"/>
        <v>8570.92118023529</v>
      </c>
      <c r="K48">
        <f t="shared" si="2"/>
        <v>8887.5491464489</v>
      </c>
      <c r="L48">
        <f t="shared" si="3"/>
        <v>502.450853551105</v>
      </c>
      <c r="M48">
        <f t="shared" si="4"/>
        <v>252456.860234234</v>
      </c>
      <c r="N48">
        <f t="shared" si="5"/>
        <v>502.450853551105</v>
      </c>
      <c r="O48">
        <f t="shared" si="6"/>
        <v>0.0535091430831848</v>
      </c>
    </row>
    <row r="49" spans="1:15">
      <c r="A49" s="1">
        <v>39417</v>
      </c>
      <c r="B49">
        <v>12</v>
      </c>
      <c r="C49">
        <v>10065</v>
      </c>
      <c r="D49">
        <f t="shared" si="7"/>
        <v>8874.33333333333</v>
      </c>
      <c r="E49">
        <f t="shared" si="8"/>
        <v>8894.875</v>
      </c>
      <c r="F49">
        <f t="shared" si="9"/>
        <v>1.13155047147936</v>
      </c>
      <c r="G49">
        <v>1.17058885051941</v>
      </c>
      <c r="H49">
        <f t="shared" si="1"/>
        <v>8598.23668706054</v>
      </c>
      <c r="I49">
        <v>48</v>
      </c>
      <c r="J49">
        <f t="shared" si="0"/>
        <v>8599.11389187793</v>
      </c>
      <c r="K49">
        <f t="shared" si="2"/>
        <v>10066.0268461789</v>
      </c>
      <c r="L49">
        <f t="shared" si="3"/>
        <v>-1.02684617885279</v>
      </c>
      <c r="M49">
        <f t="shared" si="4"/>
        <v>1.05441307502458</v>
      </c>
      <c r="N49">
        <f t="shared" si="5"/>
        <v>1.02684617885279</v>
      </c>
      <c r="O49">
        <f t="shared" si="6"/>
        <v>0.000102021478276482</v>
      </c>
    </row>
    <row r="50" spans="1:15">
      <c r="A50" s="1">
        <v>39448</v>
      </c>
      <c r="B50">
        <v>1</v>
      </c>
      <c r="C50">
        <v>7093</v>
      </c>
      <c r="D50">
        <f t="shared" si="7"/>
        <v>8915.41666666667</v>
      </c>
      <c r="E50">
        <f t="shared" si="8"/>
        <v>8954.79166666667</v>
      </c>
      <c r="F50">
        <f t="shared" si="9"/>
        <v>0.792089896005398</v>
      </c>
      <c r="G50">
        <v>0.760416954624426</v>
      </c>
      <c r="H50">
        <f t="shared" si="1"/>
        <v>9327.77728963615</v>
      </c>
      <c r="I50">
        <v>49</v>
      </c>
      <c r="J50">
        <f t="shared" si="0"/>
        <v>8627.30660352056</v>
      </c>
      <c r="K50">
        <f t="shared" si="2"/>
        <v>6560.3502140603</v>
      </c>
      <c r="L50">
        <f t="shared" si="3"/>
        <v>532.649785939697</v>
      </c>
      <c r="M50">
        <f t="shared" si="4"/>
        <v>283715.794461605</v>
      </c>
      <c r="N50">
        <f t="shared" si="5"/>
        <v>532.649785939697</v>
      </c>
      <c r="O50">
        <f t="shared" si="6"/>
        <v>0.0750951340673476</v>
      </c>
    </row>
    <row r="51" spans="1:15">
      <c r="A51" s="1">
        <v>39479</v>
      </c>
      <c r="B51">
        <v>2</v>
      </c>
      <c r="C51">
        <v>7483</v>
      </c>
      <c r="D51">
        <f t="shared" si="7"/>
        <v>8994.16666666667</v>
      </c>
      <c r="E51">
        <f t="shared" si="8"/>
        <v>8987.16666666667</v>
      </c>
      <c r="F51">
        <f t="shared" si="9"/>
        <v>0.832631715594459</v>
      </c>
      <c r="G51">
        <v>0.830174515782185</v>
      </c>
      <c r="H51">
        <f t="shared" si="1"/>
        <v>9013.76741605898</v>
      </c>
      <c r="I51">
        <v>50</v>
      </c>
      <c r="J51">
        <f t="shared" si="0"/>
        <v>8655.49931516319</v>
      </c>
      <c r="K51">
        <f t="shared" si="2"/>
        <v>7185.57495281864</v>
      </c>
      <c r="L51">
        <f t="shared" si="3"/>
        <v>297.425047181362</v>
      </c>
      <c r="M51">
        <f t="shared" si="4"/>
        <v>88461.6586908355</v>
      </c>
      <c r="N51">
        <f t="shared" si="5"/>
        <v>297.425047181362</v>
      </c>
      <c r="O51">
        <f t="shared" si="6"/>
        <v>0.0397467656262678</v>
      </c>
    </row>
    <row r="52" spans="1:15">
      <c r="A52" s="1">
        <v>39508</v>
      </c>
      <c r="B52">
        <v>3</v>
      </c>
      <c r="C52">
        <v>8365</v>
      </c>
      <c r="D52">
        <f t="shared" si="7"/>
        <v>8980.16666666667</v>
      </c>
      <c r="E52">
        <f t="shared" si="8"/>
        <v>9026.08333333333</v>
      </c>
      <c r="F52">
        <f t="shared" si="9"/>
        <v>0.926758560837573</v>
      </c>
      <c r="G52">
        <v>0.98554121296497</v>
      </c>
      <c r="H52">
        <f t="shared" si="1"/>
        <v>8487.72216722846</v>
      </c>
      <c r="I52">
        <v>51</v>
      </c>
      <c r="J52">
        <f t="shared" si="0"/>
        <v>8683.69202680583</v>
      </c>
      <c r="K52">
        <f t="shared" si="2"/>
        <v>8558.13637311245</v>
      </c>
      <c r="L52">
        <f t="shared" si="3"/>
        <v>-193.136373112455</v>
      </c>
      <c r="M52">
        <f t="shared" si="4"/>
        <v>37301.6586190333</v>
      </c>
      <c r="N52">
        <f t="shared" si="5"/>
        <v>193.136373112455</v>
      </c>
      <c r="O52">
        <f t="shared" si="6"/>
        <v>0.0230886279871434</v>
      </c>
    </row>
    <row r="53" spans="1:15">
      <c r="A53" s="1">
        <v>39539</v>
      </c>
      <c r="B53">
        <v>4</v>
      </c>
      <c r="C53">
        <v>8895</v>
      </c>
      <c r="D53">
        <f t="shared" si="7"/>
        <v>9072</v>
      </c>
      <c r="E53">
        <f t="shared" si="8"/>
        <v>9084.45833333333</v>
      </c>
      <c r="F53">
        <f t="shared" si="9"/>
        <v>0.979144784820229</v>
      </c>
      <c r="G53">
        <v>0.96246611871654</v>
      </c>
      <c r="H53">
        <f t="shared" si="1"/>
        <v>9241.88376819081</v>
      </c>
      <c r="I53">
        <v>52</v>
      </c>
      <c r="J53">
        <f t="shared" si="0"/>
        <v>8711.88473844846</v>
      </c>
      <c r="K53">
        <f t="shared" si="2"/>
        <v>8384.89389092035</v>
      </c>
      <c r="L53">
        <f t="shared" si="3"/>
        <v>510.10610907965</v>
      </c>
      <c r="M53">
        <f t="shared" si="4"/>
        <v>260208.24252038</v>
      </c>
      <c r="N53">
        <f t="shared" si="5"/>
        <v>510.10610907965</v>
      </c>
      <c r="O53">
        <f t="shared" si="6"/>
        <v>0.0573475108577459</v>
      </c>
    </row>
    <row r="54" spans="1:15">
      <c r="A54" s="1">
        <v>39569</v>
      </c>
      <c r="B54">
        <v>5</v>
      </c>
      <c r="C54">
        <v>9794</v>
      </c>
      <c r="D54">
        <f t="shared" si="7"/>
        <v>9096.91666666667</v>
      </c>
      <c r="E54">
        <f t="shared" si="8"/>
        <v>9070.58333333333</v>
      </c>
      <c r="F54">
        <f t="shared" si="9"/>
        <v>1.07975415032109</v>
      </c>
      <c r="G54">
        <v>1.07009252202739</v>
      </c>
      <c r="H54">
        <f t="shared" si="1"/>
        <v>9152.47962058861</v>
      </c>
      <c r="I54">
        <v>53</v>
      </c>
      <c r="J54">
        <f t="shared" si="0"/>
        <v>8740.07745009109</v>
      </c>
      <c r="K54">
        <f t="shared" si="2"/>
        <v>9352.69152128274</v>
      </c>
      <c r="L54">
        <f t="shared" si="3"/>
        <v>441.308478717259</v>
      </c>
      <c r="M54">
        <f t="shared" si="4"/>
        <v>194753.173387742</v>
      </c>
      <c r="N54">
        <f t="shared" si="5"/>
        <v>441.308478717259</v>
      </c>
      <c r="O54">
        <f t="shared" si="6"/>
        <v>0.0450590646025382</v>
      </c>
    </row>
    <row r="55" spans="1:15">
      <c r="A55" s="1">
        <v>39600</v>
      </c>
      <c r="B55">
        <v>6</v>
      </c>
      <c r="C55">
        <v>9977</v>
      </c>
      <c r="D55">
        <f t="shared" si="7"/>
        <v>9044.25</v>
      </c>
      <c r="E55">
        <f t="shared" si="8"/>
        <v>9076.5</v>
      </c>
      <c r="F55">
        <f t="shared" si="9"/>
        <v>1.0992122514185</v>
      </c>
      <c r="G55">
        <v>1.12748079167904</v>
      </c>
      <c r="H55">
        <f t="shared" si="1"/>
        <v>8848.93124001008</v>
      </c>
      <c r="I55">
        <v>54</v>
      </c>
      <c r="J55">
        <f t="shared" si="0"/>
        <v>8768.27016173373</v>
      </c>
      <c r="K55">
        <f t="shared" si="2"/>
        <v>9886.05618360729</v>
      </c>
      <c r="L55">
        <f t="shared" si="3"/>
        <v>90.9438163927116</v>
      </c>
      <c r="M55">
        <f t="shared" si="4"/>
        <v>8270.77774007124</v>
      </c>
      <c r="N55">
        <f t="shared" si="5"/>
        <v>90.9438163927116</v>
      </c>
      <c r="O55">
        <f t="shared" si="6"/>
        <v>0.00911534693722678</v>
      </c>
    </row>
    <row r="56" spans="1:15">
      <c r="A56" s="1">
        <v>39630</v>
      </c>
      <c r="B56">
        <v>7</v>
      </c>
      <c r="C56">
        <v>9553</v>
      </c>
      <c r="D56">
        <f t="shared" si="7"/>
        <v>9108.75</v>
      </c>
      <c r="E56">
        <f t="shared" si="8"/>
        <v>9115.95833333333</v>
      </c>
      <c r="F56">
        <f t="shared" si="9"/>
        <v>1.04794248181989</v>
      </c>
      <c r="G56">
        <v>0.986919463100863</v>
      </c>
      <c r="H56">
        <f t="shared" si="1"/>
        <v>9679.61455536082</v>
      </c>
      <c r="I56">
        <v>55</v>
      </c>
      <c r="J56">
        <f t="shared" si="0"/>
        <v>8796.46287337636</v>
      </c>
      <c r="K56">
        <f t="shared" si="2"/>
        <v>8681.40041617928</v>
      </c>
      <c r="L56">
        <f t="shared" si="3"/>
        <v>871.599583820724</v>
      </c>
      <c r="M56">
        <f t="shared" si="4"/>
        <v>759685.834516459</v>
      </c>
      <c r="N56">
        <f t="shared" si="5"/>
        <v>871.599583820724</v>
      </c>
      <c r="O56">
        <f t="shared" si="6"/>
        <v>0.0912383108783339</v>
      </c>
    </row>
    <row r="57" spans="1:15">
      <c r="A57" s="1">
        <v>39661</v>
      </c>
      <c r="B57">
        <v>8</v>
      </c>
      <c r="C57">
        <v>9375</v>
      </c>
      <c r="D57">
        <f t="shared" si="7"/>
        <v>9123.16666666667</v>
      </c>
      <c r="E57">
        <f t="shared" si="8"/>
        <v>9127.125</v>
      </c>
      <c r="F57">
        <f t="shared" si="9"/>
        <v>1.02715805908213</v>
      </c>
      <c r="G57">
        <v>1.05052457704099</v>
      </c>
      <c r="H57">
        <f t="shared" si="1"/>
        <v>8924.11296688228</v>
      </c>
      <c r="I57">
        <v>56</v>
      </c>
      <c r="J57">
        <f t="shared" si="0"/>
        <v>8824.655585019</v>
      </c>
      <c r="K57">
        <f t="shared" si="2"/>
        <v>9270.51757598447</v>
      </c>
      <c r="L57">
        <f t="shared" si="3"/>
        <v>104.48242401553</v>
      </c>
      <c r="M57">
        <f t="shared" si="4"/>
        <v>10916.5769281611</v>
      </c>
      <c r="N57">
        <f t="shared" si="5"/>
        <v>104.48242401553</v>
      </c>
      <c r="O57">
        <f t="shared" si="6"/>
        <v>0.0111447918949899</v>
      </c>
    </row>
    <row r="58" spans="1:15">
      <c r="A58" s="1">
        <v>39692</v>
      </c>
      <c r="B58">
        <v>9</v>
      </c>
      <c r="C58">
        <v>9225</v>
      </c>
      <c r="D58">
        <f t="shared" si="7"/>
        <v>9131.08333333333</v>
      </c>
      <c r="E58">
        <f t="shared" si="8"/>
        <v>9144.54166666667</v>
      </c>
      <c r="F58">
        <f t="shared" si="9"/>
        <v>1.00879850912885</v>
      </c>
      <c r="G58">
        <v>0.995231850068111</v>
      </c>
      <c r="H58">
        <f t="shared" si="1"/>
        <v>9269.19692066594</v>
      </c>
      <c r="I58">
        <v>57</v>
      </c>
      <c r="J58">
        <f t="shared" si="0"/>
        <v>8852.84829666163</v>
      </c>
      <c r="K58">
        <f t="shared" si="2"/>
        <v>8810.63658865887</v>
      </c>
      <c r="L58">
        <f t="shared" si="3"/>
        <v>414.363411341126</v>
      </c>
      <c r="M58">
        <f t="shared" si="4"/>
        <v>171697.036658255</v>
      </c>
      <c r="N58">
        <f t="shared" si="5"/>
        <v>414.363411341126</v>
      </c>
      <c r="O58">
        <f t="shared" si="6"/>
        <v>0.0449174429638077</v>
      </c>
    </row>
    <row r="59" spans="1:15">
      <c r="A59" s="1">
        <v>39722</v>
      </c>
      <c r="B59">
        <v>10</v>
      </c>
      <c r="C59">
        <v>9948</v>
      </c>
      <c r="D59">
        <f t="shared" si="7"/>
        <v>9158</v>
      </c>
      <c r="E59">
        <f t="shared" si="8"/>
        <v>9169.125</v>
      </c>
      <c r="F59">
        <f t="shared" si="9"/>
        <v>1.08494540100609</v>
      </c>
      <c r="G59">
        <v>1.0236210272723</v>
      </c>
      <c r="H59">
        <f t="shared" si="1"/>
        <v>9718.44045301511</v>
      </c>
      <c r="I59">
        <v>58</v>
      </c>
      <c r="J59">
        <f t="shared" si="0"/>
        <v>8881.04100830426</v>
      </c>
      <c r="K59">
        <f t="shared" si="2"/>
        <v>9090.82032016783</v>
      </c>
      <c r="L59">
        <f t="shared" si="3"/>
        <v>857.17967983217</v>
      </c>
      <c r="M59">
        <f t="shared" si="4"/>
        <v>734757.003517182</v>
      </c>
      <c r="N59">
        <f t="shared" si="5"/>
        <v>857.17967983217</v>
      </c>
      <c r="O59">
        <f t="shared" si="6"/>
        <v>0.0861660313462174</v>
      </c>
    </row>
    <row r="60" spans="1:15">
      <c r="A60" s="1">
        <v>39753</v>
      </c>
      <c r="B60">
        <v>11</v>
      </c>
      <c r="C60">
        <v>8758</v>
      </c>
      <c r="D60">
        <f t="shared" si="7"/>
        <v>9180.25</v>
      </c>
      <c r="E60">
        <f t="shared" si="8"/>
        <v>9162.54166666667</v>
      </c>
      <c r="F60">
        <f t="shared" si="9"/>
        <v>0.955848313559283</v>
      </c>
      <c r="G60">
        <v>1.03694211620377</v>
      </c>
      <c r="H60">
        <f t="shared" si="1"/>
        <v>8445.98735372319</v>
      </c>
      <c r="I60">
        <v>59</v>
      </c>
      <c r="J60">
        <f t="shared" si="0"/>
        <v>8909.2337199469</v>
      </c>
      <c r="K60">
        <f t="shared" si="2"/>
        <v>9238.35966731572</v>
      </c>
      <c r="L60">
        <f t="shared" si="3"/>
        <v>-480.359667315719</v>
      </c>
      <c r="M60">
        <f t="shared" si="4"/>
        <v>230745.409983668</v>
      </c>
      <c r="N60">
        <f t="shared" si="5"/>
        <v>480.359667315719</v>
      </c>
      <c r="O60">
        <f t="shared" si="6"/>
        <v>0.0548481008581547</v>
      </c>
    </row>
    <row r="61" spans="1:15">
      <c r="A61" s="1">
        <v>39783</v>
      </c>
      <c r="B61">
        <v>12</v>
      </c>
      <c r="C61">
        <v>10839</v>
      </c>
      <c r="D61">
        <f t="shared" si="7"/>
        <v>9144.83333333333</v>
      </c>
      <c r="E61">
        <f t="shared" si="8"/>
        <v>9152.75</v>
      </c>
      <c r="F61">
        <f t="shared" si="9"/>
        <v>1.18423424653793</v>
      </c>
      <c r="G61">
        <v>1.17058885051941</v>
      </c>
      <c r="H61">
        <f t="shared" si="1"/>
        <v>9259.44236970186</v>
      </c>
      <c r="I61">
        <v>60</v>
      </c>
      <c r="J61">
        <f t="shared" si="0"/>
        <v>8937.42643158953</v>
      </c>
      <c r="K61">
        <f t="shared" si="2"/>
        <v>10462.0517331562</v>
      </c>
      <c r="L61">
        <f t="shared" si="3"/>
        <v>376.948266843838</v>
      </c>
      <c r="M61">
        <f t="shared" si="4"/>
        <v>142089.995876573</v>
      </c>
      <c r="N61">
        <f t="shared" si="5"/>
        <v>376.948266843838</v>
      </c>
      <c r="O61">
        <f t="shared" si="6"/>
        <v>0.0347770335680264</v>
      </c>
    </row>
    <row r="62" spans="1:15">
      <c r="A62" s="1">
        <v>39814</v>
      </c>
      <c r="B62">
        <v>1</v>
      </c>
      <c r="C62">
        <v>7266</v>
      </c>
      <c r="D62">
        <f t="shared" si="7"/>
        <v>9160.66666666667</v>
      </c>
      <c r="E62">
        <f t="shared" si="8"/>
        <v>9158.75</v>
      </c>
      <c r="F62">
        <f t="shared" si="9"/>
        <v>0.793339702470315</v>
      </c>
      <c r="G62">
        <v>0.760416954624426</v>
      </c>
      <c r="H62">
        <f t="shared" si="1"/>
        <v>9555.284052798</v>
      </c>
      <c r="I62">
        <v>61</v>
      </c>
      <c r="J62">
        <f t="shared" si="0"/>
        <v>8965.61914323216</v>
      </c>
      <c r="K62">
        <f t="shared" si="2"/>
        <v>6817.60880521906</v>
      </c>
      <c r="L62">
        <f t="shared" si="3"/>
        <v>448.391194780942</v>
      </c>
      <c r="M62">
        <f t="shared" si="4"/>
        <v>201054.663557081</v>
      </c>
      <c r="N62">
        <f t="shared" si="5"/>
        <v>448.391194780942</v>
      </c>
      <c r="O62">
        <f t="shared" si="6"/>
        <v>0.0617108718388304</v>
      </c>
    </row>
    <row r="63" spans="1:15">
      <c r="A63" s="1">
        <v>39845</v>
      </c>
      <c r="B63">
        <v>2</v>
      </c>
      <c r="C63">
        <v>7578</v>
      </c>
      <c r="D63">
        <f t="shared" si="7"/>
        <v>9156.83333333333</v>
      </c>
      <c r="E63">
        <f t="shared" si="8"/>
        <v>9138</v>
      </c>
      <c r="F63">
        <f t="shared" si="9"/>
        <v>0.829284307288247</v>
      </c>
      <c r="G63">
        <v>0.830174515782185</v>
      </c>
      <c r="H63">
        <f t="shared" si="1"/>
        <v>9128.20118654215</v>
      </c>
      <c r="I63">
        <v>62</v>
      </c>
      <c r="J63">
        <f t="shared" si="0"/>
        <v>8993.8118548748</v>
      </c>
      <c r="K63">
        <f t="shared" si="2"/>
        <v>7466.43340165676</v>
      </c>
      <c r="L63">
        <f t="shared" si="3"/>
        <v>111.566598343238</v>
      </c>
      <c r="M63">
        <f t="shared" si="4"/>
        <v>12447.1058658814</v>
      </c>
      <c r="N63">
        <f t="shared" si="5"/>
        <v>111.566598343238</v>
      </c>
      <c r="O63">
        <f t="shared" si="6"/>
        <v>0.0147224331410977</v>
      </c>
    </row>
    <row r="64" spans="1:15">
      <c r="A64" s="1">
        <v>39873</v>
      </c>
      <c r="B64">
        <v>3</v>
      </c>
      <c r="C64">
        <v>8688</v>
      </c>
      <c r="D64">
        <f t="shared" si="7"/>
        <v>9119.16666666667</v>
      </c>
      <c r="E64">
        <f t="shared" si="8"/>
        <v>9121.125</v>
      </c>
      <c r="F64">
        <f t="shared" si="9"/>
        <v>0.952514081322205</v>
      </c>
      <c r="G64">
        <v>0.98554121296497</v>
      </c>
      <c r="H64">
        <f t="shared" si="1"/>
        <v>8815.46087135455</v>
      </c>
      <c r="I64">
        <v>63</v>
      </c>
      <c r="J64">
        <f t="shared" si="0"/>
        <v>9022.00456651743</v>
      </c>
      <c r="K64">
        <f t="shared" si="2"/>
        <v>8891.55732386109</v>
      </c>
      <c r="L64">
        <f t="shared" si="3"/>
        <v>-203.55732386109</v>
      </c>
      <c r="M64">
        <f t="shared" si="4"/>
        <v>41435.5840974889</v>
      </c>
      <c r="N64">
        <f t="shared" si="5"/>
        <v>203.55732386109</v>
      </c>
      <c r="O64">
        <f t="shared" si="6"/>
        <v>0.0234297103891679</v>
      </c>
    </row>
    <row r="65" spans="1:15">
      <c r="A65" s="1">
        <v>39904</v>
      </c>
      <c r="B65">
        <v>4</v>
      </c>
      <c r="C65">
        <v>9162</v>
      </c>
      <c r="D65">
        <f t="shared" si="7"/>
        <v>9123.08333333333</v>
      </c>
      <c r="E65">
        <f t="shared" si="8"/>
        <v>9086.70833333333</v>
      </c>
      <c r="F65">
        <f t="shared" si="9"/>
        <v>1.00828591211522</v>
      </c>
      <c r="G65">
        <v>0.96246611871654</v>
      </c>
      <c r="H65">
        <f t="shared" si="1"/>
        <v>9519.29613087849</v>
      </c>
      <c r="I65">
        <v>64</v>
      </c>
      <c r="J65">
        <f t="shared" si="0"/>
        <v>9050.19727816007</v>
      </c>
      <c r="K65">
        <f t="shared" si="2"/>
        <v>8710.50824792971</v>
      </c>
      <c r="L65">
        <f t="shared" si="3"/>
        <v>451.491752070287</v>
      </c>
      <c r="M65">
        <f t="shared" si="4"/>
        <v>203844.802187498</v>
      </c>
      <c r="N65">
        <f t="shared" si="5"/>
        <v>451.491752070287</v>
      </c>
      <c r="O65">
        <f t="shared" si="6"/>
        <v>0.0492787330353948</v>
      </c>
    </row>
    <row r="66" spans="1:15">
      <c r="A66" s="1">
        <v>39934</v>
      </c>
      <c r="B66">
        <v>5</v>
      </c>
      <c r="C66">
        <v>9369</v>
      </c>
      <c r="D66">
        <f t="shared" si="7"/>
        <v>9050.33333333333</v>
      </c>
      <c r="E66">
        <f t="shared" si="8"/>
        <v>9058.29166666667</v>
      </c>
      <c r="F66">
        <f t="shared" si="9"/>
        <v>1.0343009857451</v>
      </c>
      <c r="G66">
        <v>1.07009252202739</v>
      </c>
      <c r="H66">
        <f t="shared" si="1"/>
        <v>8755.31770117365</v>
      </c>
      <c r="I66">
        <v>65</v>
      </c>
      <c r="J66">
        <f t="shared" ref="J66:J109" si="10">$R$21*I66+$R$20</f>
        <v>9078.3899898027</v>
      </c>
      <c r="K66">
        <f t="shared" si="2"/>
        <v>9714.71724013623</v>
      </c>
      <c r="L66">
        <f t="shared" si="3"/>
        <v>-345.717240136226</v>
      </c>
      <c r="M66">
        <f t="shared" si="4"/>
        <v>119520.410127409</v>
      </c>
      <c r="N66">
        <f t="shared" si="5"/>
        <v>345.717240136226</v>
      </c>
      <c r="O66">
        <f t="shared" si="6"/>
        <v>0.0369001216924139</v>
      </c>
    </row>
    <row r="67" spans="1:15">
      <c r="A67" s="1">
        <v>39965</v>
      </c>
      <c r="B67">
        <v>6</v>
      </c>
      <c r="C67">
        <v>10167</v>
      </c>
      <c r="D67">
        <f t="shared" si="7"/>
        <v>9066.25</v>
      </c>
      <c r="E67">
        <f t="shared" si="8"/>
        <v>9066.41666666667</v>
      </c>
      <c r="F67">
        <f t="shared" si="9"/>
        <v>1.12139121483129</v>
      </c>
      <c r="G67">
        <v>1.12748079167904</v>
      </c>
      <c r="H67">
        <f t="shared" ref="H67:H109" si="11">C67/G67</f>
        <v>9017.44852332189</v>
      </c>
      <c r="I67">
        <v>66</v>
      </c>
      <c r="J67">
        <f t="shared" si="10"/>
        <v>9106.58270144533</v>
      </c>
      <c r="K67">
        <f t="shared" ref="K67:K109" si="12">J67*G67</f>
        <v>10267.4970737163</v>
      </c>
      <c r="L67">
        <f t="shared" ref="L67:L109" si="13">C67-K67</f>
        <v>-100.497073716277</v>
      </c>
      <c r="M67">
        <f t="shared" ref="M67:M109" si="14">L67^2</f>
        <v>10099.6618255347</v>
      </c>
      <c r="N67">
        <f t="shared" ref="N67:N109" si="15">ABS(L67)</f>
        <v>100.497073716277</v>
      </c>
      <c r="O67">
        <f t="shared" ref="O67:O110" si="16">N67/C67</f>
        <v>0.00988463398409331</v>
      </c>
    </row>
    <row r="68" spans="1:15">
      <c r="A68" s="1">
        <v>39995</v>
      </c>
      <c r="B68">
        <v>7</v>
      </c>
      <c r="C68">
        <v>9507</v>
      </c>
      <c r="D68">
        <f t="shared" si="7"/>
        <v>9066.58333333333</v>
      </c>
      <c r="E68">
        <f t="shared" si="8"/>
        <v>9037.08333333333</v>
      </c>
      <c r="F68">
        <f t="shared" si="9"/>
        <v>1.05199870902301</v>
      </c>
      <c r="G68">
        <v>0.986919463100863</v>
      </c>
      <c r="H68">
        <f t="shared" si="11"/>
        <v>9633.0048757265</v>
      </c>
      <c r="I68">
        <v>67</v>
      </c>
      <c r="J68">
        <f t="shared" si="10"/>
        <v>9134.77541308797</v>
      </c>
      <c r="K68">
        <f t="shared" si="12"/>
        <v>9015.28764623174</v>
      </c>
      <c r="L68">
        <f t="shared" si="13"/>
        <v>491.712353768256</v>
      </c>
      <c r="M68">
        <f t="shared" si="14"/>
        <v>241781.038848319</v>
      </c>
      <c r="N68">
        <f t="shared" si="15"/>
        <v>491.712353768256</v>
      </c>
      <c r="O68">
        <f t="shared" si="16"/>
        <v>0.0517210848604456</v>
      </c>
    </row>
    <row r="69" spans="1:15">
      <c r="A69" s="1">
        <v>40026</v>
      </c>
      <c r="B69">
        <v>8</v>
      </c>
      <c r="C69">
        <v>8923</v>
      </c>
      <c r="D69">
        <f t="shared" si="7"/>
        <v>9007.58333333333</v>
      </c>
      <c r="E69">
        <f t="shared" si="8"/>
        <v>9003.54166666667</v>
      </c>
      <c r="F69">
        <f t="shared" si="9"/>
        <v>0.991054446167017</v>
      </c>
      <c r="G69">
        <v>1.05052457704099</v>
      </c>
      <c r="H69">
        <f t="shared" si="11"/>
        <v>8493.85173370566</v>
      </c>
      <c r="I69">
        <v>68</v>
      </c>
      <c r="J69">
        <f t="shared" si="10"/>
        <v>9162.9681247306</v>
      </c>
      <c r="K69">
        <f t="shared" si="12"/>
        <v>9625.92321367267</v>
      </c>
      <c r="L69">
        <f t="shared" si="13"/>
        <v>-702.923213672668</v>
      </c>
      <c r="M69">
        <f t="shared" si="14"/>
        <v>494101.044319911</v>
      </c>
      <c r="N69">
        <f t="shared" si="15"/>
        <v>702.923213672668</v>
      </c>
      <c r="O69">
        <f t="shared" si="16"/>
        <v>0.0787765565025964</v>
      </c>
    </row>
    <row r="70" spans="1:15">
      <c r="A70" s="1">
        <v>40057</v>
      </c>
      <c r="B70">
        <v>9</v>
      </c>
      <c r="C70">
        <v>9272</v>
      </c>
      <c r="D70">
        <f t="shared" si="7"/>
        <v>8999.5</v>
      </c>
      <c r="E70">
        <f t="shared" si="8"/>
        <v>9032.29166666667</v>
      </c>
      <c r="F70">
        <f t="shared" si="9"/>
        <v>1.02653903817322</v>
      </c>
      <c r="G70">
        <v>0.995231850068111</v>
      </c>
      <c r="H70">
        <f t="shared" si="11"/>
        <v>9316.42209738912</v>
      </c>
      <c r="I70">
        <v>69</v>
      </c>
      <c r="J70">
        <f t="shared" si="10"/>
        <v>9191.16083637324</v>
      </c>
      <c r="K70">
        <f t="shared" si="12"/>
        <v>9147.3360034573</v>
      </c>
      <c r="L70">
        <f t="shared" si="13"/>
        <v>124.663996542702</v>
      </c>
      <c r="M70">
        <f t="shared" si="14"/>
        <v>15541.1120339988</v>
      </c>
      <c r="N70">
        <f t="shared" si="15"/>
        <v>124.663996542702</v>
      </c>
      <c r="O70">
        <f t="shared" si="16"/>
        <v>0.0134452110162535</v>
      </c>
    </row>
    <row r="71" spans="1:15">
      <c r="A71" s="1">
        <v>40087</v>
      </c>
      <c r="B71">
        <v>10</v>
      </c>
      <c r="C71">
        <v>9075</v>
      </c>
      <c r="D71">
        <f t="shared" si="7"/>
        <v>9065.08333333333</v>
      </c>
      <c r="E71">
        <f t="shared" si="8"/>
        <v>9076</v>
      </c>
      <c r="F71">
        <f t="shared" si="9"/>
        <v>0.999889819303658</v>
      </c>
      <c r="G71">
        <v>1.0236210272723</v>
      </c>
      <c r="H71">
        <f t="shared" si="11"/>
        <v>8865.58575704786</v>
      </c>
      <c r="I71">
        <v>70</v>
      </c>
      <c r="J71">
        <f t="shared" si="10"/>
        <v>9219.35354801587</v>
      </c>
      <c r="K71">
        <f t="shared" si="12"/>
        <v>9437.12414960652</v>
      </c>
      <c r="L71">
        <f t="shared" si="13"/>
        <v>-362.124149606523</v>
      </c>
      <c r="M71">
        <f t="shared" si="14"/>
        <v>131133.899728248</v>
      </c>
      <c r="N71">
        <f t="shared" si="15"/>
        <v>362.124149606523</v>
      </c>
      <c r="O71">
        <f t="shared" si="16"/>
        <v>0.0399034875599475</v>
      </c>
    </row>
    <row r="72" spans="1:15">
      <c r="A72" s="1">
        <v>40118</v>
      </c>
      <c r="B72">
        <v>11</v>
      </c>
      <c r="C72">
        <v>8949</v>
      </c>
      <c r="D72">
        <f t="shared" si="7"/>
        <v>9086.91666666667</v>
      </c>
      <c r="E72">
        <f t="shared" si="8"/>
        <v>9086.16666666667</v>
      </c>
      <c r="F72">
        <f t="shared" si="9"/>
        <v>0.984903791477888</v>
      </c>
      <c r="G72">
        <v>1.03694211620377</v>
      </c>
      <c r="H72">
        <f t="shared" si="11"/>
        <v>8630.18278470756</v>
      </c>
      <c r="I72">
        <v>71</v>
      </c>
      <c r="J72">
        <f t="shared" si="10"/>
        <v>9247.5462596585</v>
      </c>
      <c r="K72">
        <f t="shared" si="12"/>
        <v>9589.17018818254</v>
      </c>
      <c r="L72">
        <f t="shared" si="13"/>
        <v>-640.170188182543</v>
      </c>
      <c r="M72">
        <f t="shared" si="14"/>
        <v>409817.869837672</v>
      </c>
      <c r="N72">
        <f t="shared" si="15"/>
        <v>640.170188182543</v>
      </c>
      <c r="O72">
        <f t="shared" si="16"/>
        <v>0.0715353881084527</v>
      </c>
    </row>
    <row r="73" spans="1:15">
      <c r="A73" s="1">
        <v>40148</v>
      </c>
      <c r="B73">
        <v>12</v>
      </c>
      <c r="C73">
        <v>10843</v>
      </c>
      <c r="D73">
        <f t="shared" ref="D73:D104" si="17">(C67+C68+C69+C70+C71+C72+C73+C74+C75+C76+C77+C78)/12</f>
        <v>9085.41666666667</v>
      </c>
      <c r="E73">
        <f t="shared" ref="E73:E103" si="18">(D73+D74)/2</f>
        <v>9101.45833333333</v>
      </c>
      <c r="F73">
        <f t="shared" ref="F73:F104" si="19">(C73/E73)</f>
        <v>1.19134754045826</v>
      </c>
      <c r="G73">
        <v>1.17058885051941</v>
      </c>
      <c r="H73">
        <f t="shared" si="11"/>
        <v>9262.85945333308</v>
      </c>
      <c r="I73">
        <v>72</v>
      </c>
      <c r="J73">
        <f t="shared" si="10"/>
        <v>9275.73897130114</v>
      </c>
      <c r="K73">
        <f t="shared" si="12"/>
        <v>10858.0766201335</v>
      </c>
      <c r="L73">
        <f t="shared" si="13"/>
        <v>-15.0766201334736</v>
      </c>
      <c r="M73">
        <f t="shared" si="14"/>
        <v>227.304474649062</v>
      </c>
      <c r="N73">
        <f t="shared" si="15"/>
        <v>15.0766201334736</v>
      </c>
      <c r="O73">
        <f t="shared" si="16"/>
        <v>0.0013904473054942</v>
      </c>
    </row>
    <row r="74" spans="1:15">
      <c r="A74" s="1">
        <v>40179</v>
      </c>
      <c r="B74">
        <v>1</v>
      </c>
      <c r="C74">
        <v>6558</v>
      </c>
      <c r="D74">
        <f t="shared" si="17"/>
        <v>9117.5</v>
      </c>
      <c r="E74">
        <f t="shared" si="18"/>
        <v>9099.58333333333</v>
      </c>
      <c r="F74">
        <f t="shared" si="19"/>
        <v>0.720692339392829</v>
      </c>
      <c r="G74">
        <v>0.760416954624426</v>
      </c>
      <c r="H74">
        <f t="shared" si="11"/>
        <v>8624.21591222809</v>
      </c>
      <c r="I74">
        <v>73</v>
      </c>
      <c r="J74">
        <f t="shared" si="10"/>
        <v>9303.93168294377</v>
      </c>
      <c r="K74">
        <f t="shared" si="12"/>
        <v>7074.86739637781</v>
      </c>
      <c r="L74">
        <f t="shared" si="13"/>
        <v>-516.867396377812</v>
      </c>
      <c r="M74">
        <f t="shared" si="14"/>
        <v>267151.905438378</v>
      </c>
      <c r="N74">
        <f t="shared" si="15"/>
        <v>516.867396377812</v>
      </c>
      <c r="O74">
        <f t="shared" si="16"/>
        <v>0.0788147905425148</v>
      </c>
    </row>
    <row r="75" spans="1:15">
      <c r="A75" s="1">
        <v>40210</v>
      </c>
      <c r="B75">
        <v>2</v>
      </c>
      <c r="C75">
        <v>7481</v>
      </c>
      <c r="D75">
        <f t="shared" si="17"/>
        <v>9081.66666666667</v>
      </c>
      <c r="E75">
        <f t="shared" si="18"/>
        <v>9096.25</v>
      </c>
      <c r="F75">
        <f t="shared" si="19"/>
        <v>0.822426824240759</v>
      </c>
      <c r="G75">
        <v>0.830174515782185</v>
      </c>
      <c r="H75">
        <f t="shared" si="11"/>
        <v>9011.35828404881</v>
      </c>
      <c r="I75">
        <v>74</v>
      </c>
      <c r="J75">
        <f t="shared" si="10"/>
        <v>9332.1243945864</v>
      </c>
      <c r="K75">
        <f t="shared" si="12"/>
        <v>7747.29185049488</v>
      </c>
      <c r="L75">
        <f t="shared" si="13"/>
        <v>-266.291850494885</v>
      </c>
      <c r="M75">
        <f t="shared" si="14"/>
        <v>70911.3496399901</v>
      </c>
      <c r="N75">
        <f t="shared" si="15"/>
        <v>266.291850494885</v>
      </c>
      <c r="O75">
        <f t="shared" si="16"/>
        <v>0.0355957559811369</v>
      </c>
    </row>
    <row r="76" spans="1:15">
      <c r="A76" s="1">
        <v>40238</v>
      </c>
      <c r="B76">
        <v>3</v>
      </c>
      <c r="C76">
        <v>9475</v>
      </c>
      <c r="D76">
        <f t="shared" si="17"/>
        <v>9110.83333333333</v>
      </c>
      <c r="E76">
        <f t="shared" si="18"/>
        <v>9117</v>
      </c>
      <c r="F76">
        <f t="shared" si="19"/>
        <v>1.03926730284085</v>
      </c>
      <c r="G76">
        <v>0.98554121296497</v>
      </c>
      <c r="H76">
        <f t="shared" si="11"/>
        <v>9614.00687800235</v>
      </c>
      <c r="I76">
        <v>75</v>
      </c>
      <c r="J76">
        <f t="shared" si="10"/>
        <v>9360.31710622904</v>
      </c>
      <c r="K76">
        <f t="shared" si="12"/>
        <v>9224.97827460973</v>
      </c>
      <c r="L76">
        <f t="shared" si="13"/>
        <v>250.021725390274</v>
      </c>
      <c r="M76">
        <f t="shared" si="14"/>
        <v>62510.8631671295</v>
      </c>
      <c r="N76">
        <f t="shared" si="15"/>
        <v>250.021725390274</v>
      </c>
      <c r="O76">
        <f t="shared" si="16"/>
        <v>0.0263875171915856</v>
      </c>
    </row>
    <row r="77" spans="1:15">
      <c r="A77" s="1">
        <v>40269</v>
      </c>
      <c r="B77">
        <v>4</v>
      </c>
      <c r="C77">
        <v>9424</v>
      </c>
      <c r="D77">
        <f t="shared" si="17"/>
        <v>9123.16666666667</v>
      </c>
      <c r="E77">
        <f t="shared" si="18"/>
        <v>9137.25</v>
      </c>
      <c r="F77">
        <f t="shared" si="19"/>
        <v>1.03138252756573</v>
      </c>
      <c r="G77">
        <v>0.96246611871654</v>
      </c>
      <c r="H77">
        <f t="shared" si="11"/>
        <v>9791.51350550086</v>
      </c>
      <c r="I77">
        <v>76</v>
      </c>
      <c r="J77">
        <f t="shared" si="10"/>
        <v>9388.50981787167</v>
      </c>
      <c r="K77">
        <f t="shared" si="12"/>
        <v>9036.12260493908</v>
      </c>
      <c r="L77">
        <f t="shared" si="13"/>
        <v>387.877395060921</v>
      </c>
      <c r="M77">
        <f t="shared" si="14"/>
        <v>150448.873599246</v>
      </c>
      <c r="N77">
        <f t="shared" si="15"/>
        <v>387.877395060921</v>
      </c>
      <c r="O77">
        <f t="shared" si="16"/>
        <v>0.0411584672178397</v>
      </c>
    </row>
    <row r="78" spans="1:15">
      <c r="A78" s="1">
        <v>40299</v>
      </c>
      <c r="B78">
        <v>5</v>
      </c>
      <c r="C78">
        <v>9351</v>
      </c>
      <c r="D78">
        <f t="shared" si="17"/>
        <v>9151.33333333333</v>
      </c>
      <c r="E78">
        <f t="shared" si="18"/>
        <v>9189.54166666667</v>
      </c>
      <c r="F78">
        <f t="shared" si="19"/>
        <v>1.01756979174696</v>
      </c>
      <c r="G78">
        <v>1.07009252202739</v>
      </c>
      <c r="H78">
        <f t="shared" si="11"/>
        <v>8738.49672576313</v>
      </c>
      <c r="I78">
        <v>77</v>
      </c>
      <c r="J78">
        <f t="shared" si="10"/>
        <v>9416.70252951431</v>
      </c>
      <c r="K78">
        <f t="shared" si="12"/>
        <v>10076.7429589897</v>
      </c>
      <c r="L78">
        <f t="shared" si="13"/>
        <v>-725.742958989713</v>
      </c>
      <c r="M78">
        <f t="shared" si="14"/>
        <v>526702.842523144</v>
      </c>
      <c r="N78">
        <f t="shared" si="15"/>
        <v>725.742958989713</v>
      </c>
      <c r="O78">
        <f t="shared" si="16"/>
        <v>0.0776112671361045</v>
      </c>
    </row>
    <row r="79" spans="1:15">
      <c r="A79" s="1">
        <v>40330</v>
      </c>
      <c r="B79">
        <v>6</v>
      </c>
      <c r="C79">
        <v>10552</v>
      </c>
      <c r="D79">
        <f t="shared" si="17"/>
        <v>9227.75</v>
      </c>
      <c r="E79">
        <f t="shared" si="18"/>
        <v>9253.25</v>
      </c>
      <c r="F79">
        <f t="shared" si="19"/>
        <v>1.14035609110313</v>
      </c>
      <c r="G79">
        <v>1.12748079167904</v>
      </c>
      <c r="H79">
        <f t="shared" si="11"/>
        <v>9358.91775529582</v>
      </c>
      <c r="I79">
        <v>78</v>
      </c>
      <c r="J79">
        <f t="shared" si="10"/>
        <v>9444.89524115694</v>
      </c>
      <c r="K79">
        <f t="shared" si="12"/>
        <v>10648.9379638253</v>
      </c>
      <c r="L79">
        <f t="shared" si="13"/>
        <v>-96.9379638252667</v>
      </c>
      <c r="M79">
        <f t="shared" si="14"/>
        <v>9396.96883058872</v>
      </c>
      <c r="N79">
        <f t="shared" si="15"/>
        <v>96.9379638252667</v>
      </c>
      <c r="O79">
        <f t="shared" si="16"/>
        <v>0.0091866910372694</v>
      </c>
    </row>
    <row r="80" spans="1:15">
      <c r="A80" s="1">
        <v>40360</v>
      </c>
      <c r="B80">
        <v>7</v>
      </c>
      <c r="C80">
        <v>9077</v>
      </c>
      <c r="D80">
        <f t="shared" si="17"/>
        <v>9278.75</v>
      </c>
      <c r="E80">
        <f t="shared" si="18"/>
        <v>9293.04166666667</v>
      </c>
      <c r="F80">
        <f t="shared" si="19"/>
        <v>0.976752319163532</v>
      </c>
      <c r="G80">
        <v>0.986919463100863</v>
      </c>
      <c r="H80">
        <f t="shared" si="11"/>
        <v>9197.30569653618</v>
      </c>
      <c r="I80">
        <v>79</v>
      </c>
      <c r="J80">
        <f t="shared" si="10"/>
        <v>9473.08795279957</v>
      </c>
      <c r="K80">
        <f t="shared" si="12"/>
        <v>9349.17487628421</v>
      </c>
      <c r="L80">
        <f t="shared" si="13"/>
        <v>-272.174876284211</v>
      </c>
      <c r="M80">
        <f t="shared" si="14"/>
        <v>74079.1632803254</v>
      </c>
      <c r="N80">
        <f t="shared" si="15"/>
        <v>272.174876284211</v>
      </c>
      <c r="O80">
        <f t="shared" si="16"/>
        <v>0.0299851136150943</v>
      </c>
    </row>
    <row r="81" spans="1:15">
      <c r="A81" s="1">
        <v>40391</v>
      </c>
      <c r="B81">
        <v>8</v>
      </c>
      <c r="C81">
        <v>9273</v>
      </c>
      <c r="D81">
        <f t="shared" si="17"/>
        <v>9307.33333333333</v>
      </c>
      <c r="E81">
        <f t="shared" si="18"/>
        <v>9329.54166666667</v>
      </c>
      <c r="F81">
        <f t="shared" si="19"/>
        <v>0.993939502208486</v>
      </c>
      <c r="G81">
        <v>1.05052457704099</v>
      </c>
      <c r="H81">
        <f t="shared" si="11"/>
        <v>8827.0186178026</v>
      </c>
      <c r="I81">
        <v>80</v>
      </c>
      <c r="J81">
        <f t="shared" si="10"/>
        <v>9501.28066444221</v>
      </c>
      <c r="K81">
        <f t="shared" si="12"/>
        <v>9981.32885136086</v>
      </c>
      <c r="L81">
        <f t="shared" si="13"/>
        <v>-708.328851360864</v>
      </c>
      <c r="M81">
        <f t="shared" si="14"/>
        <v>501729.761670201</v>
      </c>
      <c r="N81">
        <f t="shared" si="15"/>
        <v>708.328851360864</v>
      </c>
      <c r="O81">
        <f t="shared" si="16"/>
        <v>0.0763861588871847</v>
      </c>
    </row>
    <row r="82" spans="1:15">
      <c r="A82" s="1">
        <v>40422</v>
      </c>
      <c r="B82">
        <v>9</v>
      </c>
      <c r="C82">
        <v>9420</v>
      </c>
      <c r="D82">
        <f t="shared" si="17"/>
        <v>9351.75</v>
      </c>
      <c r="E82">
        <f t="shared" si="18"/>
        <v>9366.625</v>
      </c>
      <c r="F82">
        <f t="shared" si="19"/>
        <v>1.00569842392537</v>
      </c>
      <c r="G82">
        <v>0.995231850068111</v>
      </c>
      <c r="H82">
        <f t="shared" si="11"/>
        <v>9465.13116451742</v>
      </c>
      <c r="I82">
        <v>81</v>
      </c>
      <c r="J82">
        <f t="shared" si="10"/>
        <v>9529.47337608484</v>
      </c>
      <c r="K82">
        <f t="shared" si="12"/>
        <v>9484.03541825572</v>
      </c>
      <c r="L82">
        <f t="shared" si="13"/>
        <v>-64.0354182557203</v>
      </c>
      <c r="M82">
        <f t="shared" si="14"/>
        <v>4100.53479118503</v>
      </c>
      <c r="N82">
        <f t="shared" si="15"/>
        <v>64.0354182557203</v>
      </c>
      <c r="O82">
        <f t="shared" si="16"/>
        <v>0.00679781510145651</v>
      </c>
    </row>
    <row r="83" spans="1:15">
      <c r="A83" s="1">
        <v>40452</v>
      </c>
      <c r="B83">
        <v>10</v>
      </c>
      <c r="C83">
        <v>9413</v>
      </c>
      <c r="D83">
        <f t="shared" si="17"/>
        <v>9381.5</v>
      </c>
      <c r="E83">
        <f t="shared" si="18"/>
        <v>9375.54166666667</v>
      </c>
      <c r="F83">
        <f t="shared" si="19"/>
        <v>1.00399532471457</v>
      </c>
      <c r="G83">
        <v>1.0236210272723</v>
      </c>
      <c r="H83">
        <f t="shared" si="11"/>
        <v>9195.78608607069</v>
      </c>
      <c r="I83">
        <v>82</v>
      </c>
      <c r="J83">
        <f t="shared" si="10"/>
        <v>9557.66608772748</v>
      </c>
      <c r="K83">
        <f t="shared" si="12"/>
        <v>9783.42797904522</v>
      </c>
      <c r="L83">
        <f t="shared" si="13"/>
        <v>-370.42797904522</v>
      </c>
      <c r="M83">
        <f t="shared" si="14"/>
        <v>137216.887659526</v>
      </c>
      <c r="N83">
        <f t="shared" si="15"/>
        <v>370.42797904522</v>
      </c>
      <c r="O83">
        <f t="shared" si="16"/>
        <v>0.0393528077175417</v>
      </c>
    </row>
    <row r="84" spans="1:15">
      <c r="A84" s="1">
        <v>40483</v>
      </c>
      <c r="B84">
        <v>11</v>
      </c>
      <c r="C84">
        <v>9866</v>
      </c>
      <c r="D84">
        <f t="shared" si="17"/>
        <v>9369.58333333333</v>
      </c>
      <c r="E84">
        <f t="shared" si="18"/>
        <v>9395.25</v>
      </c>
      <c r="F84">
        <f t="shared" si="19"/>
        <v>1.05010510630372</v>
      </c>
      <c r="G84">
        <v>1.03694211620377</v>
      </c>
      <c r="H84">
        <f t="shared" si="11"/>
        <v>9514.51372822939</v>
      </c>
      <c r="I84">
        <v>83</v>
      </c>
      <c r="J84">
        <f t="shared" si="10"/>
        <v>9585.85879937011</v>
      </c>
      <c r="K84">
        <f t="shared" si="12"/>
        <v>9939.98070904937</v>
      </c>
      <c r="L84">
        <f t="shared" si="13"/>
        <v>-73.9807090493669</v>
      </c>
      <c r="M84">
        <f t="shared" si="14"/>
        <v>5473.14531144707</v>
      </c>
      <c r="N84">
        <f t="shared" si="15"/>
        <v>73.9807090493669</v>
      </c>
      <c r="O84">
        <f t="shared" si="16"/>
        <v>0.00749855149496927</v>
      </c>
    </row>
    <row r="85" spans="1:15">
      <c r="A85" s="1">
        <v>40513</v>
      </c>
      <c r="B85">
        <v>12</v>
      </c>
      <c r="C85">
        <v>11455</v>
      </c>
      <c r="D85">
        <f t="shared" si="17"/>
        <v>9420.91666666667</v>
      </c>
      <c r="E85">
        <f t="shared" si="18"/>
        <v>9453.91666666667</v>
      </c>
      <c r="F85">
        <f t="shared" si="19"/>
        <v>1.21166712209225</v>
      </c>
      <c r="G85">
        <v>1.17058885051941</v>
      </c>
      <c r="H85">
        <f t="shared" si="11"/>
        <v>9785.67324890993</v>
      </c>
      <c r="I85">
        <v>84</v>
      </c>
      <c r="J85">
        <f t="shared" si="10"/>
        <v>9614.05151101274</v>
      </c>
      <c r="K85">
        <f t="shared" si="12"/>
        <v>11254.1015071108</v>
      </c>
      <c r="L85">
        <f t="shared" si="13"/>
        <v>200.898492889217</v>
      </c>
      <c r="M85">
        <f t="shared" si="14"/>
        <v>40360.2044451587</v>
      </c>
      <c r="N85">
        <f t="shared" si="15"/>
        <v>200.898492889217</v>
      </c>
      <c r="O85">
        <f t="shared" si="16"/>
        <v>0.0175380613609094</v>
      </c>
    </row>
    <row r="86" spans="1:15">
      <c r="A86" s="1">
        <v>40544</v>
      </c>
      <c r="B86">
        <v>1</v>
      </c>
      <c r="C86">
        <v>6901</v>
      </c>
      <c r="D86">
        <f t="shared" si="17"/>
        <v>9486.91666666667</v>
      </c>
      <c r="E86">
        <f t="shared" si="18"/>
        <v>9488.125</v>
      </c>
      <c r="F86">
        <f t="shared" si="19"/>
        <v>0.72733021540083</v>
      </c>
      <c r="G86">
        <v>0.760416954624426</v>
      </c>
      <c r="H86">
        <f t="shared" si="11"/>
        <v>9075.28423456634</v>
      </c>
      <c r="I86">
        <v>85</v>
      </c>
      <c r="J86">
        <f t="shared" si="10"/>
        <v>9642.24422265538</v>
      </c>
      <c r="K86">
        <f t="shared" si="12"/>
        <v>7332.12598753657</v>
      </c>
      <c r="L86">
        <f t="shared" si="13"/>
        <v>-431.125987536566</v>
      </c>
      <c r="M86">
        <f t="shared" si="14"/>
        <v>185869.617129379</v>
      </c>
      <c r="N86">
        <f t="shared" si="15"/>
        <v>431.125987536566</v>
      </c>
      <c r="O86">
        <f t="shared" si="16"/>
        <v>0.0624729731251363</v>
      </c>
    </row>
    <row r="87" spans="1:15">
      <c r="A87" s="1">
        <v>40575</v>
      </c>
      <c r="B87">
        <v>2</v>
      </c>
      <c r="C87">
        <v>8014</v>
      </c>
      <c r="D87">
        <f t="shared" si="17"/>
        <v>9489.33333333333</v>
      </c>
      <c r="E87">
        <f t="shared" si="18"/>
        <v>9539.16666666667</v>
      </c>
      <c r="F87">
        <f t="shared" si="19"/>
        <v>0.840115314056084</v>
      </c>
      <c r="G87">
        <v>0.830174515782185</v>
      </c>
      <c r="H87">
        <f t="shared" si="11"/>
        <v>9653.39196475968</v>
      </c>
      <c r="I87">
        <v>86</v>
      </c>
      <c r="J87">
        <f t="shared" si="10"/>
        <v>9670.43693429801</v>
      </c>
      <c r="K87">
        <f t="shared" si="12"/>
        <v>8028.15029933301</v>
      </c>
      <c r="L87">
        <f t="shared" si="13"/>
        <v>-14.1502993330087</v>
      </c>
      <c r="M87">
        <f t="shared" si="14"/>
        <v>200.230971213745</v>
      </c>
      <c r="N87">
        <f t="shared" si="15"/>
        <v>14.1502993330087</v>
      </c>
      <c r="O87">
        <f t="shared" si="16"/>
        <v>0.00176569744609542</v>
      </c>
    </row>
    <row r="88" spans="1:15">
      <c r="A88" s="1">
        <v>40603</v>
      </c>
      <c r="B88">
        <v>3</v>
      </c>
      <c r="C88">
        <v>9832</v>
      </c>
      <c r="D88">
        <f t="shared" si="17"/>
        <v>9589</v>
      </c>
      <c r="E88">
        <f t="shared" si="18"/>
        <v>9616.70833333333</v>
      </c>
      <c r="F88">
        <f t="shared" si="19"/>
        <v>1.02238725135506</v>
      </c>
      <c r="G88">
        <v>0.98554121296497</v>
      </c>
      <c r="H88">
        <f t="shared" si="11"/>
        <v>9976.24439308909</v>
      </c>
      <c r="I88">
        <v>87</v>
      </c>
      <c r="J88">
        <f t="shared" si="10"/>
        <v>9698.62964594064</v>
      </c>
      <c r="K88">
        <f t="shared" si="12"/>
        <v>9558.39922535836</v>
      </c>
      <c r="L88">
        <f t="shared" si="13"/>
        <v>273.600774641638</v>
      </c>
      <c r="M88">
        <f t="shared" si="14"/>
        <v>74857.3838845044</v>
      </c>
      <c r="N88">
        <f t="shared" si="15"/>
        <v>273.600774641638</v>
      </c>
      <c r="O88">
        <f t="shared" si="16"/>
        <v>0.027827580821973</v>
      </c>
    </row>
    <row r="89" spans="1:15">
      <c r="A89" s="1">
        <v>40634</v>
      </c>
      <c r="B89">
        <v>4</v>
      </c>
      <c r="C89">
        <v>9281</v>
      </c>
      <c r="D89">
        <f t="shared" si="17"/>
        <v>9644.41666666667</v>
      </c>
      <c r="E89">
        <f t="shared" si="18"/>
        <v>9652.70833333333</v>
      </c>
      <c r="F89">
        <f t="shared" si="19"/>
        <v>0.961491809293592</v>
      </c>
      <c r="G89">
        <v>0.96246611871654</v>
      </c>
      <c r="H89">
        <f t="shared" si="11"/>
        <v>9642.93684683293</v>
      </c>
      <c r="I89">
        <v>88</v>
      </c>
      <c r="J89">
        <f t="shared" si="10"/>
        <v>9726.82235758328</v>
      </c>
      <c r="K89">
        <f t="shared" si="12"/>
        <v>9361.73696194844</v>
      </c>
      <c r="L89">
        <f t="shared" si="13"/>
        <v>-80.7369619484434</v>
      </c>
      <c r="M89">
        <f t="shared" si="14"/>
        <v>6518.4570246644</v>
      </c>
      <c r="N89">
        <f t="shared" si="15"/>
        <v>80.7369619484434</v>
      </c>
      <c r="O89">
        <f t="shared" si="16"/>
        <v>0.0086991662480814</v>
      </c>
    </row>
    <row r="90" spans="1:15">
      <c r="A90" s="1">
        <v>40664</v>
      </c>
      <c r="B90">
        <v>5</v>
      </c>
      <c r="C90">
        <v>9967</v>
      </c>
      <c r="D90">
        <f t="shared" si="17"/>
        <v>9661</v>
      </c>
      <c r="E90">
        <f t="shared" si="18"/>
        <v>9680.25</v>
      </c>
      <c r="F90">
        <f t="shared" si="19"/>
        <v>1.02962216884895</v>
      </c>
      <c r="G90">
        <v>1.07009252202739</v>
      </c>
      <c r="H90">
        <f t="shared" si="11"/>
        <v>9314.14788425635</v>
      </c>
      <c r="I90">
        <v>89</v>
      </c>
      <c r="J90">
        <f t="shared" si="10"/>
        <v>9755.01506922591</v>
      </c>
      <c r="K90">
        <f t="shared" si="12"/>
        <v>10438.7686778432</v>
      </c>
      <c r="L90">
        <f t="shared" si="13"/>
        <v>-471.768677843198</v>
      </c>
      <c r="M90">
        <f t="shared" si="14"/>
        <v>222565.685393919</v>
      </c>
      <c r="N90">
        <f t="shared" si="15"/>
        <v>471.768677843198</v>
      </c>
      <c r="O90">
        <f t="shared" si="16"/>
        <v>0.0473330669051067</v>
      </c>
    </row>
    <row r="91" spans="1:15">
      <c r="A91" s="1">
        <v>40695</v>
      </c>
      <c r="B91">
        <v>6</v>
      </c>
      <c r="C91">
        <v>11344</v>
      </c>
      <c r="D91">
        <f t="shared" si="17"/>
        <v>9699.5</v>
      </c>
      <c r="E91">
        <f t="shared" si="18"/>
        <v>9700.66666666667</v>
      </c>
      <c r="F91">
        <f t="shared" si="19"/>
        <v>1.16940416466222</v>
      </c>
      <c r="G91">
        <v>1.12748079167904</v>
      </c>
      <c r="H91">
        <f t="shared" si="11"/>
        <v>10061.368746785</v>
      </c>
      <c r="I91">
        <v>90</v>
      </c>
      <c r="J91">
        <f t="shared" si="10"/>
        <v>9783.20778086855</v>
      </c>
      <c r="K91">
        <f t="shared" si="12"/>
        <v>11030.3788539343</v>
      </c>
      <c r="L91">
        <f t="shared" si="13"/>
        <v>313.621146065743</v>
      </c>
      <c r="M91">
        <f t="shared" si="14"/>
        <v>98358.2232595902</v>
      </c>
      <c r="N91">
        <f t="shared" si="15"/>
        <v>313.621146065743</v>
      </c>
      <c r="O91">
        <f t="shared" si="16"/>
        <v>0.02764643389155</v>
      </c>
    </row>
    <row r="92" spans="1:15">
      <c r="A92" s="1">
        <v>40725</v>
      </c>
      <c r="B92">
        <v>7</v>
      </c>
      <c r="C92">
        <v>9106</v>
      </c>
      <c r="D92">
        <f t="shared" si="17"/>
        <v>9701.83333333333</v>
      </c>
      <c r="E92">
        <f t="shared" si="18"/>
        <v>9726.20833333333</v>
      </c>
      <c r="F92">
        <f t="shared" si="19"/>
        <v>0.936233287209387</v>
      </c>
      <c r="G92">
        <v>0.986919463100863</v>
      </c>
      <c r="H92">
        <f t="shared" si="11"/>
        <v>9226.6900597839</v>
      </c>
      <c r="I92">
        <v>91</v>
      </c>
      <c r="J92">
        <f t="shared" si="10"/>
        <v>9811.40049251118</v>
      </c>
      <c r="K92">
        <f t="shared" si="12"/>
        <v>9683.06210633668</v>
      </c>
      <c r="L92">
        <f t="shared" si="13"/>
        <v>-577.062106336678</v>
      </c>
      <c r="M92">
        <f t="shared" si="14"/>
        <v>333000.674569723</v>
      </c>
      <c r="N92">
        <f t="shared" si="15"/>
        <v>577.062106336678</v>
      </c>
      <c r="O92">
        <f t="shared" si="16"/>
        <v>0.0633716347832943</v>
      </c>
    </row>
    <row r="93" spans="1:15">
      <c r="A93" s="1">
        <v>40756</v>
      </c>
      <c r="B93">
        <v>8</v>
      </c>
      <c r="C93">
        <v>10469</v>
      </c>
      <c r="D93">
        <f t="shared" si="17"/>
        <v>9750.58333333333</v>
      </c>
      <c r="E93">
        <f t="shared" si="18"/>
        <v>9776.70833333333</v>
      </c>
      <c r="F93">
        <f t="shared" si="19"/>
        <v>1.07081030169493</v>
      </c>
      <c r="G93">
        <v>1.05052457704099</v>
      </c>
      <c r="H93">
        <f t="shared" si="11"/>
        <v>9965.49745603099</v>
      </c>
      <c r="I93">
        <v>92</v>
      </c>
      <c r="J93">
        <f t="shared" si="10"/>
        <v>9839.59320415381</v>
      </c>
      <c r="K93">
        <f t="shared" si="12"/>
        <v>10336.7344890491</v>
      </c>
      <c r="L93">
        <f t="shared" si="13"/>
        <v>132.26551095094</v>
      </c>
      <c r="M93">
        <f t="shared" si="14"/>
        <v>17494.1653871131</v>
      </c>
      <c r="N93">
        <f t="shared" si="15"/>
        <v>132.26551095094</v>
      </c>
      <c r="O93">
        <f t="shared" si="16"/>
        <v>0.0126340157561314</v>
      </c>
    </row>
    <row r="94" spans="1:15">
      <c r="A94" s="1">
        <v>40787</v>
      </c>
      <c r="B94">
        <v>9</v>
      </c>
      <c r="C94">
        <v>10085</v>
      </c>
      <c r="D94">
        <f t="shared" si="17"/>
        <v>9802.83333333333</v>
      </c>
      <c r="E94">
        <f t="shared" si="18"/>
        <v>9797.70833333333</v>
      </c>
      <c r="F94">
        <f t="shared" si="19"/>
        <v>1.02932233302856</v>
      </c>
      <c r="G94">
        <v>0.995231850068111</v>
      </c>
      <c r="H94">
        <f t="shared" si="11"/>
        <v>10133.3171756007</v>
      </c>
      <c r="I94">
        <v>93</v>
      </c>
      <c r="J94">
        <f t="shared" si="10"/>
        <v>9867.78591579645</v>
      </c>
      <c r="K94">
        <f t="shared" si="12"/>
        <v>9820.73483305414</v>
      </c>
      <c r="L94">
        <f t="shared" si="13"/>
        <v>264.265166945857</v>
      </c>
      <c r="M94">
        <f t="shared" si="14"/>
        <v>69836.0784609219</v>
      </c>
      <c r="N94">
        <f t="shared" si="15"/>
        <v>264.265166945857</v>
      </c>
      <c r="O94">
        <f t="shared" si="16"/>
        <v>0.0262037845261138</v>
      </c>
    </row>
    <row r="95" spans="1:15">
      <c r="A95" s="1">
        <v>40817</v>
      </c>
      <c r="B95">
        <v>10</v>
      </c>
      <c r="C95">
        <v>9612</v>
      </c>
      <c r="D95">
        <f t="shared" si="17"/>
        <v>9792.58333333333</v>
      </c>
      <c r="E95">
        <f t="shared" si="18"/>
        <v>9798.5</v>
      </c>
      <c r="F95">
        <f t="shared" si="19"/>
        <v>0.980966474460377</v>
      </c>
      <c r="G95">
        <v>1.0236210272723</v>
      </c>
      <c r="H95">
        <f t="shared" si="11"/>
        <v>9390.19397209301</v>
      </c>
      <c r="I95">
        <v>94</v>
      </c>
      <c r="J95">
        <f t="shared" si="10"/>
        <v>9895.97862743908</v>
      </c>
      <c r="K95">
        <f t="shared" si="12"/>
        <v>10129.7318084839</v>
      </c>
      <c r="L95">
        <f t="shared" si="13"/>
        <v>-517.731808483913</v>
      </c>
      <c r="M95">
        <f t="shared" si="14"/>
        <v>268046.225516024</v>
      </c>
      <c r="N95">
        <f t="shared" si="15"/>
        <v>517.731808483913</v>
      </c>
      <c r="O95">
        <f t="shared" si="16"/>
        <v>0.0538630678822215</v>
      </c>
    </row>
    <row r="96" spans="1:15">
      <c r="A96" s="1">
        <v>40848</v>
      </c>
      <c r="B96">
        <v>11</v>
      </c>
      <c r="C96">
        <v>10328</v>
      </c>
      <c r="D96">
        <f t="shared" si="17"/>
        <v>9804.41666666667</v>
      </c>
      <c r="E96">
        <f t="shared" si="18"/>
        <v>9861.70833333333</v>
      </c>
      <c r="F96">
        <f t="shared" si="19"/>
        <v>1.04728305187151</v>
      </c>
      <c r="G96">
        <v>1.03694211620377</v>
      </c>
      <c r="H96">
        <f t="shared" si="11"/>
        <v>9960.05450893504</v>
      </c>
      <c r="I96">
        <v>95</v>
      </c>
      <c r="J96">
        <f t="shared" si="10"/>
        <v>9924.17133908171</v>
      </c>
      <c r="K96">
        <f t="shared" si="12"/>
        <v>10290.7912299162</v>
      </c>
      <c r="L96">
        <f t="shared" si="13"/>
        <v>37.2087700838074</v>
      </c>
      <c r="M96">
        <f t="shared" si="14"/>
        <v>1384.49257114964</v>
      </c>
      <c r="N96">
        <f t="shared" si="15"/>
        <v>37.2087700838074</v>
      </c>
      <c r="O96">
        <f t="shared" si="16"/>
        <v>0.0036027081800743</v>
      </c>
    </row>
    <row r="97" spans="1:15">
      <c r="A97" s="1">
        <v>40878</v>
      </c>
      <c r="B97">
        <v>12</v>
      </c>
      <c r="C97">
        <v>11483</v>
      </c>
      <c r="D97">
        <f t="shared" si="17"/>
        <v>9919</v>
      </c>
      <c r="E97">
        <f t="shared" si="18"/>
        <v>9916.08333333333</v>
      </c>
      <c r="F97">
        <f t="shared" si="19"/>
        <v>1.15801769852008</v>
      </c>
      <c r="G97">
        <v>1.17058885051941</v>
      </c>
      <c r="H97">
        <f t="shared" si="11"/>
        <v>9809.59283432848</v>
      </c>
      <c r="I97">
        <v>96</v>
      </c>
      <c r="J97">
        <f t="shared" si="10"/>
        <v>9952.36405072435</v>
      </c>
      <c r="K97">
        <f t="shared" si="12"/>
        <v>11650.1263940881</v>
      </c>
      <c r="L97">
        <f t="shared" si="13"/>
        <v>-167.126394088093</v>
      </c>
      <c r="M97">
        <f t="shared" si="14"/>
        <v>27931.2316008884</v>
      </c>
      <c r="N97">
        <f t="shared" si="15"/>
        <v>167.126394088093</v>
      </c>
      <c r="O97">
        <f t="shared" si="16"/>
        <v>0.0145542448914128</v>
      </c>
    </row>
    <row r="98" spans="1:15">
      <c r="A98" s="1">
        <v>40909</v>
      </c>
      <c r="B98">
        <v>1</v>
      </c>
      <c r="C98">
        <v>7486</v>
      </c>
      <c r="D98">
        <f t="shared" si="17"/>
        <v>9913.16666666667</v>
      </c>
      <c r="E98">
        <f t="shared" si="18"/>
        <v>9943.95833333333</v>
      </c>
      <c r="F98">
        <f t="shared" si="19"/>
        <v>0.752818922712703</v>
      </c>
      <c r="G98">
        <v>0.760416954624426</v>
      </c>
      <c r="H98">
        <f t="shared" si="11"/>
        <v>9844.59901173216</v>
      </c>
      <c r="I98">
        <v>97</v>
      </c>
      <c r="J98">
        <f t="shared" si="10"/>
        <v>9980.55676236698</v>
      </c>
      <c r="K98">
        <f t="shared" si="12"/>
        <v>7589.38457869532</v>
      </c>
      <c r="L98">
        <f t="shared" si="13"/>
        <v>-103.38457869532</v>
      </c>
      <c r="M98">
        <f t="shared" si="14"/>
        <v>10688.3711120088</v>
      </c>
      <c r="N98">
        <f t="shared" si="15"/>
        <v>103.38457869532</v>
      </c>
      <c r="O98">
        <f t="shared" si="16"/>
        <v>0.0138103898871653</v>
      </c>
    </row>
    <row r="99" spans="1:15">
      <c r="A99" s="1">
        <v>40940</v>
      </c>
      <c r="B99">
        <v>2</v>
      </c>
      <c r="C99">
        <v>8641</v>
      </c>
      <c r="D99">
        <f t="shared" si="17"/>
        <v>9974.75</v>
      </c>
      <c r="E99">
        <f t="shared" si="18"/>
        <v>10003.6666666667</v>
      </c>
      <c r="F99">
        <f t="shared" si="19"/>
        <v>0.863783279464196</v>
      </c>
      <c r="G99">
        <v>0.830174515782185</v>
      </c>
      <c r="H99">
        <f t="shared" si="11"/>
        <v>10408.6548499486</v>
      </c>
      <c r="I99">
        <v>98</v>
      </c>
      <c r="J99">
        <f t="shared" si="10"/>
        <v>10008.7494740096</v>
      </c>
      <c r="K99">
        <f t="shared" si="12"/>
        <v>8309.00874817113</v>
      </c>
      <c r="L99">
        <f t="shared" si="13"/>
        <v>331.991251828867</v>
      </c>
      <c r="M99">
        <f t="shared" si="14"/>
        <v>110218.191290898</v>
      </c>
      <c r="N99">
        <f t="shared" si="15"/>
        <v>331.991251828867</v>
      </c>
      <c r="O99">
        <f t="shared" si="16"/>
        <v>0.0384204665928559</v>
      </c>
    </row>
    <row r="100" spans="1:15">
      <c r="A100" s="1">
        <v>40969</v>
      </c>
      <c r="B100">
        <v>3</v>
      </c>
      <c r="C100">
        <v>9709</v>
      </c>
      <c r="D100">
        <f t="shared" si="17"/>
        <v>10032.5833333333</v>
      </c>
      <c r="E100">
        <f t="shared" si="18"/>
        <v>10009.5416666667</v>
      </c>
      <c r="F100">
        <f t="shared" si="19"/>
        <v>0.969974482681108</v>
      </c>
      <c r="G100">
        <v>0.98554121296497</v>
      </c>
      <c r="H100">
        <f t="shared" si="11"/>
        <v>9851.43987108441</v>
      </c>
      <c r="I100">
        <v>99</v>
      </c>
      <c r="J100">
        <f t="shared" si="10"/>
        <v>10036.9421856522</v>
      </c>
      <c r="K100">
        <f t="shared" si="12"/>
        <v>9891.820176107</v>
      </c>
      <c r="L100">
        <f t="shared" si="13"/>
        <v>-182.820176106998</v>
      </c>
      <c r="M100">
        <f t="shared" si="14"/>
        <v>33423.2167917936</v>
      </c>
      <c r="N100">
        <f t="shared" si="15"/>
        <v>182.820176106998</v>
      </c>
      <c r="O100">
        <f t="shared" si="16"/>
        <v>0.0188299697298381</v>
      </c>
    </row>
    <row r="101" spans="1:15">
      <c r="A101" s="1">
        <v>41000</v>
      </c>
      <c r="B101">
        <v>4</v>
      </c>
      <c r="C101">
        <v>9423</v>
      </c>
      <c r="D101">
        <f t="shared" si="17"/>
        <v>9986.5</v>
      </c>
      <c r="E101">
        <f t="shared" si="18"/>
        <v>10034.0833333333</v>
      </c>
      <c r="F101">
        <f t="shared" si="19"/>
        <v>0.939099236768016</v>
      </c>
      <c r="G101">
        <v>0.96246611871654</v>
      </c>
      <c r="H101">
        <f t="shared" si="11"/>
        <v>9790.4745078878</v>
      </c>
      <c r="I101">
        <v>100</v>
      </c>
      <c r="J101">
        <f t="shared" si="10"/>
        <v>10065.1348972949</v>
      </c>
      <c r="K101">
        <f t="shared" si="12"/>
        <v>9687.35131895781</v>
      </c>
      <c r="L101">
        <f t="shared" si="13"/>
        <v>-264.351318957808</v>
      </c>
      <c r="M101">
        <f t="shared" si="14"/>
        <v>69881.6198347327</v>
      </c>
      <c r="N101">
        <f t="shared" si="15"/>
        <v>264.351318957808</v>
      </c>
      <c r="O101">
        <f t="shared" si="16"/>
        <v>0.0280538383697133</v>
      </c>
    </row>
    <row r="102" spans="1:15">
      <c r="A102" s="1">
        <v>41030</v>
      </c>
      <c r="B102">
        <v>5</v>
      </c>
      <c r="C102">
        <v>11342</v>
      </c>
      <c r="D102">
        <f t="shared" si="17"/>
        <v>10081.6666666667</v>
      </c>
      <c r="E102">
        <f t="shared" si="18"/>
        <v>10107.7083333333</v>
      </c>
      <c r="F102">
        <f t="shared" si="19"/>
        <v>1.12211389822124</v>
      </c>
      <c r="G102">
        <v>1.07009252202739</v>
      </c>
      <c r="H102">
        <f t="shared" si="11"/>
        <v>10599.083505893</v>
      </c>
      <c r="I102">
        <v>101</v>
      </c>
      <c r="J102">
        <f t="shared" si="10"/>
        <v>10093.3276089375</v>
      </c>
      <c r="K102">
        <f t="shared" si="12"/>
        <v>10800.7943966967</v>
      </c>
      <c r="L102">
        <f t="shared" si="13"/>
        <v>541.205603303317</v>
      </c>
      <c r="M102">
        <f t="shared" si="14"/>
        <v>292903.505046907</v>
      </c>
      <c r="N102">
        <f t="shared" si="15"/>
        <v>541.205603303317</v>
      </c>
      <c r="O102">
        <f t="shared" si="16"/>
        <v>0.0477169461561732</v>
      </c>
    </row>
    <row r="103" spans="1:15">
      <c r="A103" s="1">
        <v>41061</v>
      </c>
      <c r="B103">
        <v>6</v>
      </c>
      <c r="C103">
        <v>11274</v>
      </c>
      <c r="D103">
        <f t="shared" si="17"/>
        <v>10133.75</v>
      </c>
      <c r="E103">
        <f t="shared" si="18"/>
        <v>10152.0416666667</v>
      </c>
      <c r="F103">
        <f t="shared" si="19"/>
        <v>1.11051553669418</v>
      </c>
      <c r="G103">
        <v>1.12748079167904</v>
      </c>
      <c r="H103">
        <f t="shared" si="11"/>
        <v>9999.28343188069</v>
      </c>
      <c r="I103">
        <v>102</v>
      </c>
      <c r="J103">
        <f t="shared" si="10"/>
        <v>10121.5203205802</v>
      </c>
      <c r="K103">
        <f t="shared" si="12"/>
        <v>11411.8197440432</v>
      </c>
      <c r="L103">
        <f t="shared" si="13"/>
        <v>-137.819744043247</v>
      </c>
      <c r="M103">
        <f t="shared" si="14"/>
        <v>18994.2818481461</v>
      </c>
      <c r="N103">
        <f t="shared" si="15"/>
        <v>137.819744043247</v>
      </c>
      <c r="O103">
        <f t="shared" si="16"/>
        <v>0.0122245648432896</v>
      </c>
    </row>
    <row r="104" spans="1:15">
      <c r="A104" s="1">
        <v>41091</v>
      </c>
      <c r="B104">
        <v>7</v>
      </c>
      <c r="C104">
        <v>9845</v>
      </c>
      <c r="D104">
        <f t="shared" si="17"/>
        <v>10170.3333333333</v>
      </c>
      <c r="E104">
        <f>(D104+D105)/1</f>
        <v>10170.3333333333</v>
      </c>
      <c r="F104">
        <f t="shared" si="19"/>
        <v>0.968011536822785</v>
      </c>
      <c r="G104">
        <v>0.986919463100863</v>
      </c>
      <c r="H104">
        <f t="shared" si="11"/>
        <v>9975.4846956482</v>
      </c>
      <c r="I104">
        <v>103</v>
      </c>
      <c r="J104">
        <f t="shared" si="10"/>
        <v>10149.7130322228</v>
      </c>
      <c r="K104">
        <f t="shared" si="12"/>
        <v>10016.9493363891</v>
      </c>
      <c r="L104">
        <f t="shared" si="13"/>
        <v>-171.949336389145</v>
      </c>
      <c r="M104">
        <f t="shared" si="14"/>
        <v>29566.5742846674</v>
      </c>
      <c r="N104">
        <f t="shared" si="15"/>
        <v>171.949336389145</v>
      </c>
      <c r="O104">
        <f t="shared" si="16"/>
        <v>0.0174656512330264</v>
      </c>
    </row>
    <row r="105" spans="1:15">
      <c r="A105" s="1">
        <v>41122</v>
      </c>
      <c r="B105">
        <v>8</v>
      </c>
      <c r="C105">
        <v>11163</v>
      </c>
      <c r="G105">
        <v>1.05052457704099</v>
      </c>
      <c r="H105">
        <f t="shared" si="11"/>
        <v>10626.1197919261</v>
      </c>
      <c r="I105">
        <v>104</v>
      </c>
      <c r="J105">
        <f t="shared" si="10"/>
        <v>10177.9057438654</v>
      </c>
      <c r="K105">
        <f t="shared" si="12"/>
        <v>10692.1401267373</v>
      </c>
      <c r="L105">
        <f t="shared" si="13"/>
        <v>470.859873262743</v>
      </c>
      <c r="M105">
        <f t="shared" si="14"/>
        <v>221709.020249007</v>
      </c>
      <c r="N105">
        <f t="shared" si="15"/>
        <v>470.859873262743</v>
      </c>
      <c r="O105">
        <f t="shared" si="16"/>
        <v>0.0421804060971731</v>
      </c>
    </row>
    <row r="106" spans="1:15">
      <c r="A106" s="1">
        <v>41153</v>
      </c>
      <c r="B106">
        <v>9</v>
      </c>
      <c r="C106">
        <v>9532</v>
      </c>
      <c r="G106">
        <v>0.995231850068111</v>
      </c>
      <c r="H106">
        <f t="shared" si="11"/>
        <v>9577.66775585775</v>
      </c>
      <c r="I106">
        <v>105</v>
      </c>
      <c r="J106">
        <f t="shared" si="10"/>
        <v>10206.0984555081</v>
      </c>
      <c r="K106">
        <f t="shared" si="12"/>
        <v>10157.4342478526</v>
      </c>
      <c r="L106">
        <f t="shared" si="13"/>
        <v>-625.434247852565</v>
      </c>
      <c r="M106">
        <f t="shared" si="14"/>
        <v>391167.998386904</v>
      </c>
      <c r="N106">
        <f t="shared" si="15"/>
        <v>625.434247852565</v>
      </c>
      <c r="O106">
        <f t="shared" si="16"/>
        <v>0.0656141678401768</v>
      </c>
    </row>
    <row r="107" spans="1:15">
      <c r="A107" s="1">
        <v>41183</v>
      </c>
      <c r="B107">
        <v>10</v>
      </c>
      <c r="C107">
        <v>10754</v>
      </c>
      <c r="G107">
        <v>1.0236210272723</v>
      </c>
      <c r="H107">
        <f t="shared" si="11"/>
        <v>10505.841237608</v>
      </c>
      <c r="I107">
        <v>106</v>
      </c>
      <c r="J107">
        <f t="shared" si="10"/>
        <v>10234.2911671507</v>
      </c>
      <c r="K107">
        <f t="shared" si="12"/>
        <v>10476.0356379226</v>
      </c>
      <c r="L107">
        <f t="shared" si="13"/>
        <v>277.964362077391</v>
      </c>
      <c r="M107">
        <f t="shared" si="14"/>
        <v>77264.1865850911</v>
      </c>
      <c r="N107">
        <f t="shared" si="15"/>
        <v>277.964362077391</v>
      </c>
      <c r="O107">
        <f t="shared" si="16"/>
        <v>0.0258475322742599</v>
      </c>
    </row>
    <row r="108" spans="1:15">
      <c r="A108" s="1">
        <v>41214</v>
      </c>
      <c r="B108">
        <v>11</v>
      </c>
      <c r="C108">
        <v>10953</v>
      </c>
      <c r="G108">
        <v>1.03694211620377</v>
      </c>
      <c r="H108">
        <f t="shared" si="11"/>
        <v>10562.7882490671</v>
      </c>
      <c r="I108">
        <v>107</v>
      </c>
      <c r="J108">
        <f t="shared" si="10"/>
        <v>10262.4838787933</v>
      </c>
      <c r="K108">
        <f t="shared" si="12"/>
        <v>10641.601750783</v>
      </c>
      <c r="L108">
        <f t="shared" si="13"/>
        <v>311.398249216983</v>
      </c>
      <c r="M108">
        <f t="shared" si="14"/>
        <v>96968.8696154025</v>
      </c>
      <c r="N108">
        <f t="shared" si="15"/>
        <v>311.398249216983</v>
      </c>
      <c r="O108">
        <f t="shared" si="16"/>
        <v>0.0284304071228872</v>
      </c>
    </row>
    <row r="109" spans="1:15">
      <c r="A109" s="1">
        <v>41244</v>
      </c>
      <c r="B109">
        <v>12</v>
      </c>
      <c r="C109">
        <v>11922</v>
      </c>
      <c r="G109">
        <v>1.17058885051941</v>
      </c>
      <c r="H109">
        <f t="shared" si="11"/>
        <v>10184.617762855</v>
      </c>
      <c r="I109">
        <v>108</v>
      </c>
      <c r="J109">
        <f t="shared" si="10"/>
        <v>10290.676590436</v>
      </c>
      <c r="K109">
        <f t="shared" si="12"/>
        <v>12046.1512810654</v>
      </c>
      <c r="L109">
        <f t="shared" si="13"/>
        <v>-124.151281065404</v>
      </c>
      <c r="M109">
        <f t="shared" si="14"/>
        <v>15413.5405901809</v>
      </c>
      <c r="N109">
        <f t="shared" si="15"/>
        <v>124.151281065404</v>
      </c>
      <c r="O109">
        <f t="shared" si="16"/>
        <v>0.0104136286751723</v>
      </c>
    </row>
    <row r="110" spans="13:15">
      <c r="M110">
        <f>AVERAGE(M2:M109)</f>
        <v>131835.716145119</v>
      </c>
      <c r="N110">
        <f>AVERAGE(N2:N109)</f>
        <v>293.937504148204</v>
      </c>
      <c r="O110">
        <f>AVERAGE(O2:O109)</f>
        <v>0.0336365477422932</v>
      </c>
    </row>
    <row r="111" spans="13:15">
      <c r="M111" s="7" t="s">
        <v>52</v>
      </c>
      <c r="N111" s="7" t="s">
        <v>53</v>
      </c>
      <c r="O111" s="7" t="s">
        <v>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phath</cp:lastModifiedBy>
  <dcterms:created xsi:type="dcterms:W3CDTF">2025-02-09T14:04:00Z</dcterms:created>
  <dcterms:modified xsi:type="dcterms:W3CDTF">2025-02-16T00:08:05Z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1B43298F4DC7438580AB02C0CCCE9791_12</vt:lpwstr>
  </property>
  <property fmtid="{D5CDD505-2E9C-101B-9397-08002B2CF9AE}" pid="3" name="KSOProductBuildVer">
    <vt:lpwstr>1033-12.2.0.19805</vt:lpwstr>
  </property>
</Properties>
</file>